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分人员任务" sheetId="5" r:id="rId1"/>
    <sheet name="门店" sheetId="2" r:id="rId2"/>
    <sheet name="分片区" sheetId="9" r:id="rId3"/>
    <sheet name="Sheet2" sheetId="11" r:id="rId4"/>
  </sheets>
  <definedNames>
    <definedName name="_xlnm._FilterDatabase" localSheetId="0" hidden="1">分人员任务!$A$1:$M$336</definedName>
    <definedName name="_xlnm._FilterDatabase" localSheetId="1" hidden="1">门店!$A$1:$V$157</definedName>
    <definedName name="_xlnm._FilterDatabase" localSheetId="2" hidden="1">分片区!$A$1:$AF$14</definedName>
    <definedName name="_xlnm._FilterDatabase" localSheetId="3" hidden="1">Sheet2!$A$1:$P$157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<sst xmlns="http://schemas.openxmlformats.org/spreadsheetml/2006/main" count="2832" uniqueCount="1334">
  <si>
    <t>序号</t>
  </si>
  <si>
    <t>门店ID</t>
  </si>
  <si>
    <t>片区</t>
  </si>
  <si>
    <t>门店名称</t>
  </si>
  <si>
    <t>人员ID</t>
  </si>
  <si>
    <t>姓名</t>
  </si>
  <si>
    <t>8月办卡任务</t>
  </si>
  <si>
    <t>8月实际完成</t>
  </si>
  <si>
    <t>办卡差额</t>
  </si>
  <si>
    <t>完成率</t>
  </si>
  <si>
    <t>积分奖励（分）</t>
  </si>
  <si>
    <t>上缴成长金（单位：元)</t>
  </si>
  <si>
    <t>备注</t>
  </si>
  <si>
    <t>南门片区</t>
  </si>
  <si>
    <t>泰和二街三药店</t>
  </si>
  <si>
    <t>黄雅冰</t>
  </si>
  <si>
    <t>一人当班，申请不考核</t>
  </si>
  <si>
    <t>锦城大道药店</t>
  </si>
  <si>
    <t>余欢</t>
  </si>
  <si>
    <t>杨秀娟</t>
  </si>
  <si>
    <t>于春莲</t>
  </si>
  <si>
    <t>吉瑞三路二药房</t>
  </si>
  <si>
    <t>何锦楠</t>
  </si>
  <si>
    <t>谭凤旭</t>
  </si>
  <si>
    <t>8月休假20天申请不考核</t>
  </si>
  <si>
    <t>旗舰片区</t>
  </si>
  <si>
    <t>肖家河正街药店</t>
  </si>
  <si>
    <t>唐丹</t>
  </si>
  <si>
    <t>邱运丽</t>
  </si>
  <si>
    <t>天久南巷药店</t>
  </si>
  <si>
    <t>张春苗</t>
  </si>
  <si>
    <t>林铃</t>
  </si>
  <si>
    <t>西门片区</t>
  </si>
  <si>
    <t>建业路药店</t>
  </si>
  <si>
    <t>王芙蓉</t>
  </si>
  <si>
    <t>庞莉娜</t>
  </si>
  <si>
    <t>东门片区</t>
  </si>
  <si>
    <t>沙河源药店</t>
  </si>
  <si>
    <t>吴成芬</t>
  </si>
  <si>
    <t>李静</t>
  </si>
  <si>
    <t>黄苑东街药店</t>
  </si>
  <si>
    <t>范海英</t>
  </si>
  <si>
    <t>常玲</t>
  </si>
  <si>
    <t>大石西路药店</t>
  </si>
  <si>
    <t>唐倩</t>
  </si>
  <si>
    <t>钟海燕</t>
  </si>
  <si>
    <t>金沙路药店</t>
  </si>
  <si>
    <t>吴云燕</t>
  </si>
  <si>
    <t>黄思雨</t>
  </si>
  <si>
    <t>枣子巷药店</t>
  </si>
  <si>
    <t>刘秀琼</t>
  </si>
  <si>
    <t>邓华芬</t>
  </si>
  <si>
    <t>土龙路药店</t>
  </si>
  <si>
    <t>何英1</t>
  </si>
  <si>
    <t>刘新</t>
  </si>
  <si>
    <t>袁杰</t>
  </si>
  <si>
    <t>交大路第三药店</t>
  </si>
  <si>
    <t>高玉</t>
  </si>
  <si>
    <t>魏小琴</t>
  </si>
  <si>
    <t>高文棋</t>
  </si>
  <si>
    <t>清江东路药店</t>
  </si>
  <si>
    <t>胡艳弘</t>
  </si>
  <si>
    <t>代曾莲</t>
  </si>
  <si>
    <t>顺和街药店</t>
  </si>
  <si>
    <t>张灿</t>
  </si>
  <si>
    <t>曾蕾蕾</t>
  </si>
  <si>
    <t>西部店</t>
  </si>
  <si>
    <t>杨素芬</t>
  </si>
  <si>
    <t>周娟</t>
  </si>
  <si>
    <t>兴乐北路药店</t>
  </si>
  <si>
    <t>舒海燕</t>
  </si>
  <si>
    <t>王雪萍</t>
  </si>
  <si>
    <t>黄杨</t>
  </si>
  <si>
    <t>羊子山西路药店</t>
  </si>
  <si>
    <t>高红华</t>
  </si>
  <si>
    <t>杨琼</t>
  </si>
  <si>
    <t>王波</t>
  </si>
  <si>
    <t>高车一路药店</t>
  </si>
  <si>
    <t>蒋小琼</t>
  </si>
  <si>
    <t>周燕</t>
  </si>
  <si>
    <t>李可</t>
  </si>
  <si>
    <t>新都新繁店</t>
  </si>
  <si>
    <t>朱朝霞</t>
  </si>
  <si>
    <t>贺丽</t>
  </si>
  <si>
    <t>蔡小丽</t>
  </si>
  <si>
    <t>光华村街药店</t>
  </si>
  <si>
    <t>朱晓桃</t>
  </si>
  <si>
    <t>张梅</t>
  </si>
  <si>
    <t>光华药店</t>
  </si>
  <si>
    <t>彭蕾</t>
  </si>
  <si>
    <t>汤雪芹</t>
  </si>
  <si>
    <t>魏津</t>
  </si>
  <si>
    <t>十二桥路药店</t>
  </si>
  <si>
    <t>邓智</t>
  </si>
  <si>
    <t>辜瑞琪</t>
  </si>
  <si>
    <t>羊玉梅</t>
  </si>
  <si>
    <t>冯莉</t>
  </si>
  <si>
    <t>庆云南街药店</t>
  </si>
  <si>
    <t>赵芳娟</t>
  </si>
  <si>
    <t>旗舰店</t>
  </si>
  <si>
    <t>余志彬</t>
  </si>
  <si>
    <t>马昕</t>
  </si>
  <si>
    <t>廖桂英</t>
  </si>
  <si>
    <t>阳玲</t>
  </si>
  <si>
    <t>严善群</t>
  </si>
  <si>
    <t>张娟娟</t>
  </si>
  <si>
    <t>文成燕</t>
  </si>
  <si>
    <t>黄长菊</t>
  </si>
  <si>
    <t>新津片</t>
  </si>
  <si>
    <t>三强西路药店</t>
  </si>
  <si>
    <t>李银萍</t>
  </si>
  <si>
    <t>王娅</t>
  </si>
  <si>
    <t>华康路药店</t>
  </si>
  <si>
    <t>刘春花</t>
  </si>
  <si>
    <t>陈丽梅</t>
  </si>
  <si>
    <t>锦华路店</t>
  </si>
  <si>
    <t>邹惠</t>
  </si>
  <si>
    <t>万宇路药店</t>
  </si>
  <si>
    <t>卢卫琴</t>
  </si>
  <si>
    <t>吴佩娟</t>
  </si>
  <si>
    <t>大源三期药店</t>
  </si>
  <si>
    <t>张昌永</t>
  </si>
  <si>
    <t>王喜</t>
  </si>
  <si>
    <t>新园大道药店</t>
  </si>
  <si>
    <t>吴新异</t>
  </si>
  <si>
    <t>胡元</t>
  </si>
  <si>
    <t>水杉街药店</t>
  </si>
  <si>
    <t>龚晓清</t>
  </si>
  <si>
    <t>唐敏</t>
  </si>
  <si>
    <t>唐冬芳</t>
  </si>
  <si>
    <t>观音桥街药店</t>
  </si>
  <si>
    <t>陈梦露</t>
  </si>
  <si>
    <t>袁咏梅</t>
  </si>
  <si>
    <t>成汉南路药店</t>
  </si>
  <si>
    <t>黄兴中</t>
  </si>
  <si>
    <t>蒋雪琴</t>
  </si>
  <si>
    <t>鄢珊珊</t>
  </si>
  <si>
    <t>李桂芳</t>
  </si>
  <si>
    <t>榕声路药店</t>
  </si>
  <si>
    <t>罗爱玲</t>
  </si>
  <si>
    <t>王芳1</t>
  </si>
  <si>
    <t>23号开始休病假，申请不考核</t>
  </si>
  <si>
    <t>李倩</t>
  </si>
  <si>
    <t>新乐中街药店</t>
  </si>
  <si>
    <t>马芸</t>
  </si>
  <si>
    <t>任远芳</t>
  </si>
  <si>
    <t>万科路药店</t>
  </si>
  <si>
    <t>张玉1</t>
  </si>
  <si>
    <t>马雪</t>
  </si>
  <si>
    <t>华泰路药店</t>
  </si>
  <si>
    <t>董召英</t>
  </si>
  <si>
    <t>唐瑶</t>
  </si>
  <si>
    <t>吕彩霞</t>
  </si>
  <si>
    <t>柳翠路药店</t>
  </si>
  <si>
    <t>施雪</t>
  </si>
  <si>
    <t>郫县郫筒镇东大街药店</t>
  </si>
  <si>
    <t>江月红</t>
  </si>
  <si>
    <t>李金蓉</t>
  </si>
  <si>
    <t>李甜甜</t>
  </si>
  <si>
    <t>王晓雁</t>
  </si>
  <si>
    <t>范尹荭</t>
  </si>
  <si>
    <t>杉板桥南一路药店</t>
  </si>
  <si>
    <t>殷岱菊</t>
  </si>
  <si>
    <t>杨伟钰</t>
  </si>
  <si>
    <t>金丝街药店</t>
  </si>
  <si>
    <t>王海鑫</t>
  </si>
  <si>
    <t>冯婧恩</t>
  </si>
  <si>
    <t>郫县郫筒镇一环路东南段药店</t>
  </si>
  <si>
    <t>邓红梅</t>
  </si>
  <si>
    <t>邹东梅</t>
  </si>
  <si>
    <t>崔家店路药店</t>
  </si>
  <si>
    <t>李馨怡</t>
  </si>
  <si>
    <t>韩守玉</t>
  </si>
  <si>
    <t>红星路药店</t>
  </si>
  <si>
    <t>罗豪</t>
  </si>
  <si>
    <t>双林路药店</t>
  </si>
  <si>
    <t>张科英</t>
  </si>
  <si>
    <t>通盈街药店</t>
  </si>
  <si>
    <t>汤益霞</t>
  </si>
  <si>
    <t>罗月月</t>
  </si>
  <si>
    <t>华油路药店</t>
  </si>
  <si>
    <t>谢玉涛</t>
  </si>
  <si>
    <t>毛玉</t>
  </si>
  <si>
    <t>科华街药店</t>
  </si>
  <si>
    <t>阴静</t>
  </si>
  <si>
    <t>尹萍</t>
  </si>
  <si>
    <t>北东街药店</t>
  </si>
  <si>
    <t>向丽容</t>
  </si>
  <si>
    <t>潘静</t>
  </si>
  <si>
    <t>浆洗街药店</t>
  </si>
  <si>
    <t>申彩文</t>
  </si>
  <si>
    <t>唐丽</t>
  </si>
  <si>
    <t>周金梅</t>
  </si>
  <si>
    <t>林禹帅</t>
  </si>
  <si>
    <t>邛崃片区</t>
  </si>
  <si>
    <t>邛崃羊安店</t>
  </si>
  <si>
    <t>夏娇</t>
  </si>
  <si>
    <t>闵雪</t>
  </si>
  <si>
    <t>新津兴义店</t>
  </si>
  <si>
    <t>庄静</t>
  </si>
  <si>
    <t>高斯</t>
  </si>
  <si>
    <t>大邑片区</t>
  </si>
  <si>
    <t>大邑新场镇店</t>
  </si>
  <si>
    <t>刘娟</t>
  </si>
  <si>
    <t>王茹</t>
  </si>
  <si>
    <t>大邑安仁镇店</t>
  </si>
  <si>
    <t>李沙</t>
  </si>
  <si>
    <t>大邑子龙店</t>
  </si>
  <si>
    <t>罗洁滟</t>
  </si>
  <si>
    <t>熊小玲</t>
  </si>
  <si>
    <t>大邑东壕沟店</t>
  </si>
  <si>
    <t>李娟</t>
  </si>
  <si>
    <t>彭蓉</t>
  </si>
  <si>
    <t>大邑通达店</t>
  </si>
  <si>
    <t>唐礼萍</t>
  </si>
  <si>
    <t>付曦</t>
  </si>
  <si>
    <t>邛崃洪川店</t>
  </si>
  <si>
    <t>马婷婷</t>
  </si>
  <si>
    <t>高星宇</t>
  </si>
  <si>
    <t>休假，申请不考核</t>
  </si>
  <si>
    <t>大邑沙渠店</t>
  </si>
  <si>
    <t>马香容</t>
  </si>
  <si>
    <t>大邑东街店</t>
  </si>
  <si>
    <t>彭亚丹</t>
  </si>
  <si>
    <t>刘秋菊</t>
  </si>
  <si>
    <t>内蒙古桃源药店</t>
  </si>
  <si>
    <t>陈静仪</t>
  </si>
  <si>
    <t>李秀辉</t>
  </si>
  <si>
    <t>郭益</t>
  </si>
  <si>
    <t>新津邓双店</t>
  </si>
  <si>
    <t>张琴</t>
  </si>
  <si>
    <t>宋利鸿</t>
  </si>
  <si>
    <t>新津五津西店</t>
  </si>
  <si>
    <t>王燕丽</t>
  </si>
  <si>
    <t>廖文莉</t>
  </si>
  <si>
    <t>刘芬</t>
  </si>
  <si>
    <t>邛崃市中心药店</t>
  </si>
  <si>
    <t>万义丽</t>
  </si>
  <si>
    <t>金敏霜</t>
  </si>
  <si>
    <t>杨平</t>
  </si>
  <si>
    <t>古素琼</t>
  </si>
  <si>
    <t>都江堰片</t>
  </si>
  <si>
    <t>都江堰聚源店</t>
  </si>
  <si>
    <t>何丽萍</t>
  </si>
  <si>
    <t>易月红</t>
  </si>
  <si>
    <t>都江堰翔凤路药店</t>
  </si>
  <si>
    <t>乐良清</t>
  </si>
  <si>
    <t>杨文英</t>
  </si>
  <si>
    <t>都江堰问道西路药店</t>
  </si>
  <si>
    <t>代富群</t>
  </si>
  <si>
    <t>吴志海</t>
  </si>
  <si>
    <t>都江堰蒲阳路药店</t>
  </si>
  <si>
    <t>孙佳丽</t>
  </si>
  <si>
    <t>周有惠</t>
  </si>
  <si>
    <t>崇州片区</t>
  </si>
  <si>
    <t>崇州三江店</t>
  </si>
  <si>
    <t>骆素花</t>
  </si>
  <si>
    <t>刘莹</t>
  </si>
  <si>
    <t>都江堰镇奎店</t>
  </si>
  <si>
    <t>詹少洋</t>
  </si>
  <si>
    <t>韩启敏</t>
  </si>
  <si>
    <t>都江堰景中店</t>
  </si>
  <si>
    <t>杨科</t>
  </si>
  <si>
    <t>晏祥春</t>
  </si>
  <si>
    <t>崇州文化西街店</t>
  </si>
  <si>
    <t>卓敏</t>
  </si>
  <si>
    <t>人员变动，申请不考核</t>
  </si>
  <si>
    <t>温江店</t>
  </si>
  <si>
    <t>夏彩红</t>
  </si>
  <si>
    <t>邹英</t>
  </si>
  <si>
    <t>崇州金带街店</t>
  </si>
  <si>
    <t>陈婷婷</t>
  </si>
  <si>
    <t>陈凤珍</t>
  </si>
  <si>
    <t>崇州怀远店</t>
  </si>
  <si>
    <t>曹琼</t>
  </si>
  <si>
    <t>王佳美</t>
  </si>
  <si>
    <t>韩艳梅</t>
  </si>
  <si>
    <t>崇州尚贤坊店</t>
  </si>
  <si>
    <t>涂思佩</t>
  </si>
  <si>
    <t>蒋润</t>
  </si>
  <si>
    <t>泸州片区</t>
  </si>
  <si>
    <t>泸州飞跃路直营店</t>
  </si>
  <si>
    <t>郑越</t>
  </si>
  <si>
    <t>程丽平</t>
  </si>
  <si>
    <t>温江江安店</t>
  </si>
  <si>
    <t>王慧</t>
  </si>
  <si>
    <t>甘甜</t>
  </si>
  <si>
    <t>劼人路药店</t>
  </si>
  <si>
    <t>王芳2</t>
  </si>
  <si>
    <t>魏琼芳</t>
  </si>
  <si>
    <t>邛崃翠荫店</t>
  </si>
  <si>
    <t>陈礼凤</t>
  </si>
  <si>
    <t>刘燕</t>
  </si>
  <si>
    <t>佳灵路药店</t>
  </si>
  <si>
    <t>何方喜</t>
  </si>
  <si>
    <t>成旭</t>
  </si>
  <si>
    <t>新津武阳西路店</t>
  </si>
  <si>
    <t>李迎新</t>
  </si>
  <si>
    <t>祁荣</t>
  </si>
  <si>
    <t>银河北街药店</t>
  </si>
  <si>
    <t>陈文芳</t>
  </si>
  <si>
    <t>张玉2</t>
  </si>
  <si>
    <t>童子街药店</t>
  </si>
  <si>
    <t>陈正连</t>
  </si>
  <si>
    <t>程霞芳</t>
  </si>
  <si>
    <t>贝森北路药店</t>
  </si>
  <si>
    <t>冯斯琪</t>
  </si>
  <si>
    <t>叶倪</t>
  </si>
  <si>
    <t>张阿几</t>
  </si>
  <si>
    <t>西林一街药店</t>
  </si>
  <si>
    <t>李艳</t>
  </si>
  <si>
    <t>蒋友娟</t>
  </si>
  <si>
    <t>金马河路药店</t>
  </si>
  <si>
    <t>敬晓燕</t>
  </si>
  <si>
    <t>易永红</t>
  </si>
  <si>
    <t xml:space="preserve">崇州永康东路店 </t>
  </si>
  <si>
    <t>王莉</t>
  </si>
  <si>
    <t>胡建梅</t>
  </si>
  <si>
    <t>大华街药店</t>
  </si>
  <si>
    <t>黎丹</t>
  </si>
  <si>
    <t>大邑潘家街店</t>
  </si>
  <si>
    <t>范阳</t>
  </si>
  <si>
    <t>黄梅2</t>
  </si>
  <si>
    <t>崇州蜀州中路店</t>
  </si>
  <si>
    <t>彭勤</t>
  </si>
  <si>
    <t>付晓娟</t>
  </si>
  <si>
    <t>蜀汉路药店</t>
  </si>
  <si>
    <t>谢敏</t>
  </si>
  <si>
    <t>梁娟</t>
  </si>
  <si>
    <t>马艺芮</t>
  </si>
  <si>
    <t>新下街药店</t>
  </si>
  <si>
    <t>冯学勤</t>
  </si>
  <si>
    <t>纪莉萍</t>
  </si>
  <si>
    <t>紫薇东路药店</t>
  </si>
  <si>
    <t>魏存敏</t>
  </si>
  <si>
    <t>李秀丽</t>
  </si>
  <si>
    <t>梨花街药店</t>
  </si>
  <si>
    <t>唐文琼</t>
  </si>
  <si>
    <t>彭关敏</t>
  </si>
  <si>
    <t>蜀辉路药店</t>
  </si>
  <si>
    <t>姜孝杨</t>
  </si>
  <si>
    <t>李紫雯</t>
  </si>
  <si>
    <t>向桂西</t>
  </si>
  <si>
    <t>元华二巷药店</t>
  </si>
  <si>
    <t>何莹</t>
  </si>
  <si>
    <t>钟雪</t>
  </si>
  <si>
    <t>中和公济桥路药店</t>
  </si>
  <si>
    <t>李红梅</t>
  </si>
  <si>
    <t>大悦路药店</t>
  </si>
  <si>
    <t>田敏</t>
  </si>
  <si>
    <t>殷瑞雪</t>
  </si>
  <si>
    <t>新都万和北路店</t>
  </si>
  <si>
    <t>赖春梅</t>
  </si>
  <si>
    <t>欧玲</t>
  </si>
  <si>
    <t>廖红</t>
  </si>
  <si>
    <t>大邑北街店</t>
  </si>
  <si>
    <t>米玲玲</t>
  </si>
  <si>
    <t>黄霞</t>
  </si>
  <si>
    <t>银沙路药店</t>
  </si>
  <si>
    <t>高敏</t>
  </si>
  <si>
    <t>朱娟</t>
  </si>
  <si>
    <t>曹娉</t>
  </si>
  <si>
    <t>新津五津西路2店</t>
  </si>
  <si>
    <t>郑红艳</t>
  </si>
  <si>
    <t>朱春梅</t>
  </si>
  <si>
    <t>都江堰宝莲店</t>
  </si>
  <si>
    <t>冯开秀</t>
  </si>
  <si>
    <t>吴阳</t>
  </si>
  <si>
    <t>泸州佳乐直营店</t>
  </si>
  <si>
    <t>刘春梅</t>
  </si>
  <si>
    <t>贺玉兰</t>
  </si>
  <si>
    <t>泸州蓝田直营店</t>
  </si>
  <si>
    <t>熊代艳</t>
  </si>
  <si>
    <t>泸州五直营店</t>
  </si>
  <si>
    <t>税越</t>
  </si>
  <si>
    <t>雷聪</t>
  </si>
  <si>
    <t>泸州六直营店</t>
  </si>
  <si>
    <t>陈小兰</t>
  </si>
  <si>
    <t>李敏会</t>
  </si>
  <si>
    <t>泸州七直营店</t>
  </si>
  <si>
    <t>王映</t>
  </si>
  <si>
    <t>对比上月笔数占比增长，申请不考核</t>
  </si>
  <si>
    <t>达州片区</t>
  </si>
  <si>
    <t>达州鸿福新村店</t>
  </si>
  <si>
    <t>潘杨</t>
  </si>
  <si>
    <t>陈小娟</t>
  </si>
  <si>
    <t>达州华蜀南路店</t>
  </si>
  <si>
    <t>宁玉清</t>
  </si>
  <si>
    <t>魏连</t>
  </si>
  <si>
    <t>达州通川北路店</t>
  </si>
  <si>
    <t>李树霞</t>
  </si>
  <si>
    <t>吕海露</t>
  </si>
  <si>
    <t>达州领域广场店</t>
  </si>
  <si>
    <t>李小芳</t>
  </si>
  <si>
    <t>杜海江</t>
  </si>
  <si>
    <t>花照壁药店</t>
  </si>
  <si>
    <t>代志斌</t>
  </si>
  <si>
    <t>李丽</t>
  </si>
  <si>
    <t>邛崃杏林店</t>
  </si>
  <si>
    <t>戚彩</t>
  </si>
  <si>
    <t>李宋琴</t>
  </si>
  <si>
    <t>王李秋</t>
  </si>
  <si>
    <t>调店，申请考核减半</t>
  </si>
  <si>
    <t>五福桥东路药店</t>
  </si>
  <si>
    <t>黄娟</t>
  </si>
  <si>
    <t>李雪梅</t>
  </si>
  <si>
    <t>尚锦路药店</t>
  </si>
  <si>
    <t>吴萍</t>
  </si>
  <si>
    <t>迪里拜尔·阿合买提</t>
  </si>
  <si>
    <t>蜀鑫路药店</t>
  </si>
  <si>
    <t>周春宏</t>
  </si>
  <si>
    <t>邹婷</t>
  </si>
  <si>
    <t>倪家桥路药店</t>
  </si>
  <si>
    <t>朱佑艳</t>
  </si>
  <si>
    <t>郭定秀</t>
  </si>
  <si>
    <t>光华西一路药店</t>
  </si>
  <si>
    <t>宋小红</t>
  </si>
  <si>
    <t>廖晓静</t>
  </si>
  <si>
    <t>光华北五路药店</t>
  </si>
  <si>
    <t>王丹</t>
  </si>
  <si>
    <t>陈晓蓉</t>
  </si>
  <si>
    <t>东昌路一药店</t>
  </si>
  <si>
    <t>周小芳</t>
  </si>
  <si>
    <t>张杰</t>
  </si>
  <si>
    <t>胡建兴</t>
  </si>
  <si>
    <t>青龙街药店</t>
  </si>
  <si>
    <t>向海英</t>
  </si>
  <si>
    <t>曾娟</t>
  </si>
  <si>
    <t>培华东路药店</t>
  </si>
  <si>
    <t>杨凤麟</t>
  </si>
  <si>
    <t>蔡红秀</t>
  </si>
  <si>
    <t>天顺路药店</t>
  </si>
  <si>
    <t>敬长薇</t>
  </si>
  <si>
    <t>陈心雨</t>
  </si>
  <si>
    <t>宏济中路药店</t>
  </si>
  <si>
    <t>宋留艺</t>
  </si>
  <si>
    <t>李铃</t>
  </si>
  <si>
    <t>科华北路药店</t>
  </si>
  <si>
    <t>陈慧</t>
  </si>
  <si>
    <t>陈娇娇</t>
  </si>
  <si>
    <t>静沙南路药店</t>
  </si>
  <si>
    <t>周德廷</t>
  </si>
  <si>
    <t>梅雅霜</t>
  </si>
  <si>
    <t>张密</t>
  </si>
  <si>
    <t>长寿路药店</t>
  </si>
  <si>
    <t>晏玲</t>
  </si>
  <si>
    <t>杨聪明</t>
  </si>
  <si>
    <t>花照壁中横街药店</t>
  </si>
  <si>
    <t>潘婷</t>
  </si>
  <si>
    <t>廖艳萍</t>
  </si>
  <si>
    <t>大邑观音阁店</t>
  </si>
  <si>
    <t>朱欢</t>
  </si>
  <si>
    <t>韩彬</t>
  </si>
  <si>
    <t>泰和二街药店</t>
  </si>
  <si>
    <t>贾兰</t>
  </si>
  <si>
    <t>侯玉肖</t>
  </si>
  <si>
    <t>沙湾东一路药店</t>
  </si>
  <si>
    <t>龚敏</t>
  </si>
  <si>
    <t>孙荣丽</t>
  </si>
  <si>
    <t>水碾河路药店</t>
  </si>
  <si>
    <t>郝丽秋</t>
  </si>
  <si>
    <t>金祥路药店</t>
  </si>
  <si>
    <t>卢苗</t>
  </si>
  <si>
    <t>黄莉</t>
  </si>
  <si>
    <t>程改</t>
  </si>
  <si>
    <t>驷马桥三路药店</t>
  </si>
  <si>
    <t>陈志勇</t>
  </si>
  <si>
    <t>雷宇佳</t>
  </si>
  <si>
    <t>蜀源路药店</t>
  </si>
  <si>
    <t>张蓉2</t>
  </si>
  <si>
    <t>李秀芳</t>
  </si>
  <si>
    <t>高攀西巷药店</t>
  </si>
  <si>
    <t>吴佩芸</t>
  </si>
  <si>
    <t>彭州店</t>
  </si>
  <si>
    <t>席礼丹</t>
  </si>
  <si>
    <t>曾静</t>
  </si>
  <si>
    <t>黄雨</t>
  </si>
  <si>
    <t>华泰路二药店</t>
  </si>
  <si>
    <t>李思宇</t>
  </si>
  <si>
    <t>大邑金巷西店</t>
  </si>
  <si>
    <t>刘英洁</t>
  </si>
  <si>
    <t>简万婕</t>
  </si>
  <si>
    <t>新都医贸大道店</t>
  </si>
  <si>
    <t>李英</t>
  </si>
  <si>
    <t>顾情</t>
  </si>
  <si>
    <t>大邑元通店</t>
  </si>
  <si>
    <t>田兰</t>
  </si>
  <si>
    <t>任丹</t>
  </si>
  <si>
    <t>南充片区</t>
  </si>
  <si>
    <t>南充16店</t>
  </si>
  <si>
    <t>张莉2</t>
  </si>
  <si>
    <t>杨潇</t>
  </si>
  <si>
    <t>南充7店</t>
  </si>
  <si>
    <t>李霞2</t>
  </si>
  <si>
    <t>谭秀琼</t>
  </si>
  <si>
    <t>南充8店</t>
  </si>
  <si>
    <t>蒲晓芬</t>
  </si>
  <si>
    <t>陈艳燕</t>
  </si>
  <si>
    <t>王春艳</t>
  </si>
  <si>
    <t>南充5店</t>
  </si>
  <si>
    <t>赵丽</t>
  </si>
  <si>
    <t>龚艳</t>
  </si>
  <si>
    <t>张燕2</t>
  </si>
  <si>
    <t>南充11店</t>
  </si>
  <si>
    <t>陈芳</t>
  </si>
  <si>
    <t>赵春艳</t>
  </si>
  <si>
    <t>雅安芦山店</t>
  </si>
  <si>
    <t>张莉</t>
  </si>
  <si>
    <t>大田坎街药店</t>
  </si>
  <si>
    <t>黄丽宇</t>
  </si>
  <si>
    <t>张春丽</t>
  </si>
  <si>
    <t>文和路药店</t>
  </si>
  <si>
    <t>龚正红</t>
  </si>
  <si>
    <t>新都华美东店</t>
  </si>
  <si>
    <t>刁乐</t>
  </si>
  <si>
    <t>罗丹</t>
  </si>
  <si>
    <t>泸州佳裕店</t>
  </si>
  <si>
    <t>李红梅2</t>
  </si>
  <si>
    <t>韩国丽</t>
  </si>
  <si>
    <t>泸州一店</t>
  </si>
  <si>
    <t>徐文敏</t>
  </si>
  <si>
    <t>谢心钥</t>
  </si>
  <si>
    <t>片区主管</t>
  </si>
  <si>
    <t>正式员工在岗人数</t>
  </si>
  <si>
    <t>8月会员任务</t>
  </si>
  <si>
    <t>8月实际完成办卡</t>
  </si>
  <si>
    <t>办卡完成率</t>
  </si>
  <si>
    <t>会员消费占比任务</t>
  </si>
  <si>
    <t>8月销售占比实际完成</t>
  </si>
  <si>
    <t>7月销售占比</t>
  </si>
  <si>
    <t>数据对比</t>
  </si>
  <si>
    <t>剔除线上后销售占比</t>
  </si>
  <si>
    <t>完成差额</t>
  </si>
  <si>
    <t>会员笔数占比任务</t>
  </si>
  <si>
    <t>8月笔数占比实际完成</t>
  </si>
  <si>
    <t>7月笔数占比</t>
  </si>
  <si>
    <t>剔除线上后笔数占比</t>
  </si>
  <si>
    <t>98.3%</t>
  </si>
  <si>
    <t>97.66%</t>
  </si>
  <si>
    <t>96.09%</t>
  </si>
  <si>
    <t>94.93%</t>
  </si>
  <si>
    <t>三项指标综合完成前三</t>
  </si>
  <si>
    <t>刘美玲</t>
  </si>
  <si>
    <t>91.7%</t>
  </si>
  <si>
    <t>91.26%</t>
  </si>
  <si>
    <t>85%</t>
  </si>
  <si>
    <t>86.41%</t>
  </si>
  <si>
    <t>黄梅</t>
  </si>
  <si>
    <t>91.42%</t>
  </si>
  <si>
    <t>91.29%</t>
  </si>
  <si>
    <t>80.42%</t>
  </si>
  <si>
    <t>81.84%</t>
  </si>
  <si>
    <t>85.39%</t>
  </si>
  <si>
    <t>88.07%</t>
  </si>
  <si>
    <t>72.1%</t>
  </si>
  <si>
    <t>72.56%</t>
  </si>
  <si>
    <t>84.12%</t>
  </si>
  <si>
    <t>84.1%</t>
  </si>
  <si>
    <t>69.81%</t>
  </si>
  <si>
    <t>72%</t>
  </si>
  <si>
    <t>82.29%</t>
  </si>
  <si>
    <t>81.66%</t>
  </si>
  <si>
    <t>68.09%</t>
  </si>
  <si>
    <t>64.78%</t>
  </si>
  <si>
    <t>毛静静</t>
  </si>
  <si>
    <t>97.56%</t>
  </si>
  <si>
    <t>87.54%</t>
  </si>
  <si>
    <t>46.09%</t>
  </si>
  <si>
    <t>34.28%</t>
  </si>
  <si>
    <t>81.94%</t>
  </si>
  <si>
    <t>82.48%</t>
  </si>
  <si>
    <t>62.25%</t>
  </si>
  <si>
    <t>59.34%</t>
  </si>
  <si>
    <t>92.65%</t>
  </si>
  <si>
    <t>84.94%</t>
  </si>
  <si>
    <t>34.76%</t>
  </si>
  <si>
    <t>35.85%</t>
  </si>
  <si>
    <t>91.47%</t>
  </si>
  <si>
    <t>91.91%</t>
  </si>
  <si>
    <t>78.38%</t>
  </si>
  <si>
    <t>77.29%</t>
  </si>
  <si>
    <t>陈冰雪</t>
  </si>
  <si>
    <t>86.76%</t>
  </si>
  <si>
    <t>86.28%</t>
  </si>
  <si>
    <t>66.8%</t>
  </si>
  <si>
    <t>69.51%</t>
  </si>
  <si>
    <t>76.42%</t>
  </si>
  <si>
    <t>77.68%</t>
  </si>
  <si>
    <t>53.56%</t>
  </si>
  <si>
    <t>54.83%</t>
  </si>
  <si>
    <t>88.05%</t>
  </si>
  <si>
    <t>85.12%</t>
  </si>
  <si>
    <t>73.74%</t>
  </si>
  <si>
    <t>74.32%</t>
  </si>
  <si>
    <t>87.45%</t>
  </si>
  <si>
    <t>88.83%</t>
  </si>
  <si>
    <t>68.97%</t>
  </si>
  <si>
    <t>71.12%</t>
  </si>
  <si>
    <t>89.09%</t>
  </si>
  <si>
    <t>72.74%</t>
  </si>
  <si>
    <t>68.84%</t>
  </si>
  <si>
    <t>94.08%</t>
  </si>
  <si>
    <t>86.93%</t>
  </si>
  <si>
    <t>81.86%</t>
  </si>
  <si>
    <t>79.02%</t>
  </si>
  <si>
    <t>梅茜</t>
  </si>
  <si>
    <t>79.57%</t>
  </si>
  <si>
    <t>73.86%</t>
  </si>
  <si>
    <t>57.28%</t>
  </si>
  <si>
    <t>58.25%</t>
  </si>
  <si>
    <t>91.59%</t>
  </si>
  <si>
    <t>92.55%</t>
  </si>
  <si>
    <t>81.05%</t>
  </si>
  <si>
    <t>79.93%</t>
  </si>
  <si>
    <t>91.9%</t>
  </si>
  <si>
    <t>93.92%</t>
  </si>
  <si>
    <t>72.94%</t>
  </si>
  <si>
    <t>70.43%</t>
  </si>
  <si>
    <t>85.27%</t>
  </si>
  <si>
    <t>84.54%</t>
  </si>
  <si>
    <t>57.8%</t>
  </si>
  <si>
    <t>56.7%</t>
  </si>
  <si>
    <t>71.2%</t>
  </si>
  <si>
    <t>70.36%</t>
  </si>
  <si>
    <t>45.67%</t>
  </si>
  <si>
    <t>88.48%</t>
  </si>
  <si>
    <t>90.04%</t>
  </si>
  <si>
    <t>72.55%</t>
  </si>
  <si>
    <t>75.75%</t>
  </si>
  <si>
    <t>谭庆娟</t>
  </si>
  <si>
    <t>87.44%</t>
  </si>
  <si>
    <t>20.24%</t>
  </si>
  <si>
    <t>23.89%</t>
  </si>
  <si>
    <t>84.76%</t>
  </si>
  <si>
    <t>87.69%</t>
  </si>
  <si>
    <t>59.22%</t>
  </si>
  <si>
    <t>63.03%</t>
  </si>
  <si>
    <t>87.9%</t>
  </si>
  <si>
    <t>86.78%</t>
  </si>
  <si>
    <t>66.14%</t>
  </si>
  <si>
    <t>66.68%</t>
  </si>
  <si>
    <t>90.75%</t>
  </si>
  <si>
    <t>91.36%</t>
  </si>
  <si>
    <t>78.33%</t>
  </si>
  <si>
    <t>80.44%</t>
  </si>
  <si>
    <t>89.44%</t>
  </si>
  <si>
    <t>90.24%</t>
  </si>
  <si>
    <t>78.44%</t>
  </si>
  <si>
    <t>黄良梅</t>
  </si>
  <si>
    <t>84.88%</t>
  </si>
  <si>
    <t>72.22%</t>
  </si>
  <si>
    <t>68.99%</t>
  </si>
  <si>
    <t>55.71%</t>
  </si>
  <si>
    <t>91.1%</t>
  </si>
  <si>
    <t>90.02%</t>
  </si>
  <si>
    <t>59.14%</t>
  </si>
  <si>
    <t>63.57%</t>
  </si>
  <si>
    <t>何巍</t>
  </si>
  <si>
    <t>86.02%</t>
  </si>
  <si>
    <t>83.84%</t>
  </si>
  <si>
    <t>66.87%</t>
  </si>
  <si>
    <t>65.15%</t>
  </si>
  <si>
    <t>77.43%</t>
  </si>
  <si>
    <t>88.36%</t>
  </si>
  <si>
    <t>57.89%</t>
  </si>
  <si>
    <t>64.01%</t>
  </si>
  <si>
    <t>90%</t>
  </si>
  <si>
    <t>93.02%</t>
  </si>
  <si>
    <t>74.66%</t>
  </si>
  <si>
    <t>82.65%</t>
  </si>
  <si>
    <t>89.57%</t>
  </si>
  <si>
    <t>91.82%</t>
  </si>
  <si>
    <t>79.78%</t>
  </si>
  <si>
    <t>81.6%</t>
  </si>
  <si>
    <t>64.87%</t>
  </si>
  <si>
    <t>68.33%</t>
  </si>
  <si>
    <t>49.38%</t>
  </si>
  <si>
    <t>48.17%</t>
  </si>
  <si>
    <t>73.77%</t>
  </si>
  <si>
    <t>73.78%</t>
  </si>
  <si>
    <t>47.45%</t>
  </si>
  <si>
    <t>53.45%</t>
  </si>
  <si>
    <t>83.96%</t>
  </si>
  <si>
    <t>79.64%</t>
  </si>
  <si>
    <t>69.13%</t>
  </si>
  <si>
    <t>60.41%</t>
  </si>
  <si>
    <t>78.68%</t>
  </si>
  <si>
    <t>80.32%</t>
  </si>
  <si>
    <t>59.76%</t>
  </si>
  <si>
    <t>61.27%</t>
  </si>
  <si>
    <t>87.2%</t>
  </si>
  <si>
    <t>85.92%</t>
  </si>
  <si>
    <t>75.36%</t>
  </si>
  <si>
    <t>80.36%</t>
  </si>
  <si>
    <t>83.08%</t>
  </si>
  <si>
    <t>64.32%</t>
  </si>
  <si>
    <t>67.04%</t>
  </si>
  <si>
    <t>75.81%</t>
  </si>
  <si>
    <t>76.16%</t>
  </si>
  <si>
    <t>52.7%</t>
  </si>
  <si>
    <t>53.96%</t>
  </si>
  <si>
    <t>77.56%</t>
  </si>
  <si>
    <t>40.73%</t>
  </si>
  <si>
    <t>48.05%</t>
  </si>
  <si>
    <t>87.67%</t>
  </si>
  <si>
    <t>89.27%</t>
  </si>
  <si>
    <t>77.26%</t>
  </si>
  <si>
    <t>77.78%</t>
  </si>
  <si>
    <t>69.63%</t>
  </si>
  <si>
    <t>77.47%</t>
  </si>
  <si>
    <t>41.64%</t>
  </si>
  <si>
    <t>45.56%</t>
  </si>
  <si>
    <t>83.22%</t>
  </si>
  <si>
    <t>85.59%</t>
  </si>
  <si>
    <t>72.84%</t>
  </si>
  <si>
    <t>72.06%</t>
  </si>
  <si>
    <t>87.01%</t>
  </si>
  <si>
    <t>83.63%</t>
  </si>
  <si>
    <t>69.01%</t>
  </si>
  <si>
    <t>65.21%</t>
  </si>
  <si>
    <t>85.77%</t>
  </si>
  <si>
    <t>88.29%</t>
  </si>
  <si>
    <t>72.85%</t>
  </si>
  <si>
    <t>79.41%</t>
  </si>
  <si>
    <t>83.98%</t>
  </si>
  <si>
    <t>83.44%</t>
  </si>
  <si>
    <t>69.12%</t>
  </si>
  <si>
    <t>67.33%</t>
  </si>
  <si>
    <t>76.71%</t>
  </si>
  <si>
    <t>78.55%</t>
  </si>
  <si>
    <t>60.6%</t>
  </si>
  <si>
    <t>65.51%</t>
  </si>
  <si>
    <t>77.03%</t>
  </si>
  <si>
    <t>76.33%</t>
  </si>
  <si>
    <t>66.19%</t>
  </si>
  <si>
    <t>61.48%</t>
  </si>
  <si>
    <t>79.95%</t>
  </si>
  <si>
    <t>81.65%</t>
  </si>
  <si>
    <t>57.05%</t>
  </si>
  <si>
    <t>59.95%</t>
  </si>
  <si>
    <t>83.65%</t>
  </si>
  <si>
    <t>83.52%</t>
  </si>
  <si>
    <t>52.56%</t>
  </si>
  <si>
    <t>55.75%</t>
  </si>
  <si>
    <t>86.13%</t>
  </si>
  <si>
    <t>87.55%</t>
  </si>
  <si>
    <t>69.06%</t>
  </si>
  <si>
    <t>65.81%</t>
  </si>
  <si>
    <t>78.56%</t>
  </si>
  <si>
    <t>83.15%</t>
  </si>
  <si>
    <t>58.74%</t>
  </si>
  <si>
    <t>64.65%</t>
  </si>
  <si>
    <t>69.11%</t>
  </si>
  <si>
    <t>66.76%</t>
  </si>
  <si>
    <t>38.89%</t>
  </si>
  <si>
    <t>42.33%</t>
  </si>
  <si>
    <t>83.28%</t>
  </si>
  <si>
    <t>79.4%</t>
  </si>
  <si>
    <t>64.38%</t>
  </si>
  <si>
    <t>82.04%</t>
  </si>
  <si>
    <t>84.9%</t>
  </si>
  <si>
    <t>58.27%</t>
  </si>
  <si>
    <t>57.21%</t>
  </si>
  <si>
    <t>84.77%</t>
  </si>
  <si>
    <t>69.17%</t>
  </si>
  <si>
    <t>70.62%</t>
  </si>
  <si>
    <t>65.77%</t>
  </si>
  <si>
    <t>52.74%</t>
  </si>
  <si>
    <t>53.77%</t>
  </si>
  <si>
    <t>68.31%</t>
  </si>
  <si>
    <t>69.67%</t>
  </si>
  <si>
    <t>35%</t>
  </si>
  <si>
    <t>33.52%</t>
  </si>
  <si>
    <t>79.88%</t>
  </si>
  <si>
    <t>68.71%</t>
  </si>
  <si>
    <t>83.81%</t>
  </si>
  <si>
    <t>47.62%</t>
  </si>
  <si>
    <t>48.62%</t>
  </si>
  <si>
    <t>80.47%</t>
  </si>
  <si>
    <t>81.12%</t>
  </si>
  <si>
    <t>63.66%</t>
  </si>
  <si>
    <t>66.12%</t>
  </si>
  <si>
    <t>82.68%</t>
  </si>
  <si>
    <t>80.08%</t>
  </si>
  <si>
    <t>59.56%</t>
  </si>
  <si>
    <t>62.07%</t>
  </si>
  <si>
    <t>79.25%</t>
  </si>
  <si>
    <t>87.23%</t>
  </si>
  <si>
    <t>62.26%</t>
  </si>
  <si>
    <t>63.82%</t>
  </si>
  <si>
    <t>84.51%</t>
  </si>
  <si>
    <t>81.78%</t>
  </si>
  <si>
    <t>69.34%</t>
  </si>
  <si>
    <t>66.96%</t>
  </si>
  <si>
    <t>83.01%</t>
  </si>
  <si>
    <t>83.13%</t>
  </si>
  <si>
    <t>63.9%</t>
  </si>
  <si>
    <t>63.71%</t>
  </si>
  <si>
    <t>81.63%</t>
  </si>
  <si>
    <t>81.16%</t>
  </si>
  <si>
    <t>66.56%</t>
  </si>
  <si>
    <t>66.48%</t>
  </si>
  <si>
    <t>72.98%</t>
  </si>
  <si>
    <t>74.59%</t>
  </si>
  <si>
    <t>51.4%</t>
  </si>
  <si>
    <t>54.37%</t>
  </si>
  <si>
    <t>82.07%</t>
  </si>
  <si>
    <t>88%</t>
  </si>
  <si>
    <t>65.72%</t>
  </si>
  <si>
    <t>71.35%</t>
  </si>
  <si>
    <t>79.38%</t>
  </si>
  <si>
    <t>77.37%</t>
  </si>
  <si>
    <t>64.4%</t>
  </si>
  <si>
    <t>60.94%</t>
  </si>
  <si>
    <t>84.28%</t>
  </si>
  <si>
    <t>69.36%</t>
  </si>
  <si>
    <t>75.07%</t>
  </si>
  <si>
    <t>80.28%</t>
  </si>
  <si>
    <t>79.48%</t>
  </si>
  <si>
    <t>63.68%</t>
  </si>
  <si>
    <t>63.49%</t>
  </si>
  <si>
    <t>75.63%</t>
  </si>
  <si>
    <t>77.24%</t>
  </si>
  <si>
    <t>50.91%</t>
  </si>
  <si>
    <t>54.54%</t>
  </si>
  <si>
    <t>75.29%</t>
  </si>
  <si>
    <t>71.74%</t>
  </si>
  <si>
    <t>51%</t>
  </si>
  <si>
    <t>55.41%</t>
  </si>
  <si>
    <t>69.39%</t>
  </si>
  <si>
    <t>79.18%</t>
  </si>
  <si>
    <t>47.15%</t>
  </si>
  <si>
    <t>60.88%</t>
  </si>
  <si>
    <t>43.14%</t>
  </si>
  <si>
    <t>39.09%</t>
  </si>
  <si>
    <t>19%</t>
  </si>
  <si>
    <t>17.71%</t>
  </si>
  <si>
    <t>74.91%</t>
  </si>
  <si>
    <t>49.11%</t>
  </si>
  <si>
    <t>50.74%</t>
  </si>
  <si>
    <t>80.66%</t>
  </si>
  <si>
    <t>80.22%</t>
  </si>
  <si>
    <t>65.46%</t>
  </si>
  <si>
    <t>78.84%</t>
  </si>
  <si>
    <t>82.27%</t>
  </si>
  <si>
    <t>63.38%</t>
  </si>
  <si>
    <t>67.17%</t>
  </si>
  <si>
    <t>71.38%</t>
  </si>
  <si>
    <t>73.61%</t>
  </si>
  <si>
    <t>47.71%</t>
  </si>
  <si>
    <t>51.49%</t>
  </si>
  <si>
    <t>78.31%</t>
  </si>
  <si>
    <t>74.39%</t>
  </si>
  <si>
    <t>50.22%</t>
  </si>
  <si>
    <t>45.77%</t>
  </si>
  <si>
    <t>64.55%</t>
  </si>
  <si>
    <t>48.53%</t>
  </si>
  <si>
    <t>48.09%</t>
  </si>
  <si>
    <t>78.29%</t>
  </si>
  <si>
    <t>77.52%</t>
  </si>
  <si>
    <t>59.39%</t>
  </si>
  <si>
    <t>61.01%</t>
  </si>
  <si>
    <t>81.07%</t>
  </si>
  <si>
    <t>79.97%</t>
  </si>
  <si>
    <t>59.88%</t>
  </si>
  <si>
    <t>61.19%</t>
  </si>
  <si>
    <t>78.22%</t>
  </si>
  <si>
    <t>76.6%</t>
  </si>
  <si>
    <t>56.44%</t>
  </si>
  <si>
    <t>54.25%</t>
  </si>
  <si>
    <t>80.85%</t>
  </si>
  <si>
    <t>78.78%</t>
  </si>
  <si>
    <t>65.02%</t>
  </si>
  <si>
    <t>63.35%</t>
  </si>
  <si>
    <t>陈丽</t>
  </si>
  <si>
    <t>73.98%</t>
  </si>
  <si>
    <t>66.73%</t>
  </si>
  <si>
    <t>59.53%</t>
  </si>
  <si>
    <t>60.52%</t>
  </si>
  <si>
    <t>66.67%</t>
  </si>
  <si>
    <t>37.64%</t>
  </si>
  <si>
    <t>41.37%</t>
  </si>
  <si>
    <t>81.44%</t>
  </si>
  <si>
    <t>76.57%</t>
  </si>
  <si>
    <t>60.25%</t>
  </si>
  <si>
    <t>59.36%</t>
  </si>
  <si>
    <t>77.94%</t>
  </si>
  <si>
    <t>76.17%</t>
  </si>
  <si>
    <t>49.88%</t>
  </si>
  <si>
    <t>50.63%</t>
  </si>
  <si>
    <t>80.72%</t>
  </si>
  <si>
    <t>73.96%</t>
  </si>
  <si>
    <t>69.23%</t>
  </si>
  <si>
    <t>65.87%</t>
  </si>
  <si>
    <t>76.25%</t>
  </si>
  <si>
    <t>76.87%</t>
  </si>
  <si>
    <t>60.78%</t>
  </si>
  <si>
    <t>68.75%</t>
  </si>
  <si>
    <t>72.3%</t>
  </si>
  <si>
    <t>37.17%</t>
  </si>
  <si>
    <t>36.47%</t>
  </si>
  <si>
    <t>75.38%</t>
  </si>
  <si>
    <t>72.4%</t>
  </si>
  <si>
    <t>57.77%</t>
  </si>
  <si>
    <t>57.71%</t>
  </si>
  <si>
    <t>61.59%</t>
  </si>
  <si>
    <t>67.37%</t>
  </si>
  <si>
    <t>36.38%</t>
  </si>
  <si>
    <t>41.6%</t>
  </si>
  <si>
    <t>74.69%</t>
  </si>
  <si>
    <t>76.9%</t>
  </si>
  <si>
    <t>52.02%</t>
  </si>
  <si>
    <t>53.38%</t>
  </si>
  <si>
    <t>75.5%</t>
  </si>
  <si>
    <t>59.08%</t>
  </si>
  <si>
    <t>60.69%</t>
  </si>
  <si>
    <t>76.62%</t>
  </si>
  <si>
    <t>80.91%</t>
  </si>
  <si>
    <t>57.65%</t>
  </si>
  <si>
    <t>62.97%</t>
  </si>
  <si>
    <t>64.49%</t>
  </si>
  <si>
    <t>70.47%</t>
  </si>
  <si>
    <t>44.18%</t>
  </si>
  <si>
    <t>48.51%</t>
  </si>
  <si>
    <t>74.09%</t>
  </si>
  <si>
    <t>53.03%</t>
  </si>
  <si>
    <t>51.97%</t>
  </si>
  <si>
    <t>71.78%</t>
  </si>
  <si>
    <t>76.78%</t>
  </si>
  <si>
    <t>52.06%</t>
  </si>
  <si>
    <t>53.83%</t>
  </si>
  <si>
    <t>63.02%</t>
  </si>
  <si>
    <t>70.6%</t>
  </si>
  <si>
    <t>44.78%</t>
  </si>
  <si>
    <t>50.3%</t>
  </si>
  <si>
    <t>73.58%</t>
  </si>
  <si>
    <t>42.79%</t>
  </si>
  <si>
    <t>62.82%</t>
  </si>
  <si>
    <t>64.44%</t>
  </si>
  <si>
    <t>70.14%</t>
  </si>
  <si>
    <t>77.12%</t>
  </si>
  <si>
    <t>55%</t>
  </si>
  <si>
    <t>61.18%</t>
  </si>
  <si>
    <t>34.36%</t>
  </si>
  <si>
    <t>29.76%</t>
  </si>
  <si>
    <t>13.32%</t>
  </si>
  <si>
    <t>13.93%</t>
  </si>
  <si>
    <t>74.57%</t>
  </si>
  <si>
    <t>57.72%</t>
  </si>
  <si>
    <t>57.85%</t>
  </si>
  <si>
    <t>66.11%</t>
  </si>
  <si>
    <t>64.63%</t>
  </si>
  <si>
    <t>42.05%</t>
  </si>
  <si>
    <t>42.16%</t>
  </si>
  <si>
    <t>74.68%</t>
  </si>
  <si>
    <t>79.14%</t>
  </si>
  <si>
    <t>66.43%</t>
  </si>
  <si>
    <t>70.37%</t>
  </si>
  <si>
    <t>65.71%</t>
  </si>
  <si>
    <t>68.6%</t>
  </si>
  <si>
    <t>43.97%</t>
  </si>
  <si>
    <t>47.17%</t>
  </si>
  <si>
    <t>72.66%</t>
  </si>
  <si>
    <t>50.2%</t>
  </si>
  <si>
    <t>52.58%</t>
  </si>
  <si>
    <t>59.23%</t>
  </si>
  <si>
    <t>54.89%</t>
  </si>
  <si>
    <t>40.74%</t>
  </si>
  <si>
    <t>38.26%</t>
  </si>
  <si>
    <t>62.84%</t>
  </si>
  <si>
    <t>65.26%</t>
  </si>
  <si>
    <t>39.48%</t>
  </si>
  <si>
    <t>42.52%</t>
  </si>
  <si>
    <t>80.71%</t>
  </si>
  <si>
    <t>41.56%</t>
  </si>
  <si>
    <t>42.14%</t>
  </si>
  <si>
    <t>71.69%</t>
  </si>
  <si>
    <t>68.88%</t>
  </si>
  <si>
    <t>56.76%</t>
  </si>
  <si>
    <t>60.06%</t>
  </si>
  <si>
    <t>68.81%</t>
  </si>
  <si>
    <t>65%</t>
  </si>
  <si>
    <t>41.22%</t>
  </si>
  <si>
    <t>41.31%</t>
  </si>
  <si>
    <t>53.46%</t>
  </si>
  <si>
    <t>50.98%</t>
  </si>
  <si>
    <t>26.4%</t>
  </si>
  <si>
    <t>28.71%</t>
  </si>
  <si>
    <t>74.54%</t>
  </si>
  <si>
    <t>36.66%</t>
  </si>
  <si>
    <t>37.32%</t>
  </si>
  <si>
    <t>60.57%</t>
  </si>
  <si>
    <t>51.06%</t>
  </si>
  <si>
    <t>52.72%</t>
  </si>
  <si>
    <t>43.15%</t>
  </si>
  <si>
    <t>57.51%</t>
  </si>
  <si>
    <t>34.88%</t>
  </si>
  <si>
    <t>40.68%</t>
  </si>
  <si>
    <t>43.16%</t>
  </si>
  <si>
    <t>21.93%</t>
  </si>
  <si>
    <t>21.01%</t>
  </si>
  <si>
    <t>68.45%</t>
  </si>
  <si>
    <t>69.74%</t>
  </si>
  <si>
    <t>56.79%</t>
  </si>
  <si>
    <t>71.84%</t>
  </si>
  <si>
    <t>71.63%</t>
  </si>
  <si>
    <t>37.72%</t>
  </si>
  <si>
    <t>42.99%</t>
  </si>
  <si>
    <t>65.96%</t>
  </si>
  <si>
    <t>75.69%</t>
  </si>
  <si>
    <t>48.1%</t>
  </si>
  <si>
    <t>55.18%</t>
  </si>
  <si>
    <t>70.19%</t>
  </si>
  <si>
    <t>77.07%</t>
  </si>
  <si>
    <t>54.87%</t>
  </si>
  <si>
    <t>61.99%</t>
  </si>
  <si>
    <t>63.14%</t>
  </si>
  <si>
    <t>63.86%</t>
  </si>
  <si>
    <t>58.55%</t>
  </si>
  <si>
    <t>54.73%</t>
  </si>
  <si>
    <t>68.36%</t>
  </si>
  <si>
    <t>72.69%</t>
  </si>
  <si>
    <t>47.83%</t>
  </si>
  <si>
    <t>47.92%</t>
  </si>
  <si>
    <t>67.23%</t>
  </si>
  <si>
    <t>63.43%</t>
  </si>
  <si>
    <t>48.45%</t>
  </si>
  <si>
    <t>55.76%</t>
  </si>
  <si>
    <t>66.25%</t>
  </si>
  <si>
    <t>70.61%</t>
  </si>
  <si>
    <t>46.49%</t>
  </si>
  <si>
    <t>49.67%</t>
  </si>
  <si>
    <t>53.53%</t>
  </si>
  <si>
    <t>35.49%</t>
  </si>
  <si>
    <t>38.02%</t>
  </si>
  <si>
    <t>51.71%</t>
  </si>
  <si>
    <t>58.01%</t>
  </si>
  <si>
    <t>24.23%</t>
  </si>
  <si>
    <t>32.01%</t>
  </si>
  <si>
    <t>48.28%</t>
  </si>
  <si>
    <t>40.29%</t>
  </si>
  <si>
    <t>36.82%</t>
  </si>
  <si>
    <t>64.22%</t>
  </si>
  <si>
    <t>64.57%</t>
  </si>
  <si>
    <t>36.24%</t>
  </si>
  <si>
    <t>36.9%</t>
  </si>
  <si>
    <t>67.76%</t>
  </si>
  <si>
    <t>70.06%</t>
  </si>
  <si>
    <t>26.36%</t>
  </si>
  <si>
    <t>30.45%</t>
  </si>
  <si>
    <t>笔数占比后三名（不含线上）</t>
  </si>
  <si>
    <t>67.96%</t>
  </si>
  <si>
    <t>70.91%</t>
  </si>
  <si>
    <t>29.1%</t>
  </si>
  <si>
    <t>32.81%</t>
  </si>
  <si>
    <t>58.28%</t>
  </si>
  <si>
    <t>67.51%</t>
  </si>
  <si>
    <t>33.82%</t>
  </si>
  <si>
    <t>42.23%</t>
  </si>
  <si>
    <t>42.43%</t>
  </si>
  <si>
    <t>40.19%</t>
  </si>
  <si>
    <t>24.47%</t>
  </si>
  <si>
    <t>24.32%</t>
  </si>
  <si>
    <t>61.83%</t>
  </si>
  <si>
    <t>58.97%</t>
  </si>
  <si>
    <t>38%</t>
  </si>
  <si>
    <t>35.62%</t>
  </si>
  <si>
    <t>62.8%</t>
  </si>
  <si>
    <t>40.49%</t>
  </si>
  <si>
    <t>44.93%</t>
  </si>
  <si>
    <t>35.66%</t>
  </si>
  <si>
    <t>56.58%</t>
  </si>
  <si>
    <t>28.38%</t>
  </si>
  <si>
    <t>29.02%</t>
  </si>
  <si>
    <t>64.15%</t>
  </si>
  <si>
    <t>69.56%</t>
  </si>
  <si>
    <t>51.53%</t>
  </si>
  <si>
    <t>50.96%</t>
  </si>
  <si>
    <t>52.89%</t>
  </si>
  <si>
    <t>29.6%</t>
  </si>
  <si>
    <t>34.33%</t>
  </si>
  <si>
    <t>52.49%</t>
  </si>
  <si>
    <t>48.73%</t>
  </si>
  <si>
    <t>34.84%</t>
  </si>
  <si>
    <t>35.55%</t>
  </si>
  <si>
    <t>58.52%</t>
  </si>
  <si>
    <t>54.39%</t>
  </si>
  <si>
    <t>50.85%</t>
  </si>
  <si>
    <t>50.24%</t>
  </si>
  <si>
    <t>45.11%</t>
  </si>
  <si>
    <t>55.52%</t>
  </si>
  <si>
    <t>23.52%</t>
  </si>
  <si>
    <t>30.03%</t>
  </si>
  <si>
    <t>53.97%</t>
  </si>
  <si>
    <t>53.87%</t>
  </si>
  <si>
    <t>31.59%</t>
  </si>
  <si>
    <t>37.01%</t>
  </si>
  <si>
    <t>王四维</t>
  </si>
  <si>
    <t>55.57%</t>
  </si>
  <si>
    <t>42.3%</t>
  </si>
  <si>
    <t>31.05%</t>
  </si>
  <si>
    <t>31.82%</t>
  </si>
  <si>
    <t>54.12%</t>
  </si>
  <si>
    <t>62.43%</t>
  </si>
  <si>
    <t>46.87%</t>
  </si>
  <si>
    <t>53.27%</t>
  </si>
  <si>
    <t>44.09%</t>
  </si>
  <si>
    <t>44.34%</t>
  </si>
  <si>
    <t>21.05%</t>
  </si>
  <si>
    <t>19.96%</t>
  </si>
  <si>
    <t>52.14%</t>
  </si>
  <si>
    <t>55.98%</t>
  </si>
  <si>
    <t>29.68%</t>
  </si>
  <si>
    <t>31.29%</t>
  </si>
  <si>
    <t>43.66%</t>
  </si>
  <si>
    <t>45.7%</t>
  </si>
  <si>
    <t>19.82%</t>
  </si>
  <si>
    <t>24.81%</t>
  </si>
  <si>
    <t>销售占比完成后三名（不含销售）</t>
  </si>
  <si>
    <t>43.54%</t>
  </si>
  <si>
    <t>43.57%</t>
  </si>
  <si>
    <t>36.6%</t>
  </si>
  <si>
    <t>37.26%</t>
  </si>
  <si>
    <t>44.86%</t>
  </si>
  <si>
    <t>41.82%</t>
  </si>
  <si>
    <t>31.76%</t>
  </si>
  <si>
    <t>31.74%</t>
  </si>
  <si>
    <t>会员办卡完成后三名</t>
  </si>
  <si>
    <t>31.97%</t>
  </si>
  <si>
    <t>35.74%</t>
  </si>
  <si>
    <t>23.61%</t>
  </si>
  <si>
    <t>24.27%</t>
  </si>
  <si>
    <t>38.62%</t>
  </si>
  <si>
    <t>48.59%</t>
  </si>
  <si>
    <t>21.75%</t>
  </si>
  <si>
    <t>26.56%</t>
  </si>
  <si>
    <t>31.16%</t>
  </si>
  <si>
    <t>19.89%</t>
  </si>
  <si>
    <t>15.97%</t>
  </si>
  <si>
    <t>合计</t>
  </si>
  <si>
    <t>8月开卡任务</t>
  </si>
  <si>
    <t>实际完成</t>
  </si>
  <si>
    <t>8月会员销售占比任务</t>
  </si>
  <si>
    <t>2025年8月总销售</t>
  </si>
  <si>
    <t>2025年8月会员销售</t>
  </si>
  <si>
    <t>2025年8月实际完成会员销售占比</t>
  </si>
  <si>
    <t>消费占比完成差额</t>
  </si>
  <si>
    <t>8月会员笔数占比任务</t>
  </si>
  <si>
    <t>2025年8月总笔数</t>
  </si>
  <si>
    <t>2025年8月会员笔数</t>
  </si>
  <si>
    <t>2025年8月实际完成笔数占比</t>
  </si>
  <si>
    <t>笔数占比完成差额</t>
  </si>
  <si>
    <t>环比上月笔数占比</t>
  </si>
  <si>
    <t>环比上月销售占比</t>
  </si>
  <si>
    <t>2024年8月总笔数</t>
  </si>
  <si>
    <t>2024年8月会员笔数</t>
  </si>
  <si>
    <t>2024年8月笔数占比</t>
  </si>
  <si>
    <t>2024年8月总消费</t>
  </si>
  <si>
    <t>2024年8月会员消费</t>
  </si>
  <si>
    <t>2024年8月消费占比</t>
  </si>
  <si>
    <t>笔数占比同比去年（月）</t>
  </si>
  <si>
    <t>消费占比同比去年（月)</t>
  </si>
  <si>
    <t>笔数占比（环比）上月</t>
  </si>
  <si>
    <t>销售占比（环比）上月</t>
  </si>
  <si>
    <t>25年1-8月笔数占比</t>
  </si>
  <si>
    <t>25年1-8月销售占比</t>
  </si>
  <si>
    <t>24年1-8月笔数占比</t>
  </si>
  <si>
    <t>24年1-8月销售占比</t>
  </si>
  <si>
    <t>1-8月笔数占比对比</t>
  </si>
  <si>
    <t>1-8月销售占比对比</t>
  </si>
  <si>
    <t>总笔数</t>
  </si>
  <si>
    <t>会员消费笔数</t>
  </si>
  <si>
    <t>线上笔数</t>
  </si>
  <si>
    <t>会员消费笔数占比</t>
  </si>
  <si>
    <t>总销售</t>
  </si>
  <si>
    <t>会员消费</t>
  </si>
  <si>
    <t>会员消费占比</t>
  </si>
  <si>
    <t>线上销售</t>
  </si>
  <si>
    <t>四川太极大药房连锁有限公司泸州飞跃路直营店</t>
  </si>
  <si>
    <t>四川太极大药房连锁有限公司成都高新区泰和二街三药店</t>
  </si>
  <si>
    <t>四川太极大药房连锁有限公司高新区锦城大道药店</t>
  </si>
  <si>
    <t>四川太极大药房连锁有限公司成都高新区吉瑞三路二药房</t>
  </si>
  <si>
    <t>四川太极大药房连锁有限公司成都高新区肖家河正街药店</t>
  </si>
  <si>
    <t>四川太极大药房连锁有限公司成都高新区天久南巷药店</t>
  </si>
  <si>
    <t>四川太极大药房连锁有限公司成华区建业路药店</t>
  </si>
  <si>
    <t>四川太极大药房连锁有限公司金牛区沙河源药店</t>
  </si>
  <si>
    <t>四川太极大药房连锁有限公司金牛区黄苑东街药店</t>
  </si>
  <si>
    <t>四川太极大药房连锁有限公司青羊区大石西路药店</t>
  </si>
  <si>
    <t>四川太极大药房连锁有限公司金牛区金沙路药店</t>
  </si>
  <si>
    <t>四川太极大药房连锁有限公司金牛区枣子巷药店</t>
  </si>
  <si>
    <t>四川太极大药房连锁有限公司高新区土龙路药店</t>
  </si>
  <si>
    <t>四川太极大药房连锁有限公司金牛区交大路第三药店</t>
  </si>
  <si>
    <t>四川太极大药房连锁有限公司青羊区清江东路药店</t>
  </si>
  <si>
    <t>四川太极大药房连锁有限公司武侯区顺和街药店</t>
  </si>
  <si>
    <t>四川太极大药房连锁有限公司金牛区蓉北商贸大道药店</t>
  </si>
  <si>
    <t>四川太极大药房连锁有限公司新都区新都街道兴乐北路药店</t>
  </si>
  <si>
    <t>四川太极大药房连锁有限公司成华区羊子山西路药店</t>
  </si>
  <si>
    <t>四川太极大药房连锁有限公司成华区高车一路药店</t>
  </si>
  <si>
    <t>四川太极大药房连锁有限公司新都区新繁镇繁江北路药店</t>
  </si>
  <si>
    <t>四川太极大药房连锁有限公司青羊区光华村街药店</t>
  </si>
  <si>
    <t>四川太极大药房连锁有限公司青羊区光华药店</t>
  </si>
  <si>
    <t>四川太极大药房连锁有限公司青羊区十二桥路药店</t>
  </si>
  <si>
    <t>四川太极大药房连锁有限公司锦江区东大街药店</t>
  </si>
  <si>
    <t>四川太极大药房连锁有限公司双流区东升街道三强西路药店</t>
  </si>
  <si>
    <t>四川太极大药房连锁有限公司成华区华康路药店</t>
  </si>
  <si>
    <t>四川太极大药房连锁有限公司双流县西航港街道锦华路一段药店</t>
  </si>
  <si>
    <t>四川太极大药房连锁有限公司成华区万宇路药店</t>
  </si>
  <si>
    <t>四川太极大药房连锁有限公司高新区大源三期药店</t>
  </si>
  <si>
    <t>四川太极大药房连锁有限公司高新区新园大道药店</t>
  </si>
  <si>
    <t>四川太极大药房连锁有限公司锦江区水杉街药店</t>
  </si>
  <si>
    <t>四川太极大药房连锁有限公司锦江区观音桥街药店</t>
  </si>
  <si>
    <t>四川太极大药房连锁有限公司成都高新区成汉南路药店</t>
  </si>
  <si>
    <t>四川太极大药房连锁有限公司锦江区榕声路药店</t>
  </si>
  <si>
    <t>四川太极大药房连锁有限公司高新区新乐中街药店</t>
  </si>
  <si>
    <t>四川太极大药房连锁有限公司成华区万科路药店</t>
  </si>
  <si>
    <t>四川太极大药房连锁有限公司成华区华泰路药店</t>
  </si>
  <si>
    <t>四川太极大药房连锁有限公司锦江区柳翠路药店</t>
  </si>
  <si>
    <t>四川太极大药房连锁有限公司郫县郫筒镇东大街药店</t>
  </si>
  <si>
    <t>四川太极大药房连锁有限公司锦江区庆云南街药店</t>
  </si>
  <si>
    <t>四川太极大药房连锁有限公司成华区杉板桥南一路药店</t>
  </si>
  <si>
    <t>四川太极大药房连锁有限公司青羊区金丝街药店</t>
  </si>
  <si>
    <t>四川太极大药房连锁有限公司郫县郫筒镇一环路东南段药店</t>
  </si>
  <si>
    <t>四川太极大药房连锁有限公司成华区崔家店路药店</t>
  </si>
  <si>
    <t>四川太极大药房连锁有限公司青羊区红星路药店</t>
  </si>
  <si>
    <t>四川太极大药房连锁有限公司成华区双林路药店</t>
  </si>
  <si>
    <t>四川太极大药房连锁有限公司锦江区通盈街药店</t>
  </si>
  <si>
    <t>四川太极大药房连锁有限公司成华区华油路药店</t>
  </si>
  <si>
    <t>四川太极大药房连锁有限公司武侯区科华街药店</t>
  </si>
  <si>
    <t>四川太极大药房连锁有限公司青羊区北东街药店</t>
  </si>
  <si>
    <t>四川太极大药房连锁有限公司武侯区浆洗街药店</t>
  </si>
  <si>
    <t>四川太极大药房连锁有限公司邛崃市羊安镇永康大道药店</t>
  </si>
  <si>
    <t>四川太极大药房连锁有限公司新津县兴义镇万兴路药店</t>
  </si>
  <si>
    <t>四川太极大药房连锁有限公司大邑县新场镇文昌街药店</t>
  </si>
  <si>
    <t>四川太极大药房连锁有限公司大邑县安仁镇千禧街药店</t>
  </si>
  <si>
    <t>四川太极大药房连锁有限公司大邑县晋原镇子龙街药店</t>
  </si>
  <si>
    <t>四川太极大药房连锁有限公司大邑县晋原镇东壕沟北段药店</t>
  </si>
  <si>
    <t>四川太极大药房连锁有限公司大邑县晋原镇通达东路五段药店</t>
  </si>
  <si>
    <t>四川太极大药房连锁有限公司邛崃市临邛镇洪川小区药店</t>
  </si>
  <si>
    <t>四川太极大药房连锁有限公司大邑县沙渠镇利民街药店</t>
  </si>
  <si>
    <t>四川太极大药房连锁有限公司大邑县晋原镇东街药店</t>
  </si>
  <si>
    <t>四川太极大药房连锁有限公司大邑县晋原街道内蒙古大道桃源药店</t>
  </si>
  <si>
    <t>四川太极大药房连锁有限公司新津县邓双镇飞雪路药店</t>
  </si>
  <si>
    <t>四川太极大药房连锁有限公司新津县五津镇五津西路药店</t>
  </si>
  <si>
    <t>四川太极大药房连锁有限公司邛崃市中心药店</t>
  </si>
  <si>
    <t>四川太极大药房连锁有限公司都江堰市聚源镇联建房药店</t>
  </si>
  <si>
    <t>四川太极大药房连锁有限公司都江堰市幸福镇翔凤路药店</t>
  </si>
  <si>
    <t>四川太极大药房连锁有限公司都江堰市蒲阳镇问道西路药店</t>
  </si>
  <si>
    <t>四川太极大药房连锁有限公司都江堰市灌口镇蒲阳路药店</t>
  </si>
  <si>
    <t>四川太极大药房连锁有限公司崇州市三江镇崇新路药店</t>
  </si>
  <si>
    <t>四川太极大药房连锁有限公司都江堰市奎光塔街道奎光路药店</t>
  </si>
  <si>
    <t>四川太极大药房连锁有限公司都江堰幸福镇景中路药店</t>
  </si>
  <si>
    <t>四川太极大药房连锁有限公司崇州市崇阳镇文化西街药店</t>
  </si>
  <si>
    <t>四川太极大药房连锁有限公司温江区柳城镇凤溪大道药店</t>
  </si>
  <si>
    <t>四川太极大药房连锁有限公司崇州市崇阳镇金带街药店</t>
  </si>
  <si>
    <t>四川太极大药房连锁有限公司崇州市怀远镇新正东街药店</t>
  </si>
  <si>
    <t>四川太极大药房连锁有限公司崇州市崇阳镇尚贤坊街药店</t>
  </si>
  <si>
    <t>四川太极大药房连锁有限公司温江区公平街道江安路药店</t>
  </si>
  <si>
    <t>四川太极大药房连锁有限公司锦江区劼人路药店</t>
  </si>
  <si>
    <t>四川太极大药房连锁有限公司邛崃市文君街道办翠荫街药店</t>
  </si>
  <si>
    <t>四川太极大药房连锁有限公司武侯区佳灵路药店</t>
  </si>
  <si>
    <t>四川太极大药房连锁有限公司新津县五津镇武阳西路药店</t>
  </si>
  <si>
    <t>四川太极大药房连锁有限公司金牛区银河北街药店</t>
  </si>
  <si>
    <t>四川太极大药房连锁有限公司青羊区童子街药店</t>
  </si>
  <si>
    <t>四川太极大药房连锁有限公司青羊区贝森北路药店</t>
  </si>
  <si>
    <t>四川太极大药房连锁有限公司成华区西林一街药店</t>
  </si>
  <si>
    <t>四川太极大药房连锁有限公司成华区金马河路药店</t>
  </si>
  <si>
    <t xml:space="preserve">四川太极大药房连锁有限公司崇州市崇阳镇永康东路药店 </t>
  </si>
  <si>
    <t>四川太极大药房连锁有限公司武侯区大华街药店</t>
  </si>
  <si>
    <t>四川太极大药房连锁有限公司大邑县晋原镇潘家街药店</t>
  </si>
  <si>
    <t>四川太极大药房连锁有限公司崇州市崇阳镇蜀州中路药店</t>
  </si>
  <si>
    <t>四川太极大药房连锁有限公司金牛区蜀汉路药店</t>
  </si>
  <si>
    <t>四川太极大药房连锁有限公司高新区新下街药店</t>
  </si>
  <si>
    <t>四川太极大药房连锁有限公司高新区紫薇东路药店</t>
  </si>
  <si>
    <t>四川太极大药房连锁有限公司锦江区梨花街药店</t>
  </si>
  <si>
    <t>四川太极大药房连锁有限公司青羊区蜀辉路药店</t>
  </si>
  <si>
    <t>四川太极大药房连锁有限公司成都高新区元华二巷药店</t>
  </si>
  <si>
    <t>四川太极大药房连锁有限公司高新区中和公济桥路药店</t>
  </si>
  <si>
    <t>四川太极大药房连锁有限公司武侯区大悦路药店</t>
  </si>
  <si>
    <t>四川太极大药房连锁有限公司新都区新都街道万和北路药店</t>
  </si>
  <si>
    <t>四川太极大药房连锁有限公司大邑县晋原镇北街药店</t>
  </si>
  <si>
    <t>四川太极大药房连锁有限公司金牛区银沙路药店</t>
  </si>
  <si>
    <t>四川太极大药房连锁有限公司新津县五津镇五津西路二药房</t>
  </si>
  <si>
    <t>四川太极大药房连锁有限公司都江堰市永丰街道宝莲路药店</t>
  </si>
  <si>
    <t>四川太极大药房连锁有限公司金牛区花照壁药店</t>
  </si>
  <si>
    <t>四川太极大药房连锁有限公司邛崃市文君街道杏林路药店</t>
  </si>
  <si>
    <t>四川太极大药房连锁有限公司金牛区五福桥东路药店</t>
  </si>
  <si>
    <t>四川太极大药房连锁有限公司成都高新区尚锦路药店</t>
  </si>
  <si>
    <t>四川太极大药房连锁有限公司青羊区蜀鑫路药店</t>
  </si>
  <si>
    <t>四川太极大药房连锁有限公司武侯区倪家桥路药店</t>
  </si>
  <si>
    <t>四川太极大药房连锁有限公司青羊区光华西一路药店</t>
  </si>
  <si>
    <t>四川太极大药房连锁有限公司青羊区光华北五路药店</t>
  </si>
  <si>
    <t>四川太极大药房连锁有限公司成华区东昌路一药店</t>
  </si>
  <si>
    <t>四川太极大药房连锁有限公司青羊区青龙街药店</t>
  </si>
  <si>
    <t>四川太极大药房连锁有限公司成华区培华东路药店</t>
  </si>
  <si>
    <t>四川太极大药房连锁有限公司成都高新区天顺路药店</t>
  </si>
  <si>
    <t>四川太极大药房连锁有限公司锦江区宏济中路药店</t>
  </si>
  <si>
    <t>四川太极大药房连锁有限公司武侯区科华北路药店</t>
  </si>
  <si>
    <t>四川太极大药房连锁有限公司锦江区静沙南路药店</t>
  </si>
  <si>
    <t>四川太极大药房连锁有限公司武侯区长寿路药店</t>
  </si>
  <si>
    <t>四川太极大药房连锁有限公司金牛区花照壁中横街药店</t>
  </si>
  <si>
    <t>四川太极大药房连锁有限公司大邑县晋原街道观音阁街西段药店</t>
  </si>
  <si>
    <t>四川太极大药房连锁有限公司成都高新区泰和二街药店</t>
  </si>
  <si>
    <t>四川太极大药房连锁有限公司金牛区沙湾东一路药店</t>
  </si>
  <si>
    <t>四川太极大药房连锁有限公司成华区水碾河路药店</t>
  </si>
  <si>
    <t>四川太极大药房连锁有限公司青羊区金祥路药店</t>
  </si>
  <si>
    <t>四川太极大药房连锁有限公司成华区驷马桥三路药店</t>
  </si>
  <si>
    <t>四川太极大药房连锁有限公司青羊区蜀源路药店</t>
  </si>
  <si>
    <t>四川太极大药房连锁有限公司武侯区高攀西巷药店</t>
  </si>
  <si>
    <t>四川太极大药房连锁有限公司彭州市致和镇南三环路药店</t>
  </si>
  <si>
    <t>四川太极大药房连锁有限公司成华区华泰路二药店</t>
  </si>
  <si>
    <t>四川太极大药房连锁有限公司新都区斑竹园街道医贸大道药店</t>
  </si>
  <si>
    <t>四川太极大药房连锁有限公司大邑县青霞街道元通路南段药店</t>
  </si>
  <si>
    <t>雅安市太极智慧云医药科技有限公司</t>
  </si>
  <si>
    <t>四川太极大药房连锁有限公司锦江区大田坎街药店</t>
  </si>
  <si>
    <t>四川太极大药房连锁有限公司青羊区文和路药店</t>
  </si>
  <si>
    <t>四川太极大药房连锁有限公司新都区大丰街道华美东街药店</t>
  </si>
  <si>
    <t>四川太极大药房连锁有限公司大邑县金巷西街药店</t>
  </si>
  <si>
    <t>四川太极大药房连锁有限公司泸州佳乐直营店</t>
  </si>
  <si>
    <t>四川太极大药房连锁有限公司泸州佳裕店</t>
  </si>
  <si>
    <t>四川太极大药房连锁有限公司泸州蓝田直营店</t>
  </si>
  <si>
    <t>四川太极大药房连锁有限公司泸州六直营店</t>
  </si>
  <si>
    <t>四川太极大药房连锁有限公司泸州一店</t>
  </si>
  <si>
    <t>四川太极大药房连锁有限公司泸州七直营店</t>
  </si>
  <si>
    <t>四川太极大药房连锁有限公司泸州五直营店</t>
  </si>
  <si>
    <t>四川太极大药房连锁有限公司南充5店</t>
  </si>
  <si>
    <t>四川太极大药房连锁有限公司南充7店</t>
  </si>
  <si>
    <t>四川太极大药房连锁有限公司南充8店</t>
  </si>
  <si>
    <t>四川太极大药房连锁有限公司南充11店</t>
  </si>
  <si>
    <t>四川太极大药房连锁有限公司南充16店</t>
  </si>
  <si>
    <t>四川太极大药房连锁有限公司达州通川北路店</t>
  </si>
  <si>
    <t>四川太极大药房连锁有限公司达州华蜀南路店</t>
  </si>
  <si>
    <t>四川太极大药房连锁有限公司达州领域广场店</t>
  </si>
  <si>
    <t>四川太极大药房连锁有限公司达州鸿福新村店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</si>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</sst>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9" fontId="2" fillId="0" borderId="1" xfId="3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3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9" fontId="5" fillId="0" borderId="1" xfId="3" applyFont="1" applyFill="1" applyBorder="1" applyAlignment="1">
      <alignment horizontal="center"/>
    </xf>
    <xf numFmtId="9" fontId="2" fillId="0" borderId="1" xfId="3" applyFont="1" applyFill="1" applyBorder="1" applyAlignment="1">
      <alignment horizontal="center"/>
    </xf>
    <xf numFmtId="0" fontId="0" fillId="0" borderId="0" xfId="0" applyAlignment="1">
      <alignment vertical="center" wrapText="1"/>
    </xf>
    <xf numFmtId="9" fontId="0" fillId="0" borderId="0" xfId="3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2" fillId="2" borderId="1" xfId="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8" fillId="3" borderId="1" xfId="3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9" fontId="7" fillId="2" borderId="1" xfId="3" applyFont="1" applyFill="1" applyBorder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176" fontId="7" fillId="3" borderId="1" xfId="3" applyNumberFormat="1" applyFont="1" applyFill="1" applyBorder="1" applyAlignment="1">
      <alignment horizontal="center" vertical="center"/>
    </xf>
    <xf numFmtId="9" fontId="9" fillId="3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9" fontId="7" fillId="4" borderId="1" xfId="3" applyFont="1" applyFill="1" applyBorder="1" applyAlignment="1">
      <alignment horizontal="center" vertical="center" wrapText="1"/>
    </xf>
    <xf numFmtId="177" fontId="2" fillId="4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 wrapText="1"/>
    </xf>
    <xf numFmtId="9" fontId="6" fillId="2" borderId="1" xfId="3" applyFont="1" applyFill="1" applyBorder="1" applyAlignment="1">
      <alignment horizontal="center" vertical="center" wrapText="1"/>
    </xf>
    <xf numFmtId="9" fontId="7" fillId="4" borderId="1" xfId="3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9" fontId="9" fillId="4" borderId="1" xfId="3" applyFont="1" applyFill="1" applyBorder="1" applyAlignment="1">
      <alignment horizontal="center" vertical="center"/>
    </xf>
    <xf numFmtId="9" fontId="0" fillId="4" borderId="1" xfId="3" applyFill="1" applyBorder="1" applyAlignment="1">
      <alignment horizontal="center" vertical="center"/>
    </xf>
    <xf numFmtId="9" fontId="0" fillId="2" borderId="1" xfId="3" applyFill="1" applyBorder="1" applyAlignment="1">
      <alignment horizontal="center" vertical="center"/>
    </xf>
    <xf numFmtId="9" fontId="7" fillId="4" borderId="1" xfId="0" applyNumberFormat="1" applyFont="1" applyFill="1" applyBorder="1" applyAlignment="1">
      <alignment horizontal="center" vertical="center"/>
    </xf>
    <xf numFmtId="9" fontId="0" fillId="2" borderId="1" xfId="3" applyNumberForma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5" borderId="1" xfId="3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9" fontId="7" fillId="0" borderId="1" xfId="3" applyFont="1" applyBorder="1" applyAlignment="1">
      <alignment horizontal="center" vertical="center"/>
    </xf>
    <xf numFmtId="9" fontId="7" fillId="0" borderId="1" xfId="3" applyFont="1" applyFill="1" applyBorder="1" applyAlignment="1">
      <alignment horizontal="center" vertical="center"/>
    </xf>
    <xf numFmtId="9" fontId="7" fillId="5" borderId="1" xfId="3" applyFont="1" applyFill="1" applyBorder="1" applyAlignment="1">
      <alignment horizontal="center" vertical="center"/>
    </xf>
    <xf numFmtId="9" fontId="7" fillId="0" borderId="1" xfId="3" applyNumberFormat="1" applyFont="1" applyBorder="1" applyAlignment="1">
      <alignment horizontal="center" vertical="center"/>
    </xf>
    <xf numFmtId="9" fontId="7" fillId="0" borderId="1" xfId="3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0" fontId="0" fillId="6" borderId="0" xfId="0" applyFill="1">
      <alignment vertical="center"/>
    </xf>
    <xf numFmtId="0" fontId="9" fillId="3" borderId="0" xfId="0" applyFont="1" applyFill="1">
      <alignment vertical="center"/>
    </xf>
    <xf numFmtId="10" fontId="9" fillId="5" borderId="0" xfId="0" applyNumberFormat="1" applyFont="1" applyFill="1">
      <alignment vertical="center"/>
    </xf>
    <xf numFmtId="0" fontId="0" fillId="5" borderId="0" xfId="0" applyFill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7" fillId="5" borderId="1" xfId="0" applyNumberFormat="1" applyFont="1" applyFill="1" applyBorder="1" applyAlignment="1">
      <alignment horizontal="center" vertical="center" wrapText="1"/>
    </xf>
    <xf numFmtId="9" fontId="7" fillId="6" borderId="1" xfId="3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5" borderId="1" xfId="3" applyNumberForma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9" fontId="0" fillId="6" borderId="1" xfId="3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center" vertical="center"/>
    </xf>
    <xf numFmtId="10" fontId="7" fillId="5" borderId="1" xfId="0" applyNumberFormat="1" applyFon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9" fontId="14" fillId="0" borderId="1" xfId="3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2" pivot="0" table="0" count="10" xr9:uid="{25034271-F707-4B2D-8CC2-F63476A5025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PivotStylePreset2_Accent1 3" pivot="0" table="0" count="10" xr9:uid="{9D128259-F88B-4A10-A7D7-1A3D96F3ACA8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  <tableStyle name="PivotStylePreset2_Accent1 4" pivot="0" table="0" count="10" xr9:uid="{16CBA04B-5291-438D-A210-4BDE1E37A4AD}">
      <tableStyleElement type="headerRow" dxfId="36"/>
      <tableStyleElement type="totalRow" dxfId="35"/>
      <tableStyleElement type="firstRowStripe" dxfId="34"/>
      <tableStyleElement type="firstColumnStripe" dxfId="33"/>
      <tableStyleElement type="firstSubtotalRow" dxfId="32"/>
      <tableStyleElement type="secondSubtotalRow" dxfId="31"/>
      <tableStyleElement type="firstRowSubheading" dxfId="30"/>
      <tableStyleElement type="secondRowSubheading" dxfId="29"/>
      <tableStyleElement type="pageFieldLabels" dxfId="28"/>
      <tableStyleElement type="pageFieldValues" dxfId="27"/>
    </tableStyle>
    <tableStyle name="PivotStylePreset2_Accent1 5" pivot="0" table="0" count="10" xr9:uid="{E41A8841-6DAF-4C3B-997A-4779371D8466}">
      <tableStyleElement type="headerRow" dxfId="46"/>
      <tableStyleElement type="totalRow" dxfId="45"/>
      <tableStyleElement type="firstRowStripe" dxfId="44"/>
      <tableStyleElement type="firstColumnStripe" dxfId="43"/>
      <tableStyleElement type="firstSubtotalRow" dxfId="42"/>
      <tableStyleElement type="secondSubtotalRow" dxfId="41"/>
      <tableStyleElement type="firstRowSubheading" dxfId="40"/>
      <tableStyleElement type="secondRowSubheading" dxfId="39"/>
      <tableStyleElement type="pageFieldLabels" dxfId="38"/>
      <tableStyleElement type="pageFieldValues" dxfId="37"/>
    </tableStyle>
    <tableStyle name="PivotStylePreset2_Accent1 6" pivot="0" table="0" count="10" xr9:uid="{16C3037C-DA2F-4B0C-8975-F3F3E21CADEA}">
      <tableStyleElement type="headerRow" dxfId="56"/>
      <tableStyleElement type="totalRow" dxfId="55"/>
      <tableStyleElement type="firstRowStripe" dxfId="54"/>
      <tableStyleElement type="firstColumnStripe" dxfId="53"/>
      <tableStyleElement type="firstSubtotalRow" dxfId="52"/>
      <tableStyleElement type="secondSubtotalRow" dxfId="51"/>
      <tableStyleElement type="firstRowSubheading" dxfId="50"/>
      <tableStyleElement type="secondRowSubheading" dxfId="49"/>
      <tableStyleElement type="pageFieldLabels" dxfId="48"/>
      <tableStyleElement type="pageFieldValues" dxfId="47"/>
    </tableStyle>
    <tableStyle name="PivotStylePreset2_Accent1 7" pivot="0" table="0" count="10" xr9:uid="{F1A67133-D314-4092-8001-15EA337BAC83}">
      <tableStyleElement type="headerRow" dxfId="66"/>
      <tableStyleElement type="totalRow" dxfId="65"/>
      <tableStyleElement type="firstRowStripe" dxfId="64"/>
      <tableStyleElement type="firstColumnStripe" dxfId="63"/>
      <tableStyleElement type="firstSubtotalRow" dxfId="62"/>
      <tableStyleElement type="secondSubtotalRow" dxfId="61"/>
      <tableStyleElement type="firstRowSubheading" dxfId="60"/>
      <tableStyleElement type="secondRowSubheading" dxfId="59"/>
      <tableStyleElement type="pageFieldLabels" dxfId="58"/>
      <tableStyleElement type="pageFieldValues" dxfId="57"/>
    </tableStyle>
    <tableStyle name="PivotStylePreset2_Accent1 8" pivot="0" table="0" count="10" xr9:uid="{63B58995-3448-489D-9429-47502712C821}">
      <tableStyleElement type="headerRow" dxfId="76"/>
      <tableStyleElement type="totalRow" dxfId="75"/>
      <tableStyleElement type="firstRowStripe" dxfId="74"/>
      <tableStyleElement type="firstColumnStripe" dxfId="73"/>
      <tableStyleElement type="firstSubtotalRow" dxfId="72"/>
      <tableStyleElement type="secondSubtotalRow" dxfId="71"/>
      <tableStyleElement type="firstRowSubheading" dxfId="70"/>
      <tableStyleElement type="secondRowSubheading" dxfId="69"/>
      <tableStyleElement type="pageFieldLabels" dxfId="68"/>
      <tableStyleElement type="pageFieldValues" dxfId="67"/>
    </tableStyle>
    <tableStyle name="PivotStylePreset2_Accent1 9" pivot="0" table="0" count="10" xr9:uid="{7608C9C4-EB0F-4428-ACD6-54C0645A23D2}">
      <tableStyleElement type="headerRow" dxfId="86"/>
      <tableStyleElement type="totalRow" dxfId="85"/>
      <tableStyleElement type="firstRowStripe" dxfId="84"/>
      <tableStyleElement type="firstColumnStripe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Preset2_Accent1 10" pivot="0" table="0" count="10" xr9:uid="{1EBC3D63-19EA-4AEF-901A-B882FEF7D9A6}">
      <tableStyleElement type="headerRow" dxfId="96"/>
      <tableStyleElement type="totalRow" dxfId="95"/>
      <tableStyleElement type="firstRowStripe" dxfId="94"/>
      <tableStyleElement type="firstColumnStripe" dxfId="93"/>
      <tableStyleElement type="firstSubtotalRow" dxfId="92"/>
      <tableStyleElement type="secondSubtotalRow" dxfId="91"/>
      <tableStyleElement type="firstRowSubheading" dxfId="90"/>
      <tableStyleElement type="secondRowSubheading" dxfId="89"/>
      <tableStyleElement type="pageFieldLabels" dxfId="88"/>
      <tableStyleElement type="pageFieldValues" dxfId="87"/>
    </tableStyle>
    <tableStyle name="PivotStylePreset2_Accent1 11" pivot="0" table="0" count="10" xr9:uid="{973181F3-21A7-4914-A3A5-CAA1E9436F62}">
      <tableStyleElement type="headerRow" dxfId="106"/>
      <tableStyleElement type="totalRow" dxfId="105"/>
      <tableStyleElement type="firstRowStripe" dxfId="104"/>
      <tableStyleElement type="firstColumnStripe" dxfId="103"/>
      <tableStyleElement type="firstSubtotalRow" dxfId="102"/>
      <tableStyleElement type="secondSubtotalRow" dxfId="101"/>
      <tableStyleElement type="firstRowSubheading" dxfId="100"/>
      <tableStyleElement type="secondRowSubheading" dxfId="99"/>
      <tableStyleElement type="pageFieldLabels" dxfId="98"/>
      <tableStyleElement type="pageFieldValues" dxfId="97"/>
    </tableStyle>
    <tableStyle name="PivotStylePreset2_Accent1" table="0" count="10" xr9:uid="{267968C8-6FFD-4C36-ACC1-9EA1FD1885CA}">
      <tableStyleElement type="headerRow" dxfId="116"/>
      <tableStyleElement type="totalRow" dxfId="115"/>
      <tableStyleElement type="firstRowStripe" dxfId="114"/>
      <tableStyleElement type="firstColumnStripe" dxfId="113"/>
      <tableStyleElement type="firstSubtotalRow" dxfId="112"/>
      <tableStyleElement type="secondSubtotalRow" dxfId="111"/>
      <tableStyleElement type="firstRowSubheading" dxfId="110"/>
      <tableStyleElement type="secondRowSubheading" dxfId="109"/>
      <tableStyleElement type="pageFieldLabels" dxfId="108"/>
      <tableStyleElement type="pageFieldValues" dxfId="10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6"/>
  <sheetViews>
    <sheetView tabSelected="1" workbookViewId="0">
      <pane ySplit="1" topLeftCell="A2" activePane="bottomLeft" state="frozen"/>
      <selection/>
      <selection pane="bottomLeft" activeCell="F3" sqref="F3"/>
    </sheetView>
  </sheetViews>
  <sheetFormatPr defaultColWidth="9" defaultRowHeight="13.5"/>
  <cols>
    <col min="1" max="1" width="4.625" style="57" customWidth="1"/>
    <col min="2" max="2" width="7.375" style="57" customWidth="1"/>
    <col min="3" max="3" width="11.5" style="57" customWidth="1"/>
    <col min="4" max="4" width="33.375" style="57" customWidth="1"/>
    <col min="5" max="5" width="8.375" style="57" customWidth="1"/>
    <col min="6" max="6" width="19.125" style="57" customWidth="1"/>
    <col min="7" max="7" width="11.625" style="57" customWidth="1"/>
    <col min="8" max="8" width="16.25" style="57" customWidth="1"/>
    <col min="9" max="9" width="14.125" style="57" customWidth="1"/>
    <col min="10" max="10" width="9.25" style="57" customWidth="1"/>
    <col min="11" max="11" width="17" style="57" customWidth="1"/>
    <col min="12" max="12" width="27.875" style="57" customWidth="1"/>
    <col min="13" max="13" width="32.625" style="57" customWidth="1"/>
    <col min="14" max="16384" width="9" style="57"/>
  </cols>
  <sheetData>
    <row r="1" s="77" customFormat="1" ht="42" customHeight="1" spans="1:13">
      <c r="A1" s="79" t="s">
        <v>0</v>
      </c>
      <c r="B1" s="79" t="s">
        <v>1</v>
      </c>
      <c r="C1" s="79" t="s">
        <v>2</v>
      </c>
      <c r="D1" s="79" t="s">
        <v>3</v>
      </c>
      <c r="E1" s="79" t="s">
        <v>4</v>
      </c>
      <c r="F1" s="79" t="s">
        <v>5</v>
      </c>
      <c r="G1" s="79" t="s">
        <v>6</v>
      </c>
      <c r="H1" s="80" t="s">
        <v>7</v>
      </c>
      <c r="I1" s="80" t="s">
        <v>8</v>
      </c>
      <c r="J1" s="80" t="s">
        <v>9</v>
      </c>
      <c r="K1" s="87" t="s">
        <v>10</v>
      </c>
      <c r="L1" s="88" t="s">
        <v>11</v>
      </c>
      <c r="M1" s="89" t="s">
        <v>12</v>
      </c>
    </row>
    <row r="2" ht="20" customHeight="1" spans="1:13">
      <c r="A2" s="81">
        <f t="shared" ref="A2:A31" si="0">ROW()-1</f>
        <v>1</v>
      </c>
      <c r="B2" s="82">
        <v>1950</v>
      </c>
      <c r="C2" s="82" t="s">
        <v>13</v>
      </c>
      <c r="D2" s="82" t="s">
        <v>14</v>
      </c>
      <c r="E2" s="82">
        <v>12216</v>
      </c>
      <c r="F2" s="82" t="s">
        <v>15</v>
      </c>
      <c r="G2" s="83">
        <v>80</v>
      </c>
      <c r="H2" s="84">
        <v>64</v>
      </c>
      <c r="I2" s="84">
        <f t="shared" ref="I2:I31" si="1">H2-G2</f>
        <v>-16</v>
      </c>
      <c r="J2" s="90">
        <f t="shared" ref="J2:J31" si="2">H2/G2</f>
        <v>0.8</v>
      </c>
      <c r="K2" s="27"/>
      <c r="L2" s="27"/>
      <c r="M2" s="27" t="s">
        <v>16</v>
      </c>
    </row>
    <row r="3" ht="20" customHeight="1" spans="1:13">
      <c r="A3" s="81">
        <f t="shared" si="0"/>
        <v>2</v>
      </c>
      <c r="B3" s="82">
        <v>2113</v>
      </c>
      <c r="C3" s="82" t="s">
        <v>13</v>
      </c>
      <c r="D3" s="82" t="s">
        <v>17</v>
      </c>
      <c r="E3" s="82">
        <v>15292</v>
      </c>
      <c r="F3" s="85" t="s">
        <v>18</v>
      </c>
      <c r="G3" s="83">
        <v>30</v>
      </c>
      <c r="H3" s="84">
        <v>37</v>
      </c>
      <c r="I3" s="84">
        <f t="shared" si="1"/>
        <v>7</v>
      </c>
      <c r="J3" s="90">
        <f t="shared" si="2"/>
        <v>1.23333333333333</v>
      </c>
      <c r="K3" s="27">
        <f>I3*0.5</f>
        <v>3.5</v>
      </c>
      <c r="L3" s="27"/>
      <c r="M3" s="27"/>
    </row>
    <row r="4" ht="20" customHeight="1" spans="1:13">
      <c r="A4" s="81">
        <f t="shared" si="0"/>
        <v>3</v>
      </c>
      <c r="B4" s="82">
        <v>2113</v>
      </c>
      <c r="C4" s="82" t="s">
        <v>13</v>
      </c>
      <c r="D4" s="82" t="s">
        <v>17</v>
      </c>
      <c r="E4" s="82">
        <v>6454</v>
      </c>
      <c r="F4" s="85" t="s">
        <v>19</v>
      </c>
      <c r="G4" s="83">
        <v>30</v>
      </c>
      <c r="H4" s="84">
        <v>39</v>
      </c>
      <c r="I4" s="84">
        <f t="shared" si="1"/>
        <v>9</v>
      </c>
      <c r="J4" s="90">
        <f t="shared" si="2"/>
        <v>1.3</v>
      </c>
      <c r="K4" s="27">
        <f>I4*0.5</f>
        <v>4.5</v>
      </c>
      <c r="L4" s="27"/>
      <c r="M4" s="27"/>
    </row>
    <row r="5" ht="20" customHeight="1" spans="1:13">
      <c r="A5" s="81">
        <f t="shared" si="0"/>
        <v>4</v>
      </c>
      <c r="B5" s="82">
        <v>2113</v>
      </c>
      <c r="C5" s="82" t="s">
        <v>13</v>
      </c>
      <c r="D5" s="82" t="s">
        <v>17</v>
      </c>
      <c r="E5" s="82">
        <v>5471</v>
      </c>
      <c r="F5" s="85" t="s">
        <v>20</v>
      </c>
      <c r="G5" s="83">
        <v>30</v>
      </c>
      <c r="H5" s="84">
        <v>20</v>
      </c>
      <c r="I5" s="84">
        <f t="shared" si="1"/>
        <v>-10</v>
      </c>
      <c r="J5" s="90">
        <f t="shared" si="2"/>
        <v>0.666666666666667</v>
      </c>
      <c r="K5" s="27"/>
      <c r="L5" s="27">
        <f>I5*-1</f>
        <v>10</v>
      </c>
      <c r="M5" s="27"/>
    </row>
    <row r="6" ht="20" customHeight="1" spans="1:13">
      <c r="A6" s="81">
        <f t="shared" si="0"/>
        <v>5</v>
      </c>
      <c r="B6" s="82">
        <v>2153</v>
      </c>
      <c r="C6" s="82" t="s">
        <v>13</v>
      </c>
      <c r="D6" s="82" t="s">
        <v>21</v>
      </c>
      <c r="E6" s="82">
        <v>15848</v>
      </c>
      <c r="F6" s="85" t="s">
        <v>22</v>
      </c>
      <c r="G6" s="83">
        <v>60</v>
      </c>
      <c r="H6" s="84">
        <v>66</v>
      </c>
      <c r="I6" s="84">
        <f t="shared" si="1"/>
        <v>6</v>
      </c>
      <c r="J6" s="90">
        <f t="shared" si="2"/>
        <v>1.1</v>
      </c>
      <c r="K6" s="27">
        <f>I6*0.5</f>
        <v>3</v>
      </c>
      <c r="L6" s="27"/>
      <c r="M6" s="27"/>
    </row>
    <row r="7" ht="20" customHeight="1" spans="1:13">
      <c r="A7" s="81">
        <f t="shared" si="0"/>
        <v>6</v>
      </c>
      <c r="B7" s="82">
        <v>2153</v>
      </c>
      <c r="C7" s="82" t="s">
        <v>13</v>
      </c>
      <c r="D7" s="82" t="s">
        <v>21</v>
      </c>
      <c r="E7" s="82">
        <v>8763</v>
      </c>
      <c r="F7" s="85" t="s">
        <v>23</v>
      </c>
      <c r="G7" s="83">
        <v>60</v>
      </c>
      <c r="H7" s="84">
        <v>26</v>
      </c>
      <c r="I7" s="84">
        <f t="shared" si="1"/>
        <v>-34</v>
      </c>
      <c r="J7" s="90">
        <f t="shared" si="2"/>
        <v>0.433333333333333</v>
      </c>
      <c r="K7" s="27"/>
      <c r="L7" s="27"/>
      <c r="M7" s="27" t="s">
        <v>24</v>
      </c>
    </row>
    <row r="8" ht="20" customHeight="1" spans="1:13">
      <c r="A8" s="81">
        <f t="shared" si="0"/>
        <v>7</v>
      </c>
      <c r="B8" s="82">
        <v>2274</v>
      </c>
      <c r="C8" s="82" t="s">
        <v>25</v>
      </c>
      <c r="D8" s="82" t="s">
        <v>26</v>
      </c>
      <c r="E8" s="82">
        <v>9308</v>
      </c>
      <c r="F8" s="85" t="s">
        <v>27</v>
      </c>
      <c r="G8" s="83">
        <v>45</v>
      </c>
      <c r="H8" s="84">
        <v>50</v>
      </c>
      <c r="I8" s="84">
        <f t="shared" si="1"/>
        <v>5</v>
      </c>
      <c r="J8" s="90">
        <f t="shared" si="2"/>
        <v>1.11111111111111</v>
      </c>
      <c r="K8" s="27">
        <f>I8*0.5</f>
        <v>2.5</v>
      </c>
      <c r="L8" s="27"/>
      <c r="M8" s="27"/>
    </row>
    <row r="9" ht="20" customHeight="1" spans="1:13">
      <c r="A9" s="81">
        <f t="shared" si="0"/>
        <v>8</v>
      </c>
      <c r="B9" s="82">
        <v>2274</v>
      </c>
      <c r="C9" s="82" t="s">
        <v>25</v>
      </c>
      <c r="D9" s="82" t="s">
        <v>26</v>
      </c>
      <c r="E9" s="82">
        <v>12937</v>
      </c>
      <c r="F9" s="82" t="s">
        <v>28</v>
      </c>
      <c r="G9" s="83">
        <v>45</v>
      </c>
      <c r="H9" s="84">
        <v>39</v>
      </c>
      <c r="I9" s="84">
        <f t="shared" si="1"/>
        <v>-6</v>
      </c>
      <c r="J9" s="90">
        <f t="shared" si="2"/>
        <v>0.866666666666667</v>
      </c>
      <c r="K9" s="27"/>
      <c r="L9" s="27">
        <f>I9*-1</f>
        <v>6</v>
      </c>
      <c r="M9" s="27"/>
    </row>
    <row r="10" ht="20" customHeight="1" spans="1:13">
      <c r="A10" s="81">
        <f t="shared" si="0"/>
        <v>9</v>
      </c>
      <c r="B10" s="82">
        <v>2304</v>
      </c>
      <c r="C10" s="82" t="s">
        <v>13</v>
      </c>
      <c r="D10" s="82" t="s">
        <v>29</v>
      </c>
      <c r="E10" s="82">
        <v>13000</v>
      </c>
      <c r="F10" s="85" t="s">
        <v>30</v>
      </c>
      <c r="G10" s="83">
        <v>62</v>
      </c>
      <c r="H10" s="84">
        <v>59</v>
      </c>
      <c r="I10" s="84">
        <f t="shared" si="1"/>
        <v>-3</v>
      </c>
      <c r="J10" s="90">
        <f t="shared" si="2"/>
        <v>0.951612903225806</v>
      </c>
      <c r="K10" s="27"/>
      <c r="L10" s="27">
        <f>I10*-1</f>
        <v>3</v>
      </c>
      <c r="M10" s="27"/>
    </row>
    <row r="11" ht="20" customHeight="1" spans="1:13">
      <c r="A11" s="81">
        <f t="shared" si="0"/>
        <v>10</v>
      </c>
      <c r="B11" s="82">
        <v>2304</v>
      </c>
      <c r="C11" s="82" t="s">
        <v>13</v>
      </c>
      <c r="D11" s="82" t="s">
        <v>29</v>
      </c>
      <c r="E11" s="82">
        <v>7707</v>
      </c>
      <c r="F11" s="85" t="s">
        <v>31</v>
      </c>
      <c r="G11" s="83">
        <v>62</v>
      </c>
      <c r="H11" s="84">
        <v>65</v>
      </c>
      <c r="I11" s="84">
        <f t="shared" si="1"/>
        <v>3</v>
      </c>
      <c r="J11" s="90">
        <f t="shared" si="2"/>
        <v>1.04838709677419</v>
      </c>
      <c r="K11" s="27">
        <f>I11*0.5</f>
        <v>1.5</v>
      </c>
      <c r="L11" s="27"/>
      <c r="M11" s="27"/>
    </row>
    <row r="12" ht="20" customHeight="1" spans="1:13">
      <c r="A12" s="81">
        <f t="shared" si="0"/>
        <v>11</v>
      </c>
      <c r="B12" s="82">
        <v>2326</v>
      </c>
      <c r="C12" s="82" t="s">
        <v>32</v>
      </c>
      <c r="D12" s="82" t="s">
        <v>33</v>
      </c>
      <c r="E12" s="82">
        <v>27822</v>
      </c>
      <c r="F12" s="86" t="s">
        <v>34</v>
      </c>
      <c r="G12" s="83">
        <v>60</v>
      </c>
      <c r="H12" s="84">
        <v>87</v>
      </c>
      <c r="I12" s="84">
        <f t="shared" si="1"/>
        <v>27</v>
      </c>
      <c r="J12" s="90">
        <f t="shared" si="2"/>
        <v>1.45</v>
      </c>
      <c r="K12" s="27">
        <f>I12*0.5</f>
        <v>13.5</v>
      </c>
      <c r="L12" s="27"/>
      <c r="M12" s="27"/>
    </row>
    <row r="13" ht="20" customHeight="1" spans="1:13">
      <c r="A13" s="81">
        <f t="shared" si="0"/>
        <v>12</v>
      </c>
      <c r="B13" s="82">
        <v>2326</v>
      </c>
      <c r="C13" s="82" t="s">
        <v>32</v>
      </c>
      <c r="D13" s="82" t="s">
        <v>33</v>
      </c>
      <c r="E13" s="82">
        <v>15726</v>
      </c>
      <c r="F13" s="85" t="s">
        <v>35</v>
      </c>
      <c r="G13" s="83">
        <v>60</v>
      </c>
      <c r="H13" s="84">
        <v>78</v>
      </c>
      <c r="I13" s="84">
        <f t="shared" si="1"/>
        <v>18</v>
      </c>
      <c r="J13" s="90">
        <f t="shared" si="2"/>
        <v>1.3</v>
      </c>
      <c r="K13" s="27">
        <f>I13*0.5</f>
        <v>9</v>
      </c>
      <c r="L13" s="27"/>
      <c r="M13" s="27"/>
    </row>
    <row r="14" ht="20" customHeight="1" spans="1:13">
      <c r="A14" s="81">
        <f t="shared" si="0"/>
        <v>13</v>
      </c>
      <c r="B14" s="82">
        <v>2408</v>
      </c>
      <c r="C14" s="82" t="s">
        <v>36</v>
      </c>
      <c r="D14" s="82" t="s">
        <v>37</v>
      </c>
      <c r="E14" s="82">
        <v>14339</v>
      </c>
      <c r="F14" s="85" t="s">
        <v>38</v>
      </c>
      <c r="G14" s="83">
        <v>30</v>
      </c>
      <c r="H14" s="84">
        <v>27</v>
      </c>
      <c r="I14" s="84">
        <f t="shared" si="1"/>
        <v>-3</v>
      </c>
      <c r="J14" s="90">
        <f t="shared" si="2"/>
        <v>0.9</v>
      </c>
      <c r="K14" s="27"/>
      <c r="L14" s="27">
        <f>I14*-1</f>
        <v>3</v>
      </c>
      <c r="M14" s="27"/>
    </row>
    <row r="15" ht="20" customHeight="1" spans="1:13">
      <c r="A15" s="81">
        <f t="shared" si="0"/>
        <v>14</v>
      </c>
      <c r="B15" s="82">
        <v>2408</v>
      </c>
      <c r="C15" s="82" t="s">
        <v>36</v>
      </c>
      <c r="D15" s="82" t="s">
        <v>37</v>
      </c>
      <c r="E15" s="82">
        <v>15043</v>
      </c>
      <c r="F15" s="85" t="s">
        <v>39</v>
      </c>
      <c r="G15" s="83">
        <v>30</v>
      </c>
      <c r="H15" s="84">
        <v>19</v>
      </c>
      <c r="I15" s="84">
        <f t="shared" si="1"/>
        <v>-11</v>
      </c>
      <c r="J15" s="90">
        <f t="shared" si="2"/>
        <v>0.633333333333333</v>
      </c>
      <c r="K15" s="27"/>
      <c r="L15" s="27">
        <f>I15*-1</f>
        <v>11</v>
      </c>
      <c r="M15" s="27"/>
    </row>
    <row r="16" ht="20" customHeight="1" spans="1:13">
      <c r="A16" s="81">
        <f t="shared" si="0"/>
        <v>15</v>
      </c>
      <c r="B16" s="82">
        <v>2409</v>
      </c>
      <c r="C16" s="82" t="s">
        <v>32</v>
      </c>
      <c r="D16" s="82" t="s">
        <v>40</v>
      </c>
      <c r="E16" s="82">
        <v>15092</v>
      </c>
      <c r="F16" s="85" t="s">
        <v>41</v>
      </c>
      <c r="G16" s="83">
        <v>45</v>
      </c>
      <c r="H16" s="84">
        <v>77</v>
      </c>
      <c r="I16" s="84">
        <f t="shared" si="1"/>
        <v>32</v>
      </c>
      <c r="J16" s="90">
        <f t="shared" si="2"/>
        <v>1.71111111111111</v>
      </c>
      <c r="K16" s="27">
        <f>I16*0.5</f>
        <v>16</v>
      </c>
      <c r="L16" s="27"/>
      <c r="M16" s="27"/>
    </row>
    <row r="17" ht="20" customHeight="1" spans="1:13">
      <c r="A17" s="81">
        <f t="shared" si="0"/>
        <v>16</v>
      </c>
      <c r="B17" s="82">
        <v>2409</v>
      </c>
      <c r="C17" s="82" t="s">
        <v>32</v>
      </c>
      <c r="D17" s="82" t="s">
        <v>40</v>
      </c>
      <c r="E17" s="82">
        <v>16203</v>
      </c>
      <c r="F17" s="82" t="s">
        <v>42</v>
      </c>
      <c r="G17" s="83">
        <v>45</v>
      </c>
      <c r="H17" s="84">
        <v>34</v>
      </c>
      <c r="I17" s="84">
        <f t="shared" si="1"/>
        <v>-11</v>
      </c>
      <c r="J17" s="90">
        <f t="shared" si="2"/>
        <v>0.755555555555556</v>
      </c>
      <c r="K17" s="27"/>
      <c r="L17" s="27">
        <f>I17*-1</f>
        <v>11</v>
      </c>
      <c r="M17" s="27"/>
    </row>
    <row r="18" ht="20" customHeight="1" spans="1:13">
      <c r="A18" s="81">
        <f t="shared" si="0"/>
        <v>17</v>
      </c>
      <c r="B18" s="82">
        <v>2414</v>
      </c>
      <c r="C18" s="82" t="s">
        <v>13</v>
      </c>
      <c r="D18" s="82" t="s">
        <v>43</v>
      </c>
      <c r="E18" s="82">
        <v>16101</v>
      </c>
      <c r="F18" s="85" t="s">
        <v>44</v>
      </c>
      <c r="G18" s="83">
        <v>31</v>
      </c>
      <c r="H18" s="84">
        <v>44</v>
      </c>
      <c r="I18" s="84">
        <f t="shared" si="1"/>
        <v>13</v>
      </c>
      <c r="J18" s="90">
        <f t="shared" si="2"/>
        <v>1.41935483870968</v>
      </c>
      <c r="K18" s="27">
        <f>I18*0.5</f>
        <v>6.5</v>
      </c>
      <c r="L18" s="27"/>
      <c r="M18" s="27"/>
    </row>
    <row r="19" ht="20" customHeight="1" spans="1:13">
      <c r="A19" s="81">
        <f t="shared" si="0"/>
        <v>18</v>
      </c>
      <c r="B19" s="82">
        <v>2414</v>
      </c>
      <c r="C19" s="82" t="s">
        <v>13</v>
      </c>
      <c r="D19" s="82" t="s">
        <v>43</v>
      </c>
      <c r="E19" s="82">
        <v>29638</v>
      </c>
      <c r="F19" s="82" t="s">
        <v>45</v>
      </c>
      <c r="G19" s="83">
        <v>31</v>
      </c>
      <c r="H19" s="84">
        <v>47</v>
      </c>
      <c r="I19" s="84">
        <f t="shared" si="1"/>
        <v>16</v>
      </c>
      <c r="J19" s="90">
        <f t="shared" si="2"/>
        <v>1.51612903225806</v>
      </c>
      <c r="K19" s="27">
        <f>I19*0.5</f>
        <v>8</v>
      </c>
      <c r="L19" s="27"/>
      <c r="M19" s="27"/>
    </row>
    <row r="20" ht="20" customHeight="1" spans="1:13">
      <c r="A20" s="81">
        <f t="shared" si="0"/>
        <v>19</v>
      </c>
      <c r="B20" s="82">
        <v>2422</v>
      </c>
      <c r="C20" s="82" t="s">
        <v>32</v>
      </c>
      <c r="D20" s="82" t="s">
        <v>46</v>
      </c>
      <c r="E20" s="82">
        <v>29614</v>
      </c>
      <c r="F20" s="82" t="s">
        <v>47</v>
      </c>
      <c r="G20" s="83">
        <v>30</v>
      </c>
      <c r="H20" s="84">
        <v>24</v>
      </c>
      <c r="I20" s="84">
        <f t="shared" si="1"/>
        <v>-6</v>
      </c>
      <c r="J20" s="90">
        <f t="shared" si="2"/>
        <v>0.8</v>
      </c>
      <c r="K20" s="27"/>
      <c r="L20" s="27">
        <f>I20*-1</f>
        <v>6</v>
      </c>
      <c r="M20" s="27"/>
    </row>
    <row r="21" ht="20" customHeight="1" spans="1:13">
      <c r="A21" s="81">
        <f t="shared" si="0"/>
        <v>20</v>
      </c>
      <c r="B21" s="82">
        <v>2422</v>
      </c>
      <c r="C21" s="82" t="s">
        <v>32</v>
      </c>
      <c r="D21" s="82" t="s">
        <v>46</v>
      </c>
      <c r="E21" s="82">
        <v>16076</v>
      </c>
      <c r="F21" s="85" t="s">
        <v>48</v>
      </c>
      <c r="G21" s="83">
        <v>30</v>
      </c>
      <c r="H21" s="84">
        <v>24</v>
      </c>
      <c r="I21" s="84">
        <f t="shared" si="1"/>
        <v>-6</v>
      </c>
      <c r="J21" s="90">
        <f t="shared" si="2"/>
        <v>0.8</v>
      </c>
      <c r="K21" s="27"/>
      <c r="L21" s="27">
        <f>I21*-1</f>
        <v>6</v>
      </c>
      <c r="M21" s="27"/>
    </row>
    <row r="22" ht="20" customHeight="1" spans="1:13">
      <c r="A22" s="81">
        <f t="shared" si="0"/>
        <v>21</v>
      </c>
      <c r="B22" s="82">
        <v>2443</v>
      </c>
      <c r="C22" s="82" t="s">
        <v>36</v>
      </c>
      <c r="D22" s="82" t="s">
        <v>49</v>
      </c>
      <c r="E22" s="82">
        <v>11504</v>
      </c>
      <c r="F22" s="85" t="s">
        <v>50</v>
      </c>
      <c r="G22" s="83">
        <v>75</v>
      </c>
      <c r="H22" s="84">
        <v>52</v>
      </c>
      <c r="I22" s="84">
        <f t="shared" si="1"/>
        <v>-23</v>
      </c>
      <c r="J22" s="90">
        <f t="shared" si="2"/>
        <v>0.693333333333333</v>
      </c>
      <c r="K22" s="27"/>
      <c r="L22" s="27">
        <f>I22*-1</f>
        <v>23</v>
      </c>
      <c r="M22" s="27"/>
    </row>
    <row r="23" ht="20" customHeight="1" spans="1:13">
      <c r="A23" s="81">
        <f t="shared" si="0"/>
        <v>22</v>
      </c>
      <c r="B23" s="82">
        <v>2443</v>
      </c>
      <c r="C23" s="82" t="s">
        <v>36</v>
      </c>
      <c r="D23" s="82" t="s">
        <v>49</v>
      </c>
      <c r="E23" s="82">
        <v>14747</v>
      </c>
      <c r="F23" s="85" t="s">
        <v>51</v>
      </c>
      <c r="G23" s="83">
        <v>75</v>
      </c>
      <c r="H23" s="84">
        <v>50</v>
      </c>
      <c r="I23" s="84">
        <f t="shared" si="1"/>
        <v>-25</v>
      </c>
      <c r="J23" s="90">
        <f t="shared" si="2"/>
        <v>0.666666666666667</v>
      </c>
      <c r="K23" s="27"/>
      <c r="L23" s="27">
        <f>I23*-1</f>
        <v>25</v>
      </c>
      <c r="M23" s="27"/>
    </row>
    <row r="24" ht="20" customHeight="1" spans="1:13">
      <c r="A24" s="81">
        <f t="shared" si="0"/>
        <v>23</v>
      </c>
      <c r="B24" s="82">
        <v>2451</v>
      </c>
      <c r="C24" s="82" t="s">
        <v>32</v>
      </c>
      <c r="D24" s="82" t="s">
        <v>52</v>
      </c>
      <c r="E24" s="82">
        <v>6831</v>
      </c>
      <c r="F24" s="85" t="s">
        <v>53</v>
      </c>
      <c r="G24" s="83">
        <v>30</v>
      </c>
      <c r="H24" s="84">
        <v>35</v>
      </c>
      <c r="I24" s="84">
        <f t="shared" si="1"/>
        <v>5</v>
      </c>
      <c r="J24" s="90">
        <f t="shared" si="2"/>
        <v>1.16666666666667</v>
      </c>
      <c r="K24" s="27">
        <f>I24*0.5</f>
        <v>2.5</v>
      </c>
      <c r="L24" s="27"/>
      <c r="M24" s="27"/>
    </row>
    <row r="25" ht="20" customHeight="1" spans="1:13">
      <c r="A25" s="81">
        <f t="shared" si="0"/>
        <v>24</v>
      </c>
      <c r="B25" s="82">
        <v>2451</v>
      </c>
      <c r="C25" s="82" t="s">
        <v>32</v>
      </c>
      <c r="D25" s="82" t="s">
        <v>52</v>
      </c>
      <c r="E25" s="82">
        <v>6830</v>
      </c>
      <c r="F25" s="85" t="s">
        <v>54</v>
      </c>
      <c r="G25" s="83">
        <v>30</v>
      </c>
      <c r="H25" s="84">
        <v>24</v>
      </c>
      <c r="I25" s="84">
        <f t="shared" si="1"/>
        <v>-6</v>
      </c>
      <c r="J25" s="90">
        <f t="shared" si="2"/>
        <v>0.8</v>
      </c>
      <c r="K25" s="27"/>
      <c r="L25" s="27">
        <f>I25*-1</f>
        <v>6</v>
      </c>
      <c r="M25" s="27"/>
    </row>
    <row r="26" ht="20" customHeight="1" spans="1:13">
      <c r="A26" s="81">
        <f t="shared" si="0"/>
        <v>25</v>
      </c>
      <c r="B26" s="82">
        <v>2451</v>
      </c>
      <c r="C26" s="82" t="s">
        <v>32</v>
      </c>
      <c r="D26" s="82" t="s">
        <v>52</v>
      </c>
      <c r="E26" s="82">
        <v>29613</v>
      </c>
      <c r="F26" s="82" t="s">
        <v>55</v>
      </c>
      <c r="G26" s="83">
        <v>30</v>
      </c>
      <c r="H26" s="84">
        <v>22</v>
      </c>
      <c r="I26" s="84">
        <f t="shared" si="1"/>
        <v>-8</v>
      </c>
      <c r="J26" s="90">
        <f t="shared" si="2"/>
        <v>0.733333333333333</v>
      </c>
      <c r="K26" s="27"/>
      <c r="L26" s="27">
        <f>I26*-1</f>
        <v>8</v>
      </c>
      <c r="M26" s="27"/>
    </row>
    <row r="27" ht="20" customHeight="1" spans="1:13">
      <c r="A27" s="81">
        <f t="shared" si="0"/>
        <v>26</v>
      </c>
      <c r="B27" s="82">
        <v>2466</v>
      </c>
      <c r="C27" s="82" t="s">
        <v>32</v>
      </c>
      <c r="D27" s="82" t="s">
        <v>56</v>
      </c>
      <c r="E27" s="82">
        <v>29177</v>
      </c>
      <c r="F27" s="82" t="s">
        <v>57</v>
      </c>
      <c r="G27" s="83">
        <v>53</v>
      </c>
      <c r="H27" s="84">
        <v>59</v>
      </c>
      <c r="I27" s="84">
        <f t="shared" si="1"/>
        <v>6</v>
      </c>
      <c r="J27" s="90">
        <f t="shared" si="2"/>
        <v>1.11320754716981</v>
      </c>
      <c r="K27" s="27">
        <f>I27*0.5</f>
        <v>3</v>
      </c>
      <c r="L27" s="27"/>
      <c r="M27" s="27"/>
    </row>
    <row r="28" ht="20" customHeight="1" spans="1:13">
      <c r="A28" s="81">
        <f t="shared" si="0"/>
        <v>27</v>
      </c>
      <c r="B28" s="82">
        <v>2466</v>
      </c>
      <c r="C28" s="82" t="s">
        <v>32</v>
      </c>
      <c r="D28" s="82" t="s">
        <v>56</v>
      </c>
      <c r="E28" s="82">
        <v>10177</v>
      </c>
      <c r="F28" s="85" t="s">
        <v>58</v>
      </c>
      <c r="G28" s="83">
        <v>54</v>
      </c>
      <c r="H28" s="84">
        <v>55</v>
      </c>
      <c r="I28" s="84">
        <f t="shared" si="1"/>
        <v>1</v>
      </c>
      <c r="J28" s="90">
        <f t="shared" si="2"/>
        <v>1.01851851851852</v>
      </c>
      <c r="K28" s="27">
        <f>I28*0.5</f>
        <v>0.5</v>
      </c>
      <c r="L28" s="27"/>
      <c r="M28" s="27"/>
    </row>
    <row r="29" ht="20" customHeight="1" spans="1:13">
      <c r="A29" s="81">
        <f t="shared" si="0"/>
        <v>28</v>
      </c>
      <c r="B29" s="82">
        <v>2466</v>
      </c>
      <c r="C29" s="82" t="s">
        <v>32</v>
      </c>
      <c r="D29" s="82" t="s">
        <v>56</v>
      </c>
      <c r="E29" s="82">
        <v>4086</v>
      </c>
      <c r="F29" s="82" t="s">
        <v>59</v>
      </c>
      <c r="G29" s="83">
        <v>53</v>
      </c>
      <c r="H29" s="84">
        <v>51</v>
      </c>
      <c r="I29" s="84">
        <f t="shared" si="1"/>
        <v>-2</v>
      </c>
      <c r="J29" s="90">
        <f t="shared" si="2"/>
        <v>0.962264150943396</v>
      </c>
      <c r="K29" s="27"/>
      <c r="L29" s="27">
        <f>I29*-1</f>
        <v>2</v>
      </c>
      <c r="M29" s="27"/>
    </row>
    <row r="30" ht="20" customHeight="1" spans="1:13">
      <c r="A30" s="81">
        <f t="shared" si="0"/>
        <v>29</v>
      </c>
      <c r="B30" s="82">
        <v>2471</v>
      </c>
      <c r="C30" s="82" t="s">
        <v>36</v>
      </c>
      <c r="D30" s="82" t="s">
        <v>60</v>
      </c>
      <c r="E30" s="82">
        <v>6814</v>
      </c>
      <c r="F30" s="85" t="s">
        <v>61</v>
      </c>
      <c r="G30" s="83">
        <v>45</v>
      </c>
      <c r="H30" s="84">
        <v>42</v>
      </c>
      <c r="I30" s="84">
        <f t="shared" si="1"/>
        <v>-3</v>
      </c>
      <c r="J30" s="90">
        <f t="shared" si="2"/>
        <v>0.933333333333333</v>
      </c>
      <c r="K30" s="27"/>
      <c r="L30" s="27">
        <f>I30*-1</f>
        <v>3</v>
      </c>
      <c r="M30" s="27"/>
    </row>
    <row r="31" ht="20" customHeight="1" spans="1:13">
      <c r="A31" s="81">
        <f t="shared" si="0"/>
        <v>30</v>
      </c>
      <c r="B31" s="82">
        <v>2471</v>
      </c>
      <c r="C31" s="82" t="s">
        <v>36</v>
      </c>
      <c r="D31" s="82" t="s">
        <v>60</v>
      </c>
      <c r="E31" s="82">
        <v>13100</v>
      </c>
      <c r="F31" s="85" t="s">
        <v>62</v>
      </c>
      <c r="G31" s="83">
        <v>45</v>
      </c>
      <c r="H31" s="84">
        <v>36</v>
      </c>
      <c r="I31" s="84">
        <f t="shared" si="1"/>
        <v>-9</v>
      </c>
      <c r="J31" s="90">
        <f t="shared" si="2"/>
        <v>0.8</v>
      </c>
      <c r="K31" s="27"/>
      <c r="L31" s="27">
        <f>I31*-1</f>
        <v>9</v>
      </c>
      <c r="M31" s="27"/>
    </row>
    <row r="32" ht="20" customHeight="1" spans="1:13">
      <c r="A32" s="81">
        <f t="shared" ref="A32:A95" si="3">ROW()-1</f>
        <v>31</v>
      </c>
      <c r="B32" s="82">
        <v>2479</v>
      </c>
      <c r="C32" s="82" t="s">
        <v>36</v>
      </c>
      <c r="D32" s="82" t="s">
        <v>63</v>
      </c>
      <c r="E32" s="82">
        <v>29219</v>
      </c>
      <c r="F32" s="82" t="s">
        <v>64</v>
      </c>
      <c r="G32" s="83">
        <v>47</v>
      </c>
      <c r="H32" s="84">
        <v>50</v>
      </c>
      <c r="I32" s="84">
        <f t="shared" ref="I32:I95" si="4">H32-G32</f>
        <v>3</v>
      </c>
      <c r="J32" s="90">
        <f t="shared" ref="J32:J95" si="5">H32/G32</f>
        <v>1.06382978723404</v>
      </c>
      <c r="K32" s="27">
        <f>I32*0.5</f>
        <v>1.5</v>
      </c>
      <c r="L32" s="27"/>
      <c r="M32" s="27"/>
    </row>
    <row r="33" ht="20" customHeight="1" spans="1:13">
      <c r="A33" s="81">
        <f t="shared" si="3"/>
        <v>32</v>
      </c>
      <c r="B33" s="82">
        <v>2479</v>
      </c>
      <c r="C33" s="82" t="s">
        <v>36</v>
      </c>
      <c r="D33" s="82" t="s">
        <v>63</v>
      </c>
      <c r="E33" s="82">
        <v>12505</v>
      </c>
      <c r="F33" s="82" t="s">
        <v>65</v>
      </c>
      <c r="G33" s="83">
        <v>47</v>
      </c>
      <c r="H33" s="84">
        <v>47</v>
      </c>
      <c r="I33" s="84">
        <f t="shared" si="4"/>
        <v>0</v>
      </c>
      <c r="J33" s="90">
        <f t="shared" si="5"/>
        <v>1</v>
      </c>
      <c r="K33" s="27"/>
      <c r="L33" s="27"/>
      <c r="M33" s="27"/>
    </row>
    <row r="34" ht="20" customHeight="1" spans="1:13">
      <c r="A34" s="81">
        <f t="shared" si="3"/>
        <v>33</v>
      </c>
      <c r="B34" s="82">
        <v>2483</v>
      </c>
      <c r="C34" s="82" t="s">
        <v>36</v>
      </c>
      <c r="D34" s="82" t="s">
        <v>66</v>
      </c>
      <c r="E34" s="82">
        <v>4093</v>
      </c>
      <c r="F34" s="85" t="s">
        <v>67</v>
      </c>
      <c r="G34" s="83">
        <v>30</v>
      </c>
      <c r="H34" s="84">
        <v>32</v>
      </c>
      <c r="I34" s="84">
        <f t="shared" si="4"/>
        <v>2</v>
      </c>
      <c r="J34" s="90">
        <f t="shared" si="5"/>
        <v>1.06666666666667</v>
      </c>
      <c r="K34" s="27">
        <f t="shared" ref="K34:K40" si="6">I34*0.5</f>
        <v>1</v>
      </c>
      <c r="L34" s="27"/>
      <c r="M34" s="27"/>
    </row>
    <row r="35" ht="20" customHeight="1" spans="1:13">
      <c r="A35" s="81">
        <f t="shared" si="3"/>
        <v>34</v>
      </c>
      <c r="B35" s="82">
        <v>2483</v>
      </c>
      <c r="C35" s="82" t="s">
        <v>36</v>
      </c>
      <c r="D35" s="82" t="s">
        <v>66</v>
      </c>
      <c r="E35" s="82">
        <v>4302</v>
      </c>
      <c r="F35" s="85" t="s">
        <v>68</v>
      </c>
      <c r="G35" s="83">
        <v>30</v>
      </c>
      <c r="H35" s="84">
        <v>31</v>
      </c>
      <c r="I35" s="84">
        <f t="shared" si="4"/>
        <v>1</v>
      </c>
      <c r="J35" s="90">
        <f t="shared" si="5"/>
        <v>1.03333333333333</v>
      </c>
      <c r="K35" s="27">
        <f t="shared" si="6"/>
        <v>0.5</v>
      </c>
      <c r="L35" s="27"/>
      <c r="M35" s="27"/>
    </row>
    <row r="36" ht="20" customHeight="1" spans="1:13">
      <c r="A36" s="81">
        <f t="shared" si="3"/>
        <v>35</v>
      </c>
      <c r="B36" s="82">
        <v>2497</v>
      </c>
      <c r="C36" s="82" t="s">
        <v>36</v>
      </c>
      <c r="D36" s="82" t="s">
        <v>69</v>
      </c>
      <c r="E36" s="82">
        <v>5641</v>
      </c>
      <c r="F36" s="85" t="s">
        <v>70</v>
      </c>
      <c r="G36" s="83">
        <v>20</v>
      </c>
      <c r="H36" s="84">
        <v>23</v>
      </c>
      <c r="I36" s="84">
        <f t="shared" si="4"/>
        <v>3</v>
      </c>
      <c r="J36" s="90">
        <f t="shared" si="5"/>
        <v>1.15</v>
      </c>
      <c r="K36" s="27">
        <f t="shared" si="6"/>
        <v>1.5</v>
      </c>
      <c r="L36" s="27"/>
      <c r="M36" s="27"/>
    </row>
    <row r="37" ht="20" customHeight="1" spans="1:13">
      <c r="A37" s="81">
        <f t="shared" si="3"/>
        <v>36</v>
      </c>
      <c r="B37" s="82">
        <v>2497</v>
      </c>
      <c r="C37" s="82" t="s">
        <v>36</v>
      </c>
      <c r="D37" s="82" t="s">
        <v>69</v>
      </c>
      <c r="E37" s="82">
        <v>15614</v>
      </c>
      <c r="F37" s="85" t="s">
        <v>71</v>
      </c>
      <c r="G37" s="83">
        <v>20</v>
      </c>
      <c r="H37" s="84">
        <v>31</v>
      </c>
      <c r="I37" s="84">
        <f t="shared" si="4"/>
        <v>11</v>
      </c>
      <c r="J37" s="90">
        <f t="shared" si="5"/>
        <v>1.55</v>
      </c>
      <c r="K37" s="27">
        <f t="shared" si="6"/>
        <v>5.5</v>
      </c>
      <c r="L37" s="27"/>
      <c r="M37" s="27"/>
    </row>
    <row r="38" ht="20" customHeight="1" spans="1:13">
      <c r="A38" s="81">
        <f t="shared" si="3"/>
        <v>37</v>
      </c>
      <c r="B38" s="82">
        <v>2497</v>
      </c>
      <c r="C38" s="82" t="s">
        <v>36</v>
      </c>
      <c r="D38" s="82" t="s">
        <v>69</v>
      </c>
      <c r="E38" s="82">
        <v>12921</v>
      </c>
      <c r="F38" s="85" t="s">
        <v>72</v>
      </c>
      <c r="G38" s="83">
        <v>20</v>
      </c>
      <c r="H38" s="84">
        <v>25</v>
      </c>
      <c r="I38" s="84">
        <f t="shared" si="4"/>
        <v>5</v>
      </c>
      <c r="J38" s="90">
        <f t="shared" si="5"/>
        <v>1.25</v>
      </c>
      <c r="K38" s="27">
        <f t="shared" si="6"/>
        <v>2.5</v>
      </c>
      <c r="L38" s="27"/>
      <c r="M38" s="27"/>
    </row>
    <row r="39" ht="20" customHeight="1" spans="1:13">
      <c r="A39" s="81">
        <f t="shared" si="3"/>
        <v>38</v>
      </c>
      <c r="B39" s="82">
        <v>2512</v>
      </c>
      <c r="C39" s="82" t="s">
        <v>36</v>
      </c>
      <c r="D39" s="82" t="s">
        <v>73</v>
      </c>
      <c r="E39" s="82">
        <v>6303</v>
      </c>
      <c r="F39" s="85" t="s">
        <v>74</v>
      </c>
      <c r="G39" s="83">
        <v>50</v>
      </c>
      <c r="H39" s="84">
        <v>65</v>
      </c>
      <c r="I39" s="84">
        <f t="shared" si="4"/>
        <v>15</v>
      </c>
      <c r="J39" s="90">
        <f t="shared" si="5"/>
        <v>1.3</v>
      </c>
      <c r="K39" s="27">
        <f t="shared" si="6"/>
        <v>7.5</v>
      </c>
      <c r="L39" s="27"/>
      <c r="M39" s="27"/>
    </row>
    <row r="40" ht="20" customHeight="1" spans="1:13">
      <c r="A40" s="81">
        <f t="shared" si="3"/>
        <v>39</v>
      </c>
      <c r="B40" s="82">
        <v>2512</v>
      </c>
      <c r="C40" s="82" t="s">
        <v>36</v>
      </c>
      <c r="D40" s="82" t="s">
        <v>73</v>
      </c>
      <c r="E40" s="82">
        <v>10205</v>
      </c>
      <c r="F40" s="85" t="s">
        <v>75</v>
      </c>
      <c r="G40" s="83">
        <v>50</v>
      </c>
      <c r="H40" s="84">
        <v>59</v>
      </c>
      <c r="I40" s="84">
        <f t="shared" si="4"/>
        <v>9</v>
      </c>
      <c r="J40" s="90">
        <f t="shared" si="5"/>
        <v>1.18</v>
      </c>
      <c r="K40" s="27">
        <f t="shared" si="6"/>
        <v>4.5</v>
      </c>
      <c r="L40" s="27"/>
      <c r="M40" s="27"/>
    </row>
    <row r="41" ht="20" customHeight="1" spans="1:13">
      <c r="A41" s="81">
        <f t="shared" si="3"/>
        <v>40</v>
      </c>
      <c r="B41" s="82">
        <v>2512</v>
      </c>
      <c r="C41" s="82" t="s">
        <v>36</v>
      </c>
      <c r="D41" s="82" t="s">
        <v>73</v>
      </c>
      <c r="E41" s="82">
        <v>7046</v>
      </c>
      <c r="F41" s="85" t="s">
        <v>76</v>
      </c>
      <c r="G41" s="83">
        <v>50</v>
      </c>
      <c r="H41" s="84">
        <v>44</v>
      </c>
      <c r="I41" s="84">
        <f t="shared" si="4"/>
        <v>-6</v>
      </c>
      <c r="J41" s="90">
        <f t="shared" si="5"/>
        <v>0.88</v>
      </c>
      <c r="K41" s="27"/>
      <c r="L41" s="27">
        <f>I41*-1</f>
        <v>6</v>
      </c>
      <c r="M41" s="27"/>
    </row>
    <row r="42" ht="20" customHeight="1" spans="1:13">
      <c r="A42" s="81">
        <f t="shared" si="3"/>
        <v>41</v>
      </c>
      <c r="B42" s="82">
        <v>2520</v>
      </c>
      <c r="C42" s="82" t="s">
        <v>36</v>
      </c>
      <c r="D42" s="82" t="s">
        <v>77</v>
      </c>
      <c r="E42" s="82">
        <v>13581</v>
      </c>
      <c r="F42" s="85" t="s">
        <v>78</v>
      </c>
      <c r="G42" s="83">
        <v>40</v>
      </c>
      <c r="H42" s="84">
        <v>59</v>
      </c>
      <c r="I42" s="84">
        <f t="shared" si="4"/>
        <v>19</v>
      </c>
      <c r="J42" s="90">
        <f t="shared" si="5"/>
        <v>1.475</v>
      </c>
      <c r="K42" s="27">
        <f t="shared" ref="K42:K49" si="7">I42*0.5</f>
        <v>9.5</v>
      </c>
      <c r="L42" s="27"/>
      <c r="M42" s="27"/>
    </row>
    <row r="43" ht="20" customHeight="1" spans="1:13">
      <c r="A43" s="81">
        <f t="shared" si="3"/>
        <v>42</v>
      </c>
      <c r="B43" s="82">
        <v>2520</v>
      </c>
      <c r="C43" s="82" t="s">
        <v>36</v>
      </c>
      <c r="D43" s="82" t="s">
        <v>77</v>
      </c>
      <c r="E43" s="82">
        <v>9331</v>
      </c>
      <c r="F43" s="85" t="s">
        <v>79</v>
      </c>
      <c r="G43" s="83">
        <v>40</v>
      </c>
      <c r="H43" s="84">
        <v>46</v>
      </c>
      <c r="I43" s="84">
        <f t="shared" si="4"/>
        <v>6</v>
      </c>
      <c r="J43" s="90">
        <f t="shared" si="5"/>
        <v>1.15</v>
      </c>
      <c r="K43" s="27">
        <f t="shared" si="7"/>
        <v>3</v>
      </c>
      <c r="L43" s="27"/>
      <c r="M43" s="27"/>
    </row>
    <row r="44" ht="20" customHeight="1" spans="1:13">
      <c r="A44" s="81">
        <f t="shared" si="3"/>
        <v>43</v>
      </c>
      <c r="B44" s="82">
        <v>2520</v>
      </c>
      <c r="C44" s="82" t="s">
        <v>36</v>
      </c>
      <c r="D44" s="82" t="s">
        <v>77</v>
      </c>
      <c r="E44" s="82">
        <v>7279</v>
      </c>
      <c r="F44" s="82" t="s">
        <v>80</v>
      </c>
      <c r="G44" s="83">
        <v>40</v>
      </c>
      <c r="H44" s="84">
        <v>51</v>
      </c>
      <c r="I44" s="84">
        <f t="shared" si="4"/>
        <v>11</v>
      </c>
      <c r="J44" s="90">
        <f t="shared" si="5"/>
        <v>1.275</v>
      </c>
      <c r="K44" s="27">
        <f t="shared" si="7"/>
        <v>5.5</v>
      </c>
      <c r="L44" s="27"/>
      <c r="M44" s="27"/>
    </row>
    <row r="45" ht="20" customHeight="1" spans="1:13">
      <c r="A45" s="81">
        <f t="shared" si="3"/>
        <v>44</v>
      </c>
      <c r="B45" s="82">
        <v>2526</v>
      </c>
      <c r="C45" s="82" t="s">
        <v>36</v>
      </c>
      <c r="D45" s="82" t="s">
        <v>81</v>
      </c>
      <c r="E45" s="82">
        <v>4325</v>
      </c>
      <c r="F45" s="85" t="s">
        <v>82</v>
      </c>
      <c r="G45" s="83">
        <v>50</v>
      </c>
      <c r="H45" s="84">
        <v>77</v>
      </c>
      <c r="I45" s="84">
        <f t="shared" si="4"/>
        <v>27</v>
      </c>
      <c r="J45" s="90">
        <f t="shared" si="5"/>
        <v>1.54</v>
      </c>
      <c r="K45" s="27">
        <f t="shared" si="7"/>
        <v>13.5</v>
      </c>
      <c r="L45" s="27"/>
      <c r="M45" s="27"/>
    </row>
    <row r="46" ht="20" customHeight="1" spans="1:13">
      <c r="A46" s="81">
        <f t="shared" si="3"/>
        <v>45</v>
      </c>
      <c r="B46" s="82">
        <v>2526</v>
      </c>
      <c r="C46" s="82" t="s">
        <v>36</v>
      </c>
      <c r="D46" s="82" t="s">
        <v>81</v>
      </c>
      <c r="E46" s="82">
        <v>28779</v>
      </c>
      <c r="F46" s="86" t="s">
        <v>83</v>
      </c>
      <c r="G46" s="83">
        <v>50</v>
      </c>
      <c r="H46" s="84">
        <v>66</v>
      </c>
      <c r="I46" s="84">
        <f t="shared" si="4"/>
        <v>16</v>
      </c>
      <c r="J46" s="90">
        <f t="shared" si="5"/>
        <v>1.32</v>
      </c>
      <c r="K46" s="27">
        <f t="shared" si="7"/>
        <v>8</v>
      </c>
      <c r="L46" s="27"/>
      <c r="M46" s="27"/>
    </row>
    <row r="47" ht="20" customHeight="1" spans="1:13">
      <c r="A47" s="81">
        <f t="shared" si="3"/>
        <v>46</v>
      </c>
      <c r="B47" s="82">
        <v>2526</v>
      </c>
      <c r="C47" s="82" t="s">
        <v>36</v>
      </c>
      <c r="D47" s="82" t="s">
        <v>81</v>
      </c>
      <c r="E47" s="82">
        <v>8338</v>
      </c>
      <c r="F47" s="85" t="s">
        <v>84</v>
      </c>
      <c r="G47" s="83">
        <v>50</v>
      </c>
      <c r="H47" s="84">
        <v>51</v>
      </c>
      <c r="I47" s="84">
        <f t="shared" si="4"/>
        <v>1</v>
      </c>
      <c r="J47" s="90">
        <f t="shared" si="5"/>
        <v>1.02</v>
      </c>
      <c r="K47" s="27">
        <f t="shared" si="7"/>
        <v>0.5</v>
      </c>
      <c r="L47" s="27"/>
      <c r="M47" s="27"/>
    </row>
    <row r="48" ht="20" customHeight="1" spans="1:13">
      <c r="A48" s="81">
        <f t="shared" si="3"/>
        <v>47</v>
      </c>
      <c r="B48" s="82">
        <v>2527</v>
      </c>
      <c r="C48" s="82" t="s">
        <v>36</v>
      </c>
      <c r="D48" s="82" t="s">
        <v>85</v>
      </c>
      <c r="E48" s="82">
        <v>4301</v>
      </c>
      <c r="F48" s="85" t="s">
        <v>86</v>
      </c>
      <c r="G48" s="83">
        <v>60</v>
      </c>
      <c r="H48" s="84">
        <v>156</v>
      </c>
      <c r="I48" s="84">
        <f t="shared" si="4"/>
        <v>96</v>
      </c>
      <c r="J48" s="90">
        <f t="shared" si="5"/>
        <v>2.6</v>
      </c>
      <c r="K48" s="27">
        <v>20</v>
      </c>
      <c r="L48" s="27"/>
      <c r="M48" s="27"/>
    </row>
    <row r="49" ht="20" customHeight="1" spans="1:13">
      <c r="A49" s="81">
        <f t="shared" si="3"/>
        <v>48</v>
      </c>
      <c r="B49" s="82">
        <v>2527</v>
      </c>
      <c r="C49" s="82" t="s">
        <v>36</v>
      </c>
      <c r="D49" s="82" t="s">
        <v>85</v>
      </c>
      <c r="E49" s="82">
        <v>28574</v>
      </c>
      <c r="F49" s="86" t="s">
        <v>87</v>
      </c>
      <c r="G49" s="83">
        <v>60</v>
      </c>
      <c r="H49" s="84">
        <v>65</v>
      </c>
      <c r="I49" s="84">
        <f t="shared" si="4"/>
        <v>5</v>
      </c>
      <c r="J49" s="90">
        <f t="shared" si="5"/>
        <v>1.08333333333333</v>
      </c>
      <c r="K49" s="27">
        <f t="shared" si="7"/>
        <v>2.5</v>
      </c>
      <c r="L49" s="27"/>
      <c r="M49" s="27"/>
    </row>
    <row r="50" ht="20" customHeight="1" spans="1:13">
      <c r="A50" s="81">
        <f t="shared" si="3"/>
        <v>49</v>
      </c>
      <c r="B50" s="82">
        <v>2559</v>
      </c>
      <c r="C50" s="82" t="s">
        <v>36</v>
      </c>
      <c r="D50" s="82" t="s">
        <v>88</v>
      </c>
      <c r="E50" s="82">
        <v>13019</v>
      </c>
      <c r="F50" s="85" t="s">
        <v>89</v>
      </c>
      <c r="G50" s="83">
        <v>31</v>
      </c>
      <c r="H50" s="84">
        <v>31</v>
      </c>
      <c r="I50" s="84">
        <f t="shared" si="4"/>
        <v>0</v>
      </c>
      <c r="J50" s="90">
        <f t="shared" si="5"/>
        <v>1</v>
      </c>
      <c r="K50" s="27"/>
      <c r="L50" s="27"/>
      <c r="M50" s="27"/>
    </row>
    <row r="51" ht="20" customHeight="1" spans="1:13">
      <c r="A51" s="81">
        <f t="shared" si="3"/>
        <v>50</v>
      </c>
      <c r="B51" s="82">
        <v>2559</v>
      </c>
      <c r="C51" s="82" t="s">
        <v>36</v>
      </c>
      <c r="D51" s="82" t="s">
        <v>88</v>
      </c>
      <c r="E51" s="82">
        <v>10932</v>
      </c>
      <c r="F51" s="85" t="s">
        <v>90</v>
      </c>
      <c r="G51" s="83">
        <v>31</v>
      </c>
      <c r="H51" s="84">
        <v>32</v>
      </c>
      <c r="I51" s="84">
        <f t="shared" si="4"/>
        <v>1</v>
      </c>
      <c r="J51" s="90">
        <f t="shared" si="5"/>
        <v>1.03225806451613</v>
      </c>
      <c r="K51" s="27">
        <f t="shared" ref="K51:K56" si="8">I51*0.5</f>
        <v>0.5</v>
      </c>
      <c r="L51" s="27"/>
      <c r="M51" s="27"/>
    </row>
    <row r="52" ht="20" customHeight="1" spans="1:13">
      <c r="A52" s="81">
        <f t="shared" si="3"/>
        <v>51</v>
      </c>
      <c r="B52" s="82">
        <v>2559</v>
      </c>
      <c r="C52" s="82" t="s">
        <v>36</v>
      </c>
      <c r="D52" s="82" t="s">
        <v>88</v>
      </c>
      <c r="E52" s="82">
        <v>7583</v>
      </c>
      <c r="F52" s="85" t="s">
        <v>91</v>
      </c>
      <c r="G52" s="83">
        <v>31</v>
      </c>
      <c r="H52" s="84">
        <v>35</v>
      </c>
      <c r="I52" s="84">
        <f t="shared" si="4"/>
        <v>4</v>
      </c>
      <c r="J52" s="90">
        <f t="shared" si="5"/>
        <v>1.12903225806452</v>
      </c>
      <c r="K52" s="27">
        <f t="shared" si="8"/>
        <v>2</v>
      </c>
      <c r="L52" s="27"/>
      <c r="M52" s="27"/>
    </row>
    <row r="53" ht="20" customHeight="1" spans="1:13">
      <c r="A53" s="81">
        <f t="shared" si="3"/>
        <v>52</v>
      </c>
      <c r="B53" s="82">
        <v>2573</v>
      </c>
      <c r="C53" s="82" t="s">
        <v>36</v>
      </c>
      <c r="D53" s="82" t="s">
        <v>92</v>
      </c>
      <c r="E53" s="82">
        <v>14404</v>
      </c>
      <c r="F53" s="85" t="s">
        <v>93</v>
      </c>
      <c r="G53" s="83">
        <v>67</v>
      </c>
      <c r="H53" s="84">
        <f>74+21</f>
        <v>95</v>
      </c>
      <c r="I53" s="84">
        <f t="shared" si="4"/>
        <v>28</v>
      </c>
      <c r="J53" s="90">
        <f t="shared" si="5"/>
        <v>1.41791044776119</v>
      </c>
      <c r="K53" s="27">
        <f t="shared" si="8"/>
        <v>14</v>
      </c>
      <c r="L53" s="27"/>
      <c r="M53" s="27"/>
    </row>
    <row r="54" ht="20" customHeight="1" spans="1:13">
      <c r="A54" s="81">
        <f t="shared" si="3"/>
        <v>53</v>
      </c>
      <c r="B54" s="82">
        <v>2573</v>
      </c>
      <c r="C54" s="82" t="s">
        <v>36</v>
      </c>
      <c r="D54" s="82" t="s">
        <v>92</v>
      </c>
      <c r="E54" s="82">
        <v>4044</v>
      </c>
      <c r="F54" s="85" t="s">
        <v>94</v>
      </c>
      <c r="G54" s="83">
        <v>67</v>
      </c>
      <c r="H54" s="84">
        <f>63+21</f>
        <v>84</v>
      </c>
      <c r="I54" s="84">
        <f t="shared" si="4"/>
        <v>17</v>
      </c>
      <c r="J54" s="90">
        <f t="shared" si="5"/>
        <v>1.25373134328358</v>
      </c>
      <c r="K54" s="27">
        <f t="shared" si="8"/>
        <v>8.5</v>
      </c>
      <c r="L54" s="27"/>
      <c r="M54" s="27"/>
    </row>
    <row r="55" ht="20" customHeight="1" spans="1:13">
      <c r="A55" s="81">
        <f t="shared" si="3"/>
        <v>54</v>
      </c>
      <c r="B55" s="82">
        <v>2573</v>
      </c>
      <c r="C55" s="82" t="s">
        <v>36</v>
      </c>
      <c r="D55" s="82" t="s">
        <v>92</v>
      </c>
      <c r="E55" s="82">
        <v>13698</v>
      </c>
      <c r="F55" s="85" t="s">
        <v>95</v>
      </c>
      <c r="G55" s="83">
        <v>67</v>
      </c>
      <c r="H55" s="84">
        <f>73+21</f>
        <v>94</v>
      </c>
      <c r="I55" s="84">
        <f t="shared" si="4"/>
        <v>27</v>
      </c>
      <c r="J55" s="90">
        <f t="shared" si="5"/>
        <v>1.40298507462687</v>
      </c>
      <c r="K55" s="27">
        <f t="shared" si="8"/>
        <v>13.5</v>
      </c>
      <c r="L55" s="27"/>
      <c r="M55" s="27"/>
    </row>
    <row r="56" ht="20" customHeight="1" spans="1:13">
      <c r="A56" s="81">
        <f t="shared" si="3"/>
        <v>55</v>
      </c>
      <c r="B56" s="82">
        <v>2573</v>
      </c>
      <c r="C56" s="82" t="s">
        <v>36</v>
      </c>
      <c r="D56" s="82" t="s">
        <v>92</v>
      </c>
      <c r="E56" s="82">
        <v>4444</v>
      </c>
      <c r="F56" s="85" t="s">
        <v>96</v>
      </c>
      <c r="G56" s="83">
        <v>67</v>
      </c>
      <c r="H56" s="84">
        <f>66+21</f>
        <v>87</v>
      </c>
      <c r="I56" s="84">
        <f t="shared" si="4"/>
        <v>20</v>
      </c>
      <c r="J56" s="90">
        <f t="shared" si="5"/>
        <v>1.29850746268657</v>
      </c>
      <c r="K56" s="27">
        <f t="shared" si="8"/>
        <v>10</v>
      </c>
      <c r="L56" s="27"/>
      <c r="M56" s="27"/>
    </row>
    <row r="57" ht="20" customHeight="1" spans="1:13">
      <c r="A57" s="81">
        <f t="shared" si="3"/>
        <v>56</v>
      </c>
      <c r="B57" s="84">
        <v>2791</v>
      </c>
      <c r="C57" s="82" t="s">
        <v>25</v>
      </c>
      <c r="D57" s="82" t="s">
        <v>97</v>
      </c>
      <c r="E57" s="84">
        <v>14704</v>
      </c>
      <c r="F57" s="84" t="s">
        <v>98</v>
      </c>
      <c r="G57" s="84">
        <v>60</v>
      </c>
      <c r="H57" s="84">
        <v>48</v>
      </c>
      <c r="I57" s="84">
        <f t="shared" si="4"/>
        <v>-12</v>
      </c>
      <c r="J57" s="90">
        <f t="shared" si="5"/>
        <v>0.8</v>
      </c>
      <c r="K57" s="27"/>
      <c r="L57" s="27">
        <f t="shared" ref="L57:L70" si="9">I57*-1</f>
        <v>12</v>
      </c>
      <c r="M57" s="27"/>
    </row>
    <row r="58" ht="20" customHeight="1" spans="1:13">
      <c r="A58" s="81">
        <f t="shared" si="3"/>
        <v>57</v>
      </c>
      <c r="B58" s="82">
        <v>2595</v>
      </c>
      <c r="C58" s="82" t="s">
        <v>25</v>
      </c>
      <c r="D58" s="82" t="s">
        <v>99</v>
      </c>
      <c r="E58" s="82">
        <v>10613</v>
      </c>
      <c r="F58" s="85" t="s">
        <v>100</v>
      </c>
      <c r="G58" s="83">
        <v>40</v>
      </c>
      <c r="H58" s="84">
        <v>20</v>
      </c>
      <c r="I58" s="84">
        <f t="shared" si="4"/>
        <v>-20</v>
      </c>
      <c r="J58" s="90">
        <f t="shared" si="5"/>
        <v>0.5</v>
      </c>
      <c r="K58" s="27"/>
      <c r="L58" s="27">
        <f t="shared" si="9"/>
        <v>20</v>
      </c>
      <c r="M58" s="27"/>
    </row>
    <row r="59" ht="20" customHeight="1" spans="1:13">
      <c r="A59" s="81">
        <f t="shared" si="3"/>
        <v>58</v>
      </c>
      <c r="B59" s="82">
        <v>2595</v>
      </c>
      <c r="C59" s="82" t="s">
        <v>25</v>
      </c>
      <c r="D59" s="82" t="s">
        <v>99</v>
      </c>
      <c r="E59" s="82">
        <v>9563</v>
      </c>
      <c r="F59" s="82" t="s">
        <v>101</v>
      </c>
      <c r="G59" s="83">
        <v>40</v>
      </c>
      <c r="H59" s="84">
        <v>21</v>
      </c>
      <c r="I59" s="84">
        <f t="shared" si="4"/>
        <v>-19</v>
      </c>
      <c r="J59" s="90">
        <f t="shared" si="5"/>
        <v>0.525</v>
      </c>
      <c r="K59" s="27"/>
      <c r="L59" s="27">
        <f t="shared" si="9"/>
        <v>19</v>
      </c>
      <c r="M59" s="27"/>
    </row>
    <row r="60" ht="20" customHeight="1" spans="1:13">
      <c r="A60" s="81">
        <f t="shared" si="3"/>
        <v>59</v>
      </c>
      <c r="B60" s="82">
        <v>2595</v>
      </c>
      <c r="C60" s="82" t="s">
        <v>25</v>
      </c>
      <c r="D60" s="82" t="s">
        <v>99</v>
      </c>
      <c r="E60" s="82">
        <v>991137</v>
      </c>
      <c r="F60" s="86" t="s">
        <v>102</v>
      </c>
      <c r="G60" s="83">
        <v>40</v>
      </c>
      <c r="H60" s="84">
        <v>20</v>
      </c>
      <c r="I60" s="84">
        <f t="shared" si="4"/>
        <v>-20</v>
      </c>
      <c r="J60" s="90">
        <f t="shared" si="5"/>
        <v>0.5</v>
      </c>
      <c r="K60" s="27"/>
      <c r="L60" s="27">
        <f t="shared" si="9"/>
        <v>20</v>
      </c>
      <c r="M60" s="27"/>
    </row>
    <row r="61" ht="20" customHeight="1" spans="1:13">
      <c r="A61" s="81">
        <f t="shared" si="3"/>
        <v>60</v>
      </c>
      <c r="B61" s="82">
        <v>2595</v>
      </c>
      <c r="C61" s="82" t="s">
        <v>25</v>
      </c>
      <c r="D61" s="82" t="s">
        <v>99</v>
      </c>
      <c r="E61" s="82">
        <v>10989</v>
      </c>
      <c r="F61" s="82" t="s">
        <v>103</v>
      </c>
      <c r="G61" s="83">
        <v>40</v>
      </c>
      <c r="H61" s="84">
        <v>23</v>
      </c>
      <c r="I61" s="84">
        <f t="shared" si="4"/>
        <v>-17</v>
      </c>
      <c r="J61" s="90">
        <f t="shared" si="5"/>
        <v>0.575</v>
      </c>
      <c r="K61" s="27"/>
      <c r="L61" s="27">
        <f t="shared" si="9"/>
        <v>17</v>
      </c>
      <c r="M61" s="27"/>
    </row>
    <row r="62" ht="20" customHeight="1" spans="1:13">
      <c r="A62" s="81">
        <f t="shared" si="3"/>
        <v>61</v>
      </c>
      <c r="B62" s="82">
        <v>2595</v>
      </c>
      <c r="C62" s="82" t="s">
        <v>25</v>
      </c>
      <c r="D62" s="82" t="s">
        <v>99</v>
      </c>
      <c r="E62" s="82">
        <v>14108</v>
      </c>
      <c r="F62" s="85" t="s">
        <v>104</v>
      </c>
      <c r="G62" s="83">
        <v>40</v>
      </c>
      <c r="H62" s="84">
        <v>13</v>
      </c>
      <c r="I62" s="84">
        <f t="shared" si="4"/>
        <v>-27</v>
      </c>
      <c r="J62" s="90">
        <f t="shared" si="5"/>
        <v>0.325</v>
      </c>
      <c r="K62" s="27"/>
      <c r="L62" s="27">
        <f t="shared" si="9"/>
        <v>27</v>
      </c>
      <c r="M62" s="27"/>
    </row>
    <row r="63" ht="20" customHeight="1" spans="1:13">
      <c r="A63" s="81">
        <f t="shared" si="3"/>
        <v>62</v>
      </c>
      <c r="B63" s="82">
        <v>2595</v>
      </c>
      <c r="C63" s="82" t="s">
        <v>25</v>
      </c>
      <c r="D63" s="82" t="s">
        <v>99</v>
      </c>
      <c r="E63" s="82">
        <v>8592</v>
      </c>
      <c r="F63" s="85" t="s">
        <v>105</v>
      </c>
      <c r="G63" s="83">
        <v>40</v>
      </c>
      <c r="H63" s="84">
        <v>15</v>
      </c>
      <c r="I63" s="84">
        <f t="shared" si="4"/>
        <v>-25</v>
      </c>
      <c r="J63" s="90">
        <f t="shared" si="5"/>
        <v>0.375</v>
      </c>
      <c r="K63" s="27"/>
      <c r="L63" s="27">
        <f t="shared" si="9"/>
        <v>25</v>
      </c>
      <c r="M63" s="27"/>
    </row>
    <row r="64" ht="20" customHeight="1" spans="1:13">
      <c r="A64" s="81">
        <f t="shared" si="3"/>
        <v>63</v>
      </c>
      <c r="B64" s="82">
        <v>2595</v>
      </c>
      <c r="C64" s="82" t="s">
        <v>25</v>
      </c>
      <c r="D64" s="82" t="s">
        <v>99</v>
      </c>
      <c r="E64" s="82">
        <v>27943</v>
      </c>
      <c r="F64" s="86" t="s">
        <v>106</v>
      </c>
      <c r="G64" s="83">
        <v>40</v>
      </c>
      <c r="H64" s="84">
        <v>10</v>
      </c>
      <c r="I64" s="84">
        <f t="shared" si="4"/>
        <v>-30</v>
      </c>
      <c r="J64" s="90">
        <f t="shared" si="5"/>
        <v>0.25</v>
      </c>
      <c r="K64" s="27"/>
      <c r="L64" s="27">
        <f t="shared" si="9"/>
        <v>30</v>
      </c>
      <c r="M64" s="27"/>
    </row>
    <row r="65" ht="20" customHeight="1" spans="1:13">
      <c r="A65" s="81">
        <f t="shared" si="3"/>
        <v>64</v>
      </c>
      <c r="B65" s="82">
        <v>2595</v>
      </c>
      <c r="C65" s="82" t="s">
        <v>25</v>
      </c>
      <c r="D65" s="82" t="s">
        <v>99</v>
      </c>
      <c r="E65" s="82">
        <v>7107</v>
      </c>
      <c r="F65" s="85" t="s">
        <v>107</v>
      </c>
      <c r="G65" s="83">
        <v>40</v>
      </c>
      <c r="H65" s="84">
        <v>10</v>
      </c>
      <c r="I65" s="84">
        <f t="shared" si="4"/>
        <v>-30</v>
      </c>
      <c r="J65" s="90">
        <f t="shared" si="5"/>
        <v>0.25</v>
      </c>
      <c r="K65" s="27"/>
      <c r="L65" s="27">
        <f t="shared" si="9"/>
        <v>30</v>
      </c>
      <c r="M65" s="27"/>
    </row>
    <row r="66" ht="20" customHeight="1" spans="1:13">
      <c r="A66" s="81">
        <f t="shared" si="3"/>
        <v>65</v>
      </c>
      <c r="B66" s="82">
        <v>2713</v>
      </c>
      <c r="C66" s="82" t="s">
        <v>108</v>
      </c>
      <c r="D66" s="82" t="s">
        <v>109</v>
      </c>
      <c r="E66" s="82">
        <v>11004</v>
      </c>
      <c r="F66" s="85" t="s">
        <v>110</v>
      </c>
      <c r="G66" s="83">
        <v>60</v>
      </c>
      <c r="H66" s="84">
        <v>48</v>
      </c>
      <c r="I66" s="84">
        <f t="shared" si="4"/>
        <v>-12</v>
      </c>
      <c r="J66" s="90">
        <f t="shared" si="5"/>
        <v>0.8</v>
      </c>
      <c r="K66" s="27"/>
      <c r="L66" s="27">
        <f t="shared" si="9"/>
        <v>12</v>
      </c>
      <c r="M66" s="27"/>
    </row>
    <row r="67" ht="20" customHeight="1" spans="1:13">
      <c r="A67" s="81">
        <f t="shared" si="3"/>
        <v>66</v>
      </c>
      <c r="B67" s="82">
        <v>2713</v>
      </c>
      <c r="C67" s="82" t="s">
        <v>108</v>
      </c>
      <c r="D67" s="82" t="s">
        <v>109</v>
      </c>
      <c r="E67" s="82">
        <v>11537</v>
      </c>
      <c r="F67" s="85" t="s">
        <v>111</v>
      </c>
      <c r="G67" s="83">
        <v>60</v>
      </c>
      <c r="H67" s="84">
        <v>53</v>
      </c>
      <c r="I67" s="84">
        <f t="shared" si="4"/>
        <v>-7</v>
      </c>
      <c r="J67" s="90">
        <f t="shared" si="5"/>
        <v>0.883333333333333</v>
      </c>
      <c r="K67" s="27"/>
      <c r="L67" s="27">
        <f t="shared" si="9"/>
        <v>7</v>
      </c>
      <c r="M67" s="27"/>
    </row>
    <row r="68" ht="20" customHeight="1" spans="1:13">
      <c r="A68" s="81">
        <f t="shared" si="3"/>
        <v>67</v>
      </c>
      <c r="B68" s="82">
        <v>2714</v>
      </c>
      <c r="C68" s="82" t="s">
        <v>32</v>
      </c>
      <c r="D68" s="82" t="s">
        <v>112</v>
      </c>
      <c r="E68" s="82">
        <v>11382</v>
      </c>
      <c r="F68" s="85" t="s">
        <v>113</v>
      </c>
      <c r="G68" s="83">
        <v>45</v>
      </c>
      <c r="H68" s="84">
        <v>39</v>
      </c>
      <c r="I68" s="84">
        <f t="shared" si="4"/>
        <v>-6</v>
      </c>
      <c r="J68" s="90">
        <f t="shared" si="5"/>
        <v>0.866666666666667</v>
      </c>
      <c r="K68" s="27"/>
      <c r="L68" s="27">
        <f t="shared" si="9"/>
        <v>6</v>
      </c>
      <c r="M68" s="27"/>
    </row>
    <row r="69" ht="20" customHeight="1" spans="1:13">
      <c r="A69" s="81">
        <f t="shared" si="3"/>
        <v>68</v>
      </c>
      <c r="B69" s="82">
        <v>2714</v>
      </c>
      <c r="C69" s="82" t="s">
        <v>32</v>
      </c>
      <c r="D69" s="82" t="s">
        <v>112</v>
      </c>
      <c r="E69" s="82">
        <v>9749</v>
      </c>
      <c r="F69" s="85" t="s">
        <v>114</v>
      </c>
      <c r="G69" s="83">
        <v>45</v>
      </c>
      <c r="H69" s="84">
        <v>33</v>
      </c>
      <c r="I69" s="84">
        <f t="shared" si="4"/>
        <v>-12</v>
      </c>
      <c r="J69" s="90">
        <f t="shared" si="5"/>
        <v>0.733333333333333</v>
      </c>
      <c r="K69" s="27"/>
      <c r="L69" s="27">
        <f t="shared" si="9"/>
        <v>12</v>
      </c>
      <c r="M69" s="27"/>
    </row>
    <row r="70" ht="20" customHeight="1" spans="1:13">
      <c r="A70" s="81">
        <f t="shared" si="3"/>
        <v>69</v>
      </c>
      <c r="B70" s="82">
        <v>2715</v>
      </c>
      <c r="C70" s="82" t="s">
        <v>108</v>
      </c>
      <c r="D70" s="82" t="s">
        <v>115</v>
      </c>
      <c r="E70" s="82">
        <v>5501</v>
      </c>
      <c r="F70" s="85" t="s">
        <v>116</v>
      </c>
      <c r="G70" s="83">
        <v>60</v>
      </c>
      <c r="H70" s="84">
        <v>26</v>
      </c>
      <c r="I70" s="84">
        <f t="shared" si="4"/>
        <v>-34</v>
      </c>
      <c r="J70" s="90">
        <f t="shared" si="5"/>
        <v>0.433333333333333</v>
      </c>
      <c r="K70" s="27"/>
      <c r="L70" s="27">
        <f t="shared" si="9"/>
        <v>34</v>
      </c>
      <c r="M70" s="27"/>
    </row>
    <row r="71" ht="20" customHeight="1" spans="1:13">
      <c r="A71" s="81">
        <f t="shared" si="3"/>
        <v>70</v>
      </c>
      <c r="B71" s="82">
        <v>2717</v>
      </c>
      <c r="C71" s="82" t="s">
        <v>13</v>
      </c>
      <c r="D71" s="82" t="s">
        <v>117</v>
      </c>
      <c r="E71" s="82">
        <v>15329</v>
      </c>
      <c r="F71" s="85" t="s">
        <v>118</v>
      </c>
      <c r="G71" s="83">
        <v>31</v>
      </c>
      <c r="H71" s="84">
        <v>41</v>
      </c>
      <c r="I71" s="84">
        <f t="shared" si="4"/>
        <v>10</v>
      </c>
      <c r="J71" s="90">
        <f t="shared" si="5"/>
        <v>1.32258064516129</v>
      </c>
      <c r="K71" s="27">
        <f>I71*0.5</f>
        <v>5</v>
      </c>
      <c r="L71" s="27"/>
      <c r="M71" s="27"/>
    </row>
    <row r="72" ht="20" customHeight="1" spans="1:13">
      <c r="A72" s="81">
        <f t="shared" si="3"/>
        <v>71</v>
      </c>
      <c r="B72" s="82">
        <v>2717</v>
      </c>
      <c r="C72" s="82" t="s">
        <v>13</v>
      </c>
      <c r="D72" s="82" t="s">
        <v>117</v>
      </c>
      <c r="E72" s="82">
        <v>13209</v>
      </c>
      <c r="F72" s="85" t="s">
        <v>119</v>
      </c>
      <c r="G72" s="83">
        <v>31</v>
      </c>
      <c r="H72" s="84">
        <v>40</v>
      </c>
      <c r="I72" s="84">
        <f t="shared" si="4"/>
        <v>9</v>
      </c>
      <c r="J72" s="90">
        <f t="shared" si="5"/>
        <v>1.29032258064516</v>
      </c>
      <c r="K72" s="27">
        <f>I72*0.5</f>
        <v>4.5</v>
      </c>
      <c r="L72" s="27"/>
      <c r="M72" s="27"/>
    </row>
    <row r="73" ht="20" customHeight="1" spans="1:13">
      <c r="A73" s="81">
        <f t="shared" si="3"/>
        <v>72</v>
      </c>
      <c r="B73" s="82">
        <v>2722</v>
      </c>
      <c r="C73" s="82" t="s">
        <v>13</v>
      </c>
      <c r="D73" s="82" t="s">
        <v>120</v>
      </c>
      <c r="E73" s="82">
        <v>28781</v>
      </c>
      <c r="F73" s="86" t="s">
        <v>121</v>
      </c>
      <c r="G73" s="83">
        <v>60</v>
      </c>
      <c r="H73" s="84">
        <v>58</v>
      </c>
      <c r="I73" s="84">
        <f t="shared" si="4"/>
        <v>-2</v>
      </c>
      <c r="J73" s="90">
        <f t="shared" si="5"/>
        <v>0.966666666666667</v>
      </c>
      <c r="K73" s="27"/>
      <c r="L73" s="27">
        <f>I73*-1</f>
        <v>2</v>
      </c>
      <c r="M73" s="27"/>
    </row>
    <row r="74" ht="20" customHeight="1" spans="1:13">
      <c r="A74" s="81">
        <f t="shared" si="3"/>
        <v>73</v>
      </c>
      <c r="B74" s="82">
        <v>2722</v>
      </c>
      <c r="C74" s="82" t="s">
        <v>13</v>
      </c>
      <c r="D74" s="82" t="s">
        <v>120</v>
      </c>
      <c r="E74" s="82">
        <v>29658</v>
      </c>
      <c r="F74" s="82" t="s">
        <v>122</v>
      </c>
      <c r="G74" s="83">
        <v>60</v>
      </c>
      <c r="H74" s="84">
        <v>58</v>
      </c>
      <c r="I74" s="84">
        <f t="shared" si="4"/>
        <v>-2</v>
      </c>
      <c r="J74" s="90">
        <f t="shared" si="5"/>
        <v>0.966666666666667</v>
      </c>
      <c r="K74" s="27"/>
      <c r="L74" s="27">
        <f>I74*-1</f>
        <v>2</v>
      </c>
      <c r="M74" s="27"/>
    </row>
    <row r="75" ht="20" customHeight="1" spans="1:13">
      <c r="A75" s="81">
        <f t="shared" si="3"/>
        <v>74</v>
      </c>
      <c r="B75" s="82">
        <v>2729</v>
      </c>
      <c r="C75" s="82" t="s">
        <v>13</v>
      </c>
      <c r="D75" s="82" t="s">
        <v>123</v>
      </c>
      <c r="E75" s="82">
        <v>15772</v>
      </c>
      <c r="F75" s="85" t="s">
        <v>124</v>
      </c>
      <c r="G75" s="83">
        <v>60</v>
      </c>
      <c r="H75" s="84">
        <v>94</v>
      </c>
      <c r="I75" s="84">
        <f t="shared" si="4"/>
        <v>34</v>
      </c>
      <c r="J75" s="90">
        <f t="shared" si="5"/>
        <v>1.56666666666667</v>
      </c>
      <c r="K75" s="27">
        <f t="shared" ref="K75:K84" si="10">I75*0.5</f>
        <v>17</v>
      </c>
      <c r="L75" s="27"/>
      <c r="M75" s="27"/>
    </row>
    <row r="76" ht="20" customHeight="1" spans="1:13">
      <c r="A76" s="81">
        <f t="shared" si="3"/>
        <v>75</v>
      </c>
      <c r="B76" s="82">
        <v>2729</v>
      </c>
      <c r="C76" s="82" t="s">
        <v>13</v>
      </c>
      <c r="D76" s="82" t="s">
        <v>123</v>
      </c>
      <c r="E76" s="82">
        <v>5782</v>
      </c>
      <c r="F76" s="85" t="s">
        <v>125</v>
      </c>
      <c r="G76" s="83">
        <v>60</v>
      </c>
      <c r="H76" s="84">
        <v>66</v>
      </c>
      <c r="I76" s="84">
        <f t="shared" si="4"/>
        <v>6</v>
      </c>
      <c r="J76" s="90">
        <f t="shared" si="5"/>
        <v>1.1</v>
      </c>
      <c r="K76" s="27">
        <f t="shared" si="10"/>
        <v>3</v>
      </c>
      <c r="L76" s="27"/>
      <c r="M76" s="27"/>
    </row>
    <row r="77" ht="20" customHeight="1" spans="1:13">
      <c r="A77" s="81">
        <f t="shared" si="3"/>
        <v>76</v>
      </c>
      <c r="B77" s="82">
        <v>2730</v>
      </c>
      <c r="C77" s="82" t="s">
        <v>36</v>
      </c>
      <c r="D77" s="82" t="s">
        <v>126</v>
      </c>
      <c r="E77" s="82">
        <v>27710</v>
      </c>
      <c r="F77" s="86" t="s">
        <v>127</v>
      </c>
      <c r="G77" s="83">
        <v>50</v>
      </c>
      <c r="H77" s="84">
        <v>62</v>
      </c>
      <c r="I77" s="84">
        <f t="shared" si="4"/>
        <v>12</v>
      </c>
      <c r="J77" s="90">
        <f t="shared" si="5"/>
        <v>1.24</v>
      </c>
      <c r="K77" s="27">
        <f t="shared" si="10"/>
        <v>6</v>
      </c>
      <c r="L77" s="27"/>
      <c r="M77" s="27"/>
    </row>
    <row r="78" ht="20" customHeight="1" spans="1:13">
      <c r="A78" s="81">
        <f t="shared" si="3"/>
        <v>77</v>
      </c>
      <c r="B78" s="82">
        <v>2730</v>
      </c>
      <c r="C78" s="82" t="s">
        <v>36</v>
      </c>
      <c r="D78" s="82" t="s">
        <v>126</v>
      </c>
      <c r="E78" s="82">
        <v>15893</v>
      </c>
      <c r="F78" s="82" t="s">
        <v>128</v>
      </c>
      <c r="G78" s="83">
        <v>50</v>
      </c>
      <c r="H78" s="84">
        <v>66</v>
      </c>
      <c r="I78" s="84">
        <f t="shared" si="4"/>
        <v>16</v>
      </c>
      <c r="J78" s="90">
        <f t="shared" si="5"/>
        <v>1.32</v>
      </c>
      <c r="K78" s="27">
        <f t="shared" si="10"/>
        <v>8</v>
      </c>
      <c r="L78" s="27"/>
      <c r="M78" s="27"/>
    </row>
    <row r="79" ht="20" customHeight="1" spans="1:13">
      <c r="A79" s="81">
        <f t="shared" si="3"/>
        <v>78</v>
      </c>
      <c r="B79" s="82">
        <v>2730</v>
      </c>
      <c r="C79" s="82" t="s">
        <v>36</v>
      </c>
      <c r="D79" s="82" t="s">
        <v>126</v>
      </c>
      <c r="E79" s="82">
        <v>11178</v>
      </c>
      <c r="F79" s="85" t="s">
        <v>129</v>
      </c>
      <c r="G79" s="83">
        <v>50</v>
      </c>
      <c r="H79" s="84">
        <v>57</v>
      </c>
      <c r="I79" s="84">
        <f t="shared" si="4"/>
        <v>7</v>
      </c>
      <c r="J79" s="90">
        <f t="shared" si="5"/>
        <v>1.14</v>
      </c>
      <c r="K79" s="27">
        <f t="shared" si="10"/>
        <v>3.5</v>
      </c>
      <c r="L79" s="27"/>
      <c r="M79" s="27"/>
    </row>
    <row r="80" ht="20" customHeight="1" spans="1:13">
      <c r="A80" s="81">
        <f t="shared" si="3"/>
        <v>79</v>
      </c>
      <c r="B80" s="82">
        <v>2735</v>
      </c>
      <c r="C80" s="82" t="s">
        <v>36</v>
      </c>
      <c r="D80" s="82" t="s">
        <v>130</v>
      </c>
      <c r="E80" s="82">
        <v>14444</v>
      </c>
      <c r="F80" s="86" t="s">
        <v>131</v>
      </c>
      <c r="G80" s="83">
        <v>45</v>
      </c>
      <c r="H80" s="84">
        <v>48</v>
      </c>
      <c r="I80" s="84">
        <f t="shared" si="4"/>
        <v>3</v>
      </c>
      <c r="J80" s="90">
        <f t="shared" si="5"/>
        <v>1.06666666666667</v>
      </c>
      <c r="K80" s="27">
        <f t="shared" si="10"/>
        <v>1.5</v>
      </c>
      <c r="L80" s="27"/>
      <c r="M80" s="27"/>
    </row>
    <row r="81" ht="20" customHeight="1" spans="1:13">
      <c r="A81" s="81">
        <f t="shared" si="3"/>
        <v>80</v>
      </c>
      <c r="B81" s="82">
        <v>2735</v>
      </c>
      <c r="C81" s="82" t="s">
        <v>36</v>
      </c>
      <c r="D81" s="82" t="s">
        <v>130</v>
      </c>
      <c r="E81" s="82">
        <v>10930</v>
      </c>
      <c r="F81" s="85" t="s">
        <v>132</v>
      </c>
      <c r="G81" s="83">
        <v>45</v>
      </c>
      <c r="H81" s="84">
        <f>39+11</f>
        <v>50</v>
      </c>
      <c r="I81" s="84">
        <f t="shared" si="4"/>
        <v>5</v>
      </c>
      <c r="J81" s="90">
        <f t="shared" si="5"/>
        <v>1.11111111111111</v>
      </c>
      <c r="K81" s="27">
        <f t="shared" si="10"/>
        <v>2.5</v>
      </c>
      <c r="L81" s="27"/>
      <c r="M81" s="27"/>
    </row>
    <row r="82" ht="20" customHeight="1" spans="1:13">
      <c r="A82" s="81">
        <f t="shared" si="3"/>
        <v>81</v>
      </c>
      <c r="B82" s="82">
        <v>2738</v>
      </c>
      <c r="C82" s="82" t="s">
        <v>13</v>
      </c>
      <c r="D82" s="82" t="s">
        <v>133</v>
      </c>
      <c r="E82" s="82">
        <v>4435</v>
      </c>
      <c r="F82" s="85" t="s">
        <v>134</v>
      </c>
      <c r="G82" s="83">
        <v>45</v>
      </c>
      <c r="H82" s="84">
        <v>71</v>
      </c>
      <c r="I82" s="84">
        <f t="shared" si="4"/>
        <v>26</v>
      </c>
      <c r="J82" s="90">
        <f t="shared" si="5"/>
        <v>1.57777777777778</v>
      </c>
      <c r="K82" s="27">
        <f t="shared" si="10"/>
        <v>13</v>
      </c>
      <c r="L82" s="27"/>
      <c r="M82" s="27"/>
    </row>
    <row r="83" ht="20" customHeight="1" spans="1:13">
      <c r="A83" s="81">
        <f t="shared" si="3"/>
        <v>82</v>
      </c>
      <c r="B83" s="82">
        <v>2738</v>
      </c>
      <c r="C83" s="82" t="s">
        <v>13</v>
      </c>
      <c r="D83" s="82" t="s">
        <v>133</v>
      </c>
      <c r="E83" s="82">
        <v>4033</v>
      </c>
      <c r="F83" s="82" t="s">
        <v>135</v>
      </c>
      <c r="G83" s="83">
        <v>45</v>
      </c>
      <c r="H83" s="84">
        <v>70</v>
      </c>
      <c r="I83" s="84">
        <f t="shared" si="4"/>
        <v>25</v>
      </c>
      <c r="J83" s="90">
        <f t="shared" si="5"/>
        <v>1.55555555555556</v>
      </c>
      <c r="K83" s="27">
        <f t="shared" si="10"/>
        <v>12.5</v>
      </c>
      <c r="L83" s="27"/>
      <c r="M83" s="27"/>
    </row>
    <row r="84" ht="20" customHeight="1" spans="1:13">
      <c r="A84" s="81">
        <f t="shared" si="3"/>
        <v>83</v>
      </c>
      <c r="B84" s="82">
        <v>2738</v>
      </c>
      <c r="C84" s="82" t="s">
        <v>13</v>
      </c>
      <c r="D84" s="82" t="s">
        <v>133</v>
      </c>
      <c r="E84" s="82">
        <v>26605</v>
      </c>
      <c r="F84" s="85" t="s">
        <v>136</v>
      </c>
      <c r="G84" s="83">
        <v>45</v>
      </c>
      <c r="H84" s="84">
        <v>48</v>
      </c>
      <c r="I84" s="84">
        <f t="shared" si="4"/>
        <v>3</v>
      </c>
      <c r="J84" s="90">
        <f t="shared" si="5"/>
        <v>1.06666666666667</v>
      </c>
      <c r="K84" s="27">
        <f t="shared" si="10"/>
        <v>1.5</v>
      </c>
      <c r="L84" s="27"/>
      <c r="M84" s="27"/>
    </row>
    <row r="85" ht="20" customHeight="1" spans="1:13">
      <c r="A85" s="81">
        <f t="shared" si="3"/>
        <v>84</v>
      </c>
      <c r="B85" s="82">
        <v>2738</v>
      </c>
      <c r="C85" s="82" t="s">
        <v>13</v>
      </c>
      <c r="D85" s="82" t="s">
        <v>133</v>
      </c>
      <c r="E85" s="82">
        <v>8972</v>
      </c>
      <c r="F85" s="85" t="s">
        <v>137</v>
      </c>
      <c r="G85" s="83">
        <v>45</v>
      </c>
      <c r="H85" s="84">
        <v>41</v>
      </c>
      <c r="I85" s="84">
        <f t="shared" si="4"/>
        <v>-4</v>
      </c>
      <c r="J85" s="90">
        <f t="shared" si="5"/>
        <v>0.911111111111111</v>
      </c>
      <c r="K85" s="27"/>
      <c r="L85" s="27">
        <f>I85*-1</f>
        <v>4</v>
      </c>
      <c r="M85" s="27"/>
    </row>
    <row r="86" ht="20" customHeight="1" spans="1:13">
      <c r="A86" s="81">
        <f t="shared" si="3"/>
        <v>85</v>
      </c>
      <c r="B86" s="82">
        <v>2741</v>
      </c>
      <c r="C86" s="82" t="s">
        <v>13</v>
      </c>
      <c r="D86" s="82" t="s">
        <v>138</v>
      </c>
      <c r="E86" s="82">
        <v>28401</v>
      </c>
      <c r="F86" s="85" t="s">
        <v>139</v>
      </c>
      <c r="G86" s="83">
        <v>70</v>
      </c>
      <c r="H86" s="84">
        <v>98</v>
      </c>
      <c r="I86" s="84">
        <f t="shared" si="4"/>
        <v>28</v>
      </c>
      <c r="J86" s="90">
        <f t="shared" si="5"/>
        <v>1.4</v>
      </c>
      <c r="K86" s="27">
        <f>I86*0.5</f>
        <v>14</v>
      </c>
      <c r="L86" s="27"/>
      <c r="M86" s="27"/>
    </row>
    <row r="87" ht="20" customHeight="1" spans="1:13">
      <c r="A87" s="81">
        <f t="shared" si="3"/>
        <v>86</v>
      </c>
      <c r="B87" s="82">
        <v>2741</v>
      </c>
      <c r="C87" s="82" t="s">
        <v>13</v>
      </c>
      <c r="D87" s="82" t="s">
        <v>138</v>
      </c>
      <c r="E87" s="82">
        <v>6123</v>
      </c>
      <c r="F87" s="85" t="s">
        <v>140</v>
      </c>
      <c r="G87" s="83">
        <v>70</v>
      </c>
      <c r="H87" s="84">
        <v>55</v>
      </c>
      <c r="I87" s="84">
        <f t="shared" si="4"/>
        <v>-15</v>
      </c>
      <c r="J87" s="90">
        <f t="shared" si="5"/>
        <v>0.785714285714286</v>
      </c>
      <c r="K87" s="27"/>
      <c r="L87" s="27"/>
      <c r="M87" s="27" t="s">
        <v>141</v>
      </c>
    </row>
    <row r="88" ht="20" customHeight="1" spans="1:13">
      <c r="A88" s="81">
        <f t="shared" si="3"/>
        <v>87</v>
      </c>
      <c r="B88" s="82">
        <v>2741</v>
      </c>
      <c r="C88" s="82" t="s">
        <v>13</v>
      </c>
      <c r="D88" s="82" t="s">
        <v>138</v>
      </c>
      <c r="E88" s="82">
        <v>14992</v>
      </c>
      <c r="F88" s="85" t="s">
        <v>142</v>
      </c>
      <c r="G88" s="83">
        <v>70</v>
      </c>
      <c r="H88" s="84">
        <v>107</v>
      </c>
      <c r="I88" s="84">
        <f t="shared" si="4"/>
        <v>37</v>
      </c>
      <c r="J88" s="90">
        <f t="shared" si="5"/>
        <v>1.52857142857143</v>
      </c>
      <c r="K88" s="27">
        <f>I88*0.5</f>
        <v>18.5</v>
      </c>
      <c r="L88" s="27"/>
      <c r="M88" s="27"/>
    </row>
    <row r="89" ht="20" customHeight="1" spans="1:13">
      <c r="A89" s="81">
        <f t="shared" si="3"/>
        <v>88</v>
      </c>
      <c r="B89" s="82">
        <v>2751</v>
      </c>
      <c r="C89" s="82" t="s">
        <v>13</v>
      </c>
      <c r="D89" s="82" t="s">
        <v>143</v>
      </c>
      <c r="E89" s="82">
        <v>28413</v>
      </c>
      <c r="F89" s="85" t="s">
        <v>144</v>
      </c>
      <c r="G89" s="83">
        <v>45</v>
      </c>
      <c r="H89" s="84">
        <v>58</v>
      </c>
      <c r="I89" s="84">
        <f t="shared" si="4"/>
        <v>13</v>
      </c>
      <c r="J89" s="90">
        <f t="shared" si="5"/>
        <v>1.28888888888889</v>
      </c>
      <c r="K89" s="27">
        <f>I89*0.5</f>
        <v>6.5</v>
      </c>
      <c r="L89" s="27"/>
      <c r="M89" s="27"/>
    </row>
    <row r="90" ht="20" customHeight="1" spans="1:13">
      <c r="A90" s="81">
        <f t="shared" si="3"/>
        <v>89</v>
      </c>
      <c r="B90" s="82">
        <v>2751</v>
      </c>
      <c r="C90" s="82" t="s">
        <v>13</v>
      </c>
      <c r="D90" s="82" t="s">
        <v>143</v>
      </c>
      <c r="E90" s="82">
        <v>5701</v>
      </c>
      <c r="F90" s="85" t="s">
        <v>145</v>
      </c>
      <c r="G90" s="83">
        <v>45</v>
      </c>
      <c r="H90" s="84">
        <v>54</v>
      </c>
      <c r="I90" s="84">
        <f t="shared" si="4"/>
        <v>9</v>
      </c>
      <c r="J90" s="90">
        <f t="shared" si="5"/>
        <v>1.2</v>
      </c>
      <c r="K90" s="27">
        <f>I90*0.5</f>
        <v>4.5</v>
      </c>
      <c r="L90" s="27"/>
      <c r="M90" s="27"/>
    </row>
    <row r="91" ht="20" customHeight="1" spans="1:13">
      <c r="A91" s="81">
        <f t="shared" si="3"/>
        <v>90</v>
      </c>
      <c r="B91" s="82">
        <v>2755</v>
      </c>
      <c r="C91" s="82" t="s">
        <v>13</v>
      </c>
      <c r="D91" s="82" t="s">
        <v>146</v>
      </c>
      <c r="E91" s="82">
        <v>8233</v>
      </c>
      <c r="F91" s="85" t="s">
        <v>147</v>
      </c>
      <c r="G91" s="83">
        <v>75</v>
      </c>
      <c r="H91" s="84">
        <v>75</v>
      </c>
      <c r="I91" s="84">
        <f t="shared" si="4"/>
        <v>0</v>
      </c>
      <c r="J91" s="90">
        <f t="shared" si="5"/>
        <v>1</v>
      </c>
      <c r="K91" s="27"/>
      <c r="L91" s="27"/>
      <c r="M91" s="27"/>
    </row>
    <row r="92" ht="20" customHeight="1" spans="1:13">
      <c r="A92" s="81">
        <f t="shared" si="3"/>
        <v>91</v>
      </c>
      <c r="B92" s="82">
        <v>2755</v>
      </c>
      <c r="C92" s="82" t="s">
        <v>13</v>
      </c>
      <c r="D92" s="82" t="s">
        <v>146</v>
      </c>
      <c r="E92" s="82">
        <v>4311</v>
      </c>
      <c r="F92" s="85" t="s">
        <v>148</v>
      </c>
      <c r="G92" s="83">
        <v>75</v>
      </c>
      <c r="H92" s="84">
        <v>75</v>
      </c>
      <c r="I92" s="84">
        <f t="shared" si="4"/>
        <v>0</v>
      </c>
      <c r="J92" s="90">
        <f t="shared" si="5"/>
        <v>1</v>
      </c>
      <c r="K92" s="27"/>
      <c r="L92" s="27"/>
      <c r="M92" s="27"/>
    </row>
    <row r="93" ht="20" customHeight="1" spans="1:13">
      <c r="A93" s="81">
        <f t="shared" si="3"/>
        <v>92</v>
      </c>
      <c r="B93" s="82">
        <v>2757</v>
      </c>
      <c r="C93" s="82" t="s">
        <v>32</v>
      </c>
      <c r="D93" s="82" t="s">
        <v>149</v>
      </c>
      <c r="E93" s="82">
        <v>27604</v>
      </c>
      <c r="F93" s="86" t="s">
        <v>150</v>
      </c>
      <c r="G93" s="83">
        <v>70</v>
      </c>
      <c r="H93" s="84">
        <v>124</v>
      </c>
      <c r="I93" s="84">
        <f t="shared" si="4"/>
        <v>54</v>
      </c>
      <c r="J93" s="90">
        <f t="shared" si="5"/>
        <v>1.77142857142857</v>
      </c>
      <c r="K93" s="27">
        <v>20</v>
      </c>
      <c r="L93" s="27"/>
      <c r="M93" s="27"/>
    </row>
    <row r="94" ht="20" customHeight="1" spans="1:13">
      <c r="A94" s="81">
        <f t="shared" si="3"/>
        <v>93</v>
      </c>
      <c r="B94" s="82">
        <v>2757</v>
      </c>
      <c r="C94" s="82" t="s">
        <v>32</v>
      </c>
      <c r="D94" s="82" t="s">
        <v>149</v>
      </c>
      <c r="E94" s="82">
        <v>16417</v>
      </c>
      <c r="F94" s="82" t="s">
        <v>151</v>
      </c>
      <c r="G94" s="83">
        <v>70</v>
      </c>
      <c r="H94" s="84">
        <v>80</v>
      </c>
      <c r="I94" s="84">
        <f t="shared" si="4"/>
        <v>10</v>
      </c>
      <c r="J94" s="90">
        <f t="shared" si="5"/>
        <v>1.14285714285714</v>
      </c>
      <c r="K94" s="27">
        <f>I94*0.5</f>
        <v>5</v>
      </c>
      <c r="L94" s="27"/>
      <c r="M94" s="27"/>
    </row>
    <row r="95" ht="20" customHeight="1" spans="1:13">
      <c r="A95" s="81">
        <f t="shared" si="3"/>
        <v>94</v>
      </c>
      <c r="B95" s="82">
        <v>2757</v>
      </c>
      <c r="C95" s="82" t="s">
        <v>32</v>
      </c>
      <c r="D95" s="82" t="s">
        <v>149</v>
      </c>
      <c r="E95" s="82">
        <v>7006</v>
      </c>
      <c r="F95" s="85" t="s">
        <v>152</v>
      </c>
      <c r="G95" s="83">
        <v>70</v>
      </c>
      <c r="H95" s="84">
        <v>84</v>
      </c>
      <c r="I95" s="84">
        <f t="shared" si="4"/>
        <v>14</v>
      </c>
      <c r="J95" s="90">
        <f t="shared" si="5"/>
        <v>1.2</v>
      </c>
      <c r="K95" s="27">
        <f>I95*0.5</f>
        <v>7</v>
      </c>
      <c r="L95" s="27"/>
      <c r="M95" s="27"/>
    </row>
    <row r="96" ht="20" customHeight="1" spans="1:13">
      <c r="A96" s="81">
        <f t="shared" ref="A96:A159" si="11">ROW()-1</f>
        <v>95</v>
      </c>
      <c r="B96" s="82">
        <v>2771</v>
      </c>
      <c r="C96" s="82" t="s">
        <v>13</v>
      </c>
      <c r="D96" s="82" t="s">
        <v>153</v>
      </c>
      <c r="E96" s="82">
        <v>13020</v>
      </c>
      <c r="F96" s="85" t="s">
        <v>154</v>
      </c>
      <c r="G96" s="83">
        <v>80</v>
      </c>
      <c r="H96" s="84">
        <v>67</v>
      </c>
      <c r="I96" s="84">
        <f t="shared" ref="I96:I159" si="12">H96-G96</f>
        <v>-13</v>
      </c>
      <c r="J96" s="90">
        <f t="shared" ref="J96:J159" si="13">H96/G96</f>
        <v>0.8375</v>
      </c>
      <c r="K96" s="27"/>
      <c r="L96" s="27"/>
      <c r="M96" s="27" t="s">
        <v>16</v>
      </c>
    </row>
    <row r="97" ht="20" customHeight="1" spans="1:13">
      <c r="A97" s="81">
        <f t="shared" si="11"/>
        <v>96</v>
      </c>
      <c r="B97" s="82">
        <v>2778</v>
      </c>
      <c r="C97" s="82" t="s">
        <v>32</v>
      </c>
      <c r="D97" s="82" t="s">
        <v>155</v>
      </c>
      <c r="E97" s="82">
        <v>5457</v>
      </c>
      <c r="F97" s="85" t="s">
        <v>156</v>
      </c>
      <c r="G97" s="83">
        <v>41</v>
      </c>
      <c r="H97" s="84">
        <v>56</v>
      </c>
      <c r="I97" s="84">
        <f t="shared" si="12"/>
        <v>15</v>
      </c>
      <c r="J97" s="90">
        <f t="shared" si="13"/>
        <v>1.36585365853659</v>
      </c>
      <c r="K97" s="27">
        <f>I97*0.5</f>
        <v>7.5</v>
      </c>
      <c r="L97" s="27"/>
      <c r="M97" s="27"/>
    </row>
    <row r="98" ht="20" customHeight="1" spans="1:13">
      <c r="A98" s="81">
        <f t="shared" si="11"/>
        <v>97</v>
      </c>
      <c r="B98" s="82">
        <v>2778</v>
      </c>
      <c r="C98" s="82" t="s">
        <v>32</v>
      </c>
      <c r="D98" s="82" t="s">
        <v>155</v>
      </c>
      <c r="E98" s="82">
        <v>29183</v>
      </c>
      <c r="F98" s="82" t="s">
        <v>157</v>
      </c>
      <c r="G98" s="83">
        <v>41</v>
      </c>
      <c r="H98" s="84">
        <v>42</v>
      </c>
      <c r="I98" s="84">
        <f t="shared" si="12"/>
        <v>1</v>
      </c>
      <c r="J98" s="90">
        <f t="shared" si="13"/>
        <v>1.02439024390244</v>
      </c>
      <c r="K98" s="27">
        <f>I98*0.5</f>
        <v>0.5</v>
      </c>
      <c r="L98" s="27"/>
      <c r="M98" s="27"/>
    </row>
    <row r="99" ht="20" customHeight="1" spans="1:13">
      <c r="A99" s="81">
        <f t="shared" si="11"/>
        <v>98</v>
      </c>
      <c r="B99" s="82">
        <v>2778</v>
      </c>
      <c r="C99" s="82" t="s">
        <v>32</v>
      </c>
      <c r="D99" s="82" t="s">
        <v>155</v>
      </c>
      <c r="E99" s="82">
        <v>10186</v>
      </c>
      <c r="F99" s="85" t="s">
        <v>158</v>
      </c>
      <c r="G99" s="83">
        <v>41</v>
      </c>
      <c r="H99" s="84">
        <v>42</v>
      </c>
      <c r="I99" s="84">
        <f t="shared" si="12"/>
        <v>1</v>
      </c>
      <c r="J99" s="90">
        <f t="shared" si="13"/>
        <v>1.02439024390244</v>
      </c>
      <c r="K99" s="27">
        <f>I99*0.5</f>
        <v>0.5</v>
      </c>
      <c r="L99" s="27"/>
      <c r="M99" s="27"/>
    </row>
    <row r="100" ht="20" customHeight="1" spans="1:13">
      <c r="A100" s="81">
        <f t="shared" si="11"/>
        <v>99</v>
      </c>
      <c r="B100" s="82">
        <v>2791</v>
      </c>
      <c r="C100" s="82" t="s">
        <v>25</v>
      </c>
      <c r="D100" s="82" t="s">
        <v>97</v>
      </c>
      <c r="E100" s="82">
        <v>11752</v>
      </c>
      <c r="F100" s="85" t="s">
        <v>159</v>
      </c>
      <c r="G100" s="83">
        <v>60</v>
      </c>
      <c r="H100" s="84">
        <v>88</v>
      </c>
      <c r="I100" s="84">
        <f t="shared" si="12"/>
        <v>28</v>
      </c>
      <c r="J100" s="90">
        <f t="shared" si="13"/>
        <v>1.46666666666667</v>
      </c>
      <c r="K100" s="27">
        <f>I100*0.5</f>
        <v>14</v>
      </c>
      <c r="L100" s="27"/>
      <c r="M100" s="27"/>
    </row>
    <row r="101" ht="20" customHeight="1" spans="1:13">
      <c r="A101" s="81">
        <f t="shared" si="11"/>
        <v>100</v>
      </c>
      <c r="B101" s="82">
        <v>2791</v>
      </c>
      <c r="C101" s="82" t="s">
        <v>25</v>
      </c>
      <c r="D101" s="82" t="s">
        <v>97</v>
      </c>
      <c r="E101" s="82">
        <v>29502</v>
      </c>
      <c r="F101" s="82" t="s">
        <v>160</v>
      </c>
      <c r="G101" s="83">
        <v>60</v>
      </c>
      <c r="H101" s="84">
        <v>42</v>
      </c>
      <c r="I101" s="84">
        <f t="shared" si="12"/>
        <v>-18</v>
      </c>
      <c r="J101" s="90">
        <f t="shared" si="13"/>
        <v>0.7</v>
      </c>
      <c r="K101" s="27"/>
      <c r="L101" s="27">
        <f>I101*-1</f>
        <v>18</v>
      </c>
      <c r="M101" s="27"/>
    </row>
    <row r="102" ht="20" customHeight="1" spans="1:13">
      <c r="A102" s="81">
        <f t="shared" si="11"/>
        <v>101</v>
      </c>
      <c r="B102" s="82">
        <v>2797</v>
      </c>
      <c r="C102" s="82" t="s">
        <v>32</v>
      </c>
      <c r="D102" s="82" t="s">
        <v>161</v>
      </c>
      <c r="E102" s="82">
        <v>5527</v>
      </c>
      <c r="F102" s="85" t="s">
        <v>162</v>
      </c>
      <c r="G102" s="83">
        <v>45</v>
      </c>
      <c r="H102" s="84">
        <v>42</v>
      </c>
      <c r="I102" s="84">
        <f t="shared" si="12"/>
        <v>-3</v>
      </c>
      <c r="J102" s="90">
        <f t="shared" si="13"/>
        <v>0.933333333333333</v>
      </c>
      <c r="K102" s="27"/>
      <c r="L102" s="27">
        <f>I102*-1</f>
        <v>3</v>
      </c>
      <c r="M102" s="27"/>
    </row>
    <row r="103" ht="20" customHeight="1" spans="1:13">
      <c r="A103" s="81">
        <f t="shared" si="11"/>
        <v>102</v>
      </c>
      <c r="B103" s="82">
        <v>2797</v>
      </c>
      <c r="C103" s="82" t="s">
        <v>32</v>
      </c>
      <c r="D103" s="82" t="s">
        <v>161</v>
      </c>
      <c r="E103" s="82">
        <v>7917</v>
      </c>
      <c r="F103" s="85" t="s">
        <v>163</v>
      </c>
      <c r="G103" s="83">
        <v>45</v>
      </c>
      <c r="H103" s="84">
        <v>15</v>
      </c>
      <c r="I103" s="84">
        <f t="shared" si="12"/>
        <v>-30</v>
      </c>
      <c r="J103" s="90">
        <f t="shared" si="13"/>
        <v>0.333333333333333</v>
      </c>
      <c r="K103" s="27"/>
      <c r="L103" s="27">
        <f>I103*-1</f>
        <v>30</v>
      </c>
      <c r="M103" s="27"/>
    </row>
    <row r="104" ht="20" customHeight="1" spans="1:13">
      <c r="A104" s="81">
        <f t="shared" si="11"/>
        <v>103</v>
      </c>
      <c r="B104" s="82">
        <v>2802</v>
      </c>
      <c r="C104" s="82" t="s">
        <v>32</v>
      </c>
      <c r="D104" s="82" t="s">
        <v>164</v>
      </c>
      <c r="E104" s="82">
        <v>16061</v>
      </c>
      <c r="F104" s="85" t="s">
        <v>165</v>
      </c>
      <c r="G104" s="83">
        <v>90</v>
      </c>
      <c r="H104" s="84">
        <v>105</v>
      </c>
      <c r="I104" s="84">
        <f t="shared" si="12"/>
        <v>15</v>
      </c>
      <c r="J104" s="90">
        <f t="shared" si="13"/>
        <v>1.16666666666667</v>
      </c>
      <c r="K104" s="27">
        <f>I104*0.5</f>
        <v>7.5</v>
      </c>
      <c r="L104" s="27"/>
      <c r="M104" s="27"/>
    </row>
    <row r="105" ht="20" customHeight="1" spans="1:13">
      <c r="A105" s="81">
        <f t="shared" si="11"/>
        <v>104</v>
      </c>
      <c r="B105" s="82">
        <v>2802</v>
      </c>
      <c r="C105" s="82" t="s">
        <v>32</v>
      </c>
      <c r="D105" s="82" t="s">
        <v>164</v>
      </c>
      <c r="E105" s="82">
        <v>12462</v>
      </c>
      <c r="F105" s="85" t="s">
        <v>166</v>
      </c>
      <c r="G105" s="83">
        <v>90</v>
      </c>
      <c r="H105" s="84">
        <v>80</v>
      </c>
      <c r="I105" s="84">
        <f t="shared" si="12"/>
        <v>-10</v>
      </c>
      <c r="J105" s="90">
        <f t="shared" si="13"/>
        <v>0.888888888888889</v>
      </c>
      <c r="K105" s="27"/>
      <c r="L105" s="27">
        <f>I105*-1</f>
        <v>10</v>
      </c>
      <c r="M105" s="27"/>
    </row>
    <row r="106" ht="20" customHeight="1" spans="1:13">
      <c r="A106" s="81">
        <f t="shared" si="11"/>
        <v>105</v>
      </c>
      <c r="B106" s="82">
        <v>2804</v>
      </c>
      <c r="C106" s="82" t="s">
        <v>32</v>
      </c>
      <c r="D106" s="82" t="s">
        <v>167</v>
      </c>
      <c r="E106" s="82">
        <v>10907</v>
      </c>
      <c r="F106" s="85" t="s">
        <v>168</v>
      </c>
      <c r="G106" s="83">
        <v>45</v>
      </c>
      <c r="H106" s="84">
        <v>51</v>
      </c>
      <c r="I106" s="84">
        <f t="shared" si="12"/>
        <v>6</v>
      </c>
      <c r="J106" s="90">
        <f t="shared" si="13"/>
        <v>1.13333333333333</v>
      </c>
      <c r="K106" s="27">
        <f>I106*0.5</f>
        <v>3</v>
      </c>
      <c r="L106" s="27"/>
      <c r="M106" s="27"/>
    </row>
    <row r="107" ht="20" customHeight="1" spans="1:13">
      <c r="A107" s="81">
        <f t="shared" si="11"/>
        <v>106</v>
      </c>
      <c r="B107" s="82">
        <v>2804</v>
      </c>
      <c r="C107" s="82" t="s">
        <v>32</v>
      </c>
      <c r="D107" s="82" t="s">
        <v>167</v>
      </c>
      <c r="E107" s="82">
        <v>11964</v>
      </c>
      <c r="F107" s="85" t="s">
        <v>169</v>
      </c>
      <c r="G107" s="83">
        <v>45</v>
      </c>
      <c r="H107" s="84">
        <v>43</v>
      </c>
      <c r="I107" s="84">
        <f t="shared" si="12"/>
        <v>-2</v>
      </c>
      <c r="J107" s="90">
        <f t="shared" si="13"/>
        <v>0.955555555555556</v>
      </c>
      <c r="K107" s="27"/>
      <c r="L107" s="27">
        <f>I107*-1</f>
        <v>2</v>
      </c>
      <c r="M107" s="27"/>
    </row>
    <row r="108" ht="20" customHeight="1" spans="1:13">
      <c r="A108" s="81">
        <f t="shared" si="11"/>
        <v>107</v>
      </c>
      <c r="B108" s="82">
        <v>2808</v>
      </c>
      <c r="C108" s="82" t="s">
        <v>32</v>
      </c>
      <c r="D108" s="82" t="s">
        <v>170</v>
      </c>
      <c r="E108" s="82">
        <v>12669</v>
      </c>
      <c r="F108" s="85" t="s">
        <v>171</v>
      </c>
      <c r="G108" s="83">
        <v>60</v>
      </c>
      <c r="H108" s="84">
        <v>66</v>
      </c>
      <c r="I108" s="84">
        <f t="shared" si="12"/>
        <v>6</v>
      </c>
      <c r="J108" s="90">
        <f t="shared" si="13"/>
        <v>1.1</v>
      </c>
      <c r="K108" s="27">
        <f>I108*0.5</f>
        <v>3</v>
      </c>
      <c r="L108" s="27"/>
      <c r="M108" s="27"/>
    </row>
    <row r="109" ht="20" customHeight="1" spans="1:13">
      <c r="A109" s="81">
        <f t="shared" si="11"/>
        <v>108</v>
      </c>
      <c r="B109" s="82">
        <v>2808</v>
      </c>
      <c r="C109" s="82" t="s">
        <v>32</v>
      </c>
      <c r="D109" s="82" t="s">
        <v>170</v>
      </c>
      <c r="E109" s="82">
        <v>12454</v>
      </c>
      <c r="F109" s="85" t="s">
        <v>172</v>
      </c>
      <c r="G109" s="83">
        <v>60</v>
      </c>
      <c r="H109" s="84">
        <v>39</v>
      </c>
      <c r="I109" s="84">
        <f t="shared" si="12"/>
        <v>-21</v>
      </c>
      <c r="J109" s="90">
        <f t="shared" si="13"/>
        <v>0.65</v>
      </c>
      <c r="K109" s="27"/>
      <c r="L109" s="27">
        <f>I109*-1</f>
        <v>21</v>
      </c>
      <c r="M109" s="27"/>
    </row>
    <row r="110" ht="20" customHeight="1" spans="1:13">
      <c r="A110" s="81">
        <f t="shared" si="11"/>
        <v>109</v>
      </c>
      <c r="B110" s="82">
        <v>2813</v>
      </c>
      <c r="C110" s="82" t="s">
        <v>25</v>
      </c>
      <c r="D110" s="82" t="s">
        <v>173</v>
      </c>
      <c r="E110" s="82">
        <v>12225</v>
      </c>
      <c r="F110" s="82" t="s">
        <v>174</v>
      </c>
      <c r="G110" s="83">
        <v>90</v>
      </c>
      <c r="H110" s="84">
        <v>64</v>
      </c>
      <c r="I110" s="84">
        <f t="shared" si="12"/>
        <v>-26</v>
      </c>
      <c r="J110" s="90">
        <f t="shared" si="13"/>
        <v>0.711111111111111</v>
      </c>
      <c r="K110" s="27"/>
      <c r="L110" s="27">
        <f>I110*-1</f>
        <v>26</v>
      </c>
      <c r="M110" s="27"/>
    </row>
    <row r="111" ht="20" customHeight="1" spans="1:13">
      <c r="A111" s="81">
        <f t="shared" si="11"/>
        <v>110</v>
      </c>
      <c r="B111" s="82">
        <v>2816</v>
      </c>
      <c r="C111" s="82" t="s">
        <v>32</v>
      </c>
      <c r="D111" s="82" t="s">
        <v>175</v>
      </c>
      <c r="E111" s="82">
        <v>28797</v>
      </c>
      <c r="F111" s="86" t="s">
        <v>176</v>
      </c>
      <c r="G111" s="83">
        <v>90</v>
      </c>
      <c r="H111" s="84">
        <v>57</v>
      </c>
      <c r="I111" s="84">
        <f t="shared" si="12"/>
        <v>-33</v>
      </c>
      <c r="J111" s="90">
        <f t="shared" si="13"/>
        <v>0.633333333333333</v>
      </c>
      <c r="K111" s="27"/>
      <c r="L111" s="27">
        <f>I111*-1</f>
        <v>33</v>
      </c>
      <c r="M111" s="27"/>
    </row>
    <row r="112" ht="20" customHeight="1" spans="1:13">
      <c r="A112" s="81">
        <f t="shared" si="11"/>
        <v>111</v>
      </c>
      <c r="B112" s="82">
        <v>2817</v>
      </c>
      <c r="C112" s="82" t="s">
        <v>36</v>
      </c>
      <c r="D112" s="82" t="s">
        <v>177</v>
      </c>
      <c r="E112" s="82">
        <v>28718</v>
      </c>
      <c r="F112" s="86" t="s">
        <v>178</v>
      </c>
      <c r="G112" s="83">
        <v>60</v>
      </c>
      <c r="H112" s="84">
        <v>46</v>
      </c>
      <c r="I112" s="84">
        <f t="shared" si="12"/>
        <v>-14</v>
      </c>
      <c r="J112" s="90">
        <f t="shared" si="13"/>
        <v>0.766666666666667</v>
      </c>
      <c r="K112" s="27"/>
      <c r="L112" s="27">
        <f>I112*-1</f>
        <v>14</v>
      </c>
      <c r="M112" s="27"/>
    </row>
    <row r="113" ht="20" customHeight="1" spans="1:13">
      <c r="A113" s="81">
        <f t="shared" si="11"/>
        <v>112</v>
      </c>
      <c r="B113" s="82">
        <v>2817</v>
      </c>
      <c r="C113" s="82" t="s">
        <v>36</v>
      </c>
      <c r="D113" s="82" t="s">
        <v>177</v>
      </c>
      <c r="E113" s="82">
        <v>14379</v>
      </c>
      <c r="F113" s="85" t="s">
        <v>179</v>
      </c>
      <c r="G113" s="83">
        <v>60</v>
      </c>
      <c r="H113" s="84">
        <v>34</v>
      </c>
      <c r="I113" s="84">
        <f t="shared" si="12"/>
        <v>-26</v>
      </c>
      <c r="J113" s="90">
        <f t="shared" si="13"/>
        <v>0.566666666666667</v>
      </c>
      <c r="K113" s="27"/>
      <c r="L113" s="27">
        <f>I113*-1</f>
        <v>26</v>
      </c>
      <c r="M113" s="27"/>
    </row>
    <row r="114" ht="20" customHeight="1" spans="1:13">
      <c r="A114" s="81">
        <f t="shared" si="11"/>
        <v>113</v>
      </c>
      <c r="B114" s="82">
        <v>2819</v>
      </c>
      <c r="C114" s="82" t="s">
        <v>32</v>
      </c>
      <c r="D114" s="82" t="s">
        <v>180</v>
      </c>
      <c r="E114" s="82">
        <v>9140</v>
      </c>
      <c r="F114" s="85" t="s">
        <v>181</v>
      </c>
      <c r="G114" s="83">
        <v>45</v>
      </c>
      <c r="H114" s="84">
        <v>56</v>
      </c>
      <c r="I114" s="84">
        <f t="shared" si="12"/>
        <v>11</v>
      </c>
      <c r="J114" s="90">
        <f t="shared" si="13"/>
        <v>1.24444444444444</v>
      </c>
      <c r="K114" s="27">
        <f>I114*0.5</f>
        <v>5.5</v>
      </c>
      <c r="L114" s="27"/>
      <c r="M114" s="27"/>
    </row>
    <row r="115" ht="20" customHeight="1" spans="1:13">
      <c r="A115" s="81">
        <f t="shared" si="11"/>
        <v>114</v>
      </c>
      <c r="B115" s="82">
        <v>2819</v>
      </c>
      <c r="C115" s="82" t="s">
        <v>32</v>
      </c>
      <c r="D115" s="82" t="s">
        <v>180</v>
      </c>
      <c r="E115" s="82">
        <v>13304</v>
      </c>
      <c r="F115" s="82" t="s">
        <v>182</v>
      </c>
      <c r="G115" s="83">
        <v>45</v>
      </c>
      <c r="H115" s="84">
        <v>51</v>
      </c>
      <c r="I115" s="84">
        <f t="shared" si="12"/>
        <v>6</v>
      </c>
      <c r="J115" s="90">
        <f t="shared" si="13"/>
        <v>1.13333333333333</v>
      </c>
      <c r="K115" s="27">
        <f>I115*0.5</f>
        <v>3</v>
      </c>
      <c r="L115" s="27"/>
      <c r="M115" s="27"/>
    </row>
    <row r="116" ht="20" customHeight="1" spans="1:13">
      <c r="A116" s="81">
        <f t="shared" si="11"/>
        <v>115</v>
      </c>
      <c r="B116" s="82">
        <v>2820</v>
      </c>
      <c r="C116" s="82" t="s">
        <v>25</v>
      </c>
      <c r="D116" s="82" t="s">
        <v>183</v>
      </c>
      <c r="E116" s="82">
        <v>9190</v>
      </c>
      <c r="F116" s="82" t="s">
        <v>184</v>
      </c>
      <c r="G116" s="83">
        <v>60</v>
      </c>
      <c r="H116" s="84">
        <v>59</v>
      </c>
      <c r="I116" s="84">
        <f t="shared" si="12"/>
        <v>-1</v>
      </c>
      <c r="J116" s="90">
        <f t="shared" si="13"/>
        <v>0.983333333333333</v>
      </c>
      <c r="K116" s="27"/>
      <c r="L116" s="27">
        <f>I116*-1</f>
        <v>1</v>
      </c>
      <c r="M116" s="27"/>
    </row>
    <row r="117" ht="20" customHeight="1" spans="1:13">
      <c r="A117" s="81">
        <f t="shared" si="11"/>
        <v>116</v>
      </c>
      <c r="B117" s="82">
        <v>2820</v>
      </c>
      <c r="C117" s="82" t="s">
        <v>25</v>
      </c>
      <c r="D117" s="82" t="s">
        <v>183</v>
      </c>
      <c r="E117" s="82">
        <v>11620</v>
      </c>
      <c r="F117" s="86" t="s">
        <v>185</v>
      </c>
      <c r="G117" s="83">
        <v>60</v>
      </c>
      <c r="H117" s="84">
        <v>63</v>
      </c>
      <c r="I117" s="84">
        <f t="shared" si="12"/>
        <v>3</v>
      </c>
      <c r="J117" s="90">
        <f t="shared" si="13"/>
        <v>1.05</v>
      </c>
      <c r="K117" s="27">
        <f>I117*0.5</f>
        <v>1.5</v>
      </c>
      <c r="L117" s="27"/>
      <c r="M117" s="27"/>
    </row>
    <row r="118" ht="20" customHeight="1" spans="1:13">
      <c r="A118" s="81">
        <f t="shared" si="11"/>
        <v>117</v>
      </c>
      <c r="B118" s="82">
        <v>2826</v>
      </c>
      <c r="C118" s="82" t="s">
        <v>32</v>
      </c>
      <c r="D118" s="82" t="s">
        <v>186</v>
      </c>
      <c r="E118" s="82">
        <v>15083</v>
      </c>
      <c r="F118" s="85" t="s">
        <v>187</v>
      </c>
      <c r="G118" s="83">
        <v>62</v>
      </c>
      <c r="H118" s="84">
        <v>46</v>
      </c>
      <c r="I118" s="84">
        <f t="shared" si="12"/>
        <v>-16</v>
      </c>
      <c r="J118" s="90">
        <f t="shared" si="13"/>
        <v>0.741935483870968</v>
      </c>
      <c r="K118" s="27"/>
      <c r="L118" s="27">
        <f>I118*-1</f>
        <v>16</v>
      </c>
      <c r="M118" s="27"/>
    </row>
    <row r="119" ht="20" customHeight="1" spans="1:13">
      <c r="A119" s="81">
        <f t="shared" si="11"/>
        <v>118</v>
      </c>
      <c r="B119" s="82">
        <v>2826</v>
      </c>
      <c r="C119" s="82" t="s">
        <v>32</v>
      </c>
      <c r="D119" s="82" t="s">
        <v>186</v>
      </c>
      <c r="E119" s="82">
        <v>27811</v>
      </c>
      <c r="F119" s="86" t="s">
        <v>188</v>
      </c>
      <c r="G119" s="83">
        <v>62</v>
      </c>
      <c r="H119" s="84">
        <v>44</v>
      </c>
      <c r="I119" s="84">
        <f t="shared" si="12"/>
        <v>-18</v>
      </c>
      <c r="J119" s="90">
        <f t="shared" si="13"/>
        <v>0.709677419354839</v>
      </c>
      <c r="K119" s="27"/>
      <c r="L119" s="27">
        <f>I119*-1</f>
        <v>18</v>
      </c>
      <c r="M119" s="27"/>
    </row>
    <row r="120" ht="20" customHeight="1" spans="1:13">
      <c r="A120" s="81">
        <f t="shared" si="11"/>
        <v>119</v>
      </c>
      <c r="B120" s="82">
        <v>2834</v>
      </c>
      <c r="C120" s="82" t="s">
        <v>25</v>
      </c>
      <c r="D120" s="82" t="s">
        <v>189</v>
      </c>
      <c r="E120" s="82">
        <v>990280</v>
      </c>
      <c r="F120" s="82" t="s">
        <v>190</v>
      </c>
      <c r="G120" s="83">
        <v>60</v>
      </c>
      <c r="H120" s="84">
        <v>136</v>
      </c>
      <c r="I120" s="84">
        <f t="shared" si="12"/>
        <v>76</v>
      </c>
      <c r="J120" s="90">
        <f t="shared" si="13"/>
        <v>2.26666666666667</v>
      </c>
      <c r="K120" s="27">
        <v>20</v>
      </c>
      <c r="L120" s="27"/>
      <c r="M120" s="27"/>
    </row>
    <row r="121" ht="20" customHeight="1" spans="1:13">
      <c r="A121" s="81">
        <f t="shared" si="11"/>
        <v>120</v>
      </c>
      <c r="B121" s="82">
        <v>2834</v>
      </c>
      <c r="C121" s="82" t="s">
        <v>25</v>
      </c>
      <c r="D121" s="82" t="s">
        <v>189</v>
      </c>
      <c r="E121" s="82">
        <v>6965</v>
      </c>
      <c r="F121" s="82" t="s">
        <v>191</v>
      </c>
      <c r="G121" s="83">
        <v>60</v>
      </c>
      <c r="H121" s="84">
        <v>72</v>
      </c>
      <c r="I121" s="84">
        <f t="shared" si="12"/>
        <v>12</v>
      </c>
      <c r="J121" s="90">
        <f t="shared" si="13"/>
        <v>1.2</v>
      </c>
      <c r="K121" s="27">
        <f>I121*0.5</f>
        <v>6</v>
      </c>
      <c r="L121" s="27"/>
      <c r="M121" s="27"/>
    </row>
    <row r="122" ht="20" customHeight="1" spans="1:13">
      <c r="A122" s="81">
        <f t="shared" si="11"/>
        <v>121</v>
      </c>
      <c r="B122" s="82">
        <v>2834</v>
      </c>
      <c r="C122" s="82" t="s">
        <v>25</v>
      </c>
      <c r="D122" s="82" t="s">
        <v>189</v>
      </c>
      <c r="E122" s="82">
        <v>990176</v>
      </c>
      <c r="F122" s="86" t="s">
        <v>192</v>
      </c>
      <c r="G122" s="83">
        <v>60</v>
      </c>
      <c r="H122" s="84">
        <v>64</v>
      </c>
      <c r="I122" s="84">
        <f t="shared" si="12"/>
        <v>4</v>
      </c>
      <c r="J122" s="90">
        <f t="shared" si="13"/>
        <v>1.06666666666667</v>
      </c>
      <c r="K122" s="27">
        <f>I122*0.5</f>
        <v>2</v>
      </c>
      <c r="L122" s="27"/>
      <c r="M122" s="27"/>
    </row>
    <row r="123" ht="20" customHeight="1" spans="1:13">
      <c r="A123" s="81">
        <f t="shared" si="11"/>
        <v>122</v>
      </c>
      <c r="B123" s="82">
        <v>2834</v>
      </c>
      <c r="C123" s="82" t="s">
        <v>25</v>
      </c>
      <c r="D123" s="82" t="s">
        <v>189</v>
      </c>
      <c r="E123" s="82">
        <v>12255</v>
      </c>
      <c r="F123" s="82" t="s">
        <v>193</v>
      </c>
      <c r="G123" s="83">
        <v>60</v>
      </c>
      <c r="H123" s="84">
        <v>64</v>
      </c>
      <c r="I123" s="84">
        <f t="shared" si="12"/>
        <v>4</v>
      </c>
      <c r="J123" s="90">
        <f t="shared" si="13"/>
        <v>1.06666666666667</v>
      </c>
      <c r="K123" s="27">
        <f>I123*0.5</f>
        <v>2</v>
      </c>
      <c r="L123" s="27"/>
      <c r="M123" s="27"/>
    </row>
    <row r="124" ht="20" customHeight="1" spans="1:13">
      <c r="A124" s="81">
        <f t="shared" si="11"/>
        <v>123</v>
      </c>
      <c r="B124" s="82">
        <v>2837</v>
      </c>
      <c r="C124" s="82" t="s">
        <v>194</v>
      </c>
      <c r="D124" s="82" t="s">
        <v>195</v>
      </c>
      <c r="E124" s="86">
        <v>29175</v>
      </c>
      <c r="F124" s="82" t="s">
        <v>196</v>
      </c>
      <c r="G124" s="83">
        <v>45</v>
      </c>
      <c r="H124" s="84">
        <v>30</v>
      </c>
      <c r="I124" s="84">
        <f t="shared" si="12"/>
        <v>-15</v>
      </c>
      <c r="J124" s="90">
        <f t="shared" si="13"/>
        <v>0.666666666666667</v>
      </c>
      <c r="K124" s="27"/>
      <c r="L124" s="27">
        <f>I124*-1</f>
        <v>15</v>
      </c>
      <c r="M124" s="27"/>
    </row>
    <row r="125" ht="20" customHeight="1" spans="1:13">
      <c r="A125" s="81">
        <f t="shared" si="11"/>
        <v>124</v>
      </c>
      <c r="B125" s="82">
        <v>2837</v>
      </c>
      <c r="C125" s="82" t="s">
        <v>194</v>
      </c>
      <c r="D125" s="82" t="s">
        <v>195</v>
      </c>
      <c r="E125" s="82">
        <v>9138</v>
      </c>
      <c r="F125" s="82" t="s">
        <v>197</v>
      </c>
      <c r="G125" s="83">
        <v>45</v>
      </c>
      <c r="H125" s="84">
        <v>20</v>
      </c>
      <c r="I125" s="84">
        <f t="shared" si="12"/>
        <v>-25</v>
      </c>
      <c r="J125" s="90">
        <f t="shared" si="13"/>
        <v>0.444444444444444</v>
      </c>
      <c r="K125" s="27"/>
      <c r="L125" s="27">
        <f>I125*-1</f>
        <v>25</v>
      </c>
      <c r="M125" s="27"/>
    </row>
    <row r="126" ht="20" customHeight="1" spans="1:13">
      <c r="A126" s="81">
        <f t="shared" si="11"/>
        <v>125</v>
      </c>
      <c r="B126" s="82">
        <v>2839</v>
      </c>
      <c r="C126" s="82" t="s">
        <v>108</v>
      </c>
      <c r="D126" s="82" t="s">
        <v>198</v>
      </c>
      <c r="E126" s="82">
        <v>9112</v>
      </c>
      <c r="F126" s="82" t="s">
        <v>199</v>
      </c>
      <c r="G126" s="83">
        <v>22</v>
      </c>
      <c r="H126" s="84">
        <v>31</v>
      </c>
      <c r="I126" s="84">
        <f t="shared" si="12"/>
        <v>9</v>
      </c>
      <c r="J126" s="90">
        <f t="shared" si="13"/>
        <v>1.40909090909091</v>
      </c>
      <c r="K126" s="27">
        <f>I126*0.5</f>
        <v>4.5</v>
      </c>
      <c r="L126" s="27"/>
      <c r="M126" s="27"/>
    </row>
    <row r="127" ht="20" customHeight="1" spans="1:13">
      <c r="A127" s="81">
        <f t="shared" si="11"/>
        <v>126</v>
      </c>
      <c r="B127" s="82">
        <v>2839</v>
      </c>
      <c r="C127" s="82" t="s">
        <v>108</v>
      </c>
      <c r="D127" s="82" t="s">
        <v>198</v>
      </c>
      <c r="E127" s="82">
        <v>15232</v>
      </c>
      <c r="F127" s="82" t="s">
        <v>200</v>
      </c>
      <c r="G127" s="83">
        <v>22</v>
      </c>
      <c r="H127" s="84">
        <v>28</v>
      </c>
      <c r="I127" s="84">
        <f t="shared" si="12"/>
        <v>6</v>
      </c>
      <c r="J127" s="90">
        <f t="shared" si="13"/>
        <v>1.27272727272727</v>
      </c>
      <c r="K127" s="27">
        <f>I127*0.5</f>
        <v>3</v>
      </c>
      <c r="L127" s="27"/>
      <c r="M127" s="27"/>
    </row>
    <row r="128" ht="20" customHeight="1" spans="1:13">
      <c r="A128" s="81">
        <f t="shared" si="11"/>
        <v>127</v>
      </c>
      <c r="B128" s="82">
        <v>2844</v>
      </c>
      <c r="C128" s="82" t="s">
        <v>201</v>
      </c>
      <c r="D128" s="82" t="s">
        <v>202</v>
      </c>
      <c r="E128" s="82">
        <v>15035</v>
      </c>
      <c r="F128" s="82" t="s">
        <v>203</v>
      </c>
      <c r="G128" s="83">
        <v>20</v>
      </c>
      <c r="H128" s="84">
        <v>26</v>
      </c>
      <c r="I128" s="84">
        <f t="shared" si="12"/>
        <v>6</v>
      </c>
      <c r="J128" s="90">
        <f t="shared" si="13"/>
        <v>1.3</v>
      </c>
      <c r="K128" s="27">
        <f>I128*0.5</f>
        <v>3</v>
      </c>
      <c r="L128" s="27"/>
      <c r="M128" s="27"/>
    </row>
    <row r="129" ht="20" customHeight="1" spans="1:13">
      <c r="A129" s="81">
        <f t="shared" si="11"/>
        <v>128</v>
      </c>
      <c r="B129" s="82">
        <v>2844</v>
      </c>
      <c r="C129" s="82" t="s">
        <v>201</v>
      </c>
      <c r="D129" s="82" t="s">
        <v>202</v>
      </c>
      <c r="E129" s="82">
        <v>11142</v>
      </c>
      <c r="F129" s="82" t="s">
        <v>204</v>
      </c>
      <c r="G129" s="83">
        <v>20</v>
      </c>
      <c r="H129" s="84">
        <v>15</v>
      </c>
      <c r="I129" s="84">
        <f t="shared" si="12"/>
        <v>-5</v>
      </c>
      <c r="J129" s="90">
        <f t="shared" si="13"/>
        <v>0.75</v>
      </c>
      <c r="K129" s="27"/>
      <c r="L129" s="27">
        <f>I129*-1</f>
        <v>5</v>
      </c>
      <c r="M129" s="27"/>
    </row>
    <row r="130" ht="20" customHeight="1" spans="1:13">
      <c r="A130" s="81">
        <f t="shared" si="11"/>
        <v>129</v>
      </c>
      <c r="B130" s="82">
        <v>2851</v>
      </c>
      <c r="C130" s="82" t="s">
        <v>201</v>
      </c>
      <c r="D130" s="82" t="s">
        <v>205</v>
      </c>
      <c r="E130" s="82">
        <v>6148</v>
      </c>
      <c r="F130" s="82" t="s">
        <v>206</v>
      </c>
      <c r="G130" s="83">
        <v>60</v>
      </c>
      <c r="H130" s="84">
        <v>112</v>
      </c>
      <c r="I130" s="84">
        <f t="shared" si="12"/>
        <v>52</v>
      </c>
      <c r="J130" s="90">
        <f t="shared" si="13"/>
        <v>1.86666666666667</v>
      </c>
      <c r="K130" s="27">
        <v>20</v>
      </c>
      <c r="L130" s="27"/>
      <c r="M130" s="27"/>
    </row>
    <row r="131" ht="20" customHeight="1" spans="1:13">
      <c r="A131" s="81">
        <f t="shared" si="11"/>
        <v>130</v>
      </c>
      <c r="B131" s="82">
        <v>2852</v>
      </c>
      <c r="C131" s="82" t="s">
        <v>201</v>
      </c>
      <c r="D131" s="82" t="s">
        <v>207</v>
      </c>
      <c r="E131" s="82">
        <v>14840</v>
      </c>
      <c r="F131" s="82" t="s">
        <v>208</v>
      </c>
      <c r="G131" s="83">
        <v>31</v>
      </c>
      <c r="H131" s="84">
        <v>33</v>
      </c>
      <c r="I131" s="84">
        <f t="shared" si="12"/>
        <v>2</v>
      </c>
      <c r="J131" s="90">
        <f t="shared" si="13"/>
        <v>1.06451612903226</v>
      </c>
      <c r="K131" s="27">
        <f>I131*0.5</f>
        <v>1</v>
      </c>
      <c r="L131" s="27"/>
      <c r="M131" s="27"/>
    </row>
    <row r="132" ht="20" customHeight="1" spans="1:13">
      <c r="A132" s="81">
        <f t="shared" si="11"/>
        <v>131</v>
      </c>
      <c r="B132" s="82">
        <v>2852</v>
      </c>
      <c r="C132" s="82" t="s">
        <v>201</v>
      </c>
      <c r="D132" s="82" t="s">
        <v>207</v>
      </c>
      <c r="E132" s="82">
        <v>9320</v>
      </c>
      <c r="F132" s="82" t="s">
        <v>209</v>
      </c>
      <c r="G132" s="83">
        <v>31</v>
      </c>
      <c r="H132" s="84">
        <v>27</v>
      </c>
      <c r="I132" s="84">
        <f t="shared" si="12"/>
        <v>-4</v>
      </c>
      <c r="J132" s="90">
        <f t="shared" si="13"/>
        <v>0.870967741935484</v>
      </c>
      <c r="K132" s="27"/>
      <c r="L132" s="27">
        <f>I132*-1</f>
        <v>4</v>
      </c>
      <c r="M132" s="27"/>
    </row>
    <row r="133" ht="20" customHeight="1" spans="1:13">
      <c r="A133" s="81">
        <f t="shared" si="11"/>
        <v>132</v>
      </c>
      <c r="B133" s="82">
        <v>2853</v>
      </c>
      <c r="C133" s="82" t="s">
        <v>201</v>
      </c>
      <c r="D133" s="82" t="s">
        <v>210</v>
      </c>
      <c r="E133" s="82">
        <v>11977</v>
      </c>
      <c r="F133" s="82" t="s">
        <v>211</v>
      </c>
      <c r="G133" s="83">
        <v>15</v>
      </c>
      <c r="H133" s="84">
        <v>16</v>
      </c>
      <c r="I133" s="84">
        <f t="shared" si="12"/>
        <v>1</v>
      </c>
      <c r="J133" s="90">
        <f t="shared" si="13"/>
        <v>1.06666666666667</v>
      </c>
      <c r="K133" s="27">
        <f>I133*0.5</f>
        <v>0.5</v>
      </c>
      <c r="L133" s="27"/>
      <c r="M133" s="27"/>
    </row>
    <row r="134" ht="20" customHeight="1" spans="1:13">
      <c r="A134" s="81">
        <f t="shared" si="11"/>
        <v>133</v>
      </c>
      <c r="B134" s="82">
        <v>2853</v>
      </c>
      <c r="C134" s="82" t="s">
        <v>201</v>
      </c>
      <c r="D134" s="82" t="s">
        <v>210</v>
      </c>
      <c r="E134" s="82">
        <v>7687</v>
      </c>
      <c r="F134" s="82" t="s">
        <v>212</v>
      </c>
      <c r="G134" s="83">
        <v>15</v>
      </c>
      <c r="H134" s="84">
        <v>1</v>
      </c>
      <c r="I134" s="84">
        <f t="shared" si="12"/>
        <v>-14</v>
      </c>
      <c r="J134" s="90">
        <f t="shared" si="13"/>
        <v>0.0666666666666667</v>
      </c>
      <c r="K134" s="27"/>
      <c r="L134" s="27">
        <f>I134*-1</f>
        <v>14</v>
      </c>
      <c r="M134" s="27"/>
    </row>
    <row r="135" ht="20" customHeight="1" spans="1:13">
      <c r="A135" s="81">
        <f t="shared" si="11"/>
        <v>134</v>
      </c>
      <c r="B135" s="82">
        <v>2854</v>
      </c>
      <c r="C135" s="82" t="s">
        <v>201</v>
      </c>
      <c r="D135" s="82" t="s">
        <v>213</v>
      </c>
      <c r="E135" s="82">
        <v>11627</v>
      </c>
      <c r="F135" s="82" t="s">
        <v>214</v>
      </c>
      <c r="G135" s="83">
        <v>40</v>
      </c>
      <c r="H135" s="84">
        <v>59</v>
      </c>
      <c r="I135" s="84">
        <f t="shared" si="12"/>
        <v>19</v>
      </c>
      <c r="J135" s="90">
        <f t="shared" si="13"/>
        <v>1.475</v>
      </c>
      <c r="K135" s="27">
        <f>I135*0.5</f>
        <v>9.5</v>
      </c>
      <c r="L135" s="27"/>
      <c r="M135" s="27"/>
    </row>
    <row r="136" ht="20" customHeight="1" spans="1:13">
      <c r="A136" s="81">
        <f t="shared" si="11"/>
        <v>135</v>
      </c>
      <c r="B136" s="82">
        <v>2854</v>
      </c>
      <c r="C136" s="82" t="s">
        <v>201</v>
      </c>
      <c r="D136" s="82" t="s">
        <v>213</v>
      </c>
      <c r="E136" s="82">
        <v>6752</v>
      </c>
      <c r="F136" s="82" t="s">
        <v>215</v>
      </c>
      <c r="G136" s="83">
        <v>40</v>
      </c>
      <c r="H136" s="84">
        <v>44</v>
      </c>
      <c r="I136" s="84">
        <f t="shared" si="12"/>
        <v>4</v>
      </c>
      <c r="J136" s="90">
        <f t="shared" si="13"/>
        <v>1.1</v>
      </c>
      <c r="K136" s="27">
        <f>I136*0.5</f>
        <v>2</v>
      </c>
      <c r="L136" s="27"/>
      <c r="M136" s="27"/>
    </row>
    <row r="137" ht="20" customHeight="1" spans="1:13">
      <c r="A137" s="81">
        <f t="shared" si="11"/>
        <v>136</v>
      </c>
      <c r="B137" s="82">
        <v>2865</v>
      </c>
      <c r="C137" s="82" t="s">
        <v>194</v>
      </c>
      <c r="D137" s="82" t="s">
        <v>216</v>
      </c>
      <c r="E137" s="82">
        <v>11619</v>
      </c>
      <c r="F137" s="82" t="s">
        <v>217</v>
      </c>
      <c r="G137" s="83">
        <v>31</v>
      </c>
      <c r="H137" s="84">
        <v>34</v>
      </c>
      <c r="I137" s="84">
        <f t="shared" si="12"/>
        <v>3</v>
      </c>
      <c r="J137" s="90">
        <f t="shared" si="13"/>
        <v>1.09677419354839</v>
      </c>
      <c r="K137" s="27">
        <f>I137*0.5</f>
        <v>1.5</v>
      </c>
      <c r="L137" s="27"/>
      <c r="M137" s="27"/>
    </row>
    <row r="138" ht="20" customHeight="1" spans="1:13">
      <c r="A138" s="81">
        <f t="shared" si="11"/>
        <v>137</v>
      </c>
      <c r="B138" s="82">
        <v>2865</v>
      </c>
      <c r="C138" s="82" t="s">
        <v>194</v>
      </c>
      <c r="D138" s="82" t="s">
        <v>216</v>
      </c>
      <c r="E138" s="82">
        <v>12934</v>
      </c>
      <c r="F138" s="82" t="s">
        <v>218</v>
      </c>
      <c r="G138" s="83">
        <v>31</v>
      </c>
      <c r="H138" s="84">
        <v>27</v>
      </c>
      <c r="I138" s="84">
        <f t="shared" si="12"/>
        <v>-4</v>
      </c>
      <c r="J138" s="90">
        <f t="shared" si="13"/>
        <v>0.870967741935484</v>
      </c>
      <c r="K138" s="27"/>
      <c r="L138" s="27"/>
      <c r="M138" s="27" t="s">
        <v>219</v>
      </c>
    </row>
    <row r="139" ht="20" customHeight="1" spans="1:13">
      <c r="A139" s="81">
        <f t="shared" si="11"/>
        <v>138</v>
      </c>
      <c r="B139" s="82">
        <v>2873</v>
      </c>
      <c r="C139" s="82" t="s">
        <v>201</v>
      </c>
      <c r="D139" s="82" t="s">
        <v>220</v>
      </c>
      <c r="E139" s="82">
        <v>15224</v>
      </c>
      <c r="F139" s="82" t="s">
        <v>221</v>
      </c>
      <c r="G139" s="83">
        <v>30</v>
      </c>
      <c r="H139" s="84">
        <v>34</v>
      </c>
      <c r="I139" s="84">
        <f t="shared" si="12"/>
        <v>4</v>
      </c>
      <c r="J139" s="90">
        <f t="shared" si="13"/>
        <v>1.13333333333333</v>
      </c>
      <c r="K139" s="27">
        <f>I139*0.5</f>
        <v>2</v>
      </c>
      <c r="L139" s="27"/>
      <c r="M139" s="27"/>
    </row>
    <row r="140" ht="20" customHeight="1" spans="1:13">
      <c r="A140" s="81">
        <f t="shared" si="11"/>
        <v>139</v>
      </c>
      <c r="B140" s="82">
        <v>2874</v>
      </c>
      <c r="C140" s="82" t="s">
        <v>201</v>
      </c>
      <c r="D140" s="82" t="s">
        <v>222</v>
      </c>
      <c r="E140" s="82">
        <v>11903</v>
      </c>
      <c r="F140" s="82" t="s">
        <v>223</v>
      </c>
      <c r="G140" s="83">
        <v>31</v>
      </c>
      <c r="H140" s="84">
        <v>40</v>
      </c>
      <c r="I140" s="84">
        <f t="shared" si="12"/>
        <v>9</v>
      </c>
      <c r="J140" s="90">
        <f t="shared" si="13"/>
        <v>1.29032258064516</v>
      </c>
      <c r="K140" s="27">
        <f t="shared" ref="K140:K147" si="14">I140*0.5</f>
        <v>4.5</v>
      </c>
      <c r="L140" s="27"/>
      <c r="M140" s="27"/>
    </row>
    <row r="141" ht="20" customHeight="1" spans="1:13">
      <c r="A141" s="81">
        <f t="shared" si="11"/>
        <v>140</v>
      </c>
      <c r="B141" s="82">
        <v>2874</v>
      </c>
      <c r="C141" s="82" t="s">
        <v>201</v>
      </c>
      <c r="D141" s="82" t="s">
        <v>222</v>
      </c>
      <c r="E141" s="82">
        <v>14740</v>
      </c>
      <c r="F141" s="82" t="s">
        <v>224</v>
      </c>
      <c r="G141" s="83">
        <v>31</v>
      </c>
      <c r="H141" s="84">
        <v>38</v>
      </c>
      <c r="I141" s="84">
        <f t="shared" si="12"/>
        <v>7</v>
      </c>
      <c r="J141" s="90">
        <f t="shared" si="13"/>
        <v>1.2258064516129</v>
      </c>
      <c r="K141" s="27">
        <f t="shared" si="14"/>
        <v>3.5</v>
      </c>
      <c r="L141" s="27"/>
      <c r="M141" s="27"/>
    </row>
    <row r="142" ht="20" customHeight="1" spans="1:13">
      <c r="A142" s="81">
        <f t="shared" si="11"/>
        <v>141</v>
      </c>
      <c r="B142" s="82">
        <v>2875</v>
      </c>
      <c r="C142" s="82" t="s">
        <v>201</v>
      </c>
      <c r="D142" s="82" t="s">
        <v>225</v>
      </c>
      <c r="E142" s="86">
        <v>29235</v>
      </c>
      <c r="F142" s="82" t="s">
        <v>226</v>
      </c>
      <c r="G142" s="83">
        <v>20</v>
      </c>
      <c r="H142" s="84">
        <v>24</v>
      </c>
      <c r="I142" s="84">
        <f t="shared" si="12"/>
        <v>4</v>
      </c>
      <c r="J142" s="90">
        <f t="shared" si="13"/>
        <v>1.2</v>
      </c>
      <c r="K142" s="27">
        <f t="shared" si="14"/>
        <v>2</v>
      </c>
      <c r="L142" s="27"/>
      <c r="M142" s="27"/>
    </row>
    <row r="143" ht="20" customHeight="1" spans="1:13">
      <c r="A143" s="81">
        <f t="shared" si="11"/>
        <v>142</v>
      </c>
      <c r="B143" s="82">
        <v>2875</v>
      </c>
      <c r="C143" s="82" t="s">
        <v>201</v>
      </c>
      <c r="D143" s="82" t="s">
        <v>225</v>
      </c>
      <c r="E143" s="82">
        <v>6733</v>
      </c>
      <c r="F143" s="82" t="s">
        <v>227</v>
      </c>
      <c r="G143" s="83">
        <v>20</v>
      </c>
      <c r="H143" s="84">
        <v>22</v>
      </c>
      <c r="I143" s="84">
        <f t="shared" si="12"/>
        <v>2</v>
      </c>
      <c r="J143" s="90">
        <f t="shared" si="13"/>
        <v>1.1</v>
      </c>
      <c r="K143" s="27">
        <f t="shared" si="14"/>
        <v>1</v>
      </c>
      <c r="L143" s="27"/>
      <c r="M143" s="27"/>
    </row>
    <row r="144" ht="20" customHeight="1" spans="1:13">
      <c r="A144" s="81">
        <f t="shared" si="11"/>
        <v>143</v>
      </c>
      <c r="B144" s="82">
        <v>2875</v>
      </c>
      <c r="C144" s="82" t="s">
        <v>201</v>
      </c>
      <c r="D144" s="82" t="s">
        <v>225</v>
      </c>
      <c r="E144" s="82">
        <v>14106</v>
      </c>
      <c r="F144" s="82" t="s">
        <v>228</v>
      </c>
      <c r="G144" s="83">
        <v>20</v>
      </c>
      <c r="H144" s="84">
        <v>22</v>
      </c>
      <c r="I144" s="84">
        <f t="shared" si="12"/>
        <v>2</v>
      </c>
      <c r="J144" s="90">
        <f t="shared" si="13"/>
        <v>1.1</v>
      </c>
      <c r="K144" s="27">
        <f t="shared" si="14"/>
        <v>1</v>
      </c>
      <c r="L144" s="27"/>
      <c r="M144" s="27"/>
    </row>
    <row r="145" ht="20" customHeight="1" spans="1:13">
      <c r="A145" s="81">
        <f t="shared" si="11"/>
        <v>144</v>
      </c>
      <c r="B145" s="82">
        <v>2876</v>
      </c>
      <c r="C145" s="82" t="s">
        <v>108</v>
      </c>
      <c r="D145" s="82" t="s">
        <v>229</v>
      </c>
      <c r="E145" s="82">
        <v>5406</v>
      </c>
      <c r="F145" s="82" t="s">
        <v>230</v>
      </c>
      <c r="G145" s="83">
        <v>15</v>
      </c>
      <c r="H145" s="84">
        <v>26</v>
      </c>
      <c r="I145" s="84">
        <f t="shared" si="12"/>
        <v>11</v>
      </c>
      <c r="J145" s="90">
        <f t="shared" si="13"/>
        <v>1.73333333333333</v>
      </c>
      <c r="K145" s="27">
        <f t="shared" si="14"/>
        <v>5.5</v>
      </c>
      <c r="L145" s="27"/>
      <c r="M145" s="27"/>
    </row>
    <row r="146" ht="20" customHeight="1" spans="1:13">
      <c r="A146" s="81">
        <f t="shared" si="11"/>
        <v>145</v>
      </c>
      <c r="B146" s="82">
        <v>2876</v>
      </c>
      <c r="C146" s="82" t="s">
        <v>108</v>
      </c>
      <c r="D146" s="82" t="s">
        <v>229</v>
      </c>
      <c r="E146" s="82">
        <v>5979</v>
      </c>
      <c r="F146" s="86" t="s">
        <v>231</v>
      </c>
      <c r="G146" s="83">
        <v>15</v>
      </c>
      <c r="H146" s="84">
        <v>29</v>
      </c>
      <c r="I146" s="84">
        <f t="shared" si="12"/>
        <v>14</v>
      </c>
      <c r="J146" s="90">
        <f t="shared" si="13"/>
        <v>1.93333333333333</v>
      </c>
      <c r="K146" s="27">
        <f t="shared" si="14"/>
        <v>7</v>
      </c>
      <c r="L146" s="27"/>
      <c r="M146" s="27"/>
    </row>
    <row r="147" ht="20" customHeight="1" spans="1:13">
      <c r="A147" s="81">
        <f t="shared" si="11"/>
        <v>146</v>
      </c>
      <c r="B147" s="82">
        <v>2877</v>
      </c>
      <c r="C147" s="82" t="s">
        <v>108</v>
      </c>
      <c r="D147" s="82" t="s">
        <v>232</v>
      </c>
      <c r="E147" s="82">
        <v>7317</v>
      </c>
      <c r="F147" s="82" t="s">
        <v>233</v>
      </c>
      <c r="G147" s="83">
        <v>30</v>
      </c>
      <c r="H147" s="84">
        <v>54</v>
      </c>
      <c r="I147" s="84">
        <f t="shared" si="12"/>
        <v>24</v>
      </c>
      <c r="J147" s="90">
        <f t="shared" si="13"/>
        <v>1.8</v>
      </c>
      <c r="K147" s="27">
        <f t="shared" si="14"/>
        <v>12</v>
      </c>
      <c r="L147" s="27"/>
      <c r="M147" s="27"/>
    </row>
    <row r="148" ht="20" customHeight="1" spans="1:13">
      <c r="A148" s="81">
        <f t="shared" si="11"/>
        <v>147</v>
      </c>
      <c r="B148" s="82">
        <v>2877</v>
      </c>
      <c r="C148" s="82" t="s">
        <v>108</v>
      </c>
      <c r="D148" s="82" t="s">
        <v>232</v>
      </c>
      <c r="E148" s="82">
        <v>12566</v>
      </c>
      <c r="F148" s="82" t="s">
        <v>234</v>
      </c>
      <c r="G148" s="83">
        <v>30</v>
      </c>
      <c r="H148" s="84">
        <v>30</v>
      </c>
      <c r="I148" s="84">
        <f t="shared" si="12"/>
        <v>0</v>
      </c>
      <c r="J148" s="90">
        <f t="shared" si="13"/>
        <v>1</v>
      </c>
      <c r="K148" s="27"/>
      <c r="L148" s="27"/>
      <c r="M148" s="27"/>
    </row>
    <row r="149" ht="20" customHeight="1" spans="1:13">
      <c r="A149" s="81">
        <f t="shared" si="11"/>
        <v>148</v>
      </c>
      <c r="B149" s="82">
        <v>2877</v>
      </c>
      <c r="C149" s="82" t="s">
        <v>108</v>
      </c>
      <c r="D149" s="82" t="s">
        <v>232</v>
      </c>
      <c r="E149" s="82">
        <v>7749</v>
      </c>
      <c r="F149" s="82" t="s">
        <v>235</v>
      </c>
      <c r="G149" s="83">
        <v>30</v>
      </c>
      <c r="H149" s="84">
        <v>36</v>
      </c>
      <c r="I149" s="84">
        <f t="shared" si="12"/>
        <v>6</v>
      </c>
      <c r="J149" s="90">
        <f t="shared" si="13"/>
        <v>1.2</v>
      </c>
      <c r="K149" s="27">
        <f>I149*0.5</f>
        <v>3</v>
      </c>
      <c r="L149" s="27"/>
      <c r="M149" s="27"/>
    </row>
    <row r="150" ht="20" customHeight="1" spans="1:13">
      <c r="A150" s="81">
        <f t="shared" si="11"/>
        <v>149</v>
      </c>
      <c r="B150" s="82">
        <v>2881</v>
      </c>
      <c r="C150" s="82" t="s">
        <v>194</v>
      </c>
      <c r="D150" s="82" t="s">
        <v>236</v>
      </c>
      <c r="E150" s="82">
        <v>5764</v>
      </c>
      <c r="F150" s="82" t="s">
        <v>237</v>
      </c>
      <c r="G150" s="83">
        <v>45</v>
      </c>
      <c r="H150" s="84">
        <v>48</v>
      </c>
      <c r="I150" s="84">
        <f t="shared" si="12"/>
        <v>3</v>
      </c>
      <c r="J150" s="90">
        <f t="shared" si="13"/>
        <v>1.06666666666667</v>
      </c>
      <c r="K150" s="27">
        <f>I150*0.5</f>
        <v>1.5</v>
      </c>
      <c r="L150" s="27"/>
      <c r="M150" s="27"/>
    </row>
    <row r="151" ht="20" customHeight="1" spans="1:13">
      <c r="A151" s="81">
        <f t="shared" si="11"/>
        <v>150</v>
      </c>
      <c r="B151" s="82">
        <v>2881</v>
      </c>
      <c r="C151" s="82" t="s">
        <v>194</v>
      </c>
      <c r="D151" s="82" t="s">
        <v>236</v>
      </c>
      <c r="E151" s="82">
        <v>14064</v>
      </c>
      <c r="F151" s="82" t="s">
        <v>238</v>
      </c>
      <c r="G151" s="83">
        <v>45</v>
      </c>
      <c r="H151" s="84">
        <v>38</v>
      </c>
      <c r="I151" s="84">
        <f t="shared" si="12"/>
        <v>-7</v>
      </c>
      <c r="J151" s="90">
        <f t="shared" si="13"/>
        <v>0.844444444444444</v>
      </c>
      <c r="K151" s="27"/>
      <c r="L151" s="27">
        <f>I151*-1</f>
        <v>7</v>
      </c>
      <c r="M151" s="27"/>
    </row>
    <row r="152" ht="20" customHeight="1" spans="1:13">
      <c r="A152" s="81">
        <f t="shared" si="11"/>
        <v>151</v>
      </c>
      <c r="B152" s="82">
        <v>2881</v>
      </c>
      <c r="C152" s="82" t="s">
        <v>194</v>
      </c>
      <c r="D152" s="82" t="s">
        <v>236</v>
      </c>
      <c r="E152" s="82">
        <v>7011</v>
      </c>
      <c r="F152" s="82" t="s">
        <v>239</v>
      </c>
      <c r="G152" s="83">
        <v>45</v>
      </c>
      <c r="H152" s="84">
        <v>39</v>
      </c>
      <c r="I152" s="84">
        <f t="shared" si="12"/>
        <v>-6</v>
      </c>
      <c r="J152" s="90">
        <f t="shared" si="13"/>
        <v>0.866666666666667</v>
      </c>
      <c r="K152" s="27"/>
      <c r="L152" s="27">
        <f>I152*-1</f>
        <v>6</v>
      </c>
      <c r="M152" s="27"/>
    </row>
    <row r="153" ht="20" customHeight="1" spans="1:13">
      <c r="A153" s="81">
        <f t="shared" si="11"/>
        <v>152</v>
      </c>
      <c r="B153" s="82">
        <v>2881</v>
      </c>
      <c r="C153" s="82" t="s">
        <v>194</v>
      </c>
      <c r="D153" s="82" t="s">
        <v>236</v>
      </c>
      <c r="E153" s="82">
        <v>11372</v>
      </c>
      <c r="F153" s="82" t="s">
        <v>240</v>
      </c>
      <c r="G153" s="83">
        <v>45</v>
      </c>
      <c r="H153" s="84">
        <v>34</v>
      </c>
      <c r="I153" s="84">
        <f t="shared" si="12"/>
        <v>-11</v>
      </c>
      <c r="J153" s="90">
        <f t="shared" si="13"/>
        <v>0.755555555555556</v>
      </c>
      <c r="K153" s="27"/>
      <c r="L153" s="27">
        <f>I153*-1</f>
        <v>11</v>
      </c>
      <c r="M153" s="27"/>
    </row>
    <row r="154" ht="20" customHeight="1" spans="1:13">
      <c r="A154" s="81">
        <f t="shared" si="11"/>
        <v>153</v>
      </c>
      <c r="B154" s="82">
        <v>2883</v>
      </c>
      <c r="C154" s="82" t="s">
        <v>241</v>
      </c>
      <c r="D154" s="82" t="s">
        <v>242</v>
      </c>
      <c r="E154" s="82">
        <v>6492</v>
      </c>
      <c r="F154" s="82" t="s">
        <v>243</v>
      </c>
      <c r="G154" s="83">
        <v>20</v>
      </c>
      <c r="H154" s="84">
        <v>32</v>
      </c>
      <c r="I154" s="84">
        <f t="shared" si="12"/>
        <v>12</v>
      </c>
      <c r="J154" s="90">
        <f t="shared" si="13"/>
        <v>1.6</v>
      </c>
      <c r="K154" s="27">
        <f>I154*0.5</f>
        <v>6</v>
      </c>
      <c r="L154" s="27"/>
      <c r="M154" s="27"/>
    </row>
    <row r="155" ht="20" customHeight="1" spans="1:13">
      <c r="A155" s="81">
        <f t="shared" si="11"/>
        <v>154</v>
      </c>
      <c r="B155" s="82">
        <v>2883</v>
      </c>
      <c r="C155" s="82" t="s">
        <v>241</v>
      </c>
      <c r="D155" s="82" t="s">
        <v>242</v>
      </c>
      <c r="E155" s="82">
        <v>11961</v>
      </c>
      <c r="F155" s="82" t="s">
        <v>244</v>
      </c>
      <c r="G155" s="83">
        <v>20</v>
      </c>
      <c r="H155" s="84">
        <v>27</v>
      </c>
      <c r="I155" s="84">
        <f t="shared" si="12"/>
        <v>7</v>
      </c>
      <c r="J155" s="90">
        <f t="shared" si="13"/>
        <v>1.35</v>
      </c>
      <c r="K155" s="27">
        <f>I155*0.5</f>
        <v>3.5</v>
      </c>
      <c r="L155" s="27"/>
      <c r="M155" s="27"/>
    </row>
    <row r="156" ht="20" customHeight="1" spans="1:13">
      <c r="A156" s="81">
        <f t="shared" si="11"/>
        <v>155</v>
      </c>
      <c r="B156" s="82">
        <v>2886</v>
      </c>
      <c r="C156" s="82" t="s">
        <v>241</v>
      </c>
      <c r="D156" s="82" t="s">
        <v>245</v>
      </c>
      <c r="E156" s="82">
        <v>10772</v>
      </c>
      <c r="F156" s="82" t="s">
        <v>246</v>
      </c>
      <c r="G156" s="83">
        <v>30</v>
      </c>
      <c r="H156" s="84">
        <v>27</v>
      </c>
      <c r="I156" s="84">
        <f t="shared" si="12"/>
        <v>-3</v>
      </c>
      <c r="J156" s="90">
        <f t="shared" si="13"/>
        <v>0.9</v>
      </c>
      <c r="K156" s="27"/>
      <c r="L156" s="27">
        <f>I156*-1</f>
        <v>3</v>
      </c>
      <c r="M156" s="27"/>
    </row>
    <row r="157" ht="20" customHeight="1" spans="1:13">
      <c r="A157" s="81">
        <f t="shared" si="11"/>
        <v>156</v>
      </c>
      <c r="B157" s="82">
        <v>2886</v>
      </c>
      <c r="C157" s="82" t="s">
        <v>241</v>
      </c>
      <c r="D157" s="82" t="s">
        <v>245</v>
      </c>
      <c r="E157" s="82">
        <v>6506</v>
      </c>
      <c r="F157" s="82" t="s">
        <v>247</v>
      </c>
      <c r="G157" s="83">
        <v>30</v>
      </c>
      <c r="H157" s="84">
        <v>28</v>
      </c>
      <c r="I157" s="84">
        <f t="shared" si="12"/>
        <v>-2</v>
      </c>
      <c r="J157" s="90">
        <f t="shared" si="13"/>
        <v>0.933333333333333</v>
      </c>
      <c r="K157" s="27"/>
      <c r="L157" s="27">
        <f>I157*-1</f>
        <v>2</v>
      </c>
      <c r="M157" s="27"/>
    </row>
    <row r="158" ht="20" customHeight="1" spans="1:13">
      <c r="A158" s="81">
        <f t="shared" si="11"/>
        <v>157</v>
      </c>
      <c r="B158" s="82">
        <v>2888</v>
      </c>
      <c r="C158" s="82" t="s">
        <v>241</v>
      </c>
      <c r="D158" s="82" t="s">
        <v>248</v>
      </c>
      <c r="E158" s="82">
        <v>15385</v>
      </c>
      <c r="F158" s="82" t="s">
        <v>249</v>
      </c>
      <c r="G158" s="83">
        <v>36</v>
      </c>
      <c r="H158" s="84">
        <v>56</v>
      </c>
      <c r="I158" s="84">
        <f t="shared" si="12"/>
        <v>20</v>
      </c>
      <c r="J158" s="90">
        <f t="shared" si="13"/>
        <v>1.55555555555556</v>
      </c>
      <c r="K158" s="27">
        <f t="shared" ref="K158:K167" si="15">I158*0.5</f>
        <v>10</v>
      </c>
      <c r="L158" s="27"/>
      <c r="M158" s="27"/>
    </row>
    <row r="159" ht="20" customHeight="1" spans="1:13">
      <c r="A159" s="81">
        <f t="shared" si="11"/>
        <v>158</v>
      </c>
      <c r="B159" s="82">
        <v>2888</v>
      </c>
      <c r="C159" s="82" t="s">
        <v>241</v>
      </c>
      <c r="D159" s="82" t="s">
        <v>248</v>
      </c>
      <c r="E159" s="82">
        <v>12981</v>
      </c>
      <c r="F159" s="82" t="s">
        <v>250</v>
      </c>
      <c r="G159" s="83">
        <v>36</v>
      </c>
      <c r="H159" s="84">
        <v>38</v>
      </c>
      <c r="I159" s="84">
        <f t="shared" si="12"/>
        <v>2</v>
      </c>
      <c r="J159" s="90">
        <f t="shared" si="13"/>
        <v>1.05555555555556</v>
      </c>
      <c r="K159" s="27">
        <f t="shared" si="15"/>
        <v>1</v>
      </c>
      <c r="L159" s="27"/>
      <c r="M159" s="27"/>
    </row>
    <row r="160" ht="20" customHeight="1" spans="1:13">
      <c r="A160" s="81">
        <f t="shared" ref="A160:A223" si="16">ROW()-1</f>
        <v>159</v>
      </c>
      <c r="B160" s="82">
        <v>2893</v>
      </c>
      <c r="C160" s="82" t="s">
        <v>241</v>
      </c>
      <c r="D160" s="82" t="s">
        <v>251</v>
      </c>
      <c r="E160" s="82">
        <v>9527</v>
      </c>
      <c r="F160" s="82" t="s">
        <v>252</v>
      </c>
      <c r="G160" s="83">
        <v>30</v>
      </c>
      <c r="H160" s="84">
        <v>42</v>
      </c>
      <c r="I160" s="84">
        <f t="shared" ref="I160:I223" si="17">H160-G160</f>
        <v>12</v>
      </c>
      <c r="J160" s="90">
        <f t="shared" ref="J160:J223" si="18">H160/G160</f>
        <v>1.4</v>
      </c>
      <c r="K160" s="27">
        <f t="shared" si="15"/>
        <v>6</v>
      </c>
      <c r="L160" s="27"/>
      <c r="M160" s="27"/>
    </row>
    <row r="161" ht="20" customHeight="1" spans="1:13">
      <c r="A161" s="81">
        <f t="shared" si="16"/>
        <v>160</v>
      </c>
      <c r="B161" s="82">
        <v>2893</v>
      </c>
      <c r="C161" s="82" t="s">
        <v>241</v>
      </c>
      <c r="D161" s="82" t="s">
        <v>251</v>
      </c>
      <c r="E161" s="82">
        <v>5698</v>
      </c>
      <c r="F161" s="82" t="s">
        <v>253</v>
      </c>
      <c r="G161" s="83">
        <v>30</v>
      </c>
      <c r="H161" s="84">
        <v>40</v>
      </c>
      <c r="I161" s="84">
        <f t="shared" si="17"/>
        <v>10</v>
      </c>
      <c r="J161" s="90">
        <f t="shared" si="18"/>
        <v>1.33333333333333</v>
      </c>
      <c r="K161" s="27">
        <f t="shared" si="15"/>
        <v>5</v>
      </c>
      <c r="L161" s="27"/>
      <c r="M161" s="27"/>
    </row>
    <row r="162" ht="20" customHeight="1" spans="1:13">
      <c r="A162" s="81">
        <f t="shared" si="16"/>
        <v>161</v>
      </c>
      <c r="B162" s="82">
        <v>2894</v>
      </c>
      <c r="C162" s="82" t="s">
        <v>254</v>
      </c>
      <c r="D162" s="82" t="s">
        <v>255</v>
      </c>
      <c r="E162" s="82">
        <v>7948</v>
      </c>
      <c r="F162" s="82" t="s">
        <v>256</v>
      </c>
      <c r="G162" s="83">
        <v>40</v>
      </c>
      <c r="H162" s="84">
        <v>62</v>
      </c>
      <c r="I162" s="84">
        <f t="shared" si="17"/>
        <v>22</v>
      </c>
      <c r="J162" s="90">
        <f t="shared" si="18"/>
        <v>1.55</v>
      </c>
      <c r="K162" s="27">
        <f t="shared" si="15"/>
        <v>11</v>
      </c>
      <c r="L162" s="27"/>
      <c r="M162" s="27"/>
    </row>
    <row r="163" ht="20" customHeight="1" spans="1:13">
      <c r="A163" s="81">
        <f t="shared" si="16"/>
        <v>162</v>
      </c>
      <c r="B163" s="82">
        <v>2894</v>
      </c>
      <c r="C163" s="82" t="s">
        <v>254</v>
      </c>
      <c r="D163" s="82" t="s">
        <v>255</v>
      </c>
      <c r="E163" s="86">
        <v>29186</v>
      </c>
      <c r="F163" s="82" t="s">
        <v>257</v>
      </c>
      <c r="G163" s="83">
        <v>40</v>
      </c>
      <c r="H163" s="84">
        <v>48</v>
      </c>
      <c r="I163" s="84">
        <f t="shared" si="17"/>
        <v>8</v>
      </c>
      <c r="J163" s="90">
        <f t="shared" si="18"/>
        <v>1.2</v>
      </c>
      <c r="K163" s="27">
        <f t="shared" si="15"/>
        <v>4</v>
      </c>
      <c r="L163" s="27"/>
      <c r="M163" s="27"/>
    </row>
    <row r="164" ht="20" customHeight="1" spans="1:13">
      <c r="A164" s="81">
        <f t="shared" si="16"/>
        <v>163</v>
      </c>
      <c r="B164" s="82">
        <v>2901</v>
      </c>
      <c r="C164" s="82" t="s">
        <v>241</v>
      </c>
      <c r="D164" s="82" t="s">
        <v>258</v>
      </c>
      <c r="E164" s="82">
        <v>15405</v>
      </c>
      <c r="F164" s="82" t="s">
        <v>259</v>
      </c>
      <c r="G164" s="83">
        <v>30</v>
      </c>
      <c r="H164" s="84">
        <v>39</v>
      </c>
      <c r="I164" s="84">
        <f t="shared" si="17"/>
        <v>9</v>
      </c>
      <c r="J164" s="90">
        <f t="shared" si="18"/>
        <v>1.3</v>
      </c>
      <c r="K164" s="27">
        <f t="shared" si="15"/>
        <v>4.5</v>
      </c>
      <c r="L164" s="27"/>
      <c r="M164" s="27"/>
    </row>
    <row r="165" ht="20" customHeight="1" spans="1:13">
      <c r="A165" s="81">
        <f t="shared" si="16"/>
        <v>164</v>
      </c>
      <c r="B165" s="82">
        <v>2901</v>
      </c>
      <c r="C165" s="82" t="s">
        <v>241</v>
      </c>
      <c r="D165" s="82" t="s">
        <v>258</v>
      </c>
      <c r="E165" s="82">
        <v>6385</v>
      </c>
      <c r="F165" s="82" t="s">
        <v>260</v>
      </c>
      <c r="G165" s="83">
        <v>30</v>
      </c>
      <c r="H165" s="84">
        <v>37</v>
      </c>
      <c r="I165" s="84">
        <f t="shared" si="17"/>
        <v>7</v>
      </c>
      <c r="J165" s="90">
        <f t="shared" si="18"/>
        <v>1.23333333333333</v>
      </c>
      <c r="K165" s="27">
        <f t="shared" si="15"/>
        <v>3.5</v>
      </c>
      <c r="L165" s="27"/>
      <c r="M165" s="27"/>
    </row>
    <row r="166" ht="20" customHeight="1" spans="1:13">
      <c r="A166" s="81">
        <f t="shared" si="16"/>
        <v>165</v>
      </c>
      <c r="B166" s="82">
        <v>2904</v>
      </c>
      <c r="C166" s="82" t="s">
        <v>241</v>
      </c>
      <c r="D166" s="82" t="s">
        <v>261</v>
      </c>
      <c r="E166" s="82">
        <v>8073</v>
      </c>
      <c r="F166" s="82" t="s">
        <v>262</v>
      </c>
      <c r="G166" s="83">
        <v>30</v>
      </c>
      <c r="H166" s="84">
        <v>32</v>
      </c>
      <c r="I166" s="84">
        <f t="shared" si="17"/>
        <v>2</v>
      </c>
      <c r="J166" s="90">
        <f t="shared" si="18"/>
        <v>1.06666666666667</v>
      </c>
      <c r="K166" s="27">
        <f t="shared" si="15"/>
        <v>1</v>
      </c>
      <c r="L166" s="27"/>
      <c r="M166" s="27"/>
    </row>
    <row r="167" ht="20" customHeight="1" spans="1:13">
      <c r="A167" s="81">
        <f t="shared" si="16"/>
        <v>166</v>
      </c>
      <c r="B167" s="82">
        <v>2904</v>
      </c>
      <c r="C167" s="82" t="s">
        <v>241</v>
      </c>
      <c r="D167" s="82" t="s">
        <v>261</v>
      </c>
      <c r="E167" s="82">
        <v>6497</v>
      </c>
      <c r="F167" s="82" t="s">
        <v>263</v>
      </c>
      <c r="G167" s="83">
        <v>30</v>
      </c>
      <c r="H167" s="84">
        <v>33</v>
      </c>
      <c r="I167" s="84">
        <f t="shared" si="17"/>
        <v>3</v>
      </c>
      <c r="J167" s="90">
        <f t="shared" si="18"/>
        <v>1.1</v>
      </c>
      <c r="K167" s="27">
        <f t="shared" si="15"/>
        <v>1.5</v>
      </c>
      <c r="L167" s="27"/>
      <c r="M167" s="27"/>
    </row>
    <row r="168" s="78" customFormat="1" ht="20" customHeight="1" spans="1:13">
      <c r="A168" s="81">
        <f t="shared" si="16"/>
        <v>167</v>
      </c>
      <c r="B168" s="82">
        <v>2905</v>
      </c>
      <c r="C168" s="82" t="s">
        <v>254</v>
      </c>
      <c r="D168" s="82" t="s">
        <v>264</v>
      </c>
      <c r="E168" s="82">
        <v>16301</v>
      </c>
      <c r="F168" s="82" t="s">
        <v>265</v>
      </c>
      <c r="G168" s="83">
        <v>80</v>
      </c>
      <c r="H168" s="84">
        <v>40</v>
      </c>
      <c r="I168" s="84">
        <f t="shared" si="17"/>
        <v>-40</v>
      </c>
      <c r="J168" s="90">
        <f t="shared" si="18"/>
        <v>0.5</v>
      </c>
      <c r="K168" s="27"/>
      <c r="L168" s="27"/>
      <c r="M168" s="27" t="s">
        <v>266</v>
      </c>
    </row>
    <row r="169" ht="20" customHeight="1" spans="1:13">
      <c r="A169" s="81">
        <f t="shared" si="16"/>
        <v>168</v>
      </c>
      <c r="B169" s="82">
        <v>2907</v>
      </c>
      <c r="C169" s="82" t="s">
        <v>13</v>
      </c>
      <c r="D169" s="82" t="s">
        <v>267</v>
      </c>
      <c r="E169" s="82">
        <v>9988</v>
      </c>
      <c r="F169" s="85" t="s">
        <v>268</v>
      </c>
      <c r="G169" s="83">
        <v>35</v>
      </c>
      <c r="H169" s="84">
        <v>56</v>
      </c>
      <c r="I169" s="84">
        <f t="shared" si="17"/>
        <v>21</v>
      </c>
      <c r="J169" s="90">
        <f t="shared" si="18"/>
        <v>1.6</v>
      </c>
      <c r="K169" s="27">
        <f>I169*0.5</f>
        <v>10.5</v>
      </c>
      <c r="L169" s="27"/>
      <c r="M169" s="27"/>
    </row>
    <row r="170" ht="20" customHeight="1" spans="1:13">
      <c r="A170" s="81">
        <f t="shared" si="16"/>
        <v>169</v>
      </c>
      <c r="B170" s="82">
        <v>2907</v>
      </c>
      <c r="C170" s="82" t="s">
        <v>13</v>
      </c>
      <c r="D170" s="82" t="s">
        <v>267</v>
      </c>
      <c r="E170" s="82">
        <v>29657</v>
      </c>
      <c r="F170" s="82" t="s">
        <v>269</v>
      </c>
      <c r="G170" s="83">
        <v>35</v>
      </c>
      <c r="H170" s="84">
        <v>25</v>
      </c>
      <c r="I170" s="84">
        <f t="shared" si="17"/>
        <v>-10</v>
      </c>
      <c r="J170" s="90">
        <f t="shared" si="18"/>
        <v>0.714285714285714</v>
      </c>
      <c r="K170" s="27"/>
      <c r="L170" s="27">
        <f>I170*-1</f>
        <v>10</v>
      </c>
      <c r="M170" s="27"/>
    </row>
    <row r="171" ht="20" customHeight="1" spans="1:13">
      <c r="A171" s="81">
        <f t="shared" si="16"/>
        <v>170</v>
      </c>
      <c r="B171" s="82">
        <v>2910</v>
      </c>
      <c r="C171" s="82" t="s">
        <v>254</v>
      </c>
      <c r="D171" s="82" t="s">
        <v>270</v>
      </c>
      <c r="E171" s="86">
        <v>29181</v>
      </c>
      <c r="F171" s="82" t="s">
        <v>271</v>
      </c>
      <c r="G171" s="83">
        <v>45</v>
      </c>
      <c r="H171" s="84">
        <f>67+5</f>
        <v>72</v>
      </c>
      <c r="I171" s="84">
        <f t="shared" si="17"/>
        <v>27</v>
      </c>
      <c r="J171" s="90">
        <f t="shared" si="18"/>
        <v>1.6</v>
      </c>
      <c r="K171" s="27">
        <f>I171*0.5</f>
        <v>13.5</v>
      </c>
      <c r="L171" s="27"/>
      <c r="M171" s="27"/>
    </row>
    <row r="172" ht="20" customHeight="1" spans="1:13">
      <c r="A172" s="81">
        <f t="shared" si="16"/>
        <v>171</v>
      </c>
      <c r="B172" s="82">
        <v>2910</v>
      </c>
      <c r="C172" s="82" t="s">
        <v>254</v>
      </c>
      <c r="D172" s="82" t="s">
        <v>270</v>
      </c>
      <c r="E172" s="82">
        <v>10043</v>
      </c>
      <c r="F172" s="82" t="s">
        <v>272</v>
      </c>
      <c r="G172" s="83">
        <v>45</v>
      </c>
      <c r="H172" s="84">
        <f>47+6</f>
        <v>53</v>
      </c>
      <c r="I172" s="84">
        <f t="shared" si="17"/>
        <v>8</v>
      </c>
      <c r="J172" s="90">
        <f t="shared" si="18"/>
        <v>1.17777777777778</v>
      </c>
      <c r="K172" s="27">
        <f>I172*0.5</f>
        <v>4</v>
      </c>
      <c r="L172" s="27"/>
      <c r="M172" s="27"/>
    </row>
    <row r="173" ht="20" customHeight="1" spans="1:13">
      <c r="A173" s="81">
        <f t="shared" si="16"/>
        <v>172</v>
      </c>
      <c r="B173" s="82">
        <v>2914</v>
      </c>
      <c r="C173" s="82" t="s">
        <v>254</v>
      </c>
      <c r="D173" s="82" t="s">
        <v>273</v>
      </c>
      <c r="E173" s="82">
        <v>7379</v>
      </c>
      <c r="F173" s="82" t="s">
        <v>274</v>
      </c>
      <c r="G173" s="83">
        <v>31</v>
      </c>
      <c r="H173" s="84">
        <v>41</v>
      </c>
      <c r="I173" s="84">
        <f t="shared" si="17"/>
        <v>10</v>
      </c>
      <c r="J173" s="90">
        <f t="shared" si="18"/>
        <v>1.32258064516129</v>
      </c>
      <c r="K173" s="27">
        <f>I173*0.5</f>
        <v>5</v>
      </c>
      <c r="L173" s="27"/>
      <c r="M173" s="27"/>
    </row>
    <row r="174" s="57" customFormat="1" ht="20" customHeight="1" spans="1:13">
      <c r="A174" s="81">
        <f t="shared" si="16"/>
        <v>173</v>
      </c>
      <c r="B174" s="82">
        <v>2914</v>
      </c>
      <c r="C174" s="82" t="s">
        <v>254</v>
      </c>
      <c r="D174" s="82" t="s">
        <v>273</v>
      </c>
      <c r="E174" s="82">
        <v>27809</v>
      </c>
      <c r="F174" s="86" t="s">
        <v>275</v>
      </c>
      <c r="G174" s="83">
        <v>31</v>
      </c>
      <c r="H174" s="84">
        <v>28</v>
      </c>
      <c r="I174" s="84">
        <f t="shared" si="17"/>
        <v>-3</v>
      </c>
      <c r="J174" s="90">
        <f t="shared" si="18"/>
        <v>0.903225806451613</v>
      </c>
      <c r="K174" s="27"/>
      <c r="L174" s="27">
        <f>I174*-1</f>
        <v>3</v>
      </c>
      <c r="M174" s="27"/>
    </row>
    <row r="175" ht="20" customHeight="1" spans="1:13">
      <c r="A175" s="81">
        <f t="shared" si="16"/>
        <v>174</v>
      </c>
      <c r="B175" s="82">
        <v>2914</v>
      </c>
      <c r="C175" s="82" t="s">
        <v>254</v>
      </c>
      <c r="D175" s="82" t="s">
        <v>273</v>
      </c>
      <c r="E175" s="82">
        <v>6301</v>
      </c>
      <c r="F175" s="82" t="s">
        <v>276</v>
      </c>
      <c r="G175" s="83">
        <v>31</v>
      </c>
      <c r="H175" s="84">
        <v>31</v>
      </c>
      <c r="I175" s="84">
        <f t="shared" si="17"/>
        <v>0</v>
      </c>
      <c r="J175" s="90">
        <f t="shared" si="18"/>
        <v>1</v>
      </c>
      <c r="K175" s="27"/>
      <c r="L175" s="27"/>
      <c r="M175" s="27"/>
    </row>
    <row r="176" ht="20" customHeight="1" spans="1:13">
      <c r="A176" s="81">
        <f t="shared" si="16"/>
        <v>175</v>
      </c>
      <c r="B176" s="82">
        <v>2916</v>
      </c>
      <c r="C176" s="82" t="s">
        <v>254</v>
      </c>
      <c r="D176" s="82" t="s">
        <v>277</v>
      </c>
      <c r="E176" s="82">
        <v>12377</v>
      </c>
      <c r="F176" s="82" t="s">
        <v>278</v>
      </c>
      <c r="G176" s="83">
        <v>45</v>
      </c>
      <c r="H176" s="84">
        <v>47</v>
      </c>
      <c r="I176" s="84">
        <f t="shared" si="17"/>
        <v>2</v>
      </c>
      <c r="J176" s="90">
        <f t="shared" si="18"/>
        <v>1.04444444444444</v>
      </c>
      <c r="K176" s="27">
        <f>I176*0.5</f>
        <v>1</v>
      </c>
      <c r="L176" s="27"/>
      <c r="M176" s="27"/>
    </row>
    <row r="177" ht="20" customHeight="1" spans="1:13">
      <c r="A177" s="81">
        <f t="shared" si="16"/>
        <v>176</v>
      </c>
      <c r="B177" s="82">
        <v>2916</v>
      </c>
      <c r="C177" s="82" t="s">
        <v>254</v>
      </c>
      <c r="D177" s="82" t="s">
        <v>277</v>
      </c>
      <c r="E177" s="82">
        <v>15079</v>
      </c>
      <c r="F177" s="82" t="s">
        <v>279</v>
      </c>
      <c r="G177" s="83">
        <v>45</v>
      </c>
      <c r="H177" s="84">
        <v>48</v>
      </c>
      <c r="I177" s="84">
        <f t="shared" si="17"/>
        <v>3</v>
      </c>
      <c r="J177" s="90">
        <f t="shared" si="18"/>
        <v>1.06666666666667</v>
      </c>
      <c r="K177" s="27">
        <f>I177*0.5</f>
        <v>1.5</v>
      </c>
      <c r="L177" s="27"/>
      <c r="M177" s="27"/>
    </row>
    <row r="178" ht="20" customHeight="1" spans="1:13">
      <c r="A178" s="81">
        <f t="shared" si="16"/>
        <v>177</v>
      </c>
      <c r="B178" s="82">
        <v>17948</v>
      </c>
      <c r="C178" s="82" t="s">
        <v>280</v>
      </c>
      <c r="D178" s="82" t="s">
        <v>281</v>
      </c>
      <c r="E178" s="82">
        <v>12309</v>
      </c>
      <c r="F178" s="82" t="s">
        <v>282</v>
      </c>
      <c r="G178" s="83">
        <v>15</v>
      </c>
      <c r="H178" s="84">
        <v>13</v>
      </c>
      <c r="I178" s="84">
        <f t="shared" si="17"/>
        <v>-2</v>
      </c>
      <c r="J178" s="90">
        <f t="shared" si="18"/>
        <v>0.866666666666667</v>
      </c>
      <c r="K178" s="27"/>
      <c r="L178" s="27">
        <f>I178*-1</f>
        <v>2</v>
      </c>
      <c r="M178" s="27"/>
    </row>
    <row r="179" ht="20" customHeight="1" spans="1:13">
      <c r="A179" s="81">
        <f t="shared" si="16"/>
        <v>178</v>
      </c>
      <c r="B179" s="82">
        <v>17948</v>
      </c>
      <c r="C179" s="82" t="s">
        <v>280</v>
      </c>
      <c r="D179" s="82" t="s">
        <v>281</v>
      </c>
      <c r="E179" s="82">
        <v>1275</v>
      </c>
      <c r="F179" s="82" t="s">
        <v>283</v>
      </c>
      <c r="G179" s="83">
        <v>15</v>
      </c>
      <c r="H179" s="84">
        <v>7</v>
      </c>
      <c r="I179" s="84">
        <f t="shared" si="17"/>
        <v>-8</v>
      </c>
      <c r="J179" s="90">
        <f t="shared" si="18"/>
        <v>0.466666666666667</v>
      </c>
      <c r="K179" s="27"/>
      <c r="L179" s="27">
        <f>I179*-1</f>
        <v>8</v>
      </c>
      <c r="M179" s="27"/>
    </row>
    <row r="180" ht="20" customHeight="1" spans="1:13">
      <c r="A180" s="81">
        <f t="shared" si="16"/>
        <v>179</v>
      </c>
      <c r="B180" s="82">
        <v>101453</v>
      </c>
      <c r="C180" s="82" t="s">
        <v>13</v>
      </c>
      <c r="D180" s="82" t="s">
        <v>284</v>
      </c>
      <c r="E180" s="82">
        <v>4518</v>
      </c>
      <c r="F180" s="85" t="s">
        <v>285</v>
      </c>
      <c r="G180" s="83">
        <v>62</v>
      </c>
      <c r="H180" s="84">
        <v>42</v>
      </c>
      <c r="I180" s="84">
        <f t="shared" si="17"/>
        <v>-20</v>
      </c>
      <c r="J180" s="90">
        <f t="shared" si="18"/>
        <v>0.67741935483871</v>
      </c>
      <c r="K180" s="27"/>
      <c r="L180" s="27">
        <f>I180*-1</f>
        <v>20</v>
      </c>
      <c r="M180" s="27"/>
    </row>
    <row r="181" ht="20" customHeight="1" spans="1:13">
      <c r="A181" s="81">
        <f t="shared" si="16"/>
        <v>180</v>
      </c>
      <c r="B181" s="82">
        <v>101453</v>
      </c>
      <c r="C181" s="82" t="s">
        <v>13</v>
      </c>
      <c r="D181" s="82" t="s">
        <v>284</v>
      </c>
      <c r="E181" s="82">
        <v>28719</v>
      </c>
      <c r="F181" s="86" t="s">
        <v>286</v>
      </c>
      <c r="G181" s="83">
        <v>62</v>
      </c>
      <c r="H181" s="84">
        <v>30</v>
      </c>
      <c r="I181" s="84">
        <f t="shared" si="17"/>
        <v>-32</v>
      </c>
      <c r="J181" s="90">
        <f t="shared" si="18"/>
        <v>0.483870967741935</v>
      </c>
      <c r="K181" s="27"/>
      <c r="L181" s="27">
        <f>I181*-1</f>
        <v>32</v>
      </c>
      <c r="M181" s="27"/>
    </row>
    <row r="182" ht="20" customHeight="1" spans="1:13">
      <c r="A182" s="81">
        <f t="shared" si="16"/>
        <v>181</v>
      </c>
      <c r="B182" s="82">
        <v>102479</v>
      </c>
      <c r="C182" s="82" t="s">
        <v>36</v>
      </c>
      <c r="D182" s="82" t="s">
        <v>287</v>
      </c>
      <c r="E182" s="82">
        <v>12936</v>
      </c>
      <c r="F182" s="86" t="s">
        <v>288</v>
      </c>
      <c r="G182" s="83">
        <v>68</v>
      </c>
      <c r="H182" s="84">
        <v>70</v>
      </c>
      <c r="I182" s="84">
        <f t="shared" si="17"/>
        <v>2</v>
      </c>
      <c r="J182" s="90">
        <f t="shared" si="18"/>
        <v>1.02941176470588</v>
      </c>
      <c r="K182" s="27">
        <f>I182*0.5</f>
        <v>1</v>
      </c>
      <c r="L182" s="27"/>
      <c r="M182" s="27"/>
    </row>
    <row r="183" ht="20" customHeight="1" spans="1:13">
      <c r="A183" s="81">
        <f t="shared" si="16"/>
        <v>182</v>
      </c>
      <c r="B183" s="82">
        <v>102479</v>
      </c>
      <c r="C183" s="82" t="s">
        <v>36</v>
      </c>
      <c r="D183" s="82" t="s">
        <v>287</v>
      </c>
      <c r="E183" s="82">
        <v>28780</v>
      </c>
      <c r="F183" s="86" t="s">
        <v>289</v>
      </c>
      <c r="G183" s="83">
        <v>68</v>
      </c>
      <c r="H183" s="84">
        <v>61</v>
      </c>
      <c r="I183" s="84">
        <f t="shared" si="17"/>
        <v>-7</v>
      </c>
      <c r="J183" s="90">
        <f t="shared" si="18"/>
        <v>0.897058823529412</v>
      </c>
      <c r="K183" s="27"/>
      <c r="L183" s="27">
        <f>I183*-1</f>
        <v>7</v>
      </c>
      <c r="M183" s="27"/>
    </row>
    <row r="184" ht="20" customHeight="1" spans="1:13">
      <c r="A184" s="81">
        <f t="shared" si="16"/>
        <v>183</v>
      </c>
      <c r="B184" s="82">
        <v>102564</v>
      </c>
      <c r="C184" s="82" t="s">
        <v>194</v>
      </c>
      <c r="D184" s="82" t="s">
        <v>290</v>
      </c>
      <c r="E184" s="82">
        <v>11363</v>
      </c>
      <c r="F184" s="82" t="s">
        <v>291</v>
      </c>
      <c r="G184" s="83">
        <v>21</v>
      </c>
      <c r="H184" s="84">
        <v>24</v>
      </c>
      <c r="I184" s="84">
        <f t="shared" si="17"/>
        <v>3</v>
      </c>
      <c r="J184" s="90">
        <f t="shared" si="18"/>
        <v>1.14285714285714</v>
      </c>
      <c r="K184" s="27">
        <f>I184*0.5</f>
        <v>1.5</v>
      </c>
      <c r="L184" s="27"/>
      <c r="M184" s="27"/>
    </row>
    <row r="185" ht="20" customHeight="1" spans="1:13">
      <c r="A185" s="81">
        <f t="shared" si="16"/>
        <v>184</v>
      </c>
      <c r="B185" s="82">
        <v>102564</v>
      </c>
      <c r="C185" s="82" t="s">
        <v>194</v>
      </c>
      <c r="D185" s="82" t="s">
        <v>290</v>
      </c>
      <c r="E185" s="82">
        <v>4450</v>
      </c>
      <c r="F185" s="82" t="s">
        <v>292</v>
      </c>
      <c r="G185" s="83">
        <v>21</v>
      </c>
      <c r="H185" s="84">
        <v>24</v>
      </c>
      <c r="I185" s="84">
        <f t="shared" si="17"/>
        <v>3</v>
      </c>
      <c r="J185" s="90">
        <f t="shared" si="18"/>
        <v>1.14285714285714</v>
      </c>
      <c r="K185" s="27">
        <f>I185*0.5</f>
        <v>1.5</v>
      </c>
      <c r="L185" s="27"/>
      <c r="M185" s="27"/>
    </row>
    <row r="186" ht="20" customHeight="1" spans="1:13">
      <c r="A186" s="81">
        <f t="shared" si="16"/>
        <v>185</v>
      </c>
      <c r="B186" s="82">
        <v>102565</v>
      </c>
      <c r="C186" s="82" t="s">
        <v>36</v>
      </c>
      <c r="D186" s="82" t="s">
        <v>293</v>
      </c>
      <c r="E186" s="82">
        <v>27883</v>
      </c>
      <c r="F186" s="86" t="s">
        <v>294</v>
      </c>
      <c r="G186" s="83">
        <v>60</v>
      </c>
      <c r="H186" s="84">
        <v>67</v>
      </c>
      <c r="I186" s="84">
        <f t="shared" si="17"/>
        <v>7</v>
      </c>
      <c r="J186" s="90">
        <f t="shared" si="18"/>
        <v>1.11666666666667</v>
      </c>
      <c r="K186" s="27">
        <f>I186*0.5</f>
        <v>3.5</v>
      </c>
      <c r="L186" s="27"/>
      <c r="M186" s="27"/>
    </row>
    <row r="187" ht="20" customHeight="1" spans="1:13">
      <c r="A187" s="81">
        <f t="shared" si="16"/>
        <v>186</v>
      </c>
      <c r="B187" s="82">
        <v>102565</v>
      </c>
      <c r="C187" s="82" t="s">
        <v>36</v>
      </c>
      <c r="D187" s="82" t="s">
        <v>293</v>
      </c>
      <c r="E187" s="82">
        <v>16096</v>
      </c>
      <c r="F187" s="85" t="s">
        <v>295</v>
      </c>
      <c r="G187" s="83">
        <v>60</v>
      </c>
      <c r="H187" s="84">
        <v>25</v>
      </c>
      <c r="I187" s="84">
        <f t="shared" si="17"/>
        <v>-35</v>
      </c>
      <c r="J187" s="90">
        <f t="shared" si="18"/>
        <v>0.416666666666667</v>
      </c>
      <c r="K187" s="27"/>
      <c r="L187" s="27">
        <f>I187*-1</f>
        <v>35</v>
      </c>
      <c r="M187" s="27"/>
    </row>
    <row r="188" ht="20" customHeight="1" spans="1:13">
      <c r="A188" s="81">
        <f t="shared" si="16"/>
        <v>187</v>
      </c>
      <c r="B188" s="82">
        <v>102567</v>
      </c>
      <c r="C188" s="82" t="s">
        <v>108</v>
      </c>
      <c r="D188" s="82" t="s">
        <v>296</v>
      </c>
      <c r="E188" s="82">
        <v>11458</v>
      </c>
      <c r="F188" s="82" t="s">
        <v>297</v>
      </c>
      <c r="G188" s="83">
        <v>30</v>
      </c>
      <c r="H188" s="84">
        <v>29</v>
      </c>
      <c r="I188" s="84">
        <f t="shared" si="17"/>
        <v>-1</v>
      </c>
      <c r="J188" s="90">
        <f t="shared" si="18"/>
        <v>0.966666666666667</v>
      </c>
      <c r="K188" s="27"/>
      <c r="L188" s="27">
        <f>I188*-1</f>
        <v>1</v>
      </c>
      <c r="M188" s="27"/>
    </row>
    <row r="189" ht="20" customHeight="1" spans="1:13">
      <c r="A189" s="81">
        <f t="shared" si="16"/>
        <v>188</v>
      </c>
      <c r="B189" s="82">
        <v>102567</v>
      </c>
      <c r="C189" s="82" t="s">
        <v>108</v>
      </c>
      <c r="D189" s="82" t="s">
        <v>296</v>
      </c>
      <c r="E189" s="82">
        <v>5954</v>
      </c>
      <c r="F189" s="82" t="s">
        <v>298</v>
      </c>
      <c r="G189" s="83">
        <v>30</v>
      </c>
      <c r="H189" s="84">
        <v>23</v>
      </c>
      <c r="I189" s="84">
        <f t="shared" si="17"/>
        <v>-7</v>
      </c>
      <c r="J189" s="90">
        <f t="shared" si="18"/>
        <v>0.766666666666667</v>
      </c>
      <c r="K189" s="27"/>
      <c r="L189" s="27">
        <f>I189*-1</f>
        <v>7</v>
      </c>
      <c r="M189" s="27"/>
    </row>
    <row r="190" ht="20" customHeight="1" spans="1:13">
      <c r="A190" s="81">
        <f t="shared" si="16"/>
        <v>189</v>
      </c>
      <c r="B190" s="82">
        <v>102934</v>
      </c>
      <c r="C190" s="82" t="s">
        <v>32</v>
      </c>
      <c r="D190" s="82" t="s">
        <v>299</v>
      </c>
      <c r="E190" s="82">
        <v>6607</v>
      </c>
      <c r="F190" s="85" t="s">
        <v>300</v>
      </c>
      <c r="G190" s="83">
        <v>45</v>
      </c>
      <c r="H190" s="84">
        <v>77</v>
      </c>
      <c r="I190" s="84">
        <f t="shared" si="17"/>
        <v>32</v>
      </c>
      <c r="J190" s="90">
        <f t="shared" si="18"/>
        <v>1.71111111111111</v>
      </c>
      <c r="K190" s="27">
        <f>I190*0.5</f>
        <v>16</v>
      </c>
      <c r="L190" s="27"/>
      <c r="M190" s="27"/>
    </row>
    <row r="191" ht="20" customHeight="1" spans="1:13">
      <c r="A191" s="81">
        <f t="shared" si="16"/>
        <v>190</v>
      </c>
      <c r="B191" s="82">
        <v>102934</v>
      </c>
      <c r="C191" s="82" t="s">
        <v>32</v>
      </c>
      <c r="D191" s="82" t="s">
        <v>299</v>
      </c>
      <c r="E191" s="82">
        <v>27699</v>
      </c>
      <c r="F191" s="86" t="s">
        <v>301</v>
      </c>
      <c r="G191" s="83">
        <v>45</v>
      </c>
      <c r="H191" s="84">
        <v>64</v>
      </c>
      <c r="I191" s="84">
        <f t="shared" si="17"/>
        <v>19</v>
      </c>
      <c r="J191" s="90">
        <f t="shared" si="18"/>
        <v>1.42222222222222</v>
      </c>
      <c r="K191" s="27">
        <f>I191*0.5</f>
        <v>9.5</v>
      </c>
      <c r="L191" s="27"/>
      <c r="M191" s="27"/>
    </row>
    <row r="192" ht="20" customHeight="1" spans="1:13">
      <c r="A192" s="81">
        <f t="shared" si="16"/>
        <v>191</v>
      </c>
      <c r="B192" s="82">
        <v>102935</v>
      </c>
      <c r="C192" s="82" t="s">
        <v>25</v>
      </c>
      <c r="D192" s="82" t="s">
        <v>302</v>
      </c>
      <c r="E192" s="82">
        <v>28480</v>
      </c>
      <c r="F192" s="82" t="s">
        <v>303</v>
      </c>
      <c r="G192" s="83">
        <v>45</v>
      </c>
      <c r="H192" s="84">
        <v>46</v>
      </c>
      <c r="I192" s="84">
        <f t="shared" si="17"/>
        <v>1</v>
      </c>
      <c r="J192" s="90">
        <f t="shared" si="18"/>
        <v>1.02222222222222</v>
      </c>
      <c r="K192" s="27">
        <f>I192*0.5</f>
        <v>0.5</v>
      </c>
      <c r="L192" s="27"/>
      <c r="M192" s="27"/>
    </row>
    <row r="193" ht="20" customHeight="1" spans="1:13">
      <c r="A193" s="81">
        <f t="shared" si="16"/>
        <v>192</v>
      </c>
      <c r="B193" s="82">
        <v>102935</v>
      </c>
      <c r="C193" s="82" t="s">
        <v>25</v>
      </c>
      <c r="D193" s="82" t="s">
        <v>302</v>
      </c>
      <c r="E193" s="82">
        <v>29210</v>
      </c>
      <c r="F193" s="82" t="s">
        <v>304</v>
      </c>
      <c r="G193" s="83">
        <v>45</v>
      </c>
      <c r="H193" s="84">
        <v>46</v>
      </c>
      <c r="I193" s="84">
        <f t="shared" si="17"/>
        <v>1</v>
      </c>
      <c r="J193" s="90">
        <f t="shared" si="18"/>
        <v>1.02222222222222</v>
      </c>
      <c r="K193" s="27">
        <v>0.5</v>
      </c>
      <c r="L193" s="27"/>
      <c r="M193" s="27"/>
    </row>
    <row r="194" ht="20" customHeight="1" spans="1:13">
      <c r="A194" s="81">
        <f t="shared" si="16"/>
        <v>193</v>
      </c>
      <c r="B194" s="82">
        <v>103198</v>
      </c>
      <c r="C194" s="82" t="s">
        <v>36</v>
      </c>
      <c r="D194" s="82" t="s">
        <v>305</v>
      </c>
      <c r="E194" s="82">
        <v>29179</v>
      </c>
      <c r="F194" s="82" t="s">
        <v>306</v>
      </c>
      <c r="G194" s="83">
        <v>42</v>
      </c>
      <c r="H194" s="84">
        <v>57</v>
      </c>
      <c r="I194" s="84">
        <f t="shared" si="17"/>
        <v>15</v>
      </c>
      <c r="J194" s="90">
        <f t="shared" si="18"/>
        <v>1.35714285714286</v>
      </c>
      <c r="K194" s="27">
        <f>I194*0.5</f>
        <v>7.5</v>
      </c>
      <c r="L194" s="27"/>
      <c r="M194" s="27"/>
    </row>
    <row r="195" ht="20" customHeight="1" spans="1:13">
      <c r="A195" s="81">
        <f t="shared" si="16"/>
        <v>194</v>
      </c>
      <c r="B195" s="82">
        <v>103198</v>
      </c>
      <c r="C195" s="82" t="s">
        <v>36</v>
      </c>
      <c r="D195" s="82" t="s">
        <v>305</v>
      </c>
      <c r="E195" s="82">
        <v>16075</v>
      </c>
      <c r="F195" s="85" t="s">
        <v>307</v>
      </c>
      <c r="G195" s="83">
        <v>42</v>
      </c>
      <c r="H195" s="84">
        <v>32</v>
      </c>
      <c r="I195" s="84">
        <f t="shared" si="17"/>
        <v>-10</v>
      </c>
      <c r="J195" s="90">
        <f t="shared" si="18"/>
        <v>0.761904761904762</v>
      </c>
      <c r="K195" s="27"/>
      <c r="L195" s="27">
        <f>I195*-1</f>
        <v>10</v>
      </c>
      <c r="M195" s="27"/>
    </row>
    <row r="196" ht="20" customHeight="1" spans="1:13">
      <c r="A196" s="81">
        <f t="shared" si="16"/>
        <v>195</v>
      </c>
      <c r="B196" s="82">
        <v>103198</v>
      </c>
      <c r="C196" s="82" t="s">
        <v>36</v>
      </c>
      <c r="D196" s="82" t="s">
        <v>305</v>
      </c>
      <c r="E196" s="82">
        <v>12144</v>
      </c>
      <c r="F196" s="85" t="s">
        <v>308</v>
      </c>
      <c r="G196" s="83">
        <v>42</v>
      </c>
      <c r="H196" s="84">
        <v>24</v>
      </c>
      <c r="I196" s="84">
        <f t="shared" si="17"/>
        <v>-18</v>
      </c>
      <c r="J196" s="90">
        <f t="shared" si="18"/>
        <v>0.571428571428571</v>
      </c>
      <c r="K196" s="27"/>
      <c r="L196" s="27">
        <f>I196*-1</f>
        <v>18</v>
      </c>
      <c r="M196" s="27"/>
    </row>
    <row r="197" ht="20" customHeight="1" spans="1:13">
      <c r="A197" s="81">
        <f t="shared" si="16"/>
        <v>196</v>
      </c>
      <c r="B197" s="82">
        <v>103199</v>
      </c>
      <c r="C197" s="82" t="s">
        <v>36</v>
      </c>
      <c r="D197" s="82" t="s">
        <v>309</v>
      </c>
      <c r="E197" s="82">
        <v>15049</v>
      </c>
      <c r="F197" s="85" t="s">
        <v>310</v>
      </c>
      <c r="G197" s="83">
        <v>60</v>
      </c>
      <c r="H197" s="84">
        <v>61</v>
      </c>
      <c r="I197" s="84">
        <f t="shared" si="17"/>
        <v>1</v>
      </c>
      <c r="J197" s="90">
        <f t="shared" si="18"/>
        <v>1.01666666666667</v>
      </c>
      <c r="K197" s="27">
        <f>I197*0.5</f>
        <v>0.5</v>
      </c>
      <c r="L197" s="27"/>
      <c r="M197" s="27"/>
    </row>
    <row r="198" ht="20" customHeight="1" spans="1:13">
      <c r="A198" s="81">
        <f t="shared" si="16"/>
        <v>197</v>
      </c>
      <c r="B198" s="82">
        <v>103199</v>
      </c>
      <c r="C198" s="82" t="s">
        <v>36</v>
      </c>
      <c r="D198" s="82" t="s">
        <v>309</v>
      </c>
      <c r="E198" s="82">
        <v>28503</v>
      </c>
      <c r="F198" s="86" t="s">
        <v>311</v>
      </c>
      <c r="G198" s="83">
        <v>60</v>
      </c>
      <c r="H198" s="84">
        <f>7+44</f>
        <v>51</v>
      </c>
      <c r="I198" s="84">
        <f t="shared" si="17"/>
        <v>-9</v>
      </c>
      <c r="J198" s="90">
        <f t="shared" si="18"/>
        <v>0.85</v>
      </c>
      <c r="K198" s="27"/>
      <c r="L198" s="27">
        <f>I198*-1</f>
        <v>9</v>
      </c>
      <c r="M198" s="27"/>
    </row>
    <row r="199" ht="20" customHeight="1" spans="1:13">
      <c r="A199" s="81">
        <f t="shared" si="16"/>
        <v>198</v>
      </c>
      <c r="B199" s="82">
        <v>103639</v>
      </c>
      <c r="C199" s="82" t="s">
        <v>13</v>
      </c>
      <c r="D199" s="82" t="s">
        <v>312</v>
      </c>
      <c r="E199" s="82">
        <v>29176</v>
      </c>
      <c r="F199" s="82" t="s">
        <v>313</v>
      </c>
      <c r="G199" s="83">
        <v>65</v>
      </c>
      <c r="H199" s="84">
        <v>60</v>
      </c>
      <c r="I199" s="84">
        <f t="shared" si="17"/>
        <v>-5</v>
      </c>
      <c r="J199" s="90">
        <f t="shared" si="18"/>
        <v>0.923076923076923</v>
      </c>
      <c r="K199" s="27"/>
      <c r="L199" s="27">
        <f>I199*-1</f>
        <v>5</v>
      </c>
      <c r="M199" s="27"/>
    </row>
    <row r="200" ht="20" customHeight="1" spans="1:13">
      <c r="A200" s="81">
        <f t="shared" si="16"/>
        <v>199</v>
      </c>
      <c r="B200" s="82">
        <v>103639</v>
      </c>
      <c r="C200" s="82" t="s">
        <v>13</v>
      </c>
      <c r="D200" s="82" t="s">
        <v>312</v>
      </c>
      <c r="E200" s="82">
        <v>5347</v>
      </c>
      <c r="F200" s="85" t="s">
        <v>314</v>
      </c>
      <c r="G200" s="83">
        <v>65</v>
      </c>
      <c r="H200" s="84">
        <v>44</v>
      </c>
      <c r="I200" s="84">
        <f t="shared" si="17"/>
        <v>-21</v>
      </c>
      <c r="J200" s="90">
        <f t="shared" si="18"/>
        <v>0.676923076923077</v>
      </c>
      <c r="K200" s="27"/>
      <c r="L200" s="27">
        <f>I200*-1</f>
        <v>21</v>
      </c>
      <c r="M200" s="27"/>
    </row>
    <row r="201" ht="20" customHeight="1" spans="1:13">
      <c r="A201" s="81">
        <f t="shared" si="16"/>
        <v>200</v>
      </c>
      <c r="B201" s="82">
        <v>104428</v>
      </c>
      <c r="C201" s="82" t="s">
        <v>254</v>
      </c>
      <c r="D201" s="82" t="s">
        <v>315</v>
      </c>
      <c r="E201" s="82">
        <v>15599</v>
      </c>
      <c r="F201" s="82" t="s">
        <v>316</v>
      </c>
      <c r="G201" s="83">
        <v>45</v>
      </c>
      <c r="H201" s="84">
        <v>55</v>
      </c>
      <c r="I201" s="84">
        <f t="shared" si="17"/>
        <v>10</v>
      </c>
      <c r="J201" s="90">
        <f t="shared" si="18"/>
        <v>1.22222222222222</v>
      </c>
      <c r="K201" s="27">
        <f>I201*0.5</f>
        <v>5</v>
      </c>
      <c r="L201" s="27"/>
      <c r="M201" s="27"/>
    </row>
    <row r="202" ht="20" customHeight="1" spans="1:13">
      <c r="A202" s="81">
        <f t="shared" si="16"/>
        <v>201</v>
      </c>
      <c r="B202" s="82">
        <v>104428</v>
      </c>
      <c r="C202" s="82" t="s">
        <v>254</v>
      </c>
      <c r="D202" s="82" t="s">
        <v>315</v>
      </c>
      <c r="E202" s="82">
        <v>6472</v>
      </c>
      <c r="F202" s="82" t="s">
        <v>317</v>
      </c>
      <c r="G202" s="83">
        <v>45</v>
      </c>
      <c r="H202" s="84">
        <v>29</v>
      </c>
      <c r="I202" s="84">
        <f t="shared" si="17"/>
        <v>-16</v>
      </c>
      <c r="J202" s="90">
        <f t="shared" si="18"/>
        <v>0.644444444444444</v>
      </c>
      <c r="K202" s="27"/>
      <c r="L202" s="27">
        <f>I202*-1</f>
        <v>16</v>
      </c>
      <c r="M202" s="27"/>
    </row>
    <row r="203" ht="20" customHeight="1" spans="1:13">
      <c r="A203" s="81">
        <f t="shared" si="16"/>
        <v>202</v>
      </c>
      <c r="B203" s="82">
        <v>104429</v>
      </c>
      <c r="C203" s="82" t="s">
        <v>13</v>
      </c>
      <c r="D203" s="82" t="s">
        <v>318</v>
      </c>
      <c r="E203" s="82">
        <v>14399</v>
      </c>
      <c r="F203" s="82" t="s">
        <v>319</v>
      </c>
      <c r="G203" s="83">
        <v>62</v>
      </c>
      <c r="H203" s="84">
        <v>64</v>
      </c>
      <c r="I203" s="84">
        <f t="shared" si="17"/>
        <v>2</v>
      </c>
      <c r="J203" s="90">
        <f t="shared" si="18"/>
        <v>1.03225806451613</v>
      </c>
      <c r="K203" s="27">
        <f>I203*0.5</f>
        <v>1</v>
      </c>
      <c r="L203" s="27"/>
      <c r="M203" s="27"/>
    </row>
    <row r="204" ht="20" customHeight="1" spans="1:13">
      <c r="A204" s="81">
        <f t="shared" si="16"/>
        <v>203</v>
      </c>
      <c r="B204" s="82">
        <v>104533</v>
      </c>
      <c r="C204" s="82" t="s">
        <v>201</v>
      </c>
      <c r="D204" s="82" t="s">
        <v>320</v>
      </c>
      <c r="E204" s="82">
        <v>6473</v>
      </c>
      <c r="F204" s="82" t="s">
        <v>321</v>
      </c>
      <c r="G204" s="83">
        <v>30</v>
      </c>
      <c r="H204" s="84">
        <v>31</v>
      </c>
      <c r="I204" s="84">
        <f t="shared" si="17"/>
        <v>1</v>
      </c>
      <c r="J204" s="90">
        <f t="shared" si="18"/>
        <v>1.03333333333333</v>
      </c>
      <c r="K204" s="27">
        <f>I204*0.5</f>
        <v>0.5</v>
      </c>
      <c r="L204" s="27"/>
      <c r="M204" s="27"/>
    </row>
    <row r="205" ht="20" customHeight="1" spans="1:13">
      <c r="A205" s="81">
        <f t="shared" si="16"/>
        <v>204</v>
      </c>
      <c r="B205" s="82">
        <v>104533</v>
      </c>
      <c r="C205" s="82" t="s">
        <v>201</v>
      </c>
      <c r="D205" s="82" t="s">
        <v>320</v>
      </c>
      <c r="E205" s="82">
        <v>4081</v>
      </c>
      <c r="F205" s="82" t="s">
        <v>322</v>
      </c>
      <c r="G205" s="83">
        <v>30</v>
      </c>
      <c r="H205" s="84">
        <v>29</v>
      </c>
      <c r="I205" s="84">
        <f t="shared" si="17"/>
        <v>-1</v>
      </c>
      <c r="J205" s="90">
        <f t="shared" si="18"/>
        <v>0.966666666666667</v>
      </c>
      <c r="K205" s="27"/>
      <c r="L205" s="27">
        <f>I205*-1</f>
        <v>1</v>
      </c>
      <c r="M205" s="27"/>
    </row>
    <row r="206" ht="20" customHeight="1" spans="1:13">
      <c r="A206" s="81">
        <f t="shared" si="16"/>
        <v>205</v>
      </c>
      <c r="B206" s="82">
        <v>104838</v>
      </c>
      <c r="C206" s="82" t="s">
        <v>254</v>
      </c>
      <c r="D206" s="82" t="s">
        <v>323</v>
      </c>
      <c r="E206" s="82">
        <v>10955</v>
      </c>
      <c r="F206" s="82" t="s">
        <v>324</v>
      </c>
      <c r="G206" s="83">
        <v>21</v>
      </c>
      <c r="H206" s="84">
        <v>30</v>
      </c>
      <c r="I206" s="84">
        <f t="shared" si="17"/>
        <v>9</v>
      </c>
      <c r="J206" s="90">
        <f t="shared" si="18"/>
        <v>1.42857142857143</v>
      </c>
      <c r="K206" s="27">
        <f>I206*0.5</f>
        <v>4.5</v>
      </c>
      <c r="L206" s="27"/>
      <c r="M206" s="27"/>
    </row>
    <row r="207" ht="20" customHeight="1" spans="1:13">
      <c r="A207" s="81">
        <f t="shared" si="16"/>
        <v>206</v>
      </c>
      <c r="B207" s="82">
        <v>104838</v>
      </c>
      <c r="C207" s="82" t="s">
        <v>254</v>
      </c>
      <c r="D207" s="82" t="s">
        <v>323</v>
      </c>
      <c r="E207" s="86">
        <v>28505</v>
      </c>
      <c r="F207" s="82" t="s">
        <v>325</v>
      </c>
      <c r="G207" s="83">
        <v>21</v>
      </c>
      <c r="H207" s="84">
        <v>30</v>
      </c>
      <c r="I207" s="84">
        <f t="shared" si="17"/>
        <v>9</v>
      </c>
      <c r="J207" s="90">
        <f t="shared" si="18"/>
        <v>1.42857142857143</v>
      </c>
      <c r="K207" s="27">
        <f>I207*0.5</f>
        <v>4.5</v>
      </c>
      <c r="L207" s="27"/>
      <c r="M207" s="27"/>
    </row>
    <row r="208" ht="20" customHeight="1" spans="1:13">
      <c r="A208" s="81">
        <f t="shared" si="16"/>
        <v>207</v>
      </c>
      <c r="B208" s="82">
        <v>105267</v>
      </c>
      <c r="C208" s="82" t="s">
        <v>32</v>
      </c>
      <c r="D208" s="82" t="s">
        <v>326</v>
      </c>
      <c r="E208" s="82">
        <v>12886</v>
      </c>
      <c r="F208" s="85" t="s">
        <v>327</v>
      </c>
      <c r="G208" s="83">
        <v>50</v>
      </c>
      <c r="H208" s="84">
        <v>43</v>
      </c>
      <c r="I208" s="84">
        <f t="shared" si="17"/>
        <v>-7</v>
      </c>
      <c r="J208" s="90">
        <f t="shared" si="18"/>
        <v>0.86</v>
      </c>
      <c r="K208" s="27"/>
      <c r="L208" s="27">
        <f>I208*-1</f>
        <v>7</v>
      </c>
      <c r="M208" s="27"/>
    </row>
    <row r="209" ht="20" customHeight="1" spans="1:13">
      <c r="A209" s="81">
        <f t="shared" si="16"/>
        <v>208</v>
      </c>
      <c r="B209" s="82">
        <v>105267</v>
      </c>
      <c r="C209" s="82" t="s">
        <v>32</v>
      </c>
      <c r="D209" s="82" t="s">
        <v>326</v>
      </c>
      <c r="E209" s="82">
        <v>8060</v>
      </c>
      <c r="F209" s="85" t="s">
        <v>328</v>
      </c>
      <c r="G209" s="83">
        <v>50</v>
      </c>
      <c r="H209" s="84">
        <v>30</v>
      </c>
      <c r="I209" s="84">
        <f t="shared" si="17"/>
        <v>-20</v>
      </c>
      <c r="J209" s="90">
        <f t="shared" si="18"/>
        <v>0.6</v>
      </c>
      <c r="K209" s="27"/>
      <c r="L209" s="27">
        <f>I209*-1</f>
        <v>20</v>
      </c>
      <c r="M209" s="27"/>
    </row>
    <row r="210" ht="20" customHeight="1" spans="1:13">
      <c r="A210" s="81">
        <f t="shared" si="16"/>
        <v>209</v>
      </c>
      <c r="B210" s="82">
        <v>105267</v>
      </c>
      <c r="C210" s="82" t="s">
        <v>32</v>
      </c>
      <c r="D210" s="82" t="s">
        <v>326</v>
      </c>
      <c r="E210" s="82">
        <v>12332</v>
      </c>
      <c r="F210" s="85" t="s">
        <v>329</v>
      </c>
      <c r="G210" s="83">
        <v>50</v>
      </c>
      <c r="H210" s="84">
        <v>25</v>
      </c>
      <c r="I210" s="84">
        <f t="shared" si="17"/>
        <v>-25</v>
      </c>
      <c r="J210" s="90">
        <f t="shared" si="18"/>
        <v>0.5</v>
      </c>
      <c r="K210" s="27"/>
      <c r="L210" s="27">
        <f>I210*-1</f>
        <v>25</v>
      </c>
      <c r="M210" s="27"/>
    </row>
    <row r="211" ht="20" customHeight="1" spans="1:13">
      <c r="A211" s="81">
        <f t="shared" si="16"/>
        <v>210</v>
      </c>
      <c r="B211" s="82">
        <v>105751</v>
      </c>
      <c r="C211" s="82" t="s">
        <v>13</v>
      </c>
      <c r="D211" s="82" t="s">
        <v>330</v>
      </c>
      <c r="E211" s="82">
        <v>15615</v>
      </c>
      <c r="F211" s="85" t="s">
        <v>331</v>
      </c>
      <c r="G211" s="83">
        <v>50</v>
      </c>
      <c r="H211" s="84">
        <v>48</v>
      </c>
      <c r="I211" s="84">
        <f t="shared" si="17"/>
        <v>-2</v>
      </c>
      <c r="J211" s="90">
        <f t="shared" si="18"/>
        <v>0.96</v>
      </c>
      <c r="K211" s="27"/>
      <c r="L211" s="27">
        <f>I211*-1</f>
        <v>2</v>
      </c>
      <c r="M211" s="27"/>
    </row>
    <row r="212" ht="20" customHeight="1" spans="1:13">
      <c r="A212" s="81">
        <f t="shared" si="16"/>
        <v>211</v>
      </c>
      <c r="B212" s="82">
        <v>105751</v>
      </c>
      <c r="C212" s="82" t="s">
        <v>13</v>
      </c>
      <c r="D212" s="82" t="s">
        <v>330</v>
      </c>
      <c r="E212" s="82">
        <v>9295</v>
      </c>
      <c r="F212" s="85" t="s">
        <v>332</v>
      </c>
      <c r="G212" s="83">
        <v>50</v>
      </c>
      <c r="H212" s="84">
        <v>53</v>
      </c>
      <c r="I212" s="84">
        <f t="shared" si="17"/>
        <v>3</v>
      </c>
      <c r="J212" s="90">
        <f t="shared" si="18"/>
        <v>1.06</v>
      </c>
      <c r="K212" s="27">
        <f>I212*0.5</f>
        <v>1.5</v>
      </c>
      <c r="L212" s="27"/>
      <c r="M212" s="27"/>
    </row>
    <row r="213" ht="20" customHeight="1" spans="1:13">
      <c r="A213" s="81">
        <f t="shared" si="16"/>
        <v>212</v>
      </c>
      <c r="B213" s="82">
        <v>105910</v>
      </c>
      <c r="C213" s="82" t="s">
        <v>25</v>
      </c>
      <c r="D213" s="82" t="s">
        <v>333</v>
      </c>
      <c r="E213" s="82">
        <v>12846</v>
      </c>
      <c r="F213" s="82" t="s">
        <v>334</v>
      </c>
      <c r="G213" s="83">
        <v>65</v>
      </c>
      <c r="H213" s="84">
        <v>51</v>
      </c>
      <c r="I213" s="84">
        <f t="shared" si="17"/>
        <v>-14</v>
      </c>
      <c r="J213" s="90">
        <f t="shared" si="18"/>
        <v>0.784615384615385</v>
      </c>
      <c r="K213" s="27"/>
      <c r="L213" s="27">
        <f>I213*-1</f>
        <v>14</v>
      </c>
      <c r="M213" s="27"/>
    </row>
    <row r="214" ht="20" customHeight="1" spans="1:13">
      <c r="A214" s="81">
        <f t="shared" si="16"/>
        <v>213</v>
      </c>
      <c r="B214" s="82">
        <v>105910</v>
      </c>
      <c r="C214" s="82" t="s">
        <v>25</v>
      </c>
      <c r="D214" s="82" t="s">
        <v>333</v>
      </c>
      <c r="E214" s="82">
        <v>13199</v>
      </c>
      <c r="F214" s="85" t="s">
        <v>335</v>
      </c>
      <c r="G214" s="83">
        <v>65</v>
      </c>
      <c r="H214" s="84">
        <v>48</v>
      </c>
      <c r="I214" s="84">
        <f t="shared" si="17"/>
        <v>-17</v>
      </c>
      <c r="J214" s="90">
        <f t="shared" si="18"/>
        <v>0.738461538461539</v>
      </c>
      <c r="K214" s="27"/>
      <c r="L214" s="27">
        <f>I214*-1</f>
        <v>17</v>
      </c>
      <c r="M214" s="27"/>
    </row>
    <row r="215" ht="20" customHeight="1" spans="1:13">
      <c r="A215" s="81">
        <f t="shared" si="16"/>
        <v>214</v>
      </c>
      <c r="B215" s="82">
        <v>106066</v>
      </c>
      <c r="C215" s="82" t="s">
        <v>25</v>
      </c>
      <c r="D215" s="82" t="s">
        <v>336</v>
      </c>
      <c r="E215" s="82">
        <v>9669</v>
      </c>
      <c r="F215" s="82" t="s">
        <v>337</v>
      </c>
      <c r="G215" s="83">
        <v>60</v>
      </c>
      <c r="H215" s="84">
        <v>33</v>
      </c>
      <c r="I215" s="84">
        <f t="shared" si="17"/>
        <v>-27</v>
      </c>
      <c r="J215" s="90">
        <f t="shared" si="18"/>
        <v>0.55</v>
      </c>
      <c r="K215" s="27"/>
      <c r="L215" s="27">
        <f>I215*-1</f>
        <v>27</v>
      </c>
      <c r="M215" s="27"/>
    </row>
    <row r="216" ht="20" customHeight="1" spans="1:13">
      <c r="A216" s="81">
        <f t="shared" si="16"/>
        <v>215</v>
      </c>
      <c r="B216" s="82">
        <v>106066</v>
      </c>
      <c r="C216" s="82" t="s">
        <v>25</v>
      </c>
      <c r="D216" s="82" t="s">
        <v>336</v>
      </c>
      <c r="E216" s="82">
        <v>10902</v>
      </c>
      <c r="F216" s="85" t="s">
        <v>338</v>
      </c>
      <c r="G216" s="83">
        <v>60</v>
      </c>
      <c r="H216" s="84">
        <v>39</v>
      </c>
      <c r="I216" s="84">
        <f t="shared" si="17"/>
        <v>-21</v>
      </c>
      <c r="J216" s="90">
        <f t="shared" si="18"/>
        <v>0.65</v>
      </c>
      <c r="K216" s="27"/>
      <c r="L216" s="27">
        <f>I216*-1</f>
        <v>21</v>
      </c>
      <c r="M216" s="27"/>
    </row>
    <row r="217" ht="20" customHeight="1" spans="1:13">
      <c r="A217" s="81">
        <f t="shared" si="16"/>
        <v>216</v>
      </c>
      <c r="B217" s="82">
        <v>106399</v>
      </c>
      <c r="C217" s="82" t="s">
        <v>13</v>
      </c>
      <c r="D217" s="82" t="s">
        <v>339</v>
      </c>
      <c r="E217" s="82">
        <v>10931</v>
      </c>
      <c r="F217" s="85" t="s">
        <v>340</v>
      </c>
      <c r="G217" s="83">
        <v>25</v>
      </c>
      <c r="H217" s="84">
        <v>31</v>
      </c>
      <c r="I217" s="84">
        <f t="shared" si="17"/>
        <v>6</v>
      </c>
      <c r="J217" s="90">
        <f t="shared" si="18"/>
        <v>1.24</v>
      </c>
      <c r="K217" s="27">
        <f>I217*0.5</f>
        <v>3</v>
      </c>
      <c r="L217" s="27"/>
      <c r="M217" s="27"/>
    </row>
    <row r="218" ht="20" customHeight="1" spans="1:13">
      <c r="A218" s="81">
        <f t="shared" si="16"/>
        <v>217</v>
      </c>
      <c r="B218" s="82">
        <v>106399</v>
      </c>
      <c r="C218" s="82" t="s">
        <v>13</v>
      </c>
      <c r="D218" s="82" t="s">
        <v>339</v>
      </c>
      <c r="E218" s="82">
        <v>4077</v>
      </c>
      <c r="F218" s="85" t="s">
        <v>341</v>
      </c>
      <c r="G218" s="83">
        <v>25</v>
      </c>
      <c r="H218" s="84">
        <v>25</v>
      </c>
      <c r="I218" s="84">
        <f t="shared" si="17"/>
        <v>0</v>
      </c>
      <c r="J218" s="90">
        <f t="shared" si="18"/>
        <v>1</v>
      </c>
      <c r="K218" s="27"/>
      <c r="L218" s="27"/>
      <c r="M218" s="27"/>
    </row>
    <row r="219" ht="20" customHeight="1" spans="1:13">
      <c r="A219" s="81">
        <f t="shared" si="16"/>
        <v>218</v>
      </c>
      <c r="B219" s="82">
        <v>106399</v>
      </c>
      <c r="C219" s="82" t="s">
        <v>13</v>
      </c>
      <c r="D219" s="82" t="s">
        <v>339</v>
      </c>
      <c r="E219" s="82">
        <v>12932</v>
      </c>
      <c r="F219" s="85" t="s">
        <v>342</v>
      </c>
      <c r="G219" s="83">
        <v>25</v>
      </c>
      <c r="H219" s="84">
        <v>25</v>
      </c>
      <c r="I219" s="84">
        <f t="shared" si="17"/>
        <v>0</v>
      </c>
      <c r="J219" s="90">
        <f t="shared" si="18"/>
        <v>1</v>
      </c>
      <c r="K219" s="27"/>
      <c r="L219" s="27"/>
      <c r="M219" s="27"/>
    </row>
    <row r="220" ht="20" customHeight="1" spans="1:13">
      <c r="A220" s="81">
        <f t="shared" si="16"/>
        <v>219</v>
      </c>
      <c r="B220" s="82">
        <v>106485</v>
      </c>
      <c r="C220" s="82" t="s">
        <v>25</v>
      </c>
      <c r="D220" s="82" t="s">
        <v>343</v>
      </c>
      <c r="E220" s="82">
        <v>28053</v>
      </c>
      <c r="F220" s="86" t="s">
        <v>344</v>
      </c>
      <c r="G220" s="83">
        <v>30</v>
      </c>
      <c r="H220" s="84">
        <v>57</v>
      </c>
      <c r="I220" s="84">
        <f t="shared" si="17"/>
        <v>27</v>
      </c>
      <c r="J220" s="90">
        <f t="shared" si="18"/>
        <v>1.9</v>
      </c>
      <c r="K220" s="27">
        <f t="shared" ref="K220:K232" si="19">I220*0.5</f>
        <v>13.5</v>
      </c>
      <c r="L220" s="27"/>
      <c r="M220" s="27"/>
    </row>
    <row r="221" ht="20" customHeight="1" spans="1:13">
      <c r="A221" s="81">
        <f t="shared" si="16"/>
        <v>220</v>
      </c>
      <c r="B221" s="86">
        <v>106485</v>
      </c>
      <c r="C221" s="82" t="s">
        <v>25</v>
      </c>
      <c r="D221" s="82" t="s">
        <v>343</v>
      </c>
      <c r="E221" s="82">
        <v>29690</v>
      </c>
      <c r="F221" s="82" t="s">
        <v>345</v>
      </c>
      <c r="G221" s="83">
        <v>30</v>
      </c>
      <c r="H221" s="84">
        <v>36</v>
      </c>
      <c r="I221" s="84">
        <f t="shared" si="17"/>
        <v>6</v>
      </c>
      <c r="J221" s="90">
        <f t="shared" si="18"/>
        <v>1.2</v>
      </c>
      <c r="K221" s="27">
        <f t="shared" si="19"/>
        <v>3</v>
      </c>
      <c r="L221" s="27"/>
      <c r="M221" s="27"/>
    </row>
    <row r="222" ht="20" customHeight="1" spans="1:13">
      <c r="A222" s="81">
        <f t="shared" si="16"/>
        <v>221</v>
      </c>
      <c r="B222" s="82">
        <v>106568</v>
      </c>
      <c r="C222" s="82" t="s">
        <v>13</v>
      </c>
      <c r="D222" s="82" t="s">
        <v>346</v>
      </c>
      <c r="E222" s="82">
        <v>27940</v>
      </c>
      <c r="F222" s="86" t="s">
        <v>347</v>
      </c>
      <c r="G222" s="83">
        <v>120</v>
      </c>
      <c r="H222" s="84">
        <v>189</v>
      </c>
      <c r="I222" s="84">
        <f t="shared" si="17"/>
        <v>69</v>
      </c>
      <c r="J222" s="90">
        <f t="shared" si="18"/>
        <v>1.575</v>
      </c>
      <c r="K222" s="27">
        <v>20</v>
      </c>
      <c r="L222" s="27"/>
      <c r="M222" s="27"/>
    </row>
    <row r="223" ht="20" customHeight="1" spans="1:13">
      <c r="A223" s="81">
        <f t="shared" si="16"/>
        <v>222</v>
      </c>
      <c r="B223" s="82">
        <v>106569</v>
      </c>
      <c r="C223" s="82" t="s">
        <v>36</v>
      </c>
      <c r="D223" s="82" t="s">
        <v>348</v>
      </c>
      <c r="E223" s="82">
        <v>29639</v>
      </c>
      <c r="F223" s="82" t="s">
        <v>349</v>
      </c>
      <c r="G223" s="83">
        <v>35</v>
      </c>
      <c r="H223" s="84">
        <v>38</v>
      </c>
      <c r="I223" s="84">
        <f t="shared" si="17"/>
        <v>3</v>
      </c>
      <c r="J223" s="90">
        <f t="shared" si="18"/>
        <v>1.08571428571429</v>
      </c>
      <c r="K223" s="27">
        <f t="shared" si="19"/>
        <v>1.5</v>
      </c>
      <c r="L223" s="27"/>
      <c r="M223" s="27"/>
    </row>
    <row r="224" ht="20" customHeight="1" spans="1:13">
      <c r="A224" s="81">
        <f t="shared" ref="A224:A287" si="20">ROW()-1</f>
        <v>223</v>
      </c>
      <c r="B224" s="82">
        <v>106569</v>
      </c>
      <c r="C224" s="82" t="s">
        <v>36</v>
      </c>
      <c r="D224" s="82" t="s">
        <v>348</v>
      </c>
      <c r="E224" s="82">
        <v>27918</v>
      </c>
      <c r="F224" s="86" t="s">
        <v>350</v>
      </c>
      <c r="G224" s="83">
        <v>35</v>
      </c>
      <c r="H224" s="84">
        <v>38</v>
      </c>
      <c r="I224" s="84">
        <f t="shared" ref="I224:I287" si="21">H224-G224</f>
        <v>3</v>
      </c>
      <c r="J224" s="90">
        <f t="shared" ref="J224:J287" si="22">H224/G224</f>
        <v>1.08571428571429</v>
      </c>
      <c r="K224" s="27">
        <f t="shared" si="19"/>
        <v>1.5</v>
      </c>
      <c r="L224" s="27"/>
      <c r="M224" s="27"/>
    </row>
    <row r="225" ht="20" customHeight="1" spans="1:13">
      <c r="A225" s="81">
        <f t="shared" si="20"/>
        <v>224</v>
      </c>
      <c r="B225" s="82">
        <v>107658</v>
      </c>
      <c r="C225" s="82" t="s">
        <v>36</v>
      </c>
      <c r="D225" s="82" t="s">
        <v>351</v>
      </c>
      <c r="E225" s="82">
        <v>14861</v>
      </c>
      <c r="F225" s="85" t="s">
        <v>352</v>
      </c>
      <c r="G225" s="83">
        <v>40</v>
      </c>
      <c r="H225" s="84">
        <v>50</v>
      </c>
      <c r="I225" s="84">
        <f t="shared" si="21"/>
        <v>10</v>
      </c>
      <c r="J225" s="90">
        <f t="shared" si="22"/>
        <v>1.25</v>
      </c>
      <c r="K225" s="27">
        <f t="shared" si="19"/>
        <v>5</v>
      </c>
      <c r="L225" s="27"/>
      <c r="M225" s="27"/>
    </row>
    <row r="226" ht="20" customHeight="1" spans="1:13">
      <c r="A226" s="81">
        <f t="shared" si="20"/>
        <v>225</v>
      </c>
      <c r="B226" s="82">
        <v>107658</v>
      </c>
      <c r="C226" s="82" t="s">
        <v>36</v>
      </c>
      <c r="D226" s="82" t="s">
        <v>351</v>
      </c>
      <c r="E226" s="82">
        <v>4562</v>
      </c>
      <c r="F226" s="85" t="s">
        <v>353</v>
      </c>
      <c r="G226" s="83">
        <v>40</v>
      </c>
      <c r="H226" s="84">
        <v>44</v>
      </c>
      <c r="I226" s="84">
        <f t="shared" si="21"/>
        <v>4</v>
      </c>
      <c r="J226" s="90">
        <f t="shared" si="22"/>
        <v>1.1</v>
      </c>
      <c r="K226" s="27">
        <f t="shared" si="19"/>
        <v>2</v>
      </c>
      <c r="L226" s="27"/>
      <c r="M226" s="27"/>
    </row>
    <row r="227" ht="20" customHeight="1" spans="1:13">
      <c r="A227" s="81">
        <f t="shared" si="20"/>
        <v>226</v>
      </c>
      <c r="B227" s="82">
        <v>107658</v>
      </c>
      <c r="C227" s="82" t="s">
        <v>36</v>
      </c>
      <c r="D227" s="82" t="s">
        <v>351</v>
      </c>
      <c r="E227" s="82">
        <v>7388</v>
      </c>
      <c r="F227" s="85" t="s">
        <v>354</v>
      </c>
      <c r="G227" s="83">
        <v>40</v>
      </c>
      <c r="H227" s="84">
        <v>46</v>
      </c>
      <c r="I227" s="84">
        <f t="shared" si="21"/>
        <v>6</v>
      </c>
      <c r="J227" s="90">
        <f t="shared" si="22"/>
        <v>1.15</v>
      </c>
      <c r="K227" s="27">
        <f t="shared" si="19"/>
        <v>3</v>
      </c>
      <c r="L227" s="27"/>
      <c r="M227" s="27"/>
    </row>
    <row r="228" ht="20" customHeight="1" spans="1:13">
      <c r="A228" s="81">
        <f t="shared" si="20"/>
        <v>227</v>
      </c>
      <c r="B228" s="82">
        <v>107728</v>
      </c>
      <c r="C228" s="82" t="s">
        <v>201</v>
      </c>
      <c r="D228" s="82" t="s">
        <v>355</v>
      </c>
      <c r="E228" s="86">
        <v>29182</v>
      </c>
      <c r="F228" s="82" t="s">
        <v>356</v>
      </c>
      <c r="G228" s="83">
        <v>32</v>
      </c>
      <c r="H228" s="84">
        <v>65</v>
      </c>
      <c r="I228" s="84">
        <f t="shared" si="21"/>
        <v>33</v>
      </c>
      <c r="J228" s="90">
        <f t="shared" si="22"/>
        <v>2.03125</v>
      </c>
      <c r="K228" s="27">
        <f t="shared" si="19"/>
        <v>16.5</v>
      </c>
      <c r="L228" s="27"/>
      <c r="M228" s="27"/>
    </row>
    <row r="229" ht="20" customHeight="1" spans="1:13">
      <c r="A229" s="81">
        <f t="shared" si="20"/>
        <v>228</v>
      </c>
      <c r="B229" s="82">
        <v>107728</v>
      </c>
      <c r="C229" s="82" t="s">
        <v>201</v>
      </c>
      <c r="D229" s="82" t="s">
        <v>355</v>
      </c>
      <c r="E229" s="82">
        <v>13397</v>
      </c>
      <c r="F229" s="82" t="s">
        <v>357</v>
      </c>
      <c r="G229" s="83">
        <v>32</v>
      </c>
      <c r="H229" s="84">
        <v>42</v>
      </c>
      <c r="I229" s="84">
        <f t="shared" si="21"/>
        <v>10</v>
      </c>
      <c r="J229" s="90">
        <f t="shared" si="22"/>
        <v>1.3125</v>
      </c>
      <c r="K229" s="27">
        <f t="shared" si="19"/>
        <v>5</v>
      </c>
      <c r="L229" s="27"/>
      <c r="M229" s="27"/>
    </row>
    <row r="230" ht="20" customHeight="1" spans="1:13">
      <c r="A230" s="81">
        <f t="shared" si="20"/>
        <v>229</v>
      </c>
      <c r="B230" s="82">
        <v>108277</v>
      </c>
      <c r="C230" s="82" t="s">
        <v>32</v>
      </c>
      <c r="D230" s="82" t="s">
        <v>358</v>
      </c>
      <c r="E230" s="82">
        <v>13186</v>
      </c>
      <c r="F230" s="85" t="s">
        <v>359</v>
      </c>
      <c r="G230" s="83">
        <v>50</v>
      </c>
      <c r="H230" s="84">
        <v>84</v>
      </c>
      <c r="I230" s="84">
        <f t="shared" si="21"/>
        <v>34</v>
      </c>
      <c r="J230" s="90">
        <f t="shared" si="22"/>
        <v>1.68</v>
      </c>
      <c r="K230" s="27">
        <f t="shared" si="19"/>
        <v>17</v>
      </c>
      <c r="L230" s="27"/>
      <c r="M230" s="27"/>
    </row>
    <row r="231" ht="20" customHeight="1" spans="1:13">
      <c r="A231" s="81">
        <f t="shared" si="20"/>
        <v>230</v>
      </c>
      <c r="B231" s="82">
        <v>108277</v>
      </c>
      <c r="C231" s="82" t="s">
        <v>32</v>
      </c>
      <c r="D231" s="82" t="s">
        <v>358</v>
      </c>
      <c r="E231" s="82">
        <v>15799</v>
      </c>
      <c r="F231" s="85" t="s">
        <v>360</v>
      </c>
      <c r="G231" s="83">
        <v>50</v>
      </c>
      <c r="H231" s="84">
        <v>69</v>
      </c>
      <c r="I231" s="84">
        <f t="shared" si="21"/>
        <v>19</v>
      </c>
      <c r="J231" s="90">
        <f t="shared" si="22"/>
        <v>1.38</v>
      </c>
      <c r="K231" s="27">
        <f t="shared" si="19"/>
        <v>9.5</v>
      </c>
      <c r="L231" s="27"/>
      <c r="M231" s="27"/>
    </row>
    <row r="232" ht="20" customHeight="1" spans="1:13">
      <c r="A232" s="81">
        <f t="shared" si="20"/>
        <v>231</v>
      </c>
      <c r="B232" s="82">
        <v>108277</v>
      </c>
      <c r="C232" s="82" t="s">
        <v>32</v>
      </c>
      <c r="D232" s="82" t="s">
        <v>358</v>
      </c>
      <c r="E232" s="82">
        <v>10586</v>
      </c>
      <c r="F232" s="82" t="s">
        <v>361</v>
      </c>
      <c r="G232" s="83">
        <v>50</v>
      </c>
      <c r="H232" s="84">
        <v>76</v>
      </c>
      <c r="I232" s="84">
        <f t="shared" si="21"/>
        <v>26</v>
      </c>
      <c r="J232" s="90">
        <f t="shared" si="22"/>
        <v>1.52</v>
      </c>
      <c r="K232" s="27">
        <f t="shared" si="19"/>
        <v>13</v>
      </c>
      <c r="L232" s="27"/>
      <c r="M232" s="27"/>
    </row>
    <row r="233" ht="20" customHeight="1" spans="1:13">
      <c r="A233" s="81">
        <f t="shared" si="20"/>
        <v>232</v>
      </c>
      <c r="B233" s="82">
        <v>108656</v>
      </c>
      <c r="C233" s="82" t="s">
        <v>108</v>
      </c>
      <c r="D233" s="82" t="s">
        <v>362</v>
      </c>
      <c r="E233" s="82">
        <v>4330</v>
      </c>
      <c r="F233" s="82" t="s">
        <v>363</v>
      </c>
      <c r="G233" s="83">
        <v>60</v>
      </c>
      <c r="H233" s="84">
        <v>37</v>
      </c>
      <c r="I233" s="84">
        <f t="shared" si="21"/>
        <v>-23</v>
      </c>
      <c r="J233" s="90">
        <f t="shared" si="22"/>
        <v>0.616666666666667</v>
      </c>
      <c r="K233" s="27"/>
      <c r="L233" s="27">
        <f>I233*-1</f>
        <v>23</v>
      </c>
      <c r="M233" s="27"/>
    </row>
    <row r="234" ht="20" customHeight="1" spans="1:13">
      <c r="A234" s="81">
        <f t="shared" si="20"/>
        <v>233</v>
      </c>
      <c r="B234" s="82">
        <v>108656</v>
      </c>
      <c r="C234" s="82" t="s">
        <v>108</v>
      </c>
      <c r="D234" s="82" t="s">
        <v>362</v>
      </c>
      <c r="E234" s="82">
        <v>8489</v>
      </c>
      <c r="F234" s="82" t="s">
        <v>364</v>
      </c>
      <c r="G234" s="83">
        <v>60</v>
      </c>
      <c r="H234" s="84">
        <v>36</v>
      </c>
      <c r="I234" s="84">
        <f t="shared" si="21"/>
        <v>-24</v>
      </c>
      <c r="J234" s="90">
        <f t="shared" si="22"/>
        <v>0.6</v>
      </c>
      <c r="K234" s="27"/>
      <c r="L234" s="27">
        <f>I234*-1</f>
        <v>24</v>
      </c>
      <c r="M234" s="27"/>
    </row>
    <row r="235" ht="20" customHeight="1" spans="1:13">
      <c r="A235" s="81">
        <f t="shared" si="20"/>
        <v>234</v>
      </c>
      <c r="B235" s="82">
        <v>110378</v>
      </c>
      <c r="C235" s="82" t="s">
        <v>241</v>
      </c>
      <c r="D235" s="82" t="s">
        <v>365</v>
      </c>
      <c r="E235" s="86">
        <v>28799</v>
      </c>
      <c r="F235" s="86" t="s">
        <v>366</v>
      </c>
      <c r="G235" s="83">
        <v>30</v>
      </c>
      <c r="H235" s="84">
        <v>50</v>
      </c>
      <c r="I235" s="84">
        <f t="shared" si="21"/>
        <v>20</v>
      </c>
      <c r="J235" s="90">
        <f t="shared" si="22"/>
        <v>1.66666666666667</v>
      </c>
      <c r="K235" s="27">
        <f>I235*0.5</f>
        <v>10</v>
      </c>
      <c r="L235" s="27"/>
      <c r="M235" s="27"/>
    </row>
    <row r="236" ht="20" customHeight="1" spans="1:13">
      <c r="A236" s="81">
        <f t="shared" si="20"/>
        <v>235</v>
      </c>
      <c r="B236" s="82">
        <v>110378</v>
      </c>
      <c r="C236" s="82" t="s">
        <v>241</v>
      </c>
      <c r="D236" s="82" t="s">
        <v>365</v>
      </c>
      <c r="E236" s="82">
        <v>5521</v>
      </c>
      <c r="F236" s="82" t="s">
        <v>367</v>
      </c>
      <c r="G236" s="83">
        <v>30</v>
      </c>
      <c r="H236" s="84">
        <v>42</v>
      </c>
      <c r="I236" s="84">
        <f t="shared" si="21"/>
        <v>12</v>
      </c>
      <c r="J236" s="90">
        <f t="shared" si="22"/>
        <v>1.4</v>
      </c>
      <c r="K236" s="27">
        <f>I236*0.5</f>
        <v>6</v>
      </c>
      <c r="L236" s="27"/>
      <c r="M236" s="27"/>
    </row>
    <row r="237" ht="20" customHeight="1" spans="1:13">
      <c r="A237" s="81">
        <f t="shared" si="20"/>
        <v>236</v>
      </c>
      <c r="B237" s="82">
        <v>110896</v>
      </c>
      <c r="C237" s="82" t="s">
        <v>280</v>
      </c>
      <c r="D237" s="82" t="s">
        <v>368</v>
      </c>
      <c r="E237" s="82">
        <v>6191</v>
      </c>
      <c r="F237" s="82" t="s">
        <v>369</v>
      </c>
      <c r="G237" s="83">
        <v>45</v>
      </c>
      <c r="H237" s="84">
        <v>51</v>
      </c>
      <c r="I237" s="84">
        <f t="shared" si="21"/>
        <v>6</v>
      </c>
      <c r="J237" s="90">
        <f t="shared" si="22"/>
        <v>1.13333333333333</v>
      </c>
      <c r="K237" s="27">
        <f>I237*0.5</f>
        <v>3</v>
      </c>
      <c r="L237" s="27"/>
      <c r="M237" s="27"/>
    </row>
    <row r="238" ht="20" customHeight="1" spans="1:13">
      <c r="A238" s="81">
        <f t="shared" si="20"/>
        <v>237</v>
      </c>
      <c r="B238" s="82">
        <v>110896</v>
      </c>
      <c r="C238" s="82" t="s">
        <v>280</v>
      </c>
      <c r="D238" s="82" t="s">
        <v>368</v>
      </c>
      <c r="E238" s="82">
        <v>6594</v>
      </c>
      <c r="F238" s="82" t="s">
        <v>370</v>
      </c>
      <c r="G238" s="83">
        <v>45</v>
      </c>
      <c r="H238" s="84">
        <v>55</v>
      </c>
      <c r="I238" s="84">
        <f t="shared" si="21"/>
        <v>10</v>
      </c>
      <c r="J238" s="90">
        <f t="shared" si="22"/>
        <v>1.22222222222222</v>
      </c>
      <c r="K238" s="27">
        <f>I238*0.5</f>
        <v>5</v>
      </c>
      <c r="L238" s="27"/>
      <c r="M238" s="27"/>
    </row>
    <row r="239" ht="20" customHeight="1" spans="1:13">
      <c r="A239" s="81">
        <f t="shared" si="20"/>
        <v>238</v>
      </c>
      <c r="B239" s="82">
        <v>110900</v>
      </c>
      <c r="C239" s="82" t="s">
        <v>280</v>
      </c>
      <c r="D239" s="82" t="s">
        <v>371</v>
      </c>
      <c r="E239" s="86">
        <v>28469</v>
      </c>
      <c r="F239" s="86" t="s">
        <v>372</v>
      </c>
      <c r="G239" s="83">
        <v>60</v>
      </c>
      <c r="H239" s="84">
        <v>40</v>
      </c>
      <c r="I239" s="84">
        <f t="shared" si="21"/>
        <v>-20</v>
      </c>
      <c r="J239" s="90">
        <f t="shared" si="22"/>
        <v>0.666666666666667</v>
      </c>
      <c r="K239" s="27"/>
      <c r="L239" s="27">
        <f>I239*-1</f>
        <v>20</v>
      </c>
      <c r="M239" s="27"/>
    </row>
    <row r="240" ht="20" customHeight="1" spans="1:13">
      <c r="A240" s="81">
        <f t="shared" si="20"/>
        <v>239</v>
      </c>
      <c r="B240" s="82">
        <v>110905</v>
      </c>
      <c r="C240" s="82" t="s">
        <v>280</v>
      </c>
      <c r="D240" s="82" t="s">
        <v>373</v>
      </c>
      <c r="E240" s="82">
        <v>16222</v>
      </c>
      <c r="F240" s="82" t="s">
        <v>374</v>
      </c>
      <c r="G240" s="83">
        <v>30</v>
      </c>
      <c r="H240" s="84">
        <v>32</v>
      </c>
      <c r="I240" s="84">
        <f t="shared" si="21"/>
        <v>2</v>
      </c>
      <c r="J240" s="90">
        <f t="shared" si="22"/>
        <v>1.06666666666667</v>
      </c>
      <c r="K240" s="27">
        <f>I240*0.5</f>
        <v>1</v>
      </c>
      <c r="L240" s="27"/>
      <c r="M240" s="27"/>
    </row>
    <row r="241" ht="20" customHeight="1" spans="1:13">
      <c r="A241" s="81">
        <f t="shared" si="20"/>
        <v>240</v>
      </c>
      <c r="B241" s="82">
        <v>110905</v>
      </c>
      <c r="C241" s="82" t="s">
        <v>280</v>
      </c>
      <c r="D241" s="82" t="s">
        <v>373</v>
      </c>
      <c r="E241" s="82">
        <v>11848</v>
      </c>
      <c r="F241" s="82" t="s">
        <v>375</v>
      </c>
      <c r="G241" s="83">
        <v>30</v>
      </c>
      <c r="H241" s="84">
        <v>36</v>
      </c>
      <c r="I241" s="84">
        <f t="shared" si="21"/>
        <v>6</v>
      </c>
      <c r="J241" s="90">
        <f t="shared" si="22"/>
        <v>1.2</v>
      </c>
      <c r="K241" s="27">
        <f>I241*0.5</f>
        <v>3</v>
      </c>
      <c r="L241" s="27"/>
      <c r="M241" s="27"/>
    </row>
    <row r="242" ht="20" customHeight="1" spans="1:13">
      <c r="A242" s="81">
        <f t="shared" si="20"/>
        <v>241</v>
      </c>
      <c r="B242" s="82">
        <v>110906</v>
      </c>
      <c r="C242" s="82" t="s">
        <v>280</v>
      </c>
      <c r="D242" s="82" t="s">
        <v>376</v>
      </c>
      <c r="E242" s="82">
        <v>11299</v>
      </c>
      <c r="F242" s="82" t="s">
        <v>377</v>
      </c>
      <c r="G242" s="83">
        <v>40</v>
      </c>
      <c r="H242" s="84">
        <v>45</v>
      </c>
      <c r="I242" s="84">
        <f t="shared" si="21"/>
        <v>5</v>
      </c>
      <c r="J242" s="90">
        <f t="shared" si="22"/>
        <v>1.125</v>
      </c>
      <c r="K242" s="27">
        <f>I242*0.5</f>
        <v>2.5</v>
      </c>
      <c r="L242" s="27"/>
      <c r="M242" s="27"/>
    </row>
    <row r="243" ht="20" customHeight="1" spans="1:13">
      <c r="A243" s="81">
        <f t="shared" si="20"/>
        <v>242</v>
      </c>
      <c r="B243" s="82">
        <v>110906</v>
      </c>
      <c r="C243" s="82" t="s">
        <v>280</v>
      </c>
      <c r="D243" s="82" t="s">
        <v>376</v>
      </c>
      <c r="E243" s="82">
        <v>11849</v>
      </c>
      <c r="F243" s="82" t="s">
        <v>378</v>
      </c>
      <c r="G243" s="83">
        <v>40</v>
      </c>
      <c r="H243" s="84">
        <v>41</v>
      </c>
      <c r="I243" s="84">
        <f t="shared" si="21"/>
        <v>1</v>
      </c>
      <c r="J243" s="90">
        <f t="shared" si="22"/>
        <v>1.025</v>
      </c>
      <c r="K243" s="27">
        <f>I243*0.5</f>
        <v>0.5</v>
      </c>
      <c r="L243" s="27"/>
      <c r="M243" s="27"/>
    </row>
    <row r="244" ht="20" customHeight="1" spans="1:13">
      <c r="A244" s="81">
        <f t="shared" si="20"/>
        <v>243</v>
      </c>
      <c r="B244" s="82">
        <v>110907</v>
      </c>
      <c r="C244" s="82" t="s">
        <v>280</v>
      </c>
      <c r="D244" s="82" t="s">
        <v>379</v>
      </c>
      <c r="E244" s="82">
        <v>11364</v>
      </c>
      <c r="F244" s="82" t="s">
        <v>380</v>
      </c>
      <c r="G244" s="83">
        <v>40</v>
      </c>
      <c r="H244" s="84">
        <v>22</v>
      </c>
      <c r="I244" s="84">
        <f t="shared" si="21"/>
        <v>-18</v>
      </c>
      <c r="J244" s="90">
        <f t="shared" si="22"/>
        <v>0.55</v>
      </c>
      <c r="K244" s="27"/>
      <c r="L244" s="27"/>
      <c r="M244" s="27" t="s">
        <v>381</v>
      </c>
    </row>
    <row r="245" ht="20" customHeight="1" spans="1:13">
      <c r="A245" s="81">
        <f t="shared" si="20"/>
        <v>244</v>
      </c>
      <c r="B245" s="82">
        <v>111119</v>
      </c>
      <c r="C245" s="82" t="s">
        <v>382</v>
      </c>
      <c r="D245" s="82" t="s">
        <v>383</v>
      </c>
      <c r="E245" s="82">
        <v>14490</v>
      </c>
      <c r="F245" s="82" t="s">
        <v>384</v>
      </c>
      <c r="G245" s="83">
        <v>30</v>
      </c>
      <c r="H245" s="84">
        <v>5</v>
      </c>
      <c r="I245" s="84">
        <f t="shared" si="21"/>
        <v>-25</v>
      </c>
      <c r="J245" s="90">
        <f t="shared" si="22"/>
        <v>0.166666666666667</v>
      </c>
      <c r="K245" s="27"/>
      <c r="L245" s="27">
        <f t="shared" ref="L244:L252" si="23">I245*-1</f>
        <v>25</v>
      </c>
      <c r="M245" s="27"/>
    </row>
    <row r="246" ht="20" customHeight="1" spans="1:13">
      <c r="A246" s="81">
        <f t="shared" si="20"/>
        <v>245</v>
      </c>
      <c r="B246" s="82">
        <v>111119</v>
      </c>
      <c r="C246" s="82" t="s">
        <v>382</v>
      </c>
      <c r="D246" s="82" t="s">
        <v>383</v>
      </c>
      <c r="E246" s="82">
        <v>12553</v>
      </c>
      <c r="F246" s="82" t="s">
        <v>385</v>
      </c>
      <c r="G246" s="83">
        <v>30</v>
      </c>
      <c r="H246" s="84">
        <v>5</v>
      </c>
      <c r="I246" s="84">
        <f t="shared" si="21"/>
        <v>-25</v>
      </c>
      <c r="J246" s="90">
        <f t="shared" si="22"/>
        <v>0.166666666666667</v>
      </c>
      <c r="K246" s="27"/>
      <c r="L246" s="27">
        <f t="shared" si="23"/>
        <v>25</v>
      </c>
      <c r="M246" s="27"/>
    </row>
    <row r="247" ht="20" customHeight="1" spans="1:13">
      <c r="A247" s="81">
        <f t="shared" si="20"/>
        <v>246</v>
      </c>
      <c r="B247" s="82">
        <v>111121</v>
      </c>
      <c r="C247" s="82" t="s">
        <v>382</v>
      </c>
      <c r="D247" s="82" t="s">
        <v>386</v>
      </c>
      <c r="E247" s="82">
        <v>14273</v>
      </c>
      <c r="F247" s="82" t="s">
        <v>387</v>
      </c>
      <c r="G247" s="83">
        <v>20</v>
      </c>
      <c r="H247" s="84">
        <v>9</v>
      </c>
      <c r="I247" s="84">
        <f t="shared" si="21"/>
        <v>-11</v>
      </c>
      <c r="J247" s="90">
        <f t="shared" si="22"/>
        <v>0.45</v>
      </c>
      <c r="K247" s="27"/>
      <c r="L247" s="27">
        <f t="shared" si="23"/>
        <v>11</v>
      </c>
      <c r="M247" s="27"/>
    </row>
    <row r="248" ht="20" customHeight="1" spans="1:13">
      <c r="A248" s="81">
        <f t="shared" si="20"/>
        <v>247</v>
      </c>
      <c r="B248" s="82">
        <v>111121</v>
      </c>
      <c r="C248" s="82" t="s">
        <v>382</v>
      </c>
      <c r="D248" s="82" t="s">
        <v>386</v>
      </c>
      <c r="E248" s="82">
        <v>12545</v>
      </c>
      <c r="F248" s="82" t="s">
        <v>388</v>
      </c>
      <c r="G248" s="83">
        <v>20</v>
      </c>
      <c r="H248" s="84">
        <v>11</v>
      </c>
      <c r="I248" s="84">
        <f t="shared" si="21"/>
        <v>-9</v>
      </c>
      <c r="J248" s="90">
        <f t="shared" si="22"/>
        <v>0.55</v>
      </c>
      <c r="K248" s="27"/>
      <c r="L248" s="27">
        <f t="shared" si="23"/>
        <v>9</v>
      </c>
      <c r="M248" s="27"/>
    </row>
    <row r="249" ht="20" customHeight="1" spans="1:13">
      <c r="A249" s="81">
        <f t="shared" si="20"/>
        <v>248</v>
      </c>
      <c r="B249" s="82">
        <v>111124</v>
      </c>
      <c r="C249" s="82" t="s">
        <v>382</v>
      </c>
      <c r="D249" s="82" t="s">
        <v>389</v>
      </c>
      <c r="E249" s="82">
        <v>9609</v>
      </c>
      <c r="F249" s="82" t="s">
        <v>390</v>
      </c>
      <c r="G249" s="83">
        <v>20</v>
      </c>
      <c r="H249" s="84">
        <v>2</v>
      </c>
      <c r="I249" s="84">
        <f t="shared" si="21"/>
        <v>-18</v>
      </c>
      <c r="J249" s="90">
        <f t="shared" si="22"/>
        <v>0.1</v>
      </c>
      <c r="K249" s="27"/>
      <c r="L249" s="27">
        <f t="shared" si="23"/>
        <v>18</v>
      </c>
      <c r="M249" s="27"/>
    </row>
    <row r="250" ht="20" customHeight="1" spans="1:13">
      <c r="A250" s="81">
        <f t="shared" si="20"/>
        <v>249</v>
      </c>
      <c r="B250" s="82">
        <v>111124</v>
      </c>
      <c r="C250" s="82" t="s">
        <v>382</v>
      </c>
      <c r="D250" s="82" t="s">
        <v>389</v>
      </c>
      <c r="E250" s="82">
        <v>14991</v>
      </c>
      <c r="F250" s="82" t="s">
        <v>391</v>
      </c>
      <c r="G250" s="83">
        <v>20</v>
      </c>
      <c r="H250" s="84">
        <v>1</v>
      </c>
      <c r="I250" s="84">
        <f t="shared" si="21"/>
        <v>-19</v>
      </c>
      <c r="J250" s="90">
        <f t="shared" si="22"/>
        <v>0.05</v>
      </c>
      <c r="K250" s="27"/>
      <c r="L250" s="27">
        <f t="shared" si="23"/>
        <v>19</v>
      </c>
      <c r="M250" s="27"/>
    </row>
    <row r="251" ht="20" customHeight="1" spans="1:13">
      <c r="A251" s="81">
        <f t="shared" si="20"/>
        <v>250</v>
      </c>
      <c r="B251" s="82">
        <v>111158</v>
      </c>
      <c r="C251" s="82" t="s">
        <v>382</v>
      </c>
      <c r="D251" s="82" t="s">
        <v>392</v>
      </c>
      <c r="E251" s="82">
        <v>5784</v>
      </c>
      <c r="F251" s="82" t="s">
        <v>393</v>
      </c>
      <c r="G251" s="83">
        <v>40</v>
      </c>
      <c r="H251" s="84">
        <v>5</v>
      </c>
      <c r="I251" s="84">
        <f t="shared" si="21"/>
        <v>-35</v>
      </c>
      <c r="J251" s="90">
        <f t="shared" si="22"/>
        <v>0.125</v>
      </c>
      <c r="K251" s="27"/>
      <c r="L251" s="27">
        <f t="shared" si="23"/>
        <v>35</v>
      </c>
      <c r="M251" s="27"/>
    </row>
    <row r="252" ht="20" customHeight="1" spans="1:13">
      <c r="A252" s="81">
        <f t="shared" si="20"/>
        <v>251</v>
      </c>
      <c r="B252" s="82">
        <v>111158</v>
      </c>
      <c r="C252" s="82" t="s">
        <v>382</v>
      </c>
      <c r="D252" s="82" t="s">
        <v>392</v>
      </c>
      <c r="E252" s="82">
        <v>12820</v>
      </c>
      <c r="F252" s="91" t="s">
        <v>394</v>
      </c>
      <c r="G252" s="83">
        <v>40</v>
      </c>
      <c r="H252" s="84">
        <v>8</v>
      </c>
      <c r="I252" s="84">
        <f t="shared" si="21"/>
        <v>-32</v>
      </c>
      <c r="J252" s="90">
        <f t="shared" si="22"/>
        <v>0.2</v>
      </c>
      <c r="K252" s="27"/>
      <c r="L252" s="27">
        <f t="shared" si="23"/>
        <v>32</v>
      </c>
      <c r="M252" s="27"/>
    </row>
    <row r="253" ht="20" customHeight="1" spans="1:13">
      <c r="A253" s="81">
        <f t="shared" si="20"/>
        <v>252</v>
      </c>
      <c r="B253" s="82">
        <v>111219</v>
      </c>
      <c r="C253" s="82" t="s">
        <v>32</v>
      </c>
      <c r="D253" s="82" t="s">
        <v>395</v>
      </c>
      <c r="E253" s="82">
        <v>4117</v>
      </c>
      <c r="F253" s="85" t="s">
        <v>396</v>
      </c>
      <c r="G253" s="83">
        <v>75</v>
      </c>
      <c r="H253" s="84">
        <v>77</v>
      </c>
      <c r="I253" s="84">
        <f t="shared" si="21"/>
        <v>2</v>
      </c>
      <c r="J253" s="90">
        <f t="shared" si="22"/>
        <v>1.02666666666667</v>
      </c>
      <c r="K253" s="27">
        <f>I253*0.5</f>
        <v>1</v>
      </c>
      <c r="L253" s="27"/>
      <c r="M253" s="27"/>
    </row>
    <row r="254" ht="20" customHeight="1" spans="1:13">
      <c r="A254" s="81">
        <f t="shared" si="20"/>
        <v>253</v>
      </c>
      <c r="B254" s="82">
        <v>111219</v>
      </c>
      <c r="C254" s="82" t="s">
        <v>32</v>
      </c>
      <c r="D254" s="82" t="s">
        <v>395</v>
      </c>
      <c r="E254" s="82">
        <v>12528</v>
      </c>
      <c r="F254" s="85" t="s">
        <v>397</v>
      </c>
      <c r="G254" s="83">
        <v>75</v>
      </c>
      <c r="H254" s="84">
        <v>100</v>
      </c>
      <c r="I254" s="84">
        <f t="shared" si="21"/>
        <v>25</v>
      </c>
      <c r="J254" s="90">
        <f t="shared" si="22"/>
        <v>1.33333333333333</v>
      </c>
      <c r="K254" s="27">
        <f>I254*0.5</f>
        <v>12.5</v>
      </c>
      <c r="L254" s="27"/>
      <c r="M254" s="27"/>
    </row>
    <row r="255" ht="20" customHeight="1" spans="1:13">
      <c r="A255" s="81">
        <f t="shared" si="20"/>
        <v>254</v>
      </c>
      <c r="B255" s="82">
        <v>111400</v>
      </c>
      <c r="C255" s="82" t="s">
        <v>194</v>
      </c>
      <c r="D255" s="82" t="s">
        <v>398</v>
      </c>
      <c r="E255" s="82">
        <v>4310</v>
      </c>
      <c r="F255" s="82" t="s">
        <v>399</v>
      </c>
      <c r="G255" s="83">
        <v>40</v>
      </c>
      <c r="H255" s="84">
        <v>68</v>
      </c>
      <c r="I255" s="84">
        <f t="shared" si="21"/>
        <v>28</v>
      </c>
      <c r="J255" s="90">
        <f t="shared" si="22"/>
        <v>1.7</v>
      </c>
      <c r="K255" s="27">
        <f>I255*0.5</f>
        <v>14</v>
      </c>
      <c r="L255" s="27"/>
      <c r="M255" s="27"/>
    </row>
    <row r="256" ht="20" customHeight="1" spans="1:13">
      <c r="A256" s="81">
        <f t="shared" si="20"/>
        <v>255</v>
      </c>
      <c r="B256" s="82">
        <v>111400</v>
      </c>
      <c r="C256" s="82" t="s">
        <v>194</v>
      </c>
      <c r="D256" s="82" t="s">
        <v>398</v>
      </c>
      <c r="E256" s="82">
        <v>7645</v>
      </c>
      <c r="F256" s="82" t="s">
        <v>400</v>
      </c>
      <c r="G256" s="83">
        <v>40</v>
      </c>
      <c r="H256" s="84">
        <v>55</v>
      </c>
      <c r="I256" s="84">
        <f t="shared" si="21"/>
        <v>15</v>
      </c>
      <c r="J256" s="90">
        <f t="shared" si="22"/>
        <v>1.375</v>
      </c>
      <c r="K256" s="27">
        <f>I256*0.5</f>
        <v>7.5</v>
      </c>
      <c r="L256" s="27"/>
      <c r="M256" s="27"/>
    </row>
    <row r="257" ht="20" customHeight="1" spans="1:13">
      <c r="A257" s="81">
        <f t="shared" si="20"/>
        <v>256</v>
      </c>
      <c r="B257" s="82">
        <v>111400</v>
      </c>
      <c r="C257" s="82" t="s">
        <v>194</v>
      </c>
      <c r="D257" s="82" t="s">
        <v>398</v>
      </c>
      <c r="E257" s="82">
        <v>11483</v>
      </c>
      <c r="F257" s="82" t="s">
        <v>401</v>
      </c>
      <c r="G257" s="83">
        <v>40</v>
      </c>
      <c r="H257" s="84">
        <v>12</v>
      </c>
      <c r="I257" s="84">
        <f t="shared" si="21"/>
        <v>-28</v>
      </c>
      <c r="J257" s="90">
        <f t="shared" si="22"/>
        <v>0.3</v>
      </c>
      <c r="K257" s="27"/>
      <c r="L257" s="27"/>
      <c r="M257" s="27" t="s">
        <v>402</v>
      </c>
    </row>
    <row r="258" ht="20" customHeight="1" spans="1:13">
      <c r="A258" s="81">
        <f t="shared" si="20"/>
        <v>257</v>
      </c>
      <c r="B258" s="82">
        <v>112415</v>
      </c>
      <c r="C258" s="82" t="s">
        <v>36</v>
      </c>
      <c r="D258" s="82" t="s">
        <v>403</v>
      </c>
      <c r="E258" s="82">
        <v>4188</v>
      </c>
      <c r="F258" s="85" t="s">
        <v>404</v>
      </c>
      <c r="G258" s="83">
        <v>45</v>
      </c>
      <c r="H258" s="84">
        <v>42</v>
      </c>
      <c r="I258" s="84">
        <f t="shared" si="21"/>
        <v>-3</v>
      </c>
      <c r="J258" s="90">
        <f t="shared" si="22"/>
        <v>0.933333333333333</v>
      </c>
      <c r="K258" s="27"/>
      <c r="L258" s="27">
        <f>I258*-1</f>
        <v>3</v>
      </c>
      <c r="M258" s="27"/>
    </row>
    <row r="259" ht="20" customHeight="1" spans="1:13">
      <c r="A259" s="81">
        <f t="shared" si="20"/>
        <v>258</v>
      </c>
      <c r="B259" s="82">
        <v>112415</v>
      </c>
      <c r="C259" s="82" t="s">
        <v>36</v>
      </c>
      <c r="D259" s="82" t="s">
        <v>403</v>
      </c>
      <c r="E259" s="82">
        <v>12449</v>
      </c>
      <c r="F259" s="85" t="s">
        <v>405</v>
      </c>
      <c r="G259" s="83">
        <v>45</v>
      </c>
      <c r="H259" s="84">
        <v>31</v>
      </c>
      <c r="I259" s="84">
        <f t="shared" si="21"/>
        <v>-14</v>
      </c>
      <c r="J259" s="90">
        <f t="shared" si="22"/>
        <v>0.688888888888889</v>
      </c>
      <c r="K259" s="27"/>
      <c r="L259" s="27">
        <f>I259*-1</f>
        <v>14</v>
      </c>
      <c r="M259" s="27"/>
    </row>
    <row r="260" ht="20" customHeight="1" spans="1:13">
      <c r="A260" s="81">
        <f t="shared" si="20"/>
        <v>259</v>
      </c>
      <c r="B260" s="82">
        <v>113008</v>
      </c>
      <c r="C260" s="82" t="s">
        <v>32</v>
      </c>
      <c r="D260" s="82" t="s">
        <v>406</v>
      </c>
      <c r="E260" s="82">
        <v>11425</v>
      </c>
      <c r="F260" s="85" t="s">
        <v>407</v>
      </c>
      <c r="G260" s="83">
        <v>60</v>
      </c>
      <c r="H260" s="84">
        <v>63</v>
      </c>
      <c r="I260" s="84">
        <f t="shared" si="21"/>
        <v>3</v>
      </c>
      <c r="J260" s="90">
        <f t="shared" si="22"/>
        <v>1.05</v>
      </c>
      <c r="K260" s="27">
        <f>I260*0.5</f>
        <v>1.5</v>
      </c>
      <c r="L260" s="27"/>
      <c r="M260" s="27"/>
    </row>
    <row r="261" ht="20" customHeight="1" spans="1:13">
      <c r="A261" s="81">
        <f t="shared" si="20"/>
        <v>260</v>
      </c>
      <c r="B261" s="82">
        <v>113008</v>
      </c>
      <c r="C261" s="82" t="s">
        <v>32</v>
      </c>
      <c r="D261" s="82" t="s">
        <v>406</v>
      </c>
      <c r="E261" s="82">
        <v>15849</v>
      </c>
      <c r="F261" s="85" t="s">
        <v>408</v>
      </c>
      <c r="G261" s="83">
        <v>60</v>
      </c>
      <c r="H261" s="84">
        <v>32</v>
      </c>
      <c r="I261" s="84">
        <f t="shared" si="21"/>
        <v>-28</v>
      </c>
      <c r="J261" s="90">
        <f t="shared" si="22"/>
        <v>0.533333333333333</v>
      </c>
      <c r="K261" s="27"/>
      <c r="L261" s="27">
        <f>I261*-1</f>
        <v>28</v>
      </c>
      <c r="M261" s="27"/>
    </row>
    <row r="262" ht="20" customHeight="1" spans="1:13">
      <c r="A262" s="81">
        <f t="shared" si="20"/>
        <v>261</v>
      </c>
      <c r="B262" s="82">
        <v>113025</v>
      </c>
      <c r="C262" s="82" t="s">
        <v>13</v>
      </c>
      <c r="D262" s="82" t="s">
        <v>409</v>
      </c>
      <c r="E262" s="82">
        <v>27763</v>
      </c>
      <c r="F262" s="86" t="s">
        <v>410</v>
      </c>
      <c r="G262" s="83">
        <v>40</v>
      </c>
      <c r="H262" s="84">
        <v>44</v>
      </c>
      <c r="I262" s="84">
        <f t="shared" si="21"/>
        <v>4</v>
      </c>
      <c r="J262" s="90">
        <f t="shared" si="22"/>
        <v>1.1</v>
      </c>
      <c r="K262" s="27">
        <f>I262*0.5</f>
        <v>2</v>
      </c>
      <c r="L262" s="27"/>
      <c r="M262" s="27"/>
    </row>
    <row r="263" ht="20" customHeight="1" spans="1:13">
      <c r="A263" s="81">
        <f t="shared" si="20"/>
        <v>262</v>
      </c>
      <c r="B263" s="82">
        <v>113025</v>
      </c>
      <c r="C263" s="82" t="s">
        <v>13</v>
      </c>
      <c r="D263" s="82" t="s">
        <v>409</v>
      </c>
      <c r="E263" s="82">
        <v>15145</v>
      </c>
      <c r="F263" s="85" t="s">
        <v>411</v>
      </c>
      <c r="G263" s="83">
        <v>40</v>
      </c>
      <c r="H263" s="84">
        <v>39</v>
      </c>
      <c r="I263" s="84">
        <f t="shared" si="21"/>
        <v>-1</v>
      </c>
      <c r="J263" s="90">
        <f t="shared" si="22"/>
        <v>0.975</v>
      </c>
      <c r="K263" s="27"/>
      <c r="L263" s="27">
        <f>I263*-1</f>
        <v>1</v>
      </c>
      <c r="M263" s="27"/>
    </row>
    <row r="264" ht="20" customHeight="1" spans="1:13">
      <c r="A264" s="81">
        <f t="shared" si="20"/>
        <v>263</v>
      </c>
      <c r="B264" s="82">
        <v>113299</v>
      </c>
      <c r="C264" s="82" t="s">
        <v>25</v>
      </c>
      <c r="D264" s="82" t="s">
        <v>412</v>
      </c>
      <c r="E264" s="82">
        <v>27881</v>
      </c>
      <c r="F264" s="86" t="s">
        <v>413</v>
      </c>
      <c r="G264" s="83">
        <v>60</v>
      </c>
      <c r="H264" s="84">
        <v>53</v>
      </c>
      <c r="I264" s="84">
        <f t="shared" si="21"/>
        <v>-7</v>
      </c>
      <c r="J264" s="90">
        <f t="shared" si="22"/>
        <v>0.883333333333333</v>
      </c>
      <c r="K264" s="27"/>
      <c r="L264" s="27">
        <f>I264*-1</f>
        <v>7</v>
      </c>
      <c r="M264" s="27"/>
    </row>
    <row r="265" ht="20" customHeight="1" spans="1:13">
      <c r="A265" s="81">
        <f t="shared" si="20"/>
        <v>264</v>
      </c>
      <c r="B265" s="82">
        <v>113299</v>
      </c>
      <c r="C265" s="82" t="s">
        <v>25</v>
      </c>
      <c r="D265" s="82" t="s">
        <v>412</v>
      </c>
      <c r="E265" s="82">
        <v>14429</v>
      </c>
      <c r="F265" s="82" t="s">
        <v>414</v>
      </c>
      <c r="G265" s="83">
        <v>60</v>
      </c>
      <c r="H265" s="84">
        <v>25</v>
      </c>
      <c r="I265" s="84">
        <f t="shared" si="21"/>
        <v>-35</v>
      </c>
      <c r="J265" s="90">
        <f t="shared" si="22"/>
        <v>0.416666666666667</v>
      </c>
      <c r="K265" s="27"/>
      <c r="L265" s="27">
        <f>I265*-1</f>
        <v>35</v>
      </c>
      <c r="M265" s="27"/>
    </row>
    <row r="266" ht="20" customHeight="1" spans="1:13">
      <c r="A266" s="81">
        <f t="shared" si="20"/>
        <v>265</v>
      </c>
      <c r="B266" s="82">
        <v>113833</v>
      </c>
      <c r="C266" s="82" t="s">
        <v>13</v>
      </c>
      <c r="D266" s="82" t="s">
        <v>415</v>
      </c>
      <c r="E266" s="82">
        <v>27994</v>
      </c>
      <c r="F266" s="86" t="s">
        <v>416</v>
      </c>
      <c r="G266" s="83">
        <v>80</v>
      </c>
      <c r="H266" s="84">
        <v>100</v>
      </c>
      <c r="I266" s="84">
        <f t="shared" si="21"/>
        <v>20</v>
      </c>
      <c r="J266" s="90">
        <f t="shared" si="22"/>
        <v>1.25</v>
      </c>
      <c r="K266" s="27">
        <f t="shared" ref="K266:K271" si="24">I266*0.5</f>
        <v>10</v>
      </c>
      <c r="L266" s="27"/>
      <c r="M266" s="27"/>
    </row>
    <row r="267" ht="20" customHeight="1" spans="1:13">
      <c r="A267" s="81">
        <f t="shared" si="20"/>
        <v>266</v>
      </c>
      <c r="B267" s="82">
        <v>113833</v>
      </c>
      <c r="C267" s="82" t="s">
        <v>13</v>
      </c>
      <c r="D267" s="82" t="s">
        <v>415</v>
      </c>
      <c r="E267" s="82">
        <v>13296</v>
      </c>
      <c r="F267" s="85" t="s">
        <v>417</v>
      </c>
      <c r="G267" s="83">
        <v>80</v>
      </c>
      <c r="H267" s="84">
        <v>92</v>
      </c>
      <c r="I267" s="84">
        <f t="shared" si="21"/>
        <v>12</v>
      </c>
      <c r="J267" s="90">
        <f t="shared" si="22"/>
        <v>1.15</v>
      </c>
      <c r="K267" s="27">
        <f t="shared" si="24"/>
        <v>6</v>
      </c>
      <c r="L267" s="27"/>
      <c r="M267" s="27"/>
    </row>
    <row r="268" ht="20" customHeight="1" spans="1:13">
      <c r="A268" s="81">
        <f t="shared" si="20"/>
        <v>267</v>
      </c>
      <c r="B268" s="82">
        <v>114286</v>
      </c>
      <c r="C268" s="82" t="s">
        <v>13</v>
      </c>
      <c r="D268" s="82" t="s">
        <v>418</v>
      </c>
      <c r="E268" s="82">
        <v>16266</v>
      </c>
      <c r="F268" s="82" t="s">
        <v>419</v>
      </c>
      <c r="G268" s="83">
        <v>75</v>
      </c>
      <c r="H268" s="84">
        <v>89</v>
      </c>
      <c r="I268" s="84">
        <f t="shared" si="21"/>
        <v>14</v>
      </c>
      <c r="J268" s="90">
        <f t="shared" si="22"/>
        <v>1.18666666666667</v>
      </c>
      <c r="K268" s="27">
        <f t="shared" si="24"/>
        <v>7</v>
      </c>
      <c r="L268" s="27"/>
      <c r="M268" s="27"/>
    </row>
    <row r="269" ht="20" customHeight="1" spans="1:13">
      <c r="A269" s="81">
        <f t="shared" si="20"/>
        <v>268</v>
      </c>
      <c r="B269" s="82">
        <v>114286</v>
      </c>
      <c r="C269" s="82" t="s">
        <v>13</v>
      </c>
      <c r="D269" s="82" t="s">
        <v>418</v>
      </c>
      <c r="E269" s="82">
        <v>29134</v>
      </c>
      <c r="F269" s="82" t="s">
        <v>420</v>
      </c>
      <c r="G269" s="83">
        <v>75</v>
      </c>
      <c r="H269" s="84">
        <v>94</v>
      </c>
      <c r="I269" s="84">
        <f t="shared" si="21"/>
        <v>19</v>
      </c>
      <c r="J269" s="90">
        <f t="shared" si="22"/>
        <v>1.25333333333333</v>
      </c>
      <c r="K269" s="27">
        <f t="shared" si="24"/>
        <v>9.5</v>
      </c>
      <c r="L269" s="27"/>
      <c r="M269" s="27"/>
    </row>
    <row r="270" ht="20" customHeight="1" spans="1:13">
      <c r="A270" s="81">
        <f t="shared" si="20"/>
        <v>269</v>
      </c>
      <c r="B270" s="82">
        <v>114622</v>
      </c>
      <c r="C270" s="82" t="s">
        <v>36</v>
      </c>
      <c r="D270" s="82" t="s">
        <v>421</v>
      </c>
      <c r="E270" s="82">
        <v>26732</v>
      </c>
      <c r="F270" s="86" t="s">
        <v>422</v>
      </c>
      <c r="G270" s="83">
        <v>70</v>
      </c>
      <c r="H270" s="84">
        <v>81</v>
      </c>
      <c r="I270" s="84">
        <f t="shared" si="21"/>
        <v>11</v>
      </c>
      <c r="J270" s="90">
        <f t="shared" si="22"/>
        <v>1.15714285714286</v>
      </c>
      <c r="K270" s="27">
        <f t="shared" si="24"/>
        <v>5.5</v>
      </c>
      <c r="L270" s="27"/>
      <c r="M270" s="27"/>
    </row>
    <row r="271" ht="20" customHeight="1" spans="1:13">
      <c r="A271" s="81">
        <f t="shared" si="20"/>
        <v>270</v>
      </c>
      <c r="B271" s="82">
        <v>114622</v>
      </c>
      <c r="C271" s="82" t="s">
        <v>36</v>
      </c>
      <c r="D271" s="82" t="s">
        <v>421</v>
      </c>
      <c r="E271" s="82">
        <v>11143</v>
      </c>
      <c r="F271" s="85" t="s">
        <v>423</v>
      </c>
      <c r="G271" s="83">
        <v>70</v>
      </c>
      <c r="H271" s="84">
        <v>73</v>
      </c>
      <c r="I271" s="84">
        <f t="shared" si="21"/>
        <v>3</v>
      </c>
      <c r="J271" s="90">
        <f t="shared" si="22"/>
        <v>1.04285714285714</v>
      </c>
      <c r="K271" s="27">
        <f t="shared" si="24"/>
        <v>1.5</v>
      </c>
      <c r="L271" s="27"/>
      <c r="M271" s="27"/>
    </row>
    <row r="272" ht="20" customHeight="1" spans="1:13">
      <c r="A272" s="81">
        <f t="shared" si="20"/>
        <v>271</v>
      </c>
      <c r="B272" s="82">
        <v>114622</v>
      </c>
      <c r="C272" s="82" t="s">
        <v>36</v>
      </c>
      <c r="D272" s="82" t="s">
        <v>421</v>
      </c>
      <c r="E272" s="82">
        <v>13052</v>
      </c>
      <c r="F272" s="85" t="s">
        <v>424</v>
      </c>
      <c r="G272" s="83">
        <v>70</v>
      </c>
      <c r="H272" s="84">
        <v>65</v>
      </c>
      <c r="I272" s="84">
        <f t="shared" si="21"/>
        <v>-5</v>
      </c>
      <c r="J272" s="90">
        <f t="shared" si="22"/>
        <v>0.928571428571429</v>
      </c>
      <c r="K272" s="27"/>
      <c r="L272" s="27">
        <f>I272*-1</f>
        <v>5</v>
      </c>
      <c r="M272" s="27"/>
    </row>
    <row r="273" ht="20" customHeight="1" spans="1:13">
      <c r="A273" s="81">
        <f t="shared" si="20"/>
        <v>272</v>
      </c>
      <c r="B273" s="82">
        <v>114685</v>
      </c>
      <c r="C273" s="82" t="s">
        <v>25</v>
      </c>
      <c r="D273" s="82" t="s">
        <v>425</v>
      </c>
      <c r="E273" s="82">
        <v>4024</v>
      </c>
      <c r="F273" s="85" t="s">
        <v>426</v>
      </c>
      <c r="G273" s="83">
        <v>150</v>
      </c>
      <c r="H273" s="84">
        <v>160</v>
      </c>
      <c r="I273" s="84">
        <f t="shared" si="21"/>
        <v>10</v>
      </c>
      <c r="J273" s="90">
        <f t="shared" si="22"/>
        <v>1.06666666666667</v>
      </c>
      <c r="K273" s="27">
        <f>I273*0.5</f>
        <v>5</v>
      </c>
      <c r="L273" s="27"/>
      <c r="M273" s="27"/>
    </row>
    <row r="274" ht="20" customHeight="1" spans="1:13">
      <c r="A274" s="81">
        <f t="shared" si="20"/>
        <v>273</v>
      </c>
      <c r="B274" s="82">
        <v>114685</v>
      </c>
      <c r="C274" s="82" t="s">
        <v>25</v>
      </c>
      <c r="D274" s="82" t="s">
        <v>425</v>
      </c>
      <c r="E274" s="82">
        <v>15255</v>
      </c>
      <c r="F274" s="85" t="s">
        <v>427</v>
      </c>
      <c r="G274" s="83">
        <v>150</v>
      </c>
      <c r="H274" s="84">
        <v>94</v>
      </c>
      <c r="I274" s="84">
        <f t="shared" si="21"/>
        <v>-56</v>
      </c>
      <c r="J274" s="90">
        <f t="shared" si="22"/>
        <v>0.626666666666667</v>
      </c>
      <c r="K274" s="27"/>
      <c r="L274" s="27">
        <v>40</v>
      </c>
      <c r="M274" s="27"/>
    </row>
    <row r="275" ht="20" customHeight="1" spans="1:13">
      <c r="A275" s="81">
        <f t="shared" si="20"/>
        <v>274</v>
      </c>
      <c r="B275" s="82">
        <v>114844</v>
      </c>
      <c r="C275" s="82" t="s">
        <v>32</v>
      </c>
      <c r="D275" s="82" t="s">
        <v>428</v>
      </c>
      <c r="E275" s="82">
        <v>13327</v>
      </c>
      <c r="F275" s="85" t="s">
        <v>429</v>
      </c>
      <c r="G275" s="83">
        <v>80</v>
      </c>
      <c r="H275" s="84">
        <v>106</v>
      </c>
      <c r="I275" s="84">
        <f t="shared" si="21"/>
        <v>26</v>
      </c>
      <c r="J275" s="90">
        <f t="shared" si="22"/>
        <v>1.325</v>
      </c>
      <c r="K275" s="27">
        <f>I275*0.5</f>
        <v>13</v>
      </c>
      <c r="L275" s="27"/>
      <c r="M275" s="27"/>
    </row>
    <row r="276" ht="20" customHeight="1" spans="1:13">
      <c r="A276" s="81">
        <f t="shared" si="20"/>
        <v>275</v>
      </c>
      <c r="B276" s="82">
        <v>114844</v>
      </c>
      <c r="C276" s="82" t="s">
        <v>32</v>
      </c>
      <c r="D276" s="82" t="s">
        <v>428</v>
      </c>
      <c r="E276" s="82">
        <v>13061</v>
      </c>
      <c r="F276" s="85" t="s">
        <v>430</v>
      </c>
      <c r="G276" s="83">
        <v>80</v>
      </c>
      <c r="H276" s="84">
        <v>95</v>
      </c>
      <c r="I276" s="84">
        <f t="shared" si="21"/>
        <v>15</v>
      </c>
      <c r="J276" s="90">
        <f t="shared" si="22"/>
        <v>1.1875</v>
      </c>
      <c r="K276" s="27">
        <f>I276*0.5</f>
        <v>7.5</v>
      </c>
      <c r="L276" s="27"/>
      <c r="M276" s="27"/>
    </row>
    <row r="277" ht="20" customHeight="1" spans="1:13">
      <c r="A277" s="81">
        <f t="shared" si="20"/>
        <v>276</v>
      </c>
      <c r="B277" s="82">
        <v>115971</v>
      </c>
      <c r="C277" s="82" t="s">
        <v>13</v>
      </c>
      <c r="D277" s="82" t="s">
        <v>431</v>
      </c>
      <c r="E277" s="82">
        <v>28243</v>
      </c>
      <c r="F277" s="86" t="s">
        <v>432</v>
      </c>
      <c r="G277" s="83">
        <v>35</v>
      </c>
      <c r="H277" s="84">
        <v>54</v>
      </c>
      <c r="I277" s="84">
        <f t="shared" si="21"/>
        <v>19</v>
      </c>
      <c r="J277" s="90">
        <f t="shared" si="22"/>
        <v>1.54285714285714</v>
      </c>
      <c r="K277" s="27">
        <f>I277*0.5</f>
        <v>9.5</v>
      </c>
      <c r="L277" s="27"/>
      <c r="M277" s="27"/>
    </row>
    <row r="278" ht="20" customHeight="1" spans="1:13">
      <c r="A278" s="81">
        <f t="shared" si="20"/>
        <v>277</v>
      </c>
      <c r="B278" s="82">
        <v>115971</v>
      </c>
      <c r="C278" s="82" t="s">
        <v>13</v>
      </c>
      <c r="D278" s="82" t="s">
        <v>431</v>
      </c>
      <c r="E278" s="82">
        <v>27917</v>
      </c>
      <c r="F278" s="86" t="s">
        <v>433</v>
      </c>
      <c r="G278" s="83">
        <v>35</v>
      </c>
      <c r="H278" s="84">
        <v>35</v>
      </c>
      <c r="I278" s="84">
        <f t="shared" si="21"/>
        <v>0</v>
      </c>
      <c r="J278" s="90">
        <f t="shared" si="22"/>
        <v>1</v>
      </c>
      <c r="K278" s="27"/>
      <c r="L278" s="27"/>
      <c r="M278" s="27"/>
    </row>
    <row r="279" ht="20" customHeight="1" spans="1:13">
      <c r="A279" s="81">
        <f t="shared" si="20"/>
        <v>278</v>
      </c>
      <c r="B279" s="82">
        <v>116482</v>
      </c>
      <c r="C279" s="82" t="s">
        <v>25</v>
      </c>
      <c r="D279" s="82" t="s">
        <v>434</v>
      </c>
      <c r="E279" s="82">
        <v>8386</v>
      </c>
      <c r="F279" s="82" t="s">
        <v>435</v>
      </c>
      <c r="G279" s="83">
        <v>65</v>
      </c>
      <c r="H279" s="84">
        <v>69</v>
      </c>
      <c r="I279" s="84">
        <f t="shared" si="21"/>
        <v>4</v>
      </c>
      <c r="J279" s="90">
        <f t="shared" si="22"/>
        <v>1.06153846153846</v>
      </c>
      <c r="K279" s="27">
        <f>I279*0.5</f>
        <v>2</v>
      </c>
      <c r="L279" s="27"/>
      <c r="M279" s="27"/>
    </row>
    <row r="280" ht="20" customHeight="1" spans="1:13">
      <c r="A280" s="81">
        <f t="shared" si="20"/>
        <v>279</v>
      </c>
      <c r="B280" s="82">
        <v>116482</v>
      </c>
      <c r="C280" s="82" t="s">
        <v>25</v>
      </c>
      <c r="D280" s="82" t="s">
        <v>434</v>
      </c>
      <c r="E280" s="82">
        <v>16120</v>
      </c>
      <c r="F280" s="82" t="s">
        <v>436</v>
      </c>
      <c r="G280" s="83">
        <v>65</v>
      </c>
      <c r="H280" s="84">
        <v>113</v>
      </c>
      <c r="I280" s="84">
        <f t="shared" si="21"/>
        <v>48</v>
      </c>
      <c r="J280" s="90">
        <f t="shared" si="22"/>
        <v>1.73846153846154</v>
      </c>
      <c r="K280" s="27">
        <v>20</v>
      </c>
      <c r="L280" s="27"/>
      <c r="M280" s="27"/>
    </row>
    <row r="281" ht="20" customHeight="1" spans="1:13">
      <c r="A281" s="81">
        <f t="shared" si="20"/>
        <v>280</v>
      </c>
      <c r="B281" s="82">
        <v>116919</v>
      </c>
      <c r="C281" s="82" t="s">
        <v>25</v>
      </c>
      <c r="D281" s="82" t="s">
        <v>437</v>
      </c>
      <c r="E281" s="82">
        <v>14436</v>
      </c>
      <c r="F281" s="85" t="s">
        <v>438</v>
      </c>
      <c r="G281" s="83">
        <v>80</v>
      </c>
      <c r="H281" s="84">
        <v>83</v>
      </c>
      <c r="I281" s="84">
        <f t="shared" si="21"/>
        <v>3</v>
      </c>
      <c r="J281" s="90">
        <f t="shared" si="22"/>
        <v>1.0375</v>
      </c>
      <c r="K281" s="27">
        <f>I281*0.5</f>
        <v>1.5</v>
      </c>
      <c r="L281" s="27"/>
      <c r="M281" s="27"/>
    </row>
    <row r="282" ht="20" customHeight="1" spans="1:13">
      <c r="A282" s="81">
        <f t="shared" si="20"/>
        <v>281</v>
      </c>
      <c r="B282" s="82">
        <v>116919</v>
      </c>
      <c r="C282" s="82" t="s">
        <v>25</v>
      </c>
      <c r="D282" s="82" t="s">
        <v>437</v>
      </c>
      <c r="E282" s="82">
        <v>14303</v>
      </c>
      <c r="F282" s="86" t="s">
        <v>439</v>
      </c>
      <c r="G282" s="83">
        <v>80</v>
      </c>
      <c r="H282" s="84">
        <v>75</v>
      </c>
      <c r="I282" s="84">
        <f t="shared" si="21"/>
        <v>-5</v>
      </c>
      <c r="J282" s="90">
        <f t="shared" si="22"/>
        <v>0.9375</v>
      </c>
      <c r="K282" s="27"/>
      <c r="L282" s="27">
        <f>I282*-1</f>
        <v>5</v>
      </c>
      <c r="M282" s="27"/>
    </row>
    <row r="283" ht="20" customHeight="1" spans="1:13">
      <c r="A283" s="81">
        <f t="shared" si="20"/>
        <v>282</v>
      </c>
      <c r="B283" s="82">
        <v>117184</v>
      </c>
      <c r="C283" s="82" t="s">
        <v>36</v>
      </c>
      <c r="D283" s="82" t="s">
        <v>440</v>
      </c>
      <c r="E283" s="82">
        <v>29178</v>
      </c>
      <c r="F283" s="82" t="s">
        <v>441</v>
      </c>
      <c r="G283" s="83">
        <v>30</v>
      </c>
      <c r="H283" s="84">
        <v>30</v>
      </c>
      <c r="I283" s="84">
        <f t="shared" si="21"/>
        <v>0</v>
      </c>
      <c r="J283" s="90">
        <f t="shared" si="22"/>
        <v>1</v>
      </c>
      <c r="K283" s="27"/>
      <c r="L283" s="27"/>
      <c r="M283" s="27"/>
    </row>
    <row r="284" ht="20" customHeight="1" spans="1:13">
      <c r="A284" s="81">
        <f t="shared" si="20"/>
        <v>283</v>
      </c>
      <c r="B284" s="82">
        <v>117184</v>
      </c>
      <c r="C284" s="82" t="s">
        <v>36</v>
      </c>
      <c r="D284" s="82" t="s">
        <v>440</v>
      </c>
      <c r="E284" s="82">
        <v>11769</v>
      </c>
      <c r="F284" s="85" t="s">
        <v>442</v>
      </c>
      <c r="G284" s="83">
        <v>30</v>
      </c>
      <c r="H284" s="84">
        <v>36</v>
      </c>
      <c r="I284" s="84">
        <f t="shared" si="21"/>
        <v>6</v>
      </c>
      <c r="J284" s="90">
        <f t="shared" si="22"/>
        <v>1.2</v>
      </c>
      <c r="K284" s="27">
        <f>I284*0.5</f>
        <v>3</v>
      </c>
      <c r="L284" s="27"/>
      <c r="M284" s="27"/>
    </row>
    <row r="285" ht="20" customHeight="1" spans="1:13">
      <c r="A285" s="81">
        <f t="shared" si="20"/>
        <v>284</v>
      </c>
      <c r="B285" s="82">
        <v>117184</v>
      </c>
      <c r="C285" s="82" t="s">
        <v>36</v>
      </c>
      <c r="D285" s="82" t="s">
        <v>440</v>
      </c>
      <c r="E285" s="82">
        <v>27739</v>
      </c>
      <c r="F285" s="86" t="s">
        <v>443</v>
      </c>
      <c r="G285" s="83">
        <v>30</v>
      </c>
      <c r="H285" s="84">
        <v>31</v>
      </c>
      <c r="I285" s="84">
        <f t="shared" si="21"/>
        <v>1</v>
      </c>
      <c r="J285" s="90">
        <f t="shared" si="22"/>
        <v>1.03333333333333</v>
      </c>
      <c r="K285" s="27">
        <f>I285*0.5</f>
        <v>0.5</v>
      </c>
      <c r="L285" s="27"/>
      <c r="M285" s="27"/>
    </row>
    <row r="286" ht="20" customHeight="1" spans="1:13">
      <c r="A286" s="81">
        <f t="shared" si="20"/>
        <v>285</v>
      </c>
      <c r="B286" s="82">
        <v>117310</v>
      </c>
      <c r="C286" s="82" t="s">
        <v>25</v>
      </c>
      <c r="D286" s="82" t="s">
        <v>444</v>
      </c>
      <c r="E286" s="82">
        <v>7369</v>
      </c>
      <c r="F286" s="85" t="s">
        <v>445</v>
      </c>
      <c r="G286" s="83">
        <v>40</v>
      </c>
      <c r="H286" s="84">
        <v>46</v>
      </c>
      <c r="I286" s="84">
        <f t="shared" si="21"/>
        <v>6</v>
      </c>
      <c r="J286" s="90">
        <f t="shared" si="22"/>
        <v>1.15</v>
      </c>
      <c r="K286" s="27">
        <f>I286*0.5</f>
        <v>3</v>
      </c>
      <c r="L286" s="27"/>
      <c r="M286" s="27"/>
    </row>
    <row r="287" ht="20" customHeight="1" spans="1:13">
      <c r="A287" s="81">
        <f t="shared" si="20"/>
        <v>286</v>
      </c>
      <c r="B287" s="82">
        <v>117310</v>
      </c>
      <c r="C287" s="82" t="s">
        <v>25</v>
      </c>
      <c r="D287" s="82" t="s">
        <v>444</v>
      </c>
      <c r="E287" s="82">
        <v>16062</v>
      </c>
      <c r="F287" s="85" t="s">
        <v>446</v>
      </c>
      <c r="G287" s="83">
        <v>40</v>
      </c>
      <c r="H287" s="84">
        <v>24</v>
      </c>
      <c r="I287" s="84">
        <f t="shared" si="21"/>
        <v>-16</v>
      </c>
      <c r="J287" s="90">
        <f t="shared" si="22"/>
        <v>0.6</v>
      </c>
      <c r="K287" s="27"/>
      <c r="L287" s="27">
        <f>I287*-1</f>
        <v>16</v>
      </c>
      <c r="M287" s="27"/>
    </row>
    <row r="288" ht="20" customHeight="1" spans="1:13">
      <c r="A288" s="81">
        <f t="shared" ref="A288:A336" si="25">ROW()-1</f>
        <v>287</v>
      </c>
      <c r="B288" s="82">
        <v>117491</v>
      </c>
      <c r="C288" s="82" t="s">
        <v>32</v>
      </c>
      <c r="D288" s="82" t="s">
        <v>447</v>
      </c>
      <c r="E288" s="82">
        <v>29218</v>
      </c>
      <c r="F288" s="82" t="s">
        <v>448</v>
      </c>
      <c r="G288" s="83">
        <v>105</v>
      </c>
      <c r="H288" s="84">
        <v>184</v>
      </c>
      <c r="I288" s="84">
        <f t="shared" ref="I288:I336" si="26">H288-G288</f>
        <v>79</v>
      </c>
      <c r="J288" s="90">
        <f t="shared" ref="J288:J336" si="27">H288/G288</f>
        <v>1.75238095238095</v>
      </c>
      <c r="K288" s="27">
        <v>20</v>
      </c>
      <c r="L288" s="27"/>
      <c r="M288" s="27"/>
    </row>
    <row r="289" ht="20" customHeight="1" spans="1:13">
      <c r="A289" s="81">
        <f t="shared" si="25"/>
        <v>288</v>
      </c>
      <c r="B289" s="82">
        <v>117491</v>
      </c>
      <c r="C289" s="82" t="s">
        <v>32</v>
      </c>
      <c r="D289" s="82" t="s">
        <v>447</v>
      </c>
      <c r="E289" s="82">
        <v>12909</v>
      </c>
      <c r="F289" s="85" t="s">
        <v>449</v>
      </c>
      <c r="G289" s="83">
        <v>105</v>
      </c>
      <c r="H289" s="84">
        <v>103</v>
      </c>
      <c r="I289" s="84">
        <f t="shared" si="26"/>
        <v>-2</v>
      </c>
      <c r="J289" s="90">
        <f t="shared" si="27"/>
        <v>0.980952380952381</v>
      </c>
      <c r="K289" s="27"/>
      <c r="L289" s="27">
        <f>I289*-1</f>
        <v>2</v>
      </c>
      <c r="M289" s="27"/>
    </row>
    <row r="290" ht="20" customHeight="1" spans="1:13">
      <c r="A290" s="81">
        <f t="shared" si="25"/>
        <v>289</v>
      </c>
      <c r="B290" s="82">
        <v>117923</v>
      </c>
      <c r="C290" s="82" t="s">
        <v>201</v>
      </c>
      <c r="D290" s="82" t="s">
        <v>450</v>
      </c>
      <c r="E290" s="82">
        <v>13969</v>
      </c>
      <c r="F290" s="82" t="s">
        <v>451</v>
      </c>
      <c r="G290" s="83">
        <v>20</v>
      </c>
      <c r="H290" s="84">
        <v>27</v>
      </c>
      <c r="I290" s="84">
        <f t="shared" si="26"/>
        <v>7</v>
      </c>
      <c r="J290" s="90">
        <f t="shared" si="27"/>
        <v>1.35</v>
      </c>
      <c r="K290" s="27">
        <f>I290*0.5</f>
        <v>3.5</v>
      </c>
      <c r="L290" s="27"/>
      <c r="M290" s="27"/>
    </row>
    <row r="291" ht="20" customHeight="1" spans="1:13">
      <c r="A291" s="81">
        <f t="shared" si="25"/>
        <v>290</v>
      </c>
      <c r="B291" s="82">
        <v>117923</v>
      </c>
      <c r="C291" s="82" t="s">
        <v>201</v>
      </c>
      <c r="D291" s="82" t="s">
        <v>450</v>
      </c>
      <c r="E291" s="82">
        <v>13644</v>
      </c>
      <c r="F291" s="82" t="s">
        <v>452</v>
      </c>
      <c r="G291" s="83">
        <v>20</v>
      </c>
      <c r="H291" s="84">
        <v>18</v>
      </c>
      <c r="I291" s="84">
        <f t="shared" si="26"/>
        <v>-2</v>
      </c>
      <c r="J291" s="90">
        <f t="shared" si="27"/>
        <v>0.9</v>
      </c>
      <c r="K291" s="27"/>
      <c r="L291" s="27">
        <f>I291*-1</f>
        <v>2</v>
      </c>
      <c r="M291" s="27"/>
    </row>
    <row r="292" ht="20" customHeight="1" spans="1:13">
      <c r="A292" s="81">
        <f t="shared" si="25"/>
        <v>291</v>
      </c>
      <c r="B292" s="82">
        <v>118074</v>
      </c>
      <c r="C292" s="82" t="s">
        <v>13</v>
      </c>
      <c r="D292" s="82" t="s">
        <v>453</v>
      </c>
      <c r="E292" s="82">
        <v>4304</v>
      </c>
      <c r="F292" s="85" t="s">
        <v>454</v>
      </c>
      <c r="G292" s="83">
        <v>50</v>
      </c>
      <c r="H292" s="84">
        <v>55</v>
      </c>
      <c r="I292" s="84">
        <f t="shared" si="26"/>
        <v>5</v>
      </c>
      <c r="J292" s="90">
        <f t="shared" si="27"/>
        <v>1.1</v>
      </c>
      <c r="K292" s="27">
        <f>I292*0.5</f>
        <v>2.5</v>
      </c>
      <c r="L292" s="27"/>
      <c r="M292" s="27"/>
    </row>
    <row r="293" ht="20" customHeight="1" spans="1:13">
      <c r="A293" s="81">
        <f t="shared" si="25"/>
        <v>292</v>
      </c>
      <c r="B293" s="82">
        <v>118074</v>
      </c>
      <c r="C293" s="82" t="s">
        <v>13</v>
      </c>
      <c r="D293" s="82" t="s">
        <v>453</v>
      </c>
      <c r="E293" s="82">
        <v>28782</v>
      </c>
      <c r="F293" s="86" t="s">
        <v>455</v>
      </c>
      <c r="G293" s="83">
        <v>50</v>
      </c>
      <c r="H293" s="84">
        <v>44</v>
      </c>
      <c r="I293" s="84">
        <f t="shared" si="26"/>
        <v>-6</v>
      </c>
      <c r="J293" s="90">
        <f t="shared" si="27"/>
        <v>0.88</v>
      </c>
      <c r="K293" s="27"/>
      <c r="L293" s="27">
        <f>I293*-1</f>
        <v>6</v>
      </c>
      <c r="M293" s="27"/>
    </row>
    <row r="294" ht="20" customHeight="1" spans="1:13">
      <c r="A294" s="81">
        <f t="shared" si="25"/>
        <v>293</v>
      </c>
      <c r="B294" s="82">
        <v>118151</v>
      </c>
      <c r="C294" s="82" t="s">
        <v>32</v>
      </c>
      <c r="D294" s="82" t="s">
        <v>456</v>
      </c>
      <c r="E294" s="82">
        <v>13279</v>
      </c>
      <c r="F294" s="85" t="s">
        <v>457</v>
      </c>
      <c r="G294" s="83">
        <v>60</v>
      </c>
      <c r="H294" s="84">
        <v>95</v>
      </c>
      <c r="I294" s="84">
        <f t="shared" si="26"/>
        <v>35</v>
      </c>
      <c r="J294" s="90">
        <f t="shared" si="27"/>
        <v>1.58333333333333</v>
      </c>
      <c r="K294" s="27">
        <f>I294*0.5</f>
        <v>17.5</v>
      </c>
      <c r="L294" s="27"/>
      <c r="M294" s="27"/>
    </row>
    <row r="295" ht="20" customHeight="1" spans="1:13">
      <c r="A295" s="81">
        <f t="shared" si="25"/>
        <v>294</v>
      </c>
      <c r="B295" s="82">
        <v>118151</v>
      </c>
      <c r="C295" s="82" t="s">
        <v>32</v>
      </c>
      <c r="D295" s="82" t="s">
        <v>456</v>
      </c>
      <c r="E295" s="82">
        <v>28572</v>
      </c>
      <c r="F295" s="92" t="s">
        <v>458</v>
      </c>
      <c r="G295" s="83">
        <v>60</v>
      </c>
      <c r="H295" s="84">
        <v>65</v>
      </c>
      <c r="I295" s="84">
        <f t="shared" si="26"/>
        <v>5</v>
      </c>
      <c r="J295" s="90">
        <f t="shared" si="27"/>
        <v>1.08333333333333</v>
      </c>
      <c r="K295" s="27">
        <f>I295*0.5</f>
        <v>2.5</v>
      </c>
      <c r="L295" s="27"/>
      <c r="M295" s="27"/>
    </row>
    <row r="296" ht="20" customHeight="1" spans="1:13">
      <c r="A296" s="81">
        <f t="shared" si="25"/>
        <v>295</v>
      </c>
      <c r="B296" s="82">
        <v>118758</v>
      </c>
      <c r="C296" s="82" t="s">
        <v>32</v>
      </c>
      <c r="D296" s="82" t="s">
        <v>459</v>
      </c>
      <c r="E296" s="82">
        <v>16204</v>
      </c>
      <c r="F296" s="85" t="s">
        <v>460</v>
      </c>
      <c r="G296" s="83">
        <v>90</v>
      </c>
      <c r="H296" s="84">
        <v>113</v>
      </c>
      <c r="I296" s="84">
        <f t="shared" si="26"/>
        <v>23</v>
      </c>
      <c r="J296" s="90">
        <f t="shared" si="27"/>
        <v>1.25555555555556</v>
      </c>
      <c r="K296" s="27">
        <f>I296*0.5</f>
        <v>11.5</v>
      </c>
      <c r="L296" s="27"/>
      <c r="M296" s="27"/>
    </row>
    <row r="297" ht="20" customHeight="1" spans="1:13">
      <c r="A297" s="81">
        <f t="shared" si="25"/>
        <v>296</v>
      </c>
      <c r="B297" s="82">
        <v>118951</v>
      </c>
      <c r="C297" s="82" t="s">
        <v>13</v>
      </c>
      <c r="D297" s="82" t="s">
        <v>461</v>
      </c>
      <c r="E297" s="82">
        <v>29503</v>
      </c>
      <c r="F297" s="82" t="s">
        <v>462</v>
      </c>
      <c r="G297" s="83">
        <v>30</v>
      </c>
      <c r="H297" s="84">
        <v>32</v>
      </c>
      <c r="I297" s="84">
        <f t="shared" si="26"/>
        <v>2</v>
      </c>
      <c r="J297" s="90">
        <f t="shared" si="27"/>
        <v>1.06666666666667</v>
      </c>
      <c r="K297" s="27">
        <f>I297*0.5</f>
        <v>1</v>
      </c>
      <c r="L297" s="27"/>
      <c r="M297" s="27"/>
    </row>
    <row r="298" ht="20" customHeight="1" spans="1:13">
      <c r="A298" s="81">
        <f t="shared" si="25"/>
        <v>297</v>
      </c>
      <c r="B298" s="82">
        <v>118951</v>
      </c>
      <c r="C298" s="82" t="s">
        <v>13</v>
      </c>
      <c r="D298" s="82" t="s">
        <v>461</v>
      </c>
      <c r="E298" s="82">
        <v>14751</v>
      </c>
      <c r="F298" s="82" t="s">
        <v>463</v>
      </c>
      <c r="G298" s="83">
        <v>30</v>
      </c>
      <c r="H298" s="84">
        <v>52</v>
      </c>
      <c r="I298" s="84">
        <f t="shared" si="26"/>
        <v>22</v>
      </c>
      <c r="J298" s="90">
        <f t="shared" si="27"/>
        <v>1.73333333333333</v>
      </c>
      <c r="K298" s="27">
        <f>I298*0.5</f>
        <v>11</v>
      </c>
      <c r="L298" s="27"/>
      <c r="M298" s="27"/>
    </row>
    <row r="299" ht="20" customHeight="1" spans="1:13">
      <c r="A299" s="81">
        <f t="shared" si="25"/>
        <v>298</v>
      </c>
      <c r="B299" s="82">
        <v>118951</v>
      </c>
      <c r="C299" s="82" t="s">
        <v>13</v>
      </c>
      <c r="D299" s="82" t="s">
        <v>461</v>
      </c>
      <c r="E299" s="82">
        <v>14493</v>
      </c>
      <c r="F299" s="85" t="s">
        <v>464</v>
      </c>
      <c r="G299" s="83">
        <v>30</v>
      </c>
      <c r="H299" s="84">
        <v>4</v>
      </c>
      <c r="I299" s="84">
        <f t="shared" si="26"/>
        <v>-26</v>
      </c>
      <c r="J299" s="90">
        <f t="shared" si="27"/>
        <v>0.133333333333333</v>
      </c>
      <c r="K299" s="27"/>
      <c r="L299" s="27">
        <f>I299*-1</f>
        <v>26</v>
      </c>
      <c r="M299" s="27"/>
    </row>
    <row r="300" ht="20" customHeight="1" spans="1:13">
      <c r="A300" s="81">
        <f t="shared" si="25"/>
        <v>299</v>
      </c>
      <c r="B300" s="82">
        <v>119262</v>
      </c>
      <c r="C300" s="82" t="s">
        <v>36</v>
      </c>
      <c r="D300" s="82" t="s">
        <v>465</v>
      </c>
      <c r="E300" s="82">
        <v>6544</v>
      </c>
      <c r="F300" s="85" t="s">
        <v>466</v>
      </c>
      <c r="G300" s="83">
        <v>45</v>
      </c>
      <c r="H300" s="84">
        <v>52</v>
      </c>
      <c r="I300" s="84">
        <f t="shared" si="26"/>
        <v>7</v>
      </c>
      <c r="J300" s="90">
        <f t="shared" si="27"/>
        <v>1.15555555555556</v>
      </c>
      <c r="K300" s="27">
        <f>I300*0.5</f>
        <v>3.5</v>
      </c>
      <c r="L300" s="27"/>
      <c r="M300" s="27"/>
    </row>
    <row r="301" ht="20" customHeight="1" spans="1:13">
      <c r="A301" s="81">
        <f t="shared" si="25"/>
        <v>300</v>
      </c>
      <c r="B301" s="82">
        <v>119262</v>
      </c>
      <c r="C301" s="82" t="s">
        <v>36</v>
      </c>
      <c r="D301" s="82" t="s">
        <v>465</v>
      </c>
      <c r="E301" s="82">
        <v>15297</v>
      </c>
      <c r="F301" s="85" t="s">
        <v>467</v>
      </c>
      <c r="G301" s="83">
        <v>45</v>
      </c>
      <c r="H301" s="84">
        <v>41</v>
      </c>
      <c r="I301" s="84">
        <f t="shared" si="26"/>
        <v>-4</v>
      </c>
      <c r="J301" s="90">
        <f t="shared" si="27"/>
        <v>0.911111111111111</v>
      </c>
      <c r="K301" s="27"/>
      <c r="L301" s="27">
        <f>I301*-1</f>
        <v>4</v>
      </c>
      <c r="M301" s="27"/>
    </row>
    <row r="302" ht="20" customHeight="1" spans="1:13">
      <c r="A302" s="81">
        <f t="shared" si="25"/>
        <v>301</v>
      </c>
      <c r="B302" s="82">
        <v>119263</v>
      </c>
      <c r="C302" s="82" t="s">
        <v>13</v>
      </c>
      <c r="D302" s="82" t="s">
        <v>468</v>
      </c>
      <c r="E302" s="82">
        <v>16259</v>
      </c>
      <c r="F302" s="82" t="s">
        <v>469</v>
      </c>
      <c r="G302" s="83">
        <v>31</v>
      </c>
      <c r="H302" s="84">
        <v>29</v>
      </c>
      <c r="I302" s="84">
        <f t="shared" si="26"/>
        <v>-2</v>
      </c>
      <c r="J302" s="90">
        <f t="shared" si="27"/>
        <v>0.935483870967742</v>
      </c>
      <c r="K302" s="27"/>
      <c r="L302" s="27">
        <f>I302*-1</f>
        <v>2</v>
      </c>
      <c r="M302" s="27"/>
    </row>
    <row r="303" ht="20" customHeight="1" spans="1:13">
      <c r="A303" s="81">
        <f t="shared" si="25"/>
        <v>302</v>
      </c>
      <c r="B303" s="82">
        <v>119263</v>
      </c>
      <c r="C303" s="82" t="s">
        <v>13</v>
      </c>
      <c r="D303" s="82" t="s">
        <v>468</v>
      </c>
      <c r="E303" s="82">
        <v>6456</v>
      </c>
      <c r="F303" s="85" t="s">
        <v>470</v>
      </c>
      <c r="G303" s="83">
        <v>31</v>
      </c>
      <c r="H303" s="84">
        <v>36</v>
      </c>
      <c r="I303" s="84">
        <f t="shared" si="26"/>
        <v>5</v>
      </c>
      <c r="J303" s="90">
        <f t="shared" si="27"/>
        <v>1.16129032258065</v>
      </c>
      <c r="K303" s="27">
        <f>I303*0.5</f>
        <v>2.5</v>
      </c>
      <c r="L303" s="27"/>
      <c r="M303" s="27"/>
    </row>
    <row r="304" ht="20" customHeight="1" spans="1:13">
      <c r="A304" s="81">
        <f t="shared" si="25"/>
        <v>303</v>
      </c>
      <c r="B304" s="82">
        <v>119622</v>
      </c>
      <c r="C304" s="82" t="s">
        <v>25</v>
      </c>
      <c r="D304" s="82" t="s">
        <v>471</v>
      </c>
      <c r="E304" s="82">
        <v>12163</v>
      </c>
      <c r="F304" s="85" t="s">
        <v>472</v>
      </c>
      <c r="G304" s="83">
        <v>60</v>
      </c>
      <c r="H304" s="84">
        <v>78</v>
      </c>
      <c r="I304" s="84">
        <f t="shared" si="26"/>
        <v>18</v>
      </c>
      <c r="J304" s="90">
        <f t="shared" si="27"/>
        <v>1.3</v>
      </c>
      <c r="K304" s="27">
        <f>I304*0.5</f>
        <v>9</v>
      </c>
      <c r="L304" s="27"/>
      <c r="M304" s="27"/>
    </row>
    <row r="305" ht="20" customHeight="1" spans="1:13">
      <c r="A305" s="81">
        <f t="shared" si="25"/>
        <v>304</v>
      </c>
      <c r="B305" s="82">
        <v>120844</v>
      </c>
      <c r="C305" s="82" t="s">
        <v>32</v>
      </c>
      <c r="D305" s="82" t="s">
        <v>473</v>
      </c>
      <c r="E305" s="82">
        <v>16108</v>
      </c>
      <c r="F305" s="85" t="s">
        <v>474</v>
      </c>
      <c r="G305" s="83">
        <v>80</v>
      </c>
      <c r="H305" s="84">
        <v>124</v>
      </c>
      <c r="I305" s="84">
        <f t="shared" si="26"/>
        <v>44</v>
      </c>
      <c r="J305" s="90">
        <f t="shared" si="27"/>
        <v>1.55</v>
      </c>
      <c r="K305" s="27">
        <v>20</v>
      </c>
      <c r="L305" s="27"/>
      <c r="M305" s="27"/>
    </row>
    <row r="306" ht="20" customHeight="1" spans="1:13">
      <c r="A306" s="81">
        <f t="shared" si="25"/>
        <v>305</v>
      </c>
      <c r="B306" s="82">
        <v>120844</v>
      </c>
      <c r="C306" s="82" t="s">
        <v>32</v>
      </c>
      <c r="D306" s="82" t="s">
        <v>473</v>
      </c>
      <c r="E306" s="82">
        <v>29213</v>
      </c>
      <c r="F306" s="82" t="s">
        <v>475</v>
      </c>
      <c r="G306" s="83">
        <v>80</v>
      </c>
      <c r="H306" s="84">
        <v>108</v>
      </c>
      <c r="I306" s="84">
        <f t="shared" si="26"/>
        <v>28</v>
      </c>
      <c r="J306" s="90">
        <f t="shared" si="27"/>
        <v>1.35</v>
      </c>
      <c r="K306" s="27">
        <f>I306*0.5</f>
        <v>14</v>
      </c>
      <c r="L306" s="27"/>
      <c r="M306" s="27"/>
    </row>
    <row r="307" ht="20" customHeight="1" spans="1:13">
      <c r="A307" s="81">
        <f t="shared" si="25"/>
        <v>306</v>
      </c>
      <c r="B307" s="82">
        <v>120844</v>
      </c>
      <c r="C307" s="82" t="s">
        <v>32</v>
      </c>
      <c r="D307" s="82" t="s">
        <v>473</v>
      </c>
      <c r="E307" s="82">
        <v>9328</v>
      </c>
      <c r="F307" s="85" t="s">
        <v>476</v>
      </c>
      <c r="G307" s="83">
        <v>80</v>
      </c>
      <c r="H307" s="84">
        <v>100</v>
      </c>
      <c r="I307" s="84">
        <f t="shared" si="26"/>
        <v>20</v>
      </c>
      <c r="J307" s="90">
        <f t="shared" si="27"/>
        <v>1.25</v>
      </c>
      <c r="K307" s="27">
        <f>I307*0.5</f>
        <v>10</v>
      </c>
      <c r="L307" s="27"/>
      <c r="M307" s="27"/>
    </row>
    <row r="308" ht="20" customHeight="1" spans="1:13">
      <c r="A308" s="81">
        <f t="shared" si="25"/>
        <v>307</v>
      </c>
      <c r="B308" s="82">
        <v>122198</v>
      </c>
      <c r="C308" s="82" t="s">
        <v>32</v>
      </c>
      <c r="D308" s="82" t="s">
        <v>477</v>
      </c>
      <c r="E308" s="82">
        <v>29212</v>
      </c>
      <c r="F308" s="82" t="s">
        <v>478</v>
      </c>
      <c r="G308" s="83">
        <v>60</v>
      </c>
      <c r="H308" s="84">
        <v>33</v>
      </c>
      <c r="I308" s="84">
        <f t="shared" si="26"/>
        <v>-27</v>
      </c>
      <c r="J308" s="90">
        <f t="shared" si="27"/>
        <v>0.55</v>
      </c>
      <c r="K308" s="27"/>
      <c r="L308" s="27">
        <f>I308*-1</f>
        <v>27</v>
      </c>
      <c r="M308" s="27"/>
    </row>
    <row r="309" ht="20" customHeight="1" spans="1:13">
      <c r="A309" s="81">
        <f t="shared" si="25"/>
        <v>308</v>
      </c>
      <c r="B309" s="82">
        <v>122718</v>
      </c>
      <c r="C309" s="82" t="s">
        <v>201</v>
      </c>
      <c r="D309" s="82" t="s">
        <v>479</v>
      </c>
      <c r="E309" s="86">
        <v>29180</v>
      </c>
      <c r="F309" s="82" t="s">
        <v>480</v>
      </c>
      <c r="G309" s="83">
        <v>30</v>
      </c>
      <c r="H309" s="84">
        <v>45</v>
      </c>
      <c r="I309" s="84">
        <f t="shared" si="26"/>
        <v>15</v>
      </c>
      <c r="J309" s="90">
        <f t="shared" si="27"/>
        <v>1.5</v>
      </c>
      <c r="K309" s="27">
        <f>I309*0.5</f>
        <v>7.5</v>
      </c>
      <c r="L309" s="27"/>
      <c r="M309" s="27"/>
    </row>
    <row r="310" ht="20" customHeight="1" spans="1:13">
      <c r="A310" s="81">
        <f t="shared" si="25"/>
        <v>309</v>
      </c>
      <c r="B310" s="82">
        <v>122718</v>
      </c>
      <c r="C310" s="82" t="s">
        <v>201</v>
      </c>
      <c r="D310" s="82" t="s">
        <v>479</v>
      </c>
      <c r="E310" s="82">
        <v>16492</v>
      </c>
      <c r="F310" s="86" t="s">
        <v>481</v>
      </c>
      <c r="G310" s="83">
        <v>30</v>
      </c>
      <c r="H310" s="84">
        <v>35</v>
      </c>
      <c r="I310" s="84">
        <f t="shared" si="26"/>
        <v>5</v>
      </c>
      <c r="J310" s="90">
        <f t="shared" si="27"/>
        <v>1.16666666666667</v>
      </c>
      <c r="K310" s="27">
        <f>I310*0.5</f>
        <v>2.5</v>
      </c>
      <c r="L310" s="27"/>
      <c r="M310" s="27"/>
    </row>
    <row r="311" ht="20" customHeight="1" spans="1:13">
      <c r="A311" s="81">
        <f t="shared" si="25"/>
        <v>310</v>
      </c>
      <c r="B311" s="82">
        <v>122906</v>
      </c>
      <c r="C311" s="82" t="s">
        <v>36</v>
      </c>
      <c r="D311" s="82" t="s">
        <v>482</v>
      </c>
      <c r="E311" s="82">
        <v>14866</v>
      </c>
      <c r="F311" s="85" t="s">
        <v>483</v>
      </c>
      <c r="G311" s="83">
        <v>60</v>
      </c>
      <c r="H311" s="84">
        <v>67</v>
      </c>
      <c r="I311" s="84">
        <f t="shared" si="26"/>
        <v>7</v>
      </c>
      <c r="J311" s="90">
        <f t="shared" si="27"/>
        <v>1.11666666666667</v>
      </c>
      <c r="K311" s="27">
        <f>I311*0.5</f>
        <v>3.5</v>
      </c>
      <c r="L311" s="27"/>
      <c r="M311" s="27"/>
    </row>
    <row r="312" ht="20" customHeight="1" spans="1:13">
      <c r="A312" s="81">
        <f t="shared" si="25"/>
        <v>311</v>
      </c>
      <c r="B312" s="82">
        <v>122906</v>
      </c>
      <c r="C312" s="82" t="s">
        <v>36</v>
      </c>
      <c r="D312" s="82" t="s">
        <v>482</v>
      </c>
      <c r="E312" s="82">
        <v>28778</v>
      </c>
      <c r="F312" s="86" t="s">
        <v>484</v>
      </c>
      <c r="G312" s="83">
        <v>60</v>
      </c>
      <c r="H312" s="84">
        <v>64</v>
      </c>
      <c r="I312" s="84">
        <f t="shared" si="26"/>
        <v>4</v>
      </c>
      <c r="J312" s="90">
        <f t="shared" si="27"/>
        <v>1.06666666666667</v>
      </c>
      <c r="K312" s="27">
        <f>I312*0.5</f>
        <v>2</v>
      </c>
      <c r="L312" s="27"/>
      <c r="M312" s="27"/>
    </row>
    <row r="313" ht="20" customHeight="1" spans="1:13">
      <c r="A313" s="81">
        <f t="shared" si="25"/>
        <v>312</v>
      </c>
      <c r="B313" s="82">
        <v>123007</v>
      </c>
      <c r="C313" s="82" t="s">
        <v>201</v>
      </c>
      <c r="D313" s="82" t="s">
        <v>485</v>
      </c>
      <c r="E313" s="82">
        <v>4028</v>
      </c>
      <c r="F313" s="82" t="s">
        <v>486</v>
      </c>
      <c r="G313" s="83">
        <v>30</v>
      </c>
      <c r="H313" s="84">
        <v>43</v>
      </c>
      <c r="I313" s="84">
        <f t="shared" si="26"/>
        <v>13</v>
      </c>
      <c r="J313" s="90">
        <f t="shared" si="27"/>
        <v>1.43333333333333</v>
      </c>
      <c r="K313" s="27">
        <f>I313*0.5</f>
        <v>6.5</v>
      </c>
      <c r="L313" s="27"/>
      <c r="M313" s="27"/>
    </row>
    <row r="314" ht="20" customHeight="1" spans="1:13">
      <c r="A314" s="81">
        <f t="shared" si="25"/>
        <v>313</v>
      </c>
      <c r="B314" s="82">
        <v>123007</v>
      </c>
      <c r="C314" s="82" t="s">
        <v>201</v>
      </c>
      <c r="D314" s="82" t="s">
        <v>485</v>
      </c>
      <c r="E314" s="82">
        <v>28504</v>
      </c>
      <c r="F314" s="86" t="s">
        <v>487</v>
      </c>
      <c r="G314" s="83">
        <v>30</v>
      </c>
      <c r="H314" s="84">
        <v>26</v>
      </c>
      <c r="I314" s="84">
        <f t="shared" si="26"/>
        <v>-4</v>
      </c>
      <c r="J314" s="90">
        <f t="shared" si="27"/>
        <v>0.866666666666667</v>
      </c>
      <c r="K314" s="27"/>
      <c r="L314" s="27">
        <f>I314*-1</f>
        <v>4</v>
      </c>
      <c r="M314" s="27"/>
    </row>
    <row r="315" ht="20" customHeight="1" spans="1:13">
      <c r="A315" s="81">
        <f t="shared" si="25"/>
        <v>314</v>
      </c>
      <c r="B315" s="82">
        <v>126918</v>
      </c>
      <c r="C315" s="82" t="s">
        <v>488</v>
      </c>
      <c r="D315" s="82" t="s">
        <v>489</v>
      </c>
      <c r="E315" s="82">
        <v>12913</v>
      </c>
      <c r="F315" s="82" t="s">
        <v>490</v>
      </c>
      <c r="G315" s="83">
        <v>15</v>
      </c>
      <c r="H315" s="84">
        <v>20</v>
      </c>
      <c r="I315" s="84">
        <f t="shared" si="26"/>
        <v>5</v>
      </c>
      <c r="J315" s="90">
        <f t="shared" si="27"/>
        <v>1.33333333333333</v>
      </c>
      <c r="K315" s="27">
        <f>I315*0.5</f>
        <v>2.5</v>
      </c>
      <c r="L315" s="27"/>
      <c r="M315" s="27"/>
    </row>
    <row r="316" ht="20" customHeight="1" spans="1:13">
      <c r="A316" s="81">
        <f t="shared" si="25"/>
        <v>315</v>
      </c>
      <c r="B316" s="82">
        <v>126918</v>
      </c>
      <c r="C316" s="82" t="s">
        <v>488</v>
      </c>
      <c r="D316" s="82" t="s">
        <v>489</v>
      </c>
      <c r="E316" s="82">
        <v>12423</v>
      </c>
      <c r="F316" s="82" t="s">
        <v>491</v>
      </c>
      <c r="G316" s="83">
        <v>15</v>
      </c>
      <c r="H316" s="84">
        <v>7</v>
      </c>
      <c r="I316" s="84">
        <f t="shared" si="26"/>
        <v>-8</v>
      </c>
      <c r="J316" s="90">
        <f t="shared" si="27"/>
        <v>0.466666666666667</v>
      </c>
      <c r="K316" s="27"/>
      <c r="L316" s="27">
        <f>I316*-1</f>
        <v>8</v>
      </c>
      <c r="M316" s="27"/>
    </row>
    <row r="317" ht="20" customHeight="1" spans="1:13">
      <c r="A317" s="81">
        <f t="shared" si="25"/>
        <v>316</v>
      </c>
      <c r="B317" s="82">
        <v>126920</v>
      </c>
      <c r="C317" s="82" t="s">
        <v>488</v>
      </c>
      <c r="D317" s="82" t="s">
        <v>492</v>
      </c>
      <c r="E317" s="82">
        <v>14756</v>
      </c>
      <c r="F317" s="82" t="s">
        <v>493</v>
      </c>
      <c r="G317" s="83">
        <v>60</v>
      </c>
      <c r="H317" s="84">
        <v>59</v>
      </c>
      <c r="I317" s="84">
        <f t="shared" si="26"/>
        <v>-1</v>
      </c>
      <c r="J317" s="90">
        <f t="shared" si="27"/>
        <v>0.983333333333333</v>
      </c>
      <c r="K317" s="27"/>
      <c r="L317" s="27"/>
      <c r="M317" s="27" t="s">
        <v>381</v>
      </c>
    </row>
    <row r="318" ht="20" customHeight="1" spans="1:13">
      <c r="A318" s="81">
        <f t="shared" si="25"/>
        <v>317</v>
      </c>
      <c r="B318" s="82">
        <v>126920</v>
      </c>
      <c r="C318" s="82" t="s">
        <v>488</v>
      </c>
      <c r="D318" s="82" t="s">
        <v>492</v>
      </c>
      <c r="E318" s="82">
        <v>4811</v>
      </c>
      <c r="F318" s="82" t="s">
        <v>494</v>
      </c>
      <c r="G318" s="83">
        <v>60</v>
      </c>
      <c r="H318" s="84">
        <v>50</v>
      </c>
      <c r="I318" s="84">
        <f t="shared" si="26"/>
        <v>-10</v>
      </c>
      <c r="J318" s="90">
        <f t="shared" si="27"/>
        <v>0.833333333333333</v>
      </c>
      <c r="K318" s="27"/>
      <c r="L318" s="27"/>
      <c r="M318" s="27" t="s">
        <v>381</v>
      </c>
    </row>
    <row r="319" ht="20" customHeight="1" spans="1:13">
      <c r="A319" s="81">
        <f t="shared" si="25"/>
        <v>318</v>
      </c>
      <c r="B319" s="82">
        <v>126923</v>
      </c>
      <c r="C319" s="82" t="s">
        <v>488</v>
      </c>
      <c r="D319" s="82" t="s">
        <v>495</v>
      </c>
      <c r="E319" s="82">
        <v>12420</v>
      </c>
      <c r="F319" s="82" t="s">
        <v>496</v>
      </c>
      <c r="G319" s="83">
        <v>30</v>
      </c>
      <c r="H319" s="84">
        <v>38</v>
      </c>
      <c r="I319" s="84">
        <f t="shared" si="26"/>
        <v>8</v>
      </c>
      <c r="J319" s="90">
        <f t="shared" si="27"/>
        <v>1.26666666666667</v>
      </c>
      <c r="K319" s="27">
        <f>I319*0.5</f>
        <v>4</v>
      </c>
      <c r="L319" s="27"/>
      <c r="M319" s="27"/>
    </row>
    <row r="320" ht="20" customHeight="1" spans="1:13">
      <c r="A320" s="81">
        <f t="shared" si="25"/>
        <v>319</v>
      </c>
      <c r="B320" s="82">
        <v>126923</v>
      </c>
      <c r="C320" s="82" t="s">
        <v>488</v>
      </c>
      <c r="D320" s="82" t="s">
        <v>495</v>
      </c>
      <c r="E320" s="82">
        <v>9533</v>
      </c>
      <c r="F320" s="82" t="s">
        <v>497</v>
      </c>
      <c r="G320" s="83">
        <v>30</v>
      </c>
      <c r="H320" s="84">
        <v>30</v>
      </c>
      <c r="I320" s="84">
        <f t="shared" si="26"/>
        <v>0</v>
      </c>
      <c r="J320" s="90">
        <f t="shared" si="27"/>
        <v>1</v>
      </c>
      <c r="K320" s="27"/>
      <c r="L320" s="27"/>
      <c r="M320" s="27"/>
    </row>
    <row r="321" ht="20" customHeight="1" spans="1:13">
      <c r="A321" s="81">
        <f t="shared" si="25"/>
        <v>320</v>
      </c>
      <c r="B321" s="82">
        <v>126923</v>
      </c>
      <c r="C321" s="82" t="s">
        <v>488</v>
      </c>
      <c r="D321" s="82" t="s">
        <v>495</v>
      </c>
      <c r="E321" s="82">
        <v>12957</v>
      </c>
      <c r="F321" s="82" t="s">
        <v>498</v>
      </c>
      <c r="G321" s="83">
        <v>30</v>
      </c>
      <c r="H321" s="84">
        <v>13</v>
      </c>
      <c r="I321" s="84">
        <f t="shared" si="26"/>
        <v>-17</v>
      </c>
      <c r="J321" s="90">
        <f t="shared" si="27"/>
        <v>0.433333333333333</v>
      </c>
      <c r="K321" s="27"/>
      <c r="L321" s="27"/>
      <c r="M321" s="27" t="s">
        <v>381</v>
      </c>
    </row>
    <row r="322" ht="20" customHeight="1" spans="1:13">
      <c r="A322" s="81">
        <f t="shared" si="25"/>
        <v>321</v>
      </c>
      <c r="B322" s="82">
        <v>126924</v>
      </c>
      <c r="C322" s="82" t="s">
        <v>488</v>
      </c>
      <c r="D322" s="82" t="s">
        <v>499</v>
      </c>
      <c r="E322" s="82">
        <v>4810</v>
      </c>
      <c r="F322" s="82" t="s">
        <v>500</v>
      </c>
      <c r="G322" s="83">
        <v>20</v>
      </c>
      <c r="H322" s="84">
        <v>23</v>
      </c>
      <c r="I322" s="84">
        <f t="shared" si="26"/>
        <v>3</v>
      </c>
      <c r="J322" s="90">
        <f t="shared" si="27"/>
        <v>1.15</v>
      </c>
      <c r="K322" s="27">
        <f>I322*0.5</f>
        <v>1.5</v>
      </c>
      <c r="L322" s="27"/>
      <c r="M322" s="27"/>
    </row>
    <row r="323" ht="20" customHeight="1" spans="1:13">
      <c r="A323" s="81">
        <f t="shared" si="25"/>
        <v>322</v>
      </c>
      <c r="B323" s="82">
        <v>126924</v>
      </c>
      <c r="C323" s="82" t="s">
        <v>488</v>
      </c>
      <c r="D323" s="82" t="s">
        <v>499</v>
      </c>
      <c r="E323" s="82">
        <v>6323</v>
      </c>
      <c r="F323" s="82" t="s">
        <v>501</v>
      </c>
      <c r="G323" s="83">
        <v>20</v>
      </c>
      <c r="H323" s="84">
        <v>20</v>
      </c>
      <c r="I323" s="84">
        <f t="shared" si="26"/>
        <v>0</v>
      </c>
      <c r="J323" s="90">
        <f t="shared" si="27"/>
        <v>1</v>
      </c>
      <c r="K323" s="27"/>
      <c r="L323" s="27"/>
      <c r="M323" s="27"/>
    </row>
    <row r="324" ht="20" customHeight="1" spans="1:13">
      <c r="A324" s="81">
        <f t="shared" si="25"/>
        <v>323</v>
      </c>
      <c r="B324" s="82">
        <v>126924</v>
      </c>
      <c r="C324" s="82" t="s">
        <v>488</v>
      </c>
      <c r="D324" s="82" t="s">
        <v>499</v>
      </c>
      <c r="E324" s="82">
        <v>7927</v>
      </c>
      <c r="F324" s="82" t="s">
        <v>502</v>
      </c>
      <c r="G324" s="83">
        <v>20</v>
      </c>
      <c r="H324" s="84">
        <v>15</v>
      </c>
      <c r="I324" s="84">
        <f t="shared" si="26"/>
        <v>-5</v>
      </c>
      <c r="J324" s="90">
        <f t="shared" si="27"/>
        <v>0.75</v>
      </c>
      <c r="K324" s="27"/>
      <c r="L324" s="27">
        <f>I324*-1</f>
        <v>5</v>
      </c>
      <c r="M324" s="27"/>
    </row>
    <row r="325" ht="20" customHeight="1" spans="1:13">
      <c r="A325" s="81">
        <f t="shared" si="25"/>
        <v>324</v>
      </c>
      <c r="B325" s="82">
        <v>126926</v>
      </c>
      <c r="C325" s="82" t="s">
        <v>488</v>
      </c>
      <c r="D325" s="82" t="s">
        <v>503</v>
      </c>
      <c r="E325" s="82">
        <v>15729</v>
      </c>
      <c r="F325" s="82" t="s">
        <v>504</v>
      </c>
      <c r="G325" s="83">
        <v>30</v>
      </c>
      <c r="H325" s="84">
        <v>38</v>
      </c>
      <c r="I325" s="84">
        <f t="shared" si="26"/>
        <v>8</v>
      </c>
      <c r="J325" s="90">
        <f t="shared" si="27"/>
        <v>1.26666666666667</v>
      </c>
      <c r="K325" s="27">
        <f>I325*0.5</f>
        <v>4</v>
      </c>
      <c r="L325" s="27"/>
      <c r="M325" s="27"/>
    </row>
    <row r="326" ht="20" customHeight="1" spans="1:13">
      <c r="A326" s="81">
        <f t="shared" si="25"/>
        <v>325</v>
      </c>
      <c r="B326" s="82">
        <v>126926</v>
      </c>
      <c r="C326" s="82" t="s">
        <v>488</v>
      </c>
      <c r="D326" s="82" t="s">
        <v>503</v>
      </c>
      <c r="E326" s="82">
        <v>6324</v>
      </c>
      <c r="F326" s="82" t="s">
        <v>505</v>
      </c>
      <c r="G326" s="83">
        <v>30</v>
      </c>
      <c r="H326" s="84">
        <v>28</v>
      </c>
      <c r="I326" s="84">
        <f t="shared" si="26"/>
        <v>-2</v>
      </c>
      <c r="J326" s="90">
        <f t="shared" si="27"/>
        <v>0.933333333333333</v>
      </c>
      <c r="K326" s="27"/>
      <c r="L326" s="27"/>
      <c r="M326" s="27" t="s">
        <v>381</v>
      </c>
    </row>
    <row r="327" ht="20" customHeight="1" spans="1:13">
      <c r="A327" s="81">
        <f t="shared" si="25"/>
        <v>326</v>
      </c>
      <c r="B327" s="82">
        <v>138202</v>
      </c>
      <c r="C327" s="82" t="s">
        <v>13</v>
      </c>
      <c r="D327" s="82" t="s">
        <v>506</v>
      </c>
      <c r="E327" s="82">
        <v>15845</v>
      </c>
      <c r="F327" s="82" t="s">
        <v>507</v>
      </c>
      <c r="G327" s="83">
        <v>180</v>
      </c>
      <c r="H327" s="84">
        <v>236</v>
      </c>
      <c r="I327" s="84">
        <f t="shared" si="26"/>
        <v>56</v>
      </c>
      <c r="J327" s="90">
        <f t="shared" si="27"/>
        <v>1.31111111111111</v>
      </c>
      <c r="K327" s="27">
        <v>20</v>
      </c>
      <c r="L327" s="27"/>
      <c r="M327" s="27"/>
    </row>
    <row r="328" ht="20" customHeight="1" spans="1:13">
      <c r="A328" s="81">
        <f t="shared" si="25"/>
        <v>327</v>
      </c>
      <c r="B328" s="82">
        <v>297863</v>
      </c>
      <c r="C328" s="82" t="s">
        <v>32</v>
      </c>
      <c r="D328" s="82" t="s">
        <v>508</v>
      </c>
      <c r="E328" s="82">
        <v>27810</v>
      </c>
      <c r="F328" s="86" t="s">
        <v>509</v>
      </c>
      <c r="G328" s="83">
        <v>75</v>
      </c>
      <c r="H328" s="84">
        <v>80</v>
      </c>
      <c r="I328" s="84">
        <f t="shared" si="26"/>
        <v>5</v>
      </c>
      <c r="J328" s="90">
        <f t="shared" si="27"/>
        <v>1.06666666666667</v>
      </c>
      <c r="K328" s="27">
        <f>I328*0.5</f>
        <v>2.5</v>
      </c>
      <c r="L328" s="27"/>
      <c r="M328" s="27"/>
    </row>
    <row r="329" ht="20" customHeight="1" spans="1:13">
      <c r="A329" s="81">
        <f t="shared" si="25"/>
        <v>328</v>
      </c>
      <c r="B329" s="82">
        <v>297863</v>
      </c>
      <c r="C329" s="82" t="s">
        <v>32</v>
      </c>
      <c r="D329" s="82" t="s">
        <v>508</v>
      </c>
      <c r="E329" s="82">
        <v>14388</v>
      </c>
      <c r="F329" s="85" t="s">
        <v>510</v>
      </c>
      <c r="G329" s="83">
        <v>75</v>
      </c>
      <c r="H329" s="84">
        <f>31+28</f>
        <v>59</v>
      </c>
      <c r="I329" s="84">
        <f t="shared" si="26"/>
        <v>-16</v>
      </c>
      <c r="J329" s="90">
        <f t="shared" si="27"/>
        <v>0.786666666666667</v>
      </c>
      <c r="K329" s="27"/>
      <c r="L329" s="27">
        <f>I329*-1</f>
        <v>16</v>
      </c>
      <c r="M329" s="27"/>
    </row>
    <row r="330" ht="20" customHeight="1" spans="1:13">
      <c r="A330" s="81">
        <f t="shared" si="25"/>
        <v>329</v>
      </c>
      <c r="B330" s="82">
        <v>298747</v>
      </c>
      <c r="C330" s="82" t="s">
        <v>36</v>
      </c>
      <c r="D330" s="82" t="s">
        <v>511</v>
      </c>
      <c r="E330" s="82">
        <v>12990</v>
      </c>
      <c r="F330" s="85" t="s">
        <v>512</v>
      </c>
      <c r="G330" s="83">
        <v>90</v>
      </c>
      <c r="H330" s="84">
        <v>94</v>
      </c>
      <c r="I330" s="84">
        <f t="shared" si="26"/>
        <v>4</v>
      </c>
      <c r="J330" s="90">
        <f t="shared" si="27"/>
        <v>1.04444444444444</v>
      </c>
      <c r="K330" s="27">
        <f>I330*0.5</f>
        <v>2</v>
      </c>
      <c r="L330" s="27"/>
      <c r="M330" s="27"/>
    </row>
    <row r="331" ht="20" customHeight="1" spans="1:13">
      <c r="A331" s="81">
        <f t="shared" si="25"/>
        <v>330</v>
      </c>
      <c r="B331" s="82">
        <v>302867</v>
      </c>
      <c r="C331" s="82" t="s">
        <v>36</v>
      </c>
      <c r="D331" s="82" t="s">
        <v>513</v>
      </c>
      <c r="E331" s="82">
        <v>15742</v>
      </c>
      <c r="F331" s="85" t="s">
        <v>514</v>
      </c>
      <c r="G331" s="83">
        <v>60</v>
      </c>
      <c r="H331" s="84">
        <v>65</v>
      </c>
      <c r="I331" s="84">
        <f t="shared" si="26"/>
        <v>5</v>
      </c>
      <c r="J331" s="90">
        <f t="shared" si="27"/>
        <v>1.08333333333333</v>
      </c>
      <c r="K331" s="27">
        <f>I331*0.5</f>
        <v>2.5</v>
      </c>
      <c r="L331" s="27"/>
      <c r="M331" s="27"/>
    </row>
    <row r="332" ht="20" customHeight="1" spans="1:13">
      <c r="A332" s="81">
        <f t="shared" si="25"/>
        <v>331</v>
      </c>
      <c r="B332" s="82">
        <v>302867</v>
      </c>
      <c r="C332" s="82" t="s">
        <v>36</v>
      </c>
      <c r="D332" s="82" t="s">
        <v>513</v>
      </c>
      <c r="E332" s="82">
        <v>10191</v>
      </c>
      <c r="F332" s="86" t="s">
        <v>515</v>
      </c>
      <c r="G332" s="83">
        <v>60</v>
      </c>
      <c r="H332" s="84">
        <v>47</v>
      </c>
      <c r="I332" s="84">
        <f t="shared" si="26"/>
        <v>-13</v>
      </c>
      <c r="J332" s="90">
        <f t="shared" si="27"/>
        <v>0.783333333333333</v>
      </c>
      <c r="K332" s="27"/>
      <c r="L332" s="27">
        <f>I332*-1</f>
        <v>13</v>
      </c>
      <c r="M332" s="27"/>
    </row>
    <row r="333" ht="20" customHeight="1" spans="1:13">
      <c r="A333" s="81">
        <f t="shared" si="25"/>
        <v>332</v>
      </c>
      <c r="B333" s="82">
        <v>303881</v>
      </c>
      <c r="C333" s="82" t="s">
        <v>280</v>
      </c>
      <c r="D333" s="82" t="s">
        <v>516</v>
      </c>
      <c r="E333" s="82">
        <v>1279</v>
      </c>
      <c r="F333" s="82" t="s">
        <v>517</v>
      </c>
      <c r="G333" s="83">
        <v>35</v>
      </c>
      <c r="H333" s="84">
        <v>53</v>
      </c>
      <c r="I333" s="84">
        <f t="shared" si="26"/>
        <v>18</v>
      </c>
      <c r="J333" s="90">
        <f t="shared" si="27"/>
        <v>1.51428571428571</v>
      </c>
      <c r="K333" s="27">
        <f>I333*0.5</f>
        <v>9</v>
      </c>
      <c r="L333" s="27"/>
      <c r="M333" s="27"/>
    </row>
    <row r="334" ht="20" customHeight="1" spans="1:13">
      <c r="A334" s="81">
        <f t="shared" si="25"/>
        <v>333</v>
      </c>
      <c r="B334" s="82">
        <v>303881</v>
      </c>
      <c r="C334" s="82" t="s">
        <v>280</v>
      </c>
      <c r="D334" s="82" t="s">
        <v>516</v>
      </c>
      <c r="E334" s="82">
        <v>11298</v>
      </c>
      <c r="F334" s="82" t="s">
        <v>518</v>
      </c>
      <c r="G334" s="83">
        <v>35</v>
      </c>
      <c r="H334" s="84">
        <v>31</v>
      </c>
      <c r="I334" s="84">
        <f t="shared" si="26"/>
        <v>-4</v>
      </c>
      <c r="J334" s="90">
        <f t="shared" si="27"/>
        <v>0.885714285714286</v>
      </c>
      <c r="K334" s="27"/>
      <c r="L334" s="27"/>
      <c r="M334" s="27" t="s">
        <v>381</v>
      </c>
    </row>
    <row r="335" ht="20" customHeight="1" spans="1:13">
      <c r="A335" s="81">
        <f t="shared" si="25"/>
        <v>334</v>
      </c>
      <c r="B335" s="82">
        <v>303882</v>
      </c>
      <c r="C335" s="82" t="s">
        <v>280</v>
      </c>
      <c r="D335" s="82" t="s">
        <v>519</v>
      </c>
      <c r="E335" s="82">
        <v>11494</v>
      </c>
      <c r="F335" s="82" t="s">
        <v>520</v>
      </c>
      <c r="G335" s="83">
        <v>40</v>
      </c>
      <c r="H335" s="84">
        <v>14</v>
      </c>
      <c r="I335" s="84">
        <f t="shared" si="26"/>
        <v>-26</v>
      </c>
      <c r="J335" s="90">
        <f t="shared" si="27"/>
        <v>0.35</v>
      </c>
      <c r="K335" s="27"/>
      <c r="L335" s="27">
        <f>I335*-1</f>
        <v>26</v>
      </c>
      <c r="M335" s="27"/>
    </row>
    <row r="336" ht="20" customHeight="1" spans="1:13">
      <c r="A336" s="81">
        <f t="shared" si="25"/>
        <v>335</v>
      </c>
      <c r="B336" s="82">
        <v>303882</v>
      </c>
      <c r="C336" s="82" t="s">
        <v>280</v>
      </c>
      <c r="D336" s="82" t="s">
        <v>519</v>
      </c>
      <c r="E336" s="82">
        <v>27613</v>
      </c>
      <c r="F336" s="82" t="s">
        <v>521</v>
      </c>
      <c r="G336" s="83">
        <v>40</v>
      </c>
      <c r="H336" s="84">
        <v>19</v>
      </c>
      <c r="I336" s="84">
        <f t="shared" si="26"/>
        <v>-21</v>
      </c>
      <c r="J336" s="90">
        <f t="shared" si="27"/>
        <v>0.475</v>
      </c>
      <c r="K336" s="27"/>
      <c r="L336" s="27">
        <f>I336*-1</f>
        <v>21</v>
      </c>
      <c r="M336" s="27"/>
    </row>
  </sheetData>
  <autoFilter xmlns:etc="http://www.wps.cn/officeDocument/2017/etCustomData" ref="A1:M336" etc:filterBottomFollowUsedRange="0">
    <extLst/>
  </autoFilter>
  <sortState ref="A2:J380">
    <sortCondition ref="B2:B380"/>
    <sortCondition ref="C2:C380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4"/>
  <sheetViews>
    <sheetView workbookViewId="0">
      <pane ySplit="1" topLeftCell="A2" activePane="bottomLeft" state="frozen"/>
      <selection/>
      <selection pane="bottomLeft" activeCell="C8" sqref="C8"/>
    </sheetView>
  </sheetViews>
  <sheetFormatPr defaultColWidth="9" defaultRowHeight="20" customHeight="1"/>
  <cols>
    <col min="1" max="1" width="7.875" customWidth="1"/>
    <col min="2" max="2" width="10" customWidth="1"/>
    <col min="3" max="3" width="19.125" style="56" customWidth="1"/>
    <col min="4" max="4" width="10.25" customWidth="1"/>
    <col min="5" max="5" width="7.75" customWidth="1"/>
    <col min="6" max="6" width="9" style="58" customWidth="1"/>
    <col min="7" max="7" width="7.875" style="58" customWidth="1"/>
    <col min="8" max="8" width="7.5" style="58" customWidth="1"/>
    <col min="9" max="9" width="6.75" style="58" customWidth="1"/>
    <col min="10" max="10" width="10.625" style="59" customWidth="1"/>
    <col min="11" max="11" width="10.125" style="59" customWidth="1"/>
    <col min="12" max="12" width="9.875" style="59" customWidth="1"/>
    <col min="13" max="13" width="8.125" style="59" customWidth="1"/>
    <col min="14" max="14" width="11.25" style="59" customWidth="1"/>
    <col min="15" max="15" width="9.125" style="59" customWidth="1"/>
    <col min="16" max="16" width="10.125" style="60" customWidth="1"/>
    <col min="17" max="18" width="9.625" style="61" customWidth="1"/>
    <col min="19" max="19" width="7.5" style="61" customWidth="1"/>
    <col min="20" max="20" width="9.625" style="61" customWidth="1"/>
    <col min="21" max="21" width="8.875" style="61" customWidth="1"/>
    <col min="22" max="22" width="24.25" customWidth="1"/>
  </cols>
  <sheetData>
    <row r="1" s="56" customFormat="1" ht="47" customHeight="1" spans="1:21">
      <c r="A1" s="26" t="s">
        <v>1</v>
      </c>
      <c r="B1" s="26" t="s">
        <v>2</v>
      </c>
      <c r="C1" s="26" t="s">
        <v>3</v>
      </c>
      <c r="D1" s="26" t="s">
        <v>522</v>
      </c>
      <c r="E1" s="26" t="s">
        <v>523</v>
      </c>
      <c r="F1" s="62" t="s">
        <v>524</v>
      </c>
      <c r="G1" s="62" t="s">
        <v>525</v>
      </c>
      <c r="H1" s="62" t="s">
        <v>8</v>
      </c>
      <c r="I1" s="62" t="s">
        <v>526</v>
      </c>
      <c r="J1" s="18" t="s">
        <v>527</v>
      </c>
      <c r="K1" s="18" t="s">
        <v>528</v>
      </c>
      <c r="L1" s="18" t="s">
        <v>529</v>
      </c>
      <c r="M1" s="18" t="s">
        <v>530</v>
      </c>
      <c r="N1" s="18" t="s">
        <v>531</v>
      </c>
      <c r="O1" s="18" t="s">
        <v>532</v>
      </c>
      <c r="P1" s="65" t="s">
        <v>533</v>
      </c>
      <c r="Q1" s="49" t="s">
        <v>534</v>
      </c>
      <c r="R1" s="49" t="s">
        <v>535</v>
      </c>
      <c r="S1" s="49" t="s">
        <v>530</v>
      </c>
      <c r="T1" s="49" t="s">
        <v>536</v>
      </c>
      <c r="U1" s="49" t="s">
        <v>532</v>
      </c>
    </row>
    <row r="2" ht="22" customHeight="1" spans="1:22">
      <c r="A2" s="26">
        <v>2876</v>
      </c>
      <c r="B2" s="26" t="s">
        <v>108</v>
      </c>
      <c r="C2" s="63" t="s">
        <v>229</v>
      </c>
      <c r="D2" s="26" t="s">
        <v>233</v>
      </c>
      <c r="E2" s="26">
        <v>2</v>
      </c>
      <c r="F2" s="62">
        <v>30</v>
      </c>
      <c r="G2" s="62">
        <v>55</v>
      </c>
      <c r="H2" s="62">
        <f t="shared" ref="H2:H65" si="0">G2-F2</f>
        <v>25</v>
      </c>
      <c r="I2" s="66">
        <f t="shared" ref="I2:I65" si="1">G2/F2</f>
        <v>1.83333333333333</v>
      </c>
      <c r="J2" s="67">
        <v>0.93</v>
      </c>
      <c r="K2" s="67" t="s">
        <v>537</v>
      </c>
      <c r="L2" s="67" t="s">
        <v>538</v>
      </c>
      <c r="M2" s="67">
        <f t="shared" ref="M2:M65" si="2">K2-L2</f>
        <v>0.00640000000000007</v>
      </c>
      <c r="N2" s="67" t="str">
        <f t="shared" ref="N2:N7" si="3">K2</f>
        <v>98.3%</v>
      </c>
      <c r="O2" s="67">
        <f t="shared" ref="O2:O65" si="4">K2-J2</f>
        <v>0.0529999999999999</v>
      </c>
      <c r="P2" s="65">
        <v>0.92</v>
      </c>
      <c r="Q2" s="68" t="s">
        <v>539</v>
      </c>
      <c r="R2" s="68" t="s">
        <v>540</v>
      </c>
      <c r="S2" s="46">
        <f t="shared" ref="S2:S65" si="5">Q2-R2</f>
        <v>0.0116000000000001</v>
      </c>
      <c r="T2" s="69">
        <v>0.96</v>
      </c>
      <c r="U2" s="46">
        <f t="shared" ref="U2:U65" si="6">Q2-P2</f>
        <v>0.0409</v>
      </c>
      <c r="V2" t="s">
        <v>541</v>
      </c>
    </row>
    <row r="3" ht="24" customHeight="1" spans="1:21">
      <c r="A3" s="26">
        <v>2873</v>
      </c>
      <c r="B3" s="26" t="s">
        <v>201</v>
      </c>
      <c r="C3" s="26" t="s">
        <v>220</v>
      </c>
      <c r="D3" s="26" t="s">
        <v>542</v>
      </c>
      <c r="E3" s="26">
        <v>2</v>
      </c>
      <c r="F3" s="62">
        <v>30</v>
      </c>
      <c r="G3" s="62">
        <v>34</v>
      </c>
      <c r="H3" s="62">
        <f t="shared" si="0"/>
        <v>4</v>
      </c>
      <c r="I3" s="66">
        <f t="shared" si="1"/>
        <v>1.13333333333333</v>
      </c>
      <c r="J3" s="67">
        <v>0.8882</v>
      </c>
      <c r="K3" s="67" t="s">
        <v>543</v>
      </c>
      <c r="L3" s="67" t="s">
        <v>544</v>
      </c>
      <c r="M3" s="67">
        <f t="shared" si="2"/>
        <v>0.00439999999999996</v>
      </c>
      <c r="N3" s="67" t="str">
        <f t="shared" si="3"/>
        <v>91.7%</v>
      </c>
      <c r="O3" s="67">
        <f t="shared" si="4"/>
        <v>0.0288</v>
      </c>
      <c r="P3" s="65">
        <v>0.8</v>
      </c>
      <c r="Q3" s="68" t="s">
        <v>545</v>
      </c>
      <c r="R3" s="68" t="s">
        <v>546</v>
      </c>
      <c r="S3" s="46">
        <f t="shared" si="5"/>
        <v>-0.0141</v>
      </c>
      <c r="T3" s="69">
        <v>0.85</v>
      </c>
      <c r="U3" s="46">
        <f t="shared" si="6"/>
        <v>0.0499999999999999</v>
      </c>
    </row>
    <row r="4" customHeight="1" spans="1:21">
      <c r="A4" s="26">
        <v>2914</v>
      </c>
      <c r="B4" s="26" t="s">
        <v>254</v>
      </c>
      <c r="C4" s="26" t="s">
        <v>273</v>
      </c>
      <c r="D4" s="26" t="s">
        <v>547</v>
      </c>
      <c r="E4" s="26">
        <v>3</v>
      </c>
      <c r="F4" s="62">
        <v>93</v>
      </c>
      <c r="G4" s="62">
        <v>100</v>
      </c>
      <c r="H4" s="62">
        <f t="shared" si="0"/>
        <v>7</v>
      </c>
      <c r="I4" s="66">
        <f t="shared" si="1"/>
        <v>1.0752688172043</v>
      </c>
      <c r="J4" s="67">
        <v>0.8844</v>
      </c>
      <c r="K4" s="67" t="s">
        <v>548</v>
      </c>
      <c r="L4" s="67" t="s">
        <v>549</v>
      </c>
      <c r="M4" s="67">
        <f t="shared" si="2"/>
        <v>0.00129999999999997</v>
      </c>
      <c r="N4" s="67" t="str">
        <f t="shared" si="3"/>
        <v>91.42%</v>
      </c>
      <c r="O4" s="67">
        <f t="shared" si="4"/>
        <v>0.0298</v>
      </c>
      <c r="P4" s="65">
        <v>0.769335444699705</v>
      </c>
      <c r="Q4" s="68" t="s">
        <v>550</v>
      </c>
      <c r="R4" s="68" t="s">
        <v>551</v>
      </c>
      <c r="S4" s="46">
        <f t="shared" si="5"/>
        <v>-0.0142</v>
      </c>
      <c r="T4" s="69">
        <v>0.8</v>
      </c>
      <c r="U4" s="46">
        <f t="shared" si="6"/>
        <v>0.034864555300295</v>
      </c>
    </row>
    <row r="5" customHeight="1" spans="1:21">
      <c r="A5" s="26">
        <v>2839</v>
      </c>
      <c r="B5" s="26" t="s">
        <v>108</v>
      </c>
      <c r="C5" s="26" t="s">
        <v>198</v>
      </c>
      <c r="D5" s="26" t="s">
        <v>233</v>
      </c>
      <c r="E5" s="26">
        <v>2</v>
      </c>
      <c r="F5" s="62">
        <v>44</v>
      </c>
      <c r="G5" s="62">
        <v>59</v>
      </c>
      <c r="H5" s="62">
        <f t="shared" si="0"/>
        <v>15</v>
      </c>
      <c r="I5" s="66">
        <f t="shared" si="1"/>
        <v>1.34090909090909</v>
      </c>
      <c r="J5" s="67">
        <v>0.8653</v>
      </c>
      <c r="K5" s="67" t="s">
        <v>552</v>
      </c>
      <c r="L5" s="67" t="s">
        <v>553</v>
      </c>
      <c r="M5" s="67">
        <f t="shared" si="2"/>
        <v>-0.0267999999999999</v>
      </c>
      <c r="N5" s="67" t="str">
        <f t="shared" si="3"/>
        <v>85.39%</v>
      </c>
      <c r="O5" s="67">
        <f t="shared" si="4"/>
        <v>-0.0114</v>
      </c>
      <c r="P5" s="65">
        <v>0.727972482372085</v>
      </c>
      <c r="Q5" s="68" t="s">
        <v>554</v>
      </c>
      <c r="R5" s="68" t="s">
        <v>555</v>
      </c>
      <c r="S5" s="46">
        <f t="shared" si="5"/>
        <v>-0.00460000000000005</v>
      </c>
      <c r="T5" s="69">
        <v>0.72</v>
      </c>
      <c r="U5" s="46">
        <f t="shared" si="6"/>
        <v>-0.00697248237208503</v>
      </c>
    </row>
    <row r="6" customHeight="1" spans="1:21">
      <c r="A6" s="26">
        <v>2844</v>
      </c>
      <c r="B6" s="26" t="s">
        <v>201</v>
      </c>
      <c r="C6" s="26" t="s">
        <v>202</v>
      </c>
      <c r="D6" s="26" t="s">
        <v>542</v>
      </c>
      <c r="E6" s="26">
        <v>2</v>
      </c>
      <c r="F6" s="62">
        <v>40</v>
      </c>
      <c r="G6" s="62">
        <v>41</v>
      </c>
      <c r="H6" s="62">
        <f t="shared" si="0"/>
        <v>1</v>
      </c>
      <c r="I6" s="66">
        <f t="shared" si="1"/>
        <v>1.025</v>
      </c>
      <c r="J6" s="67">
        <v>0.8558</v>
      </c>
      <c r="K6" s="67" t="s">
        <v>556</v>
      </c>
      <c r="L6" s="67" t="s">
        <v>557</v>
      </c>
      <c r="M6" s="67">
        <f t="shared" si="2"/>
        <v>0.000200000000000089</v>
      </c>
      <c r="N6" s="67" t="str">
        <f t="shared" si="3"/>
        <v>84.12%</v>
      </c>
      <c r="O6" s="67">
        <f t="shared" si="4"/>
        <v>-0.0145999999999999</v>
      </c>
      <c r="P6" s="65">
        <v>0.695295357833656</v>
      </c>
      <c r="Q6" s="68" t="s">
        <v>558</v>
      </c>
      <c r="R6" s="68" t="s">
        <v>559</v>
      </c>
      <c r="S6" s="46">
        <f t="shared" si="5"/>
        <v>-0.0218999999999999</v>
      </c>
      <c r="T6" s="69">
        <v>0.69</v>
      </c>
      <c r="U6" s="46">
        <f t="shared" si="6"/>
        <v>0.00280464216634402</v>
      </c>
    </row>
    <row r="7" customHeight="1" spans="1:21">
      <c r="A7" s="26">
        <v>2894</v>
      </c>
      <c r="B7" s="26" t="s">
        <v>254</v>
      </c>
      <c r="C7" s="26" t="s">
        <v>255</v>
      </c>
      <c r="D7" s="26" t="s">
        <v>547</v>
      </c>
      <c r="E7" s="26">
        <v>2</v>
      </c>
      <c r="F7" s="62">
        <v>80</v>
      </c>
      <c r="G7" s="62">
        <v>110</v>
      </c>
      <c r="H7" s="62">
        <f t="shared" si="0"/>
        <v>30</v>
      </c>
      <c r="I7" s="66">
        <f t="shared" si="1"/>
        <v>1.375</v>
      </c>
      <c r="J7" s="67">
        <v>0.8</v>
      </c>
      <c r="K7" s="67" t="s">
        <v>560</v>
      </c>
      <c r="L7" s="67" t="s">
        <v>561</v>
      </c>
      <c r="M7" s="67">
        <f t="shared" si="2"/>
        <v>0.00630000000000008</v>
      </c>
      <c r="N7" s="67" t="str">
        <f t="shared" si="3"/>
        <v>82.29%</v>
      </c>
      <c r="O7" s="67">
        <f t="shared" si="4"/>
        <v>0.0229</v>
      </c>
      <c r="P7" s="65">
        <v>0.6</v>
      </c>
      <c r="Q7" s="68" t="s">
        <v>562</v>
      </c>
      <c r="R7" s="68" t="s">
        <v>563</v>
      </c>
      <c r="S7" s="46">
        <f t="shared" si="5"/>
        <v>0.0331</v>
      </c>
      <c r="T7" s="69">
        <v>0.88</v>
      </c>
      <c r="U7" s="46">
        <f t="shared" si="6"/>
        <v>0.0809000000000001</v>
      </c>
    </row>
    <row r="8" customHeight="1" spans="1:21">
      <c r="A8" s="26">
        <v>2483</v>
      </c>
      <c r="B8" s="26" t="s">
        <v>36</v>
      </c>
      <c r="C8" s="26" t="s">
        <v>66</v>
      </c>
      <c r="D8" s="26" t="s">
        <v>564</v>
      </c>
      <c r="E8" s="26">
        <v>2</v>
      </c>
      <c r="F8" s="62">
        <v>60</v>
      </c>
      <c r="G8" s="62">
        <v>63</v>
      </c>
      <c r="H8" s="62">
        <f t="shared" si="0"/>
        <v>3</v>
      </c>
      <c r="I8" s="66">
        <f t="shared" si="1"/>
        <v>1.05</v>
      </c>
      <c r="J8" s="67">
        <v>0.8</v>
      </c>
      <c r="K8" s="67" t="s">
        <v>565</v>
      </c>
      <c r="L8" s="67" t="s">
        <v>566</v>
      </c>
      <c r="M8" s="67">
        <f t="shared" si="2"/>
        <v>0.1002</v>
      </c>
      <c r="N8" s="67">
        <v>0.980936801342656</v>
      </c>
      <c r="O8" s="67">
        <f t="shared" si="4"/>
        <v>0.1756</v>
      </c>
      <c r="P8" s="65">
        <v>0.55</v>
      </c>
      <c r="Q8" s="68" t="s">
        <v>567</v>
      </c>
      <c r="R8" s="68" t="s">
        <v>568</v>
      </c>
      <c r="S8" s="46">
        <f t="shared" si="5"/>
        <v>0.1181</v>
      </c>
      <c r="T8" s="46">
        <v>0.575522850503486</v>
      </c>
      <c r="U8" s="46">
        <f t="shared" si="6"/>
        <v>-0.0891</v>
      </c>
    </row>
    <row r="9" customHeight="1" spans="1:21">
      <c r="A9" s="26">
        <v>2904</v>
      </c>
      <c r="B9" s="26" t="s">
        <v>241</v>
      </c>
      <c r="C9" s="26" t="s">
        <v>261</v>
      </c>
      <c r="D9" s="26" t="s">
        <v>262</v>
      </c>
      <c r="E9" s="26">
        <v>2</v>
      </c>
      <c r="F9" s="62">
        <v>60</v>
      </c>
      <c r="G9" s="62">
        <v>65</v>
      </c>
      <c r="H9" s="62">
        <f t="shared" si="0"/>
        <v>5</v>
      </c>
      <c r="I9" s="66">
        <f t="shared" si="1"/>
        <v>1.08333333333333</v>
      </c>
      <c r="J9" s="67">
        <v>0.9</v>
      </c>
      <c r="K9" s="67" t="s">
        <v>569</v>
      </c>
      <c r="L9" s="67" t="s">
        <v>570</v>
      </c>
      <c r="M9" s="67">
        <f t="shared" si="2"/>
        <v>-0.00540000000000007</v>
      </c>
      <c r="N9" s="67">
        <v>0.97826117468436</v>
      </c>
      <c r="O9" s="67">
        <f t="shared" si="4"/>
        <v>-0.0806</v>
      </c>
      <c r="P9" s="65">
        <v>0.8</v>
      </c>
      <c r="Q9" s="68" t="s">
        <v>571</v>
      </c>
      <c r="R9" s="68" t="s">
        <v>572</v>
      </c>
      <c r="S9" s="46">
        <f t="shared" si="5"/>
        <v>0.0291</v>
      </c>
      <c r="T9" s="46">
        <v>0.946781115879828</v>
      </c>
      <c r="U9" s="46">
        <f t="shared" si="6"/>
        <v>-0.1775</v>
      </c>
    </row>
    <row r="10" customHeight="1" spans="1:21">
      <c r="A10" s="26">
        <v>2408</v>
      </c>
      <c r="B10" s="26" t="s">
        <v>36</v>
      </c>
      <c r="C10" s="26" t="s">
        <v>37</v>
      </c>
      <c r="D10" s="26" t="s">
        <v>564</v>
      </c>
      <c r="E10" s="26">
        <v>2</v>
      </c>
      <c r="F10" s="62">
        <v>60</v>
      </c>
      <c r="G10" s="62">
        <v>46</v>
      </c>
      <c r="H10" s="62">
        <f t="shared" si="0"/>
        <v>-14</v>
      </c>
      <c r="I10" s="66">
        <f t="shared" si="1"/>
        <v>0.766666666666667</v>
      </c>
      <c r="J10" s="67">
        <v>0.86</v>
      </c>
      <c r="K10" s="67" t="s">
        <v>573</v>
      </c>
      <c r="L10" s="67" t="s">
        <v>574</v>
      </c>
      <c r="M10" s="67">
        <f t="shared" si="2"/>
        <v>0.0771000000000002</v>
      </c>
      <c r="N10" s="67">
        <v>0.977299313291427</v>
      </c>
      <c r="O10" s="67">
        <f t="shared" si="4"/>
        <v>0.0665000000000001</v>
      </c>
      <c r="P10" s="65">
        <v>0.7</v>
      </c>
      <c r="Q10" s="68" t="s">
        <v>575</v>
      </c>
      <c r="R10" s="68" t="s">
        <v>576</v>
      </c>
      <c r="S10" s="46">
        <f t="shared" si="5"/>
        <v>-0.0109000000000001</v>
      </c>
      <c r="T10" s="46">
        <v>0.67125</v>
      </c>
      <c r="U10" s="46">
        <f t="shared" si="6"/>
        <v>-0.3524</v>
      </c>
    </row>
    <row r="11" customHeight="1" spans="1:21">
      <c r="A11" s="26">
        <v>2559</v>
      </c>
      <c r="B11" s="26" t="s">
        <v>36</v>
      </c>
      <c r="C11" s="26" t="s">
        <v>88</v>
      </c>
      <c r="D11" s="26" t="s">
        <v>564</v>
      </c>
      <c r="E11" s="26">
        <v>3</v>
      </c>
      <c r="F11" s="62">
        <v>93</v>
      </c>
      <c r="G11" s="62">
        <v>98</v>
      </c>
      <c r="H11" s="62">
        <f t="shared" si="0"/>
        <v>5</v>
      </c>
      <c r="I11" s="66">
        <f t="shared" si="1"/>
        <v>1.05376344086022</v>
      </c>
      <c r="J11" s="67">
        <v>0.88</v>
      </c>
      <c r="K11" s="67" t="s">
        <v>577</v>
      </c>
      <c r="L11" s="67" t="s">
        <v>578</v>
      </c>
      <c r="M11" s="67">
        <f t="shared" si="2"/>
        <v>-0.00439999999999996</v>
      </c>
      <c r="N11" s="67">
        <v>0.968854121883061</v>
      </c>
      <c r="O11" s="67">
        <f t="shared" si="4"/>
        <v>0.0347</v>
      </c>
      <c r="P11" s="65">
        <v>0.76</v>
      </c>
      <c r="Q11" s="68" t="s">
        <v>579</v>
      </c>
      <c r="R11" s="68" t="s">
        <v>580</v>
      </c>
      <c r="S11" s="46">
        <f t="shared" si="5"/>
        <v>0.0108999999999999</v>
      </c>
      <c r="T11" s="46">
        <v>0.892430278884462</v>
      </c>
      <c r="U11" s="46">
        <f t="shared" si="6"/>
        <v>0.0237999999999999</v>
      </c>
    </row>
    <row r="12" customHeight="1" spans="1:21">
      <c r="A12" s="26">
        <v>2755</v>
      </c>
      <c r="B12" s="26" t="s">
        <v>13</v>
      </c>
      <c r="C12" s="26" t="s">
        <v>146</v>
      </c>
      <c r="D12" s="26" t="s">
        <v>581</v>
      </c>
      <c r="E12" s="26">
        <v>2</v>
      </c>
      <c r="F12" s="62">
        <v>150</v>
      </c>
      <c r="G12" s="62">
        <v>150</v>
      </c>
      <c r="H12" s="62">
        <f t="shared" si="0"/>
        <v>0</v>
      </c>
      <c r="I12" s="66">
        <f t="shared" si="1"/>
        <v>1</v>
      </c>
      <c r="J12" s="67">
        <v>0.8614</v>
      </c>
      <c r="K12" s="67" t="s">
        <v>582</v>
      </c>
      <c r="L12" s="67" t="s">
        <v>583</v>
      </c>
      <c r="M12" s="67">
        <f t="shared" si="2"/>
        <v>0.00480000000000003</v>
      </c>
      <c r="N12" s="67">
        <v>0.968699880130852</v>
      </c>
      <c r="O12" s="67">
        <f t="shared" si="4"/>
        <v>0.00619999999999998</v>
      </c>
      <c r="P12" s="65">
        <v>0.693752442159383</v>
      </c>
      <c r="Q12" s="68" t="s">
        <v>584</v>
      </c>
      <c r="R12" s="68" t="s">
        <v>585</v>
      </c>
      <c r="S12" s="46">
        <f t="shared" si="5"/>
        <v>-0.0271000000000001</v>
      </c>
      <c r="T12" s="46">
        <v>0.899008966493629</v>
      </c>
      <c r="U12" s="46">
        <f t="shared" si="6"/>
        <v>-0.0257524421593831</v>
      </c>
    </row>
    <row r="13" customHeight="1" spans="1:21">
      <c r="A13" s="26">
        <v>2886</v>
      </c>
      <c r="B13" s="26" t="s">
        <v>241</v>
      </c>
      <c r="C13" s="26" t="s">
        <v>245</v>
      </c>
      <c r="D13" s="26" t="s">
        <v>262</v>
      </c>
      <c r="E13" s="26">
        <v>2</v>
      </c>
      <c r="F13" s="62">
        <v>60</v>
      </c>
      <c r="G13" s="62">
        <v>55</v>
      </c>
      <c r="H13" s="62">
        <f t="shared" si="0"/>
        <v>-5</v>
      </c>
      <c r="I13" s="66">
        <f t="shared" si="1"/>
        <v>0.916666666666667</v>
      </c>
      <c r="J13" s="67">
        <v>0.8</v>
      </c>
      <c r="K13" s="67" t="s">
        <v>586</v>
      </c>
      <c r="L13" s="67" t="s">
        <v>587</v>
      </c>
      <c r="M13" s="67">
        <f t="shared" si="2"/>
        <v>-0.0126000000000001</v>
      </c>
      <c r="N13" s="67">
        <v>0.964091277344671</v>
      </c>
      <c r="O13" s="67">
        <f t="shared" si="4"/>
        <v>-0.0358000000000001</v>
      </c>
      <c r="P13" s="65">
        <v>0.597067434831885</v>
      </c>
      <c r="Q13" s="68" t="s">
        <v>588</v>
      </c>
      <c r="R13" s="68" t="s">
        <v>589</v>
      </c>
      <c r="S13" s="46">
        <f t="shared" si="5"/>
        <v>-0.0126999999999999</v>
      </c>
      <c r="T13" s="46">
        <v>0.920515574650913</v>
      </c>
      <c r="U13" s="46">
        <f t="shared" si="6"/>
        <v>-0.0614674348318849</v>
      </c>
    </row>
    <row r="14" customHeight="1" spans="1:21">
      <c r="A14" s="26">
        <v>2479</v>
      </c>
      <c r="B14" s="26" t="s">
        <v>36</v>
      </c>
      <c r="C14" s="26" t="s">
        <v>63</v>
      </c>
      <c r="D14" s="26" t="s">
        <v>564</v>
      </c>
      <c r="E14" s="26">
        <v>2</v>
      </c>
      <c r="F14" s="62">
        <v>94</v>
      </c>
      <c r="G14" s="62">
        <v>97</v>
      </c>
      <c r="H14" s="62">
        <f t="shared" si="0"/>
        <v>3</v>
      </c>
      <c r="I14" s="66">
        <f t="shared" si="1"/>
        <v>1.03191489361702</v>
      </c>
      <c r="J14" s="67">
        <v>0.8671</v>
      </c>
      <c r="K14" s="67" t="s">
        <v>590</v>
      </c>
      <c r="L14" s="67" t="s">
        <v>591</v>
      </c>
      <c r="M14" s="67">
        <f t="shared" si="2"/>
        <v>0.0292999999999999</v>
      </c>
      <c r="N14" s="67">
        <v>0.963876590385671</v>
      </c>
      <c r="O14" s="67">
        <f t="shared" si="4"/>
        <v>0.0134</v>
      </c>
      <c r="P14" s="65">
        <v>0.78</v>
      </c>
      <c r="Q14" s="68" t="s">
        <v>592</v>
      </c>
      <c r="R14" s="68" t="s">
        <v>593</v>
      </c>
      <c r="S14" s="46">
        <f t="shared" si="5"/>
        <v>-0.00580000000000003</v>
      </c>
      <c r="T14" s="46">
        <v>0.91703056768559</v>
      </c>
      <c r="U14" s="46">
        <f t="shared" si="6"/>
        <v>-0.0426000000000001</v>
      </c>
    </row>
    <row r="15" customHeight="1" spans="1:21">
      <c r="A15" s="26">
        <v>2497</v>
      </c>
      <c r="B15" s="26" t="s">
        <v>36</v>
      </c>
      <c r="C15" s="26" t="s">
        <v>69</v>
      </c>
      <c r="D15" s="26" t="s">
        <v>564</v>
      </c>
      <c r="E15" s="26">
        <v>3</v>
      </c>
      <c r="F15" s="62">
        <v>60</v>
      </c>
      <c r="G15" s="62">
        <v>79</v>
      </c>
      <c r="H15" s="62">
        <f t="shared" si="0"/>
        <v>19</v>
      </c>
      <c r="I15" s="66">
        <f t="shared" si="1"/>
        <v>1.31666666666667</v>
      </c>
      <c r="J15" s="67">
        <v>0.8783</v>
      </c>
      <c r="K15" s="67" t="s">
        <v>594</v>
      </c>
      <c r="L15" s="67" t="s">
        <v>595</v>
      </c>
      <c r="M15" s="67">
        <f t="shared" si="2"/>
        <v>-0.0137999999999999</v>
      </c>
      <c r="N15" s="67">
        <v>0.963247118578328</v>
      </c>
      <c r="O15" s="67">
        <f t="shared" si="4"/>
        <v>-0.00379999999999991</v>
      </c>
      <c r="P15" s="65">
        <v>0.754805132285657</v>
      </c>
      <c r="Q15" s="68" t="s">
        <v>596</v>
      </c>
      <c r="R15" s="68" t="s">
        <v>597</v>
      </c>
      <c r="S15" s="46">
        <f t="shared" si="5"/>
        <v>-0.0215000000000001</v>
      </c>
      <c r="T15" s="46">
        <v>0.885786802030457</v>
      </c>
      <c r="U15" s="46">
        <f t="shared" si="6"/>
        <v>-0.0651051322856571</v>
      </c>
    </row>
    <row r="16" customHeight="1" spans="1:22">
      <c r="A16" s="26">
        <v>2414</v>
      </c>
      <c r="B16" s="26" t="s">
        <v>13</v>
      </c>
      <c r="C16" s="63" t="s">
        <v>43</v>
      </c>
      <c r="D16" s="26" t="s">
        <v>581</v>
      </c>
      <c r="E16" s="26">
        <v>2</v>
      </c>
      <c r="F16" s="62">
        <v>62</v>
      </c>
      <c r="G16" s="62">
        <v>91</v>
      </c>
      <c r="H16" s="62">
        <f t="shared" si="0"/>
        <v>29</v>
      </c>
      <c r="I16" s="66">
        <f t="shared" si="1"/>
        <v>1.46774193548387</v>
      </c>
      <c r="J16" s="67">
        <v>0.8</v>
      </c>
      <c r="K16" s="67" t="s">
        <v>598</v>
      </c>
      <c r="L16" s="67" t="s">
        <v>583</v>
      </c>
      <c r="M16" s="67">
        <f t="shared" si="2"/>
        <v>0.0281</v>
      </c>
      <c r="N16" s="67">
        <v>0.955621214373697</v>
      </c>
      <c r="O16" s="67">
        <f t="shared" si="4"/>
        <v>0.0909</v>
      </c>
      <c r="P16" s="65">
        <v>0.68</v>
      </c>
      <c r="Q16" s="68" t="s">
        <v>599</v>
      </c>
      <c r="R16" s="68" t="s">
        <v>600</v>
      </c>
      <c r="S16" s="46">
        <f t="shared" si="5"/>
        <v>0.0389999999999999</v>
      </c>
      <c r="T16" s="46">
        <v>0.873060648801128</v>
      </c>
      <c r="U16" s="46">
        <f t="shared" si="6"/>
        <v>0.0473999999999999</v>
      </c>
      <c r="V16" t="s">
        <v>541</v>
      </c>
    </row>
    <row r="17" customHeight="1" spans="1:22">
      <c r="A17" s="26">
        <v>2883</v>
      </c>
      <c r="B17" s="26" t="s">
        <v>241</v>
      </c>
      <c r="C17" s="63" t="s">
        <v>242</v>
      </c>
      <c r="D17" s="26" t="s">
        <v>262</v>
      </c>
      <c r="E17" s="26">
        <v>2</v>
      </c>
      <c r="F17" s="62">
        <v>40</v>
      </c>
      <c r="G17" s="62">
        <v>59</v>
      </c>
      <c r="H17" s="62">
        <f t="shared" si="0"/>
        <v>19</v>
      </c>
      <c r="I17" s="66">
        <f t="shared" si="1"/>
        <v>1.475</v>
      </c>
      <c r="J17" s="67">
        <v>0.92</v>
      </c>
      <c r="K17" s="67" t="s">
        <v>601</v>
      </c>
      <c r="L17" s="67" t="s">
        <v>602</v>
      </c>
      <c r="M17" s="67">
        <f t="shared" si="2"/>
        <v>0.0714999999999999</v>
      </c>
      <c r="N17" s="67">
        <v>0.952432113443664</v>
      </c>
      <c r="O17" s="67">
        <f t="shared" si="4"/>
        <v>0.0207999999999999</v>
      </c>
      <c r="P17" s="65">
        <v>0.82</v>
      </c>
      <c r="Q17" s="68" t="s">
        <v>603</v>
      </c>
      <c r="R17" s="68" t="s">
        <v>604</v>
      </c>
      <c r="S17" s="46">
        <f t="shared" si="5"/>
        <v>0.0284</v>
      </c>
      <c r="T17" s="46">
        <v>0.834741784037559</v>
      </c>
      <c r="U17" s="46">
        <f t="shared" si="6"/>
        <v>-0.00139999999999996</v>
      </c>
      <c r="V17" t="s">
        <v>541</v>
      </c>
    </row>
    <row r="18" customHeight="1" spans="1:21">
      <c r="A18" s="26">
        <v>2451</v>
      </c>
      <c r="B18" s="26" t="s">
        <v>32</v>
      </c>
      <c r="C18" s="26" t="s">
        <v>52</v>
      </c>
      <c r="D18" s="26" t="s">
        <v>605</v>
      </c>
      <c r="E18" s="26">
        <v>3</v>
      </c>
      <c r="F18" s="62">
        <v>90</v>
      </c>
      <c r="G18" s="62">
        <v>81</v>
      </c>
      <c r="H18" s="62">
        <f t="shared" si="0"/>
        <v>-9</v>
      </c>
      <c r="I18" s="66">
        <f t="shared" si="1"/>
        <v>0.9</v>
      </c>
      <c r="J18" s="67">
        <v>0.8544</v>
      </c>
      <c r="K18" s="67" t="s">
        <v>606</v>
      </c>
      <c r="L18" s="67" t="s">
        <v>607</v>
      </c>
      <c r="M18" s="67">
        <f t="shared" si="2"/>
        <v>0.0570999999999999</v>
      </c>
      <c r="N18" s="67">
        <v>0.951321167184626</v>
      </c>
      <c r="O18" s="67">
        <f t="shared" si="4"/>
        <v>-0.0587000000000001</v>
      </c>
      <c r="P18" s="65">
        <v>0.666544354605833</v>
      </c>
      <c r="Q18" s="68" t="s">
        <v>608</v>
      </c>
      <c r="R18" s="68" t="s">
        <v>609</v>
      </c>
      <c r="S18" s="46">
        <f t="shared" si="5"/>
        <v>-0.00970000000000004</v>
      </c>
      <c r="T18" s="46">
        <v>0.851190476190476</v>
      </c>
      <c r="U18" s="46">
        <f t="shared" si="6"/>
        <v>-0.093744354605833</v>
      </c>
    </row>
    <row r="19" customHeight="1" spans="1:21">
      <c r="A19" s="26">
        <v>102934</v>
      </c>
      <c r="B19" s="26" t="s">
        <v>32</v>
      </c>
      <c r="C19" s="26" t="s">
        <v>299</v>
      </c>
      <c r="D19" s="26" t="s">
        <v>605</v>
      </c>
      <c r="E19" s="26">
        <v>2</v>
      </c>
      <c r="F19" s="62">
        <v>90</v>
      </c>
      <c r="G19" s="62">
        <v>141</v>
      </c>
      <c r="H19" s="62">
        <f t="shared" si="0"/>
        <v>51</v>
      </c>
      <c r="I19" s="66">
        <f t="shared" si="1"/>
        <v>1.56666666666667</v>
      </c>
      <c r="J19" s="67">
        <v>0.88</v>
      </c>
      <c r="K19" s="67" t="s">
        <v>610</v>
      </c>
      <c r="L19" s="67" t="s">
        <v>611</v>
      </c>
      <c r="M19" s="67">
        <f t="shared" si="2"/>
        <v>-0.00959999999999994</v>
      </c>
      <c r="N19" s="67">
        <v>0.950204472736066</v>
      </c>
      <c r="O19" s="67">
        <f t="shared" si="4"/>
        <v>0.0359</v>
      </c>
      <c r="P19" s="65">
        <v>0.78</v>
      </c>
      <c r="Q19" s="68" t="s">
        <v>612</v>
      </c>
      <c r="R19" s="68" t="s">
        <v>613</v>
      </c>
      <c r="S19" s="46">
        <f t="shared" si="5"/>
        <v>0.0111999999999999</v>
      </c>
      <c r="T19" s="46">
        <v>0.880021715526601</v>
      </c>
      <c r="U19" s="46">
        <f t="shared" si="6"/>
        <v>0.0305</v>
      </c>
    </row>
    <row r="20" customHeight="1" spans="1:21">
      <c r="A20" s="26">
        <v>2877</v>
      </c>
      <c r="B20" s="26" t="s">
        <v>108</v>
      </c>
      <c r="C20" s="26" t="s">
        <v>232</v>
      </c>
      <c r="D20" s="26" t="s">
        <v>233</v>
      </c>
      <c r="E20" s="26">
        <v>3</v>
      </c>
      <c r="F20" s="62">
        <v>90</v>
      </c>
      <c r="G20" s="62">
        <v>120</v>
      </c>
      <c r="H20" s="62">
        <f t="shared" si="0"/>
        <v>30</v>
      </c>
      <c r="I20" s="66">
        <f t="shared" si="1"/>
        <v>1.33333333333333</v>
      </c>
      <c r="J20" s="67">
        <v>0.88</v>
      </c>
      <c r="K20" s="67" t="s">
        <v>614</v>
      </c>
      <c r="L20" s="67" t="s">
        <v>615</v>
      </c>
      <c r="M20" s="67">
        <f t="shared" si="2"/>
        <v>-0.0202</v>
      </c>
      <c r="N20" s="67">
        <v>0.94535803120191</v>
      </c>
      <c r="O20" s="67">
        <f t="shared" si="4"/>
        <v>0.039</v>
      </c>
      <c r="P20" s="65">
        <v>0.7</v>
      </c>
      <c r="Q20" s="68" t="s">
        <v>616</v>
      </c>
      <c r="R20" s="68" t="s">
        <v>617</v>
      </c>
      <c r="S20" s="46">
        <f t="shared" si="5"/>
        <v>0.0250999999999999</v>
      </c>
      <c r="T20" s="46">
        <v>0.82</v>
      </c>
      <c r="U20" s="46">
        <f t="shared" si="6"/>
        <v>0.0294</v>
      </c>
    </row>
    <row r="21" customHeight="1" spans="1:21">
      <c r="A21" s="26">
        <v>108656</v>
      </c>
      <c r="B21" s="26" t="s">
        <v>108</v>
      </c>
      <c r="C21" s="26" t="s">
        <v>362</v>
      </c>
      <c r="D21" s="26" t="s">
        <v>233</v>
      </c>
      <c r="E21" s="26">
        <v>2</v>
      </c>
      <c r="F21" s="62">
        <v>120</v>
      </c>
      <c r="G21" s="62">
        <v>73</v>
      </c>
      <c r="H21" s="62">
        <f t="shared" si="0"/>
        <v>-47</v>
      </c>
      <c r="I21" s="66">
        <f t="shared" si="1"/>
        <v>0.608333333333333</v>
      </c>
      <c r="J21" s="67">
        <v>0.8</v>
      </c>
      <c r="K21" s="67" t="s">
        <v>618</v>
      </c>
      <c r="L21" s="67" t="s">
        <v>619</v>
      </c>
      <c r="M21" s="67">
        <f t="shared" si="2"/>
        <v>0.00729999999999997</v>
      </c>
      <c r="N21" s="67">
        <v>0.945056312380666</v>
      </c>
      <c r="O21" s="67">
        <f t="shared" si="4"/>
        <v>0.0527</v>
      </c>
      <c r="P21" s="65">
        <v>0.65</v>
      </c>
      <c r="Q21" s="68" t="s">
        <v>620</v>
      </c>
      <c r="R21" s="68" t="s">
        <v>621</v>
      </c>
      <c r="S21" s="46">
        <f t="shared" si="5"/>
        <v>0.0109999999999999</v>
      </c>
      <c r="T21" s="46">
        <v>0.781818181818182</v>
      </c>
      <c r="U21" s="46">
        <f t="shared" si="6"/>
        <v>-0.0720000000000001</v>
      </c>
    </row>
    <row r="22" customHeight="1" spans="1:21">
      <c r="A22" s="26">
        <v>2808</v>
      </c>
      <c r="B22" s="26" t="s">
        <v>32</v>
      </c>
      <c r="C22" s="26" t="s">
        <v>170</v>
      </c>
      <c r="D22" s="26" t="s">
        <v>605</v>
      </c>
      <c r="E22" s="26">
        <v>2</v>
      </c>
      <c r="F22" s="62">
        <v>120</v>
      </c>
      <c r="G22" s="62">
        <v>105</v>
      </c>
      <c r="H22" s="62">
        <f t="shared" si="0"/>
        <v>-15</v>
      </c>
      <c r="I22" s="66">
        <f t="shared" si="1"/>
        <v>0.875</v>
      </c>
      <c r="J22" s="67">
        <v>0.8717</v>
      </c>
      <c r="K22" s="67" t="s">
        <v>622</v>
      </c>
      <c r="L22" s="67" t="s">
        <v>623</v>
      </c>
      <c r="M22" s="67">
        <f t="shared" si="2"/>
        <v>0.00840000000000007</v>
      </c>
      <c r="N22" s="67">
        <v>0.941062506405968</v>
      </c>
      <c r="O22" s="67">
        <f t="shared" si="4"/>
        <v>-0.1597</v>
      </c>
      <c r="P22" s="65">
        <v>0.72318210180624</v>
      </c>
      <c r="Q22" s="68" t="s">
        <v>624</v>
      </c>
      <c r="R22" s="68" t="s">
        <v>567</v>
      </c>
      <c r="S22" s="46">
        <f t="shared" si="5"/>
        <v>-0.00420000000000004</v>
      </c>
      <c r="T22" s="46">
        <v>0.833422603106588</v>
      </c>
      <c r="U22" s="46">
        <f t="shared" si="6"/>
        <v>-0.26648210180624</v>
      </c>
    </row>
    <row r="23" customHeight="1" spans="1:21">
      <c r="A23" s="26">
        <v>2852</v>
      </c>
      <c r="B23" s="26" t="s">
        <v>201</v>
      </c>
      <c r="C23" s="26" t="s">
        <v>207</v>
      </c>
      <c r="D23" s="26" t="s">
        <v>542</v>
      </c>
      <c r="E23" s="26">
        <v>2</v>
      </c>
      <c r="F23" s="62">
        <v>62</v>
      </c>
      <c r="G23" s="62">
        <v>60</v>
      </c>
      <c r="H23" s="62">
        <f t="shared" si="0"/>
        <v>-2</v>
      </c>
      <c r="I23" s="66">
        <f t="shared" si="1"/>
        <v>0.967741935483871</v>
      </c>
      <c r="J23" s="67">
        <v>0.8729</v>
      </c>
      <c r="K23" s="67" t="s">
        <v>625</v>
      </c>
      <c r="L23" s="67" t="s">
        <v>626</v>
      </c>
      <c r="M23" s="67">
        <f t="shared" si="2"/>
        <v>-0.0156000000000001</v>
      </c>
      <c r="N23" s="67">
        <v>0.938964154607056</v>
      </c>
      <c r="O23" s="67">
        <f t="shared" si="4"/>
        <v>0.0119</v>
      </c>
      <c r="P23" s="65">
        <v>0.769726060734314</v>
      </c>
      <c r="Q23" s="68" t="s">
        <v>627</v>
      </c>
      <c r="R23" s="68" t="s">
        <v>628</v>
      </c>
      <c r="S23" s="46">
        <f t="shared" si="5"/>
        <v>-0.032</v>
      </c>
      <c r="T23" s="46">
        <v>0.834697217675941</v>
      </c>
      <c r="U23" s="46">
        <f t="shared" si="6"/>
        <v>-0.0442260607343141</v>
      </c>
    </row>
    <row r="24" customHeight="1" spans="1:21">
      <c r="A24" s="26">
        <v>2595</v>
      </c>
      <c r="B24" s="26" t="s">
        <v>25</v>
      </c>
      <c r="C24" s="26" t="s">
        <v>99</v>
      </c>
      <c r="D24" s="26" t="s">
        <v>629</v>
      </c>
      <c r="E24" s="26">
        <v>8</v>
      </c>
      <c r="F24" s="62">
        <v>320</v>
      </c>
      <c r="G24" s="62">
        <v>132</v>
      </c>
      <c r="H24" s="62">
        <f t="shared" si="0"/>
        <v>-188</v>
      </c>
      <c r="I24" s="66">
        <f t="shared" si="1"/>
        <v>0.4125</v>
      </c>
      <c r="J24" s="67">
        <v>0.9</v>
      </c>
      <c r="K24" s="67" t="s">
        <v>582</v>
      </c>
      <c r="L24" s="67" t="s">
        <v>630</v>
      </c>
      <c r="M24" s="67">
        <f t="shared" si="2"/>
        <v>-0.00679999999999992</v>
      </c>
      <c r="N24" s="67">
        <v>0.937255460978597</v>
      </c>
      <c r="O24" s="67">
        <f t="shared" si="4"/>
        <v>-0.0324</v>
      </c>
      <c r="P24" s="65">
        <v>0.55</v>
      </c>
      <c r="Q24" s="68" t="s">
        <v>631</v>
      </c>
      <c r="R24" s="68" t="s">
        <v>632</v>
      </c>
      <c r="S24" s="46">
        <f t="shared" si="5"/>
        <v>-0.0365</v>
      </c>
      <c r="T24" s="46">
        <v>0.470835434526811</v>
      </c>
      <c r="U24" s="46">
        <f t="shared" si="6"/>
        <v>-0.3476</v>
      </c>
    </row>
    <row r="25" customHeight="1" spans="1:21">
      <c r="A25" s="26">
        <v>2466</v>
      </c>
      <c r="B25" s="26" t="s">
        <v>32</v>
      </c>
      <c r="C25" s="26" t="s">
        <v>56</v>
      </c>
      <c r="D25" s="26" t="s">
        <v>605</v>
      </c>
      <c r="E25" s="26">
        <v>4</v>
      </c>
      <c r="F25" s="62">
        <v>160</v>
      </c>
      <c r="G25" s="62">
        <v>165</v>
      </c>
      <c r="H25" s="62">
        <f t="shared" si="0"/>
        <v>5</v>
      </c>
      <c r="I25" s="66">
        <f t="shared" si="1"/>
        <v>1.03125</v>
      </c>
      <c r="J25" s="67">
        <v>0.83</v>
      </c>
      <c r="K25" s="67" t="s">
        <v>633</v>
      </c>
      <c r="L25" s="67" t="s">
        <v>634</v>
      </c>
      <c r="M25" s="67">
        <f t="shared" si="2"/>
        <v>-0.0293</v>
      </c>
      <c r="N25" s="67">
        <v>0.935154834868696</v>
      </c>
      <c r="O25" s="67">
        <f t="shared" si="4"/>
        <v>0.0176000000000001</v>
      </c>
      <c r="P25" s="65">
        <v>0.6</v>
      </c>
      <c r="Q25" s="68" t="s">
        <v>635</v>
      </c>
      <c r="R25" s="68" t="s">
        <v>636</v>
      </c>
      <c r="S25" s="46">
        <f t="shared" si="5"/>
        <v>-0.0381</v>
      </c>
      <c r="T25" s="46">
        <v>0.790371724558196</v>
      </c>
      <c r="U25" s="46">
        <f t="shared" si="6"/>
        <v>-0.00780000000000003</v>
      </c>
    </row>
    <row r="26" customHeight="1" spans="1:21">
      <c r="A26" s="26">
        <v>2817</v>
      </c>
      <c r="B26" s="26" t="s">
        <v>36</v>
      </c>
      <c r="C26" s="26" t="s">
        <v>177</v>
      </c>
      <c r="D26" s="26" t="s">
        <v>564</v>
      </c>
      <c r="E26" s="26">
        <v>2</v>
      </c>
      <c r="F26" s="62">
        <v>120</v>
      </c>
      <c r="G26" s="62">
        <v>80</v>
      </c>
      <c r="H26" s="62">
        <f t="shared" si="0"/>
        <v>-40</v>
      </c>
      <c r="I26" s="66">
        <f t="shared" si="1"/>
        <v>0.666666666666667</v>
      </c>
      <c r="J26" s="67">
        <v>0.8672</v>
      </c>
      <c r="K26" s="67" t="s">
        <v>637</v>
      </c>
      <c r="L26" s="67" t="s">
        <v>638</v>
      </c>
      <c r="M26" s="67">
        <f t="shared" si="2"/>
        <v>0.0112</v>
      </c>
      <c r="N26" s="67">
        <v>0.930880829805436</v>
      </c>
      <c r="O26" s="67">
        <f t="shared" si="4"/>
        <v>0.0118</v>
      </c>
      <c r="P26" s="65">
        <v>0.756732394366197</v>
      </c>
      <c r="Q26" s="68" t="s">
        <v>639</v>
      </c>
      <c r="R26" s="68" t="s">
        <v>640</v>
      </c>
      <c r="S26" s="46">
        <f t="shared" si="5"/>
        <v>-0.00540000000000007</v>
      </c>
      <c r="T26" s="46">
        <v>0.802110817941952</v>
      </c>
      <c r="U26" s="46">
        <f t="shared" si="6"/>
        <v>-0.095332394366197</v>
      </c>
    </row>
    <row r="27" customHeight="1" spans="1:21">
      <c r="A27" s="26">
        <v>122718</v>
      </c>
      <c r="B27" s="26" t="s">
        <v>201</v>
      </c>
      <c r="C27" s="26" t="s">
        <v>479</v>
      </c>
      <c r="D27" s="26" t="s">
        <v>542</v>
      </c>
      <c r="E27" s="26">
        <v>2</v>
      </c>
      <c r="F27" s="62">
        <v>60</v>
      </c>
      <c r="G27" s="62">
        <v>80</v>
      </c>
      <c r="H27" s="62">
        <f t="shared" si="0"/>
        <v>20</v>
      </c>
      <c r="I27" s="66">
        <f t="shared" si="1"/>
        <v>1.33333333333333</v>
      </c>
      <c r="J27" s="67">
        <v>0.83</v>
      </c>
      <c r="K27" s="67" t="s">
        <v>641</v>
      </c>
      <c r="L27" s="67" t="s">
        <v>642</v>
      </c>
      <c r="M27" s="67">
        <f t="shared" si="2"/>
        <v>-0.00609999999999999</v>
      </c>
      <c r="N27" s="67">
        <v>0.929155127474638</v>
      </c>
      <c r="O27" s="67">
        <f t="shared" si="4"/>
        <v>0.0775</v>
      </c>
      <c r="P27" s="65">
        <v>0.65</v>
      </c>
      <c r="Q27" s="68" t="s">
        <v>643</v>
      </c>
      <c r="R27" s="68" t="s">
        <v>644</v>
      </c>
      <c r="S27" s="46">
        <f t="shared" si="5"/>
        <v>-0.0211</v>
      </c>
      <c r="T27" s="46">
        <v>0.842293906810036</v>
      </c>
      <c r="U27" s="46">
        <f t="shared" si="6"/>
        <v>0.1333</v>
      </c>
    </row>
    <row r="28" customHeight="1" spans="1:21">
      <c r="A28" s="26">
        <v>2735</v>
      </c>
      <c r="B28" s="26" t="s">
        <v>36</v>
      </c>
      <c r="C28" s="26" t="s">
        <v>130</v>
      </c>
      <c r="D28" s="26" t="s">
        <v>564</v>
      </c>
      <c r="E28" s="26">
        <v>2</v>
      </c>
      <c r="F28" s="62">
        <v>90</v>
      </c>
      <c r="G28" s="62">
        <v>98</v>
      </c>
      <c r="H28" s="62">
        <f t="shared" si="0"/>
        <v>8</v>
      </c>
      <c r="I28" s="66">
        <f t="shared" si="1"/>
        <v>1.08888888888889</v>
      </c>
      <c r="J28" s="67">
        <v>0.88</v>
      </c>
      <c r="K28" s="67" t="s">
        <v>645</v>
      </c>
      <c r="L28" s="67" t="s">
        <v>646</v>
      </c>
      <c r="M28" s="67">
        <f t="shared" si="2"/>
        <v>-0.00800000000000001</v>
      </c>
      <c r="N28" s="67">
        <v>0.929054564042302</v>
      </c>
      <c r="O28" s="67">
        <f t="shared" si="4"/>
        <v>0.0144</v>
      </c>
      <c r="P28" s="65">
        <v>0.78</v>
      </c>
      <c r="Q28" s="68" t="s">
        <v>643</v>
      </c>
      <c r="R28" s="68" t="s">
        <v>647</v>
      </c>
      <c r="S28" s="46">
        <f t="shared" si="5"/>
        <v>-0.00109999999999999</v>
      </c>
      <c r="T28" s="46">
        <v>0.844192634560907</v>
      </c>
      <c r="U28" s="46">
        <f t="shared" si="6"/>
        <v>0.00329999999999997</v>
      </c>
    </row>
    <row r="29" customHeight="1" spans="1:21">
      <c r="A29" s="64">
        <v>303881</v>
      </c>
      <c r="B29" s="26" t="s">
        <v>280</v>
      </c>
      <c r="C29" s="26" t="s">
        <v>516</v>
      </c>
      <c r="D29" s="26" t="s">
        <v>648</v>
      </c>
      <c r="E29" s="26">
        <v>2</v>
      </c>
      <c r="F29" s="62">
        <v>70</v>
      </c>
      <c r="G29" s="62">
        <v>84</v>
      </c>
      <c r="H29" s="62">
        <f t="shared" si="0"/>
        <v>14</v>
      </c>
      <c r="I29" s="66">
        <f t="shared" si="1"/>
        <v>1.2</v>
      </c>
      <c r="J29" s="67">
        <v>0.8</v>
      </c>
      <c r="K29" s="67" t="s">
        <v>649</v>
      </c>
      <c r="L29" s="67" t="s">
        <v>650</v>
      </c>
      <c r="M29" s="67">
        <f t="shared" si="2"/>
        <v>0.1266</v>
      </c>
      <c r="N29" s="67">
        <v>0.928879590070441</v>
      </c>
      <c r="O29" s="67">
        <f t="shared" si="4"/>
        <v>0.0488</v>
      </c>
      <c r="P29" s="65">
        <v>0.665135699373695</v>
      </c>
      <c r="Q29" s="68" t="s">
        <v>651</v>
      </c>
      <c r="R29" s="68" t="s">
        <v>652</v>
      </c>
      <c r="S29" s="46">
        <f t="shared" si="5"/>
        <v>0.1328</v>
      </c>
      <c r="T29" s="46">
        <v>0.844444444444444</v>
      </c>
      <c r="U29" s="46">
        <f t="shared" si="6"/>
        <v>0.024764300626305</v>
      </c>
    </row>
    <row r="30" customHeight="1" spans="1:21">
      <c r="A30" s="26">
        <v>114844</v>
      </c>
      <c r="B30" s="26" t="s">
        <v>32</v>
      </c>
      <c r="C30" s="26" t="s">
        <v>428</v>
      </c>
      <c r="D30" s="26" t="s">
        <v>605</v>
      </c>
      <c r="E30" s="26">
        <v>2</v>
      </c>
      <c r="F30" s="62">
        <v>160</v>
      </c>
      <c r="G30" s="62">
        <v>201</v>
      </c>
      <c r="H30" s="62">
        <f t="shared" si="0"/>
        <v>41</v>
      </c>
      <c r="I30" s="66">
        <f t="shared" si="1"/>
        <v>1.25625</v>
      </c>
      <c r="J30" s="67">
        <v>0.8689</v>
      </c>
      <c r="K30" s="67" t="s">
        <v>653</v>
      </c>
      <c r="L30" s="67" t="s">
        <v>654</v>
      </c>
      <c r="M30" s="67">
        <f t="shared" si="2"/>
        <v>0.0107999999999999</v>
      </c>
      <c r="N30" s="67">
        <v>0.927385139351003</v>
      </c>
      <c r="O30" s="67">
        <f t="shared" si="4"/>
        <v>0.0420999999999999</v>
      </c>
      <c r="P30" s="65">
        <v>0.591175156890637</v>
      </c>
      <c r="Q30" s="68" t="s">
        <v>655</v>
      </c>
      <c r="R30" s="68" t="s">
        <v>656</v>
      </c>
      <c r="S30" s="46">
        <f t="shared" si="5"/>
        <v>-0.0443</v>
      </c>
      <c r="T30" s="46">
        <v>0.644460535843592</v>
      </c>
      <c r="U30" s="46">
        <f t="shared" si="6"/>
        <v>0.000224843109362993</v>
      </c>
    </row>
    <row r="31" s="57" customFormat="1" customHeight="1" spans="1:21">
      <c r="A31" s="26">
        <v>102564</v>
      </c>
      <c r="B31" s="26" t="s">
        <v>194</v>
      </c>
      <c r="C31" s="26" t="s">
        <v>290</v>
      </c>
      <c r="D31" s="26" t="s">
        <v>657</v>
      </c>
      <c r="E31" s="26">
        <v>2</v>
      </c>
      <c r="F31" s="62">
        <v>42</v>
      </c>
      <c r="G31" s="62">
        <v>48</v>
      </c>
      <c r="H31" s="62">
        <f t="shared" si="0"/>
        <v>6</v>
      </c>
      <c r="I31" s="66">
        <f t="shared" si="1"/>
        <v>1.14285714285714</v>
      </c>
      <c r="J31" s="67">
        <v>0.86</v>
      </c>
      <c r="K31" s="67" t="s">
        <v>658</v>
      </c>
      <c r="L31" s="67" t="s">
        <v>659</v>
      </c>
      <c r="M31" s="67">
        <f t="shared" si="2"/>
        <v>0.0217999999999999</v>
      </c>
      <c r="N31" s="67">
        <v>0.925587793075326</v>
      </c>
      <c r="O31" s="67">
        <f t="shared" si="4"/>
        <v>0.000199999999999978</v>
      </c>
      <c r="P31" s="65">
        <v>0.678699784017279</v>
      </c>
      <c r="Q31" s="68" t="s">
        <v>660</v>
      </c>
      <c r="R31" s="68" t="s">
        <v>661</v>
      </c>
      <c r="S31" s="46">
        <f t="shared" si="5"/>
        <v>0.0172</v>
      </c>
      <c r="T31" s="46">
        <v>0.82469512195122</v>
      </c>
      <c r="U31" s="46">
        <f t="shared" si="6"/>
        <v>-0.00999978401727897</v>
      </c>
    </row>
    <row r="32" customHeight="1" spans="1:21">
      <c r="A32" s="26">
        <v>2722</v>
      </c>
      <c r="B32" s="26" t="s">
        <v>13</v>
      </c>
      <c r="C32" s="26" t="s">
        <v>120</v>
      </c>
      <c r="D32" s="26" t="s">
        <v>581</v>
      </c>
      <c r="E32" s="26">
        <v>2</v>
      </c>
      <c r="F32" s="62">
        <v>120</v>
      </c>
      <c r="G32" s="62">
        <v>116</v>
      </c>
      <c r="H32" s="62">
        <f t="shared" si="0"/>
        <v>-4</v>
      </c>
      <c r="I32" s="66">
        <f t="shared" si="1"/>
        <v>0.966666666666667</v>
      </c>
      <c r="J32" s="67">
        <v>0.8</v>
      </c>
      <c r="K32" s="67" t="s">
        <v>662</v>
      </c>
      <c r="L32" s="67" t="s">
        <v>663</v>
      </c>
      <c r="M32" s="67">
        <f t="shared" si="2"/>
        <v>-0.1093</v>
      </c>
      <c r="N32" s="67">
        <v>0.925169178051332</v>
      </c>
      <c r="O32" s="67">
        <f t="shared" si="4"/>
        <v>-0.0256999999999999</v>
      </c>
      <c r="P32" s="65">
        <v>0.628873339544789</v>
      </c>
      <c r="Q32" s="68" t="s">
        <v>664</v>
      </c>
      <c r="R32" s="68" t="s">
        <v>665</v>
      </c>
      <c r="S32" s="46">
        <f t="shared" si="5"/>
        <v>-0.0612</v>
      </c>
      <c r="T32" s="46">
        <v>0.820710059171598</v>
      </c>
      <c r="U32" s="46">
        <f t="shared" si="6"/>
        <v>-0.049973339544789</v>
      </c>
    </row>
    <row r="33" customHeight="1" spans="1:21">
      <c r="A33" s="26">
        <v>119263</v>
      </c>
      <c r="B33" s="26" t="s">
        <v>13</v>
      </c>
      <c r="C33" s="26" t="s">
        <v>468</v>
      </c>
      <c r="D33" s="26" t="s">
        <v>581</v>
      </c>
      <c r="E33" s="26">
        <v>2</v>
      </c>
      <c r="F33" s="62">
        <v>62</v>
      </c>
      <c r="G33" s="62">
        <v>65</v>
      </c>
      <c r="H33" s="62">
        <f t="shared" si="0"/>
        <v>3</v>
      </c>
      <c r="I33" s="66">
        <f t="shared" si="1"/>
        <v>1.04838709677419</v>
      </c>
      <c r="J33" s="67">
        <v>0.88</v>
      </c>
      <c r="K33" s="67" t="s">
        <v>666</v>
      </c>
      <c r="L33" s="67" t="s">
        <v>667</v>
      </c>
      <c r="M33" s="67">
        <f t="shared" si="2"/>
        <v>-0.0301999999999999</v>
      </c>
      <c r="N33" s="67">
        <v>0.924846544308134</v>
      </c>
      <c r="O33" s="67">
        <f t="shared" si="4"/>
        <v>0.02</v>
      </c>
      <c r="P33" s="65">
        <v>0.73</v>
      </c>
      <c r="Q33" s="68" t="s">
        <v>668</v>
      </c>
      <c r="R33" s="68" t="s">
        <v>669</v>
      </c>
      <c r="S33" s="46">
        <f t="shared" si="5"/>
        <v>-0.0799000000000001</v>
      </c>
      <c r="T33" s="46">
        <v>0.793962264150943</v>
      </c>
      <c r="U33" s="46">
        <f t="shared" si="6"/>
        <v>0.0165999999999999</v>
      </c>
    </row>
    <row r="34" customHeight="1" spans="1:21">
      <c r="A34" s="26">
        <v>2865</v>
      </c>
      <c r="B34" s="26" t="s">
        <v>194</v>
      </c>
      <c r="C34" s="26" t="s">
        <v>216</v>
      </c>
      <c r="D34" s="26" t="s">
        <v>657</v>
      </c>
      <c r="E34" s="26">
        <v>2</v>
      </c>
      <c r="F34" s="62">
        <v>62</v>
      </c>
      <c r="G34" s="62">
        <v>61</v>
      </c>
      <c r="H34" s="62">
        <f t="shared" si="0"/>
        <v>-1</v>
      </c>
      <c r="I34" s="66">
        <f t="shared" si="1"/>
        <v>0.983870967741935</v>
      </c>
      <c r="J34" s="67">
        <v>0.9</v>
      </c>
      <c r="K34" s="67" t="s">
        <v>670</v>
      </c>
      <c r="L34" s="67" t="s">
        <v>671</v>
      </c>
      <c r="M34" s="67">
        <f t="shared" si="2"/>
        <v>-0.0225</v>
      </c>
      <c r="N34" s="67">
        <v>0.924435729041566</v>
      </c>
      <c r="O34" s="67">
        <f t="shared" si="4"/>
        <v>-0.00430000000000008</v>
      </c>
      <c r="P34" s="65">
        <v>0.82</v>
      </c>
      <c r="Q34" s="68" t="s">
        <v>672</v>
      </c>
      <c r="R34" s="68" t="s">
        <v>673</v>
      </c>
      <c r="S34" s="46">
        <f t="shared" si="5"/>
        <v>-0.0181999999999999</v>
      </c>
      <c r="T34" s="46">
        <v>0.838774150566289</v>
      </c>
      <c r="U34" s="46">
        <f t="shared" si="6"/>
        <v>-0.0221999999999999</v>
      </c>
    </row>
    <row r="35" customHeight="1" spans="1:21">
      <c r="A35" s="26">
        <v>2715</v>
      </c>
      <c r="B35" s="26" t="s">
        <v>108</v>
      </c>
      <c r="C35" s="26" t="s">
        <v>115</v>
      </c>
      <c r="D35" s="26" t="s">
        <v>233</v>
      </c>
      <c r="E35" s="26">
        <v>1</v>
      </c>
      <c r="F35" s="62">
        <v>60</v>
      </c>
      <c r="G35" s="62">
        <v>26</v>
      </c>
      <c r="H35" s="62">
        <f t="shared" si="0"/>
        <v>-34</v>
      </c>
      <c r="I35" s="66">
        <f t="shared" si="1"/>
        <v>0.433333333333333</v>
      </c>
      <c r="J35" s="67">
        <v>0.7983</v>
      </c>
      <c r="K35" s="67" t="s">
        <v>674</v>
      </c>
      <c r="L35" s="67" t="s">
        <v>675</v>
      </c>
      <c r="M35" s="67">
        <f t="shared" si="2"/>
        <v>-0.0346</v>
      </c>
      <c r="N35" s="67">
        <v>0.923926536006438</v>
      </c>
      <c r="O35" s="67">
        <f t="shared" si="4"/>
        <v>-0.1496</v>
      </c>
      <c r="P35" s="65">
        <v>0.593078835408293</v>
      </c>
      <c r="Q35" s="68" t="s">
        <v>676</v>
      </c>
      <c r="R35" s="68" t="s">
        <v>677</v>
      </c>
      <c r="S35" s="46">
        <f t="shared" si="5"/>
        <v>0.0121</v>
      </c>
      <c r="T35" s="46">
        <v>0.863966770508827</v>
      </c>
      <c r="U35" s="46">
        <f t="shared" si="6"/>
        <v>-0.099278835408293</v>
      </c>
    </row>
    <row r="36" customHeight="1" spans="1:21">
      <c r="A36" s="26">
        <v>2910</v>
      </c>
      <c r="B36" s="26" t="s">
        <v>254</v>
      </c>
      <c r="C36" s="26" t="s">
        <v>270</v>
      </c>
      <c r="D36" s="26" t="s">
        <v>547</v>
      </c>
      <c r="E36" s="26">
        <v>2</v>
      </c>
      <c r="F36" s="62">
        <v>90</v>
      </c>
      <c r="G36" s="62">
        <v>125</v>
      </c>
      <c r="H36" s="62">
        <f t="shared" si="0"/>
        <v>35</v>
      </c>
      <c r="I36" s="66">
        <f t="shared" si="1"/>
        <v>1.38888888888889</v>
      </c>
      <c r="J36" s="67">
        <v>0.7548</v>
      </c>
      <c r="K36" s="67" t="s">
        <v>678</v>
      </c>
      <c r="L36" s="67" t="s">
        <v>679</v>
      </c>
      <c r="M36" s="67">
        <f t="shared" si="2"/>
        <v>-0.0001000000000001</v>
      </c>
      <c r="N36" s="67">
        <v>0.923555334413494</v>
      </c>
      <c r="O36" s="67">
        <f t="shared" si="4"/>
        <v>-0.0171000000000001</v>
      </c>
      <c r="P36" s="65">
        <v>0.6</v>
      </c>
      <c r="Q36" s="68" t="s">
        <v>680</v>
      </c>
      <c r="R36" s="68" t="s">
        <v>681</v>
      </c>
      <c r="S36" s="46">
        <f t="shared" si="5"/>
        <v>-0.0599999999999999</v>
      </c>
      <c r="T36" s="46">
        <v>0.847555923777962</v>
      </c>
      <c r="U36" s="46">
        <f t="shared" si="6"/>
        <v>-0.1255</v>
      </c>
    </row>
    <row r="37" customHeight="1" spans="1:21">
      <c r="A37" s="26">
        <v>2901</v>
      </c>
      <c r="B37" s="26" t="s">
        <v>241</v>
      </c>
      <c r="C37" s="26" t="s">
        <v>258</v>
      </c>
      <c r="D37" s="26" t="s">
        <v>262</v>
      </c>
      <c r="E37" s="26">
        <v>2</v>
      </c>
      <c r="F37" s="62">
        <v>60</v>
      </c>
      <c r="G37" s="62">
        <v>76</v>
      </c>
      <c r="H37" s="62">
        <f t="shared" si="0"/>
        <v>16</v>
      </c>
      <c r="I37" s="66">
        <f t="shared" si="1"/>
        <v>1.26666666666667</v>
      </c>
      <c r="J37" s="67">
        <v>0.82</v>
      </c>
      <c r="K37" s="67" t="s">
        <v>682</v>
      </c>
      <c r="L37" s="67" t="s">
        <v>683</v>
      </c>
      <c r="M37" s="67">
        <f t="shared" si="2"/>
        <v>0.0431999999999999</v>
      </c>
      <c r="N37" s="67">
        <v>0.920906701412438</v>
      </c>
      <c r="O37" s="67">
        <f t="shared" si="4"/>
        <v>0.0196</v>
      </c>
      <c r="P37" s="65">
        <v>0.634715395381386</v>
      </c>
      <c r="Q37" s="68" t="s">
        <v>684</v>
      </c>
      <c r="R37" s="68" t="s">
        <v>685</v>
      </c>
      <c r="S37" s="46">
        <f t="shared" si="5"/>
        <v>0.0871999999999999</v>
      </c>
      <c r="T37" s="46">
        <v>0.853107344632768</v>
      </c>
      <c r="U37" s="46">
        <f t="shared" si="6"/>
        <v>0.0565846046186139</v>
      </c>
    </row>
    <row r="38" customHeight="1" spans="1:21">
      <c r="A38" s="26">
        <v>107658</v>
      </c>
      <c r="B38" s="26" t="s">
        <v>36</v>
      </c>
      <c r="C38" s="26" t="s">
        <v>351</v>
      </c>
      <c r="D38" s="26" t="s">
        <v>564</v>
      </c>
      <c r="E38" s="26">
        <v>3</v>
      </c>
      <c r="F38" s="62">
        <v>120</v>
      </c>
      <c r="G38" s="62">
        <v>140</v>
      </c>
      <c r="H38" s="62">
        <f t="shared" si="0"/>
        <v>20</v>
      </c>
      <c r="I38" s="66">
        <f t="shared" si="1"/>
        <v>1.16666666666667</v>
      </c>
      <c r="J38" s="67">
        <v>0.8681</v>
      </c>
      <c r="K38" s="67" t="s">
        <v>686</v>
      </c>
      <c r="L38" s="67" t="s">
        <v>687</v>
      </c>
      <c r="M38" s="67">
        <f t="shared" si="2"/>
        <v>-0.0163999999999999</v>
      </c>
      <c r="N38" s="67">
        <v>0.917420081874932</v>
      </c>
      <c r="O38" s="67">
        <f t="shared" si="4"/>
        <v>-0.0812999999999999</v>
      </c>
      <c r="P38" s="65">
        <v>0.782066801619433</v>
      </c>
      <c r="Q38" s="68" t="s">
        <v>688</v>
      </c>
      <c r="R38" s="68" t="s">
        <v>689</v>
      </c>
      <c r="S38" s="46">
        <f t="shared" si="5"/>
        <v>-0.0151</v>
      </c>
      <c r="T38" s="46">
        <v>0.801946677951756</v>
      </c>
      <c r="U38" s="46">
        <f t="shared" si="6"/>
        <v>-0.184466801619433</v>
      </c>
    </row>
    <row r="39" customHeight="1" spans="1:21">
      <c r="A39" s="26">
        <v>2874</v>
      </c>
      <c r="B39" s="26" t="s">
        <v>201</v>
      </c>
      <c r="C39" s="26" t="s">
        <v>222</v>
      </c>
      <c r="D39" s="26" t="s">
        <v>542</v>
      </c>
      <c r="E39" s="26">
        <v>2</v>
      </c>
      <c r="F39" s="62">
        <v>62</v>
      </c>
      <c r="G39" s="62">
        <v>78</v>
      </c>
      <c r="H39" s="62">
        <f t="shared" si="0"/>
        <v>16</v>
      </c>
      <c r="I39" s="66">
        <f t="shared" si="1"/>
        <v>1.25806451612903</v>
      </c>
      <c r="J39" s="67">
        <v>0.8608</v>
      </c>
      <c r="K39" s="67" t="s">
        <v>690</v>
      </c>
      <c r="L39" s="67" t="s">
        <v>691</v>
      </c>
      <c r="M39" s="67">
        <f t="shared" si="2"/>
        <v>0.0128</v>
      </c>
      <c r="N39" s="67">
        <v>0.913530133775253</v>
      </c>
      <c r="O39" s="67">
        <f t="shared" si="4"/>
        <v>0.0112</v>
      </c>
      <c r="P39" s="65">
        <v>0.733756719005876</v>
      </c>
      <c r="Q39" s="68" t="s">
        <v>692</v>
      </c>
      <c r="R39" s="68" t="s">
        <v>592</v>
      </c>
      <c r="S39" s="46">
        <f t="shared" si="5"/>
        <v>0.0162000000000001</v>
      </c>
      <c r="T39" s="46">
        <v>0.818463925523662</v>
      </c>
      <c r="U39" s="46">
        <f t="shared" si="6"/>
        <v>0.019843280994124</v>
      </c>
    </row>
    <row r="40" customHeight="1" spans="1:21">
      <c r="A40" s="26">
        <v>2778</v>
      </c>
      <c r="B40" s="26" t="s">
        <v>32</v>
      </c>
      <c r="C40" s="26" t="s">
        <v>155</v>
      </c>
      <c r="D40" s="26" t="s">
        <v>605</v>
      </c>
      <c r="E40" s="26">
        <v>3</v>
      </c>
      <c r="F40" s="62">
        <v>123</v>
      </c>
      <c r="G40" s="62">
        <v>140</v>
      </c>
      <c r="H40" s="62">
        <f t="shared" si="0"/>
        <v>17</v>
      </c>
      <c r="I40" s="66">
        <f t="shared" si="1"/>
        <v>1.13821138211382</v>
      </c>
      <c r="J40" s="67">
        <v>0.8628</v>
      </c>
      <c r="K40" s="67" t="s">
        <v>693</v>
      </c>
      <c r="L40" s="67" t="s">
        <v>694</v>
      </c>
      <c r="M40" s="67">
        <f t="shared" si="2"/>
        <v>-0.0272</v>
      </c>
      <c r="N40" s="67">
        <v>0.913222992086867</v>
      </c>
      <c r="O40" s="67">
        <f t="shared" si="4"/>
        <v>-0.0592</v>
      </c>
      <c r="P40" s="65">
        <v>0.685188083675756</v>
      </c>
      <c r="Q40" s="68" t="s">
        <v>695</v>
      </c>
      <c r="R40" s="68" t="s">
        <v>696</v>
      </c>
      <c r="S40" s="46">
        <f t="shared" si="5"/>
        <v>-0.0272000000000002</v>
      </c>
      <c r="T40" s="46">
        <v>0.803934426229508</v>
      </c>
      <c r="U40" s="46">
        <f t="shared" si="6"/>
        <v>-0.0419880836757561</v>
      </c>
    </row>
    <row r="41" customHeight="1" spans="1:21">
      <c r="A41" s="26">
        <v>2326</v>
      </c>
      <c r="B41" s="26" t="s">
        <v>32</v>
      </c>
      <c r="C41" s="26" t="s">
        <v>33</v>
      </c>
      <c r="D41" s="26" t="s">
        <v>605</v>
      </c>
      <c r="E41" s="26">
        <v>2</v>
      </c>
      <c r="F41" s="62">
        <v>120</v>
      </c>
      <c r="G41" s="62">
        <v>165</v>
      </c>
      <c r="H41" s="62">
        <f t="shared" si="0"/>
        <v>45</v>
      </c>
      <c r="I41" s="66">
        <f t="shared" si="1"/>
        <v>1.375</v>
      </c>
      <c r="J41" s="67">
        <v>0.7866</v>
      </c>
      <c r="K41" s="67" t="s">
        <v>697</v>
      </c>
      <c r="L41" s="67" t="s">
        <v>698</v>
      </c>
      <c r="M41" s="67">
        <f t="shared" si="2"/>
        <v>-0.00349999999999995</v>
      </c>
      <c r="N41" s="67">
        <v>0.912758300758481</v>
      </c>
      <c r="O41" s="67">
        <f t="shared" si="4"/>
        <v>-0.0285</v>
      </c>
      <c r="P41" s="65">
        <v>0.604193157482371</v>
      </c>
      <c r="Q41" s="68" t="s">
        <v>699</v>
      </c>
      <c r="R41" s="68" t="s">
        <v>700</v>
      </c>
      <c r="S41" s="46">
        <f t="shared" si="5"/>
        <v>-0.0125999999999999</v>
      </c>
      <c r="T41" s="46">
        <v>0.819136522753792</v>
      </c>
      <c r="U41" s="46">
        <f t="shared" si="6"/>
        <v>-0.077193157482371</v>
      </c>
    </row>
    <row r="42" customHeight="1" spans="1:21">
      <c r="A42" s="64">
        <v>2304</v>
      </c>
      <c r="B42" s="26" t="s">
        <v>13</v>
      </c>
      <c r="C42" s="26" t="s">
        <v>29</v>
      </c>
      <c r="D42" s="26" t="s">
        <v>581</v>
      </c>
      <c r="E42" s="26">
        <v>2</v>
      </c>
      <c r="F42" s="62">
        <v>124</v>
      </c>
      <c r="G42" s="62">
        <v>124</v>
      </c>
      <c r="H42" s="62">
        <f t="shared" si="0"/>
        <v>0</v>
      </c>
      <c r="I42" s="66">
        <f t="shared" si="1"/>
        <v>1</v>
      </c>
      <c r="J42" s="67">
        <v>0.8</v>
      </c>
      <c r="K42" s="67" t="s">
        <v>701</v>
      </c>
      <c r="L42" s="67" t="s">
        <v>616</v>
      </c>
      <c r="M42" s="67">
        <f t="shared" si="2"/>
        <v>0.0462000000000001</v>
      </c>
      <c r="N42" s="67">
        <v>0.909898921844925</v>
      </c>
      <c r="O42" s="67">
        <f t="shared" si="4"/>
        <v>-0.0244</v>
      </c>
      <c r="P42" s="65">
        <v>0.6</v>
      </c>
      <c r="Q42" s="68" t="s">
        <v>702</v>
      </c>
      <c r="R42" s="68" t="s">
        <v>703</v>
      </c>
      <c r="S42" s="46">
        <f t="shared" si="5"/>
        <v>-0.0732</v>
      </c>
      <c r="T42" s="46">
        <v>0.666666666666667</v>
      </c>
      <c r="U42" s="46">
        <f t="shared" si="6"/>
        <v>-0.1927</v>
      </c>
    </row>
    <row r="43" customHeight="1" spans="1:21">
      <c r="A43" s="26">
        <v>108277</v>
      </c>
      <c r="B43" s="26" t="s">
        <v>32</v>
      </c>
      <c r="C43" s="26" t="s">
        <v>358</v>
      </c>
      <c r="D43" s="26" t="s">
        <v>605</v>
      </c>
      <c r="E43" s="26">
        <v>3</v>
      </c>
      <c r="F43" s="62">
        <v>150</v>
      </c>
      <c r="G43" s="62">
        <v>229</v>
      </c>
      <c r="H43" s="62">
        <f t="shared" si="0"/>
        <v>79</v>
      </c>
      <c r="I43" s="66">
        <f t="shared" si="1"/>
        <v>1.52666666666667</v>
      </c>
      <c r="J43" s="67">
        <v>0.88</v>
      </c>
      <c r="K43" s="67" t="s">
        <v>704</v>
      </c>
      <c r="L43" s="67" t="s">
        <v>705</v>
      </c>
      <c r="M43" s="67">
        <f t="shared" si="2"/>
        <v>-0.0159999999999999</v>
      </c>
      <c r="N43" s="67">
        <v>0.909837181497202</v>
      </c>
      <c r="O43" s="67">
        <f t="shared" si="4"/>
        <v>-0.00329999999999997</v>
      </c>
      <c r="P43" s="65">
        <v>0.78</v>
      </c>
      <c r="Q43" s="68" t="s">
        <v>706</v>
      </c>
      <c r="R43" s="68" t="s">
        <v>707</v>
      </c>
      <c r="S43" s="46">
        <f t="shared" si="5"/>
        <v>-0.00519999999999998</v>
      </c>
      <c r="T43" s="46">
        <v>0.827572183814559</v>
      </c>
      <c r="U43" s="46">
        <f t="shared" si="6"/>
        <v>-0.00739999999999996</v>
      </c>
    </row>
    <row r="44" customHeight="1" spans="1:21">
      <c r="A44" s="26">
        <v>2113</v>
      </c>
      <c r="B44" s="26" t="s">
        <v>13</v>
      </c>
      <c r="C44" s="26" t="s">
        <v>17</v>
      </c>
      <c r="D44" s="26" t="s">
        <v>581</v>
      </c>
      <c r="E44" s="26">
        <v>3</v>
      </c>
      <c r="F44" s="62">
        <v>90</v>
      </c>
      <c r="G44" s="62">
        <v>96</v>
      </c>
      <c r="H44" s="62">
        <f t="shared" si="0"/>
        <v>6</v>
      </c>
      <c r="I44" s="66">
        <f t="shared" si="1"/>
        <v>1.06666666666667</v>
      </c>
      <c r="J44" s="67">
        <v>0.8291</v>
      </c>
      <c r="K44" s="67" t="s">
        <v>708</v>
      </c>
      <c r="L44" s="67" t="s">
        <v>709</v>
      </c>
      <c r="M44" s="67">
        <f t="shared" si="2"/>
        <v>-0.0784</v>
      </c>
      <c r="N44" s="67">
        <v>0.907361645527982</v>
      </c>
      <c r="O44" s="67">
        <f t="shared" si="4"/>
        <v>-0.1328</v>
      </c>
      <c r="P44" s="65">
        <v>0.615860548184866</v>
      </c>
      <c r="Q44" s="68" t="s">
        <v>710</v>
      </c>
      <c r="R44" s="68" t="s">
        <v>711</v>
      </c>
      <c r="S44" s="46">
        <f t="shared" si="5"/>
        <v>-0.0392</v>
      </c>
      <c r="T44" s="46">
        <v>0.792878853669127</v>
      </c>
      <c r="U44" s="46">
        <f t="shared" si="6"/>
        <v>-0.199460548184866</v>
      </c>
    </row>
    <row r="45" customHeight="1" spans="1:21">
      <c r="A45" s="26">
        <v>2771</v>
      </c>
      <c r="B45" s="26" t="s">
        <v>13</v>
      </c>
      <c r="C45" s="26" t="s">
        <v>153</v>
      </c>
      <c r="D45" s="26" t="s">
        <v>581</v>
      </c>
      <c r="E45" s="26">
        <v>1</v>
      </c>
      <c r="F45" s="62">
        <v>80</v>
      </c>
      <c r="G45" s="62">
        <v>67</v>
      </c>
      <c r="H45" s="62">
        <f t="shared" si="0"/>
        <v>-13</v>
      </c>
      <c r="I45" s="66">
        <f t="shared" si="1"/>
        <v>0.8375</v>
      </c>
      <c r="J45" s="67">
        <v>0.88</v>
      </c>
      <c r="K45" s="67" t="s">
        <v>712</v>
      </c>
      <c r="L45" s="67" t="s">
        <v>713</v>
      </c>
      <c r="M45" s="67">
        <f t="shared" si="2"/>
        <v>-0.0237000000000001</v>
      </c>
      <c r="N45" s="67">
        <v>0.905625354882386</v>
      </c>
      <c r="O45" s="67">
        <f t="shared" si="4"/>
        <v>-0.0478000000000001</v>
      </c>
      <c r="P45" s="65">
        <v>0.8</v>
      </c>
      <c r="Q45" s="68" t="s">
        <v>714</v>
      </c>
      <c r="R45" s="68" t="s">
        <v>715</v>
      </c>
      <c r="S45" s="46">
        <f t="shared" si="5"/>
        <v>0.00780000000000003</v>
      </c>
      <c r="T45" s="46">
        <v>0.860229574611749</v>
      </c>
      <c r="U45" s="46">
        <f t="shared" si="6"/>
        <v>-0.0716</v>
      </c>
    </row>
    <row r="46" customHeight="1" spans="1:21">
      <c r="A46" s="26">
        <v>2527</v>
      </c>
      <c r="B46" s="26" t="s">
        <v>36</v>
      </c>
      <c r="C46" s="26" t="s">
        <v>85</v>
      </c>
      <c r="D46" s="26" t="s">
        <v>564</v>
      </c>
      <c r="E46" s="26">
        <v>2</v>
      </c>
      <c r="F46" s="62">
        <v>120</v>
      </c>
      <c r="G46" s="62">
        <v>221</v>
      </c>
      <c r="H46" s="62">
        <f t="shared" si="0"/>
        <v>101</v>
      </c>
      <c r="I46" s="66">
        <f t="shared" si="1"/>
        <v>1.84166666666667</v>
      </c>
      <c r="J46" s="67">
        <v>0.8748</v>
      </c>
      <c r="K46" s="67" t="s">
        <v>716</v>
      </c>
      <c r="L46" s="67" t="s">
        <v>717</v>
      </c>
      <c r="M46" s="67">
        <f t="shared" si="2"/>
        <v>0.0338000000000002</v>
      </c>
      <c r="N46" s="67">
        <v>0.904831872730926</v>
      </c>
      <c r="O46" s="67">
        <f t="shared" si="4"/>
        <v>-0.00469999999999993</v>
      </c>
      <c r="P46" s="65">
        <v>0.661286971283881</v>
      </c>
      <c r="Q46" s="68" t="s">
        <v>718</v>
      </c>
      <c r="R46" s="68" t="s">
        <v>719</v>
      </c>
      <c r="S46" s="46">
        <f t="shared" si="5"/>
        <v>0.0380000000000001</v>
      </c>
      <c r="T46" s="46">
        <v>0.767910767910768</v>
      </c>
      <c r="U46" s="46">
        <f t="shared" si="6"/>
        <v>0.028813028716119</v>
      </c>
    </row>
    <row r="47" customHeight="1" spans="1:21">
      <c r="A47" s="26">
        <v>2797</v>
      </c>
      <c r="B47" s="26" t="s">
        <v>32</v>
      </c>
      <c r="C47" s="26" t="s">
        <v>161</v>
      </c>
      <c r="D47" s="26" t="s">
        <v>605</v>
      </c>
      <c r="E47" s="26">
        <v>2</v>
      </c>
      <c r="F47" s="62">
        <v>90</v>
      </c>
      <c r="G47" s="62">
        <v>57</v>
      </c>
      <c r="H47" s="62">
        <f t="shared" si="0"/>
        <v>-33</v>
      </c>
      <c r="I47" s="66">
        <f t="shared" si="1"/>
        <v>0.633333333333333</v>
      </c>
      <c r="J47" s="67">
        <v>0.8</v>
      </c>
      <c r="K47" s="67" t="s">
        <v>720</v>
      </c>
      <c r="L47" s="67" t="s">
        <v>721</v>
      </c>
      <c r="M47" s="67">
        <f t="shared" si="2"/>
        <v>-0.0252000000000001</v>
      </c>
      <c r="N47" s="67">
        <v>0.904244266607059</v>
      </c>
      <c r="O47" s="67">
        <f t="shared" si="4"/>
        <v>0.0576999999999999</v>
      </c>
      <c r="P47" s="65">
        <v>0.72</v>
      </c>
      <c r="Q47" s="68" t="s">
        <v>722</v>
      </c>
      <c r="R47" s="68" t="s">
        <v>723</v>
      </c>
      <c r="S47" s="46">
        <f t="shared" si="5"/>
        <v>-0.0656</v>
      </c>
      <c r="T47" s="46">
        <v>0.828600405679513</v>
      </c>
      <c r="U47" s="46">
        <f t="shared" si="6"/>
        <v>0.00849999999999995</v>
      </c>
    </row>
    <row r="48" customHeight="1" spans="1:21">
      <c r="A48" s="26">
        <v>2512</v>
      </c>
      <c r="B48" s="26" t="s">
        <v>36</v>
      </c>
      <c r="C48" s="26" t="s">
        <v>73</v>
      </c>
      <c r="D48" s="26" t="s">
        <v>564</v>
      </c>
      <c r="E48" s="26">
        <v>3</v>
      </c>
      <c r="F48" s="62">
        <v>150</v>
      </c>
      <c r="G48" s="62">
        <v>168</v>
      </c>
      <c r="H48" s="62">
        <f t="shared" si="0"/>
        <v>18</v>
      </c>
      <c r="I48" s="66">
        <f t="shared" si="1"/>
        <v>1.12</v>
      </c>
      <c r="J48" s="67">
        <v>0.8464</v>
      </c>
      <c r="K48" s="67" t="s">
        <v>724</v>
      </c>
      <c r="L48" s="67" t="s">
        <v>725</v>
      </c>
      <c r="M48" s="67">
        <f t="shared" si="2"/>
        <v>0.00539999999999996</v>
      </c>
      <c r="N48" s="67">
        <v>0.903568218504906</v>
      </c>
      <c r="O48" s="67">
        <f t="shared" si="4"/>
        <v>-0.00660000000000005</v>
      </c>
      <c r="P48" s="65">
        <v>0.71301949937693</v>
      </c>
      <c r="Q48" s="68" t="s">
        <v>726</v>
      </c>
      <c r="R48" s="68" t="s">
        <v>727</v>
      </c>
      <c r="S48" s="46">
        <f t="shared" si="5"/>
        <v>0.0179</v>
      </c>
      <c r="T48" s="46">
        <v>0.8000847098687</v>
      </c>
      <c r="U48" s="46">
        <f t="shared" si="6"/>
        <v>-0.02181949937693</v>
      </c>
    </row>
    <row r="49" customHeight="1" spans="1:21">
      <c r="A49" s="26">
        <v>122906</v>
      </c>
      <c r="B49" s="26" t="s">
        <v>36</v>
      </c>
      <c r="C49" s="26" t="s">
        <v>482</v>
      </c>
      <c r="D49" s="26" t="s">
        <v>564</v>
      </c>
      <c r="E49" s="26">
        <v>2</v>
      </c>
      <c r="F49" s="62">
        <v>120</v>
      </c>
      <c r="G49" s="62">
        <v>131</v>
      </c>
      <c r="H49" s="62">
        <f t="shared" si="0"/>
        <v>11</v>
      </c>
      <c r="I49" s="66">
        <f t="shared" si="1"/>
        <v>1.09166666666667</v>
      </c>
      <c r="J49" s="67">
        <v>0.8426</v>
      </c>
      <c r="K49" s="67" t="s">
        <v>728</v>
      </c>
      <c r="L49" s="67" t="s">
        <v>729</v>
      </c>
      <c r="M49" s="67">
        <f t="shared" si="2"/>
        <v>-0.0184000000000001</v>
      </c>
      <c r="N49" s="67">
        <v>0.900164984601551</v>
      </c>
      <c r="O49" s="67">
        <f t="shared" si="4"/>
        <v>-0.0755000000000001</v>
      </c>
      <c r="P49" s="65">
        <v>0.68</v>
      </c>
      <c r="Q49" s="68" t="s">
        <v>730</v>
      </c>
      <c r="R49" s="68" t="s">
        <v>731</v>
      </c>
      <c r="S49" s="46">
        <f t="shared" si="5"/>
        <v>-0.0491</v>
      </c>
      <c r="T49" s="46">
        <v>0.818085668958223</v>
      </c>
      <c r="U49" s="46">
        <f t="shared" si="6"/>
        <v>-0.0740000000000001</v>
      </c>
    </row>
    <row r="50" customHeight="1" spans="1:21">
      <c r="A50" s="26">
        <v>2888</v>
      </c>
      <c r="B50" s="26" t="s">
        <v>241</v>
      </c>
      <c r="C50" s="26" t="s">
        <v>248</v>
      </c>
      <c r="D50" s="26" t="s">
        <v>262</v>
      </c>
      <c r="E50" s="26">
        <v>2</v>
      </c>
      <c r="F50" s="62">
        <v>72</v>
      </c>
      <c r="G50" s="62">
        <v>94</v>
      </c>
      <c r="H50" s="62">
        <f t="shared" si="0"/>
        <v>22</v>
      </c>
      <c r="I50" s="66">
        <f t="shared" si="1"/>
        <v>1.30555555555556</v>
      </c>
      <c r="J50" s="67">
        <v>0.82</v>
      </c>
      <c r="K50" s="67" t="s">
        <v>732</v>
      </c>
      <c r="L50" s="67" t="s">
        <v>733</v>
      </c>
      <c r="M50" s="67">
        <f t="shared" si="2"/>
        <v>0.00700000000000001</v>
      </c>
      <c r="N50" s="67">
        <v>0.899252473252687</v>
      </c>
      <c r="O50" s="67">
        <f t="shared" si="4"/>
        <v>-0.0497</v>
      </c>
      <c r="P50" s="65">
        <v>0.8</v>
      </c>
      <c r="Q50" s="68" t="s">
        <v>734</v>
      </c>
      <c r="R50" s="68" t="s">
        <v>735</v>
      </c>
      <c r="S50" s="46">
        <f t="shared" si="5"/>
        <v>0.0470999999999999</v>
      </c>
      <c r="T50" s="46">
        <v>0.867949568679496</v>
      </c>
      <c r="U50" s="46">
        <f t="shared" si="6"/>
        <v>-0.1381</v>
      </c>
    </row>
    <row r="51" customHeight="1" spans="1:21">
      <c r="A51" s="26">
        <v>2526</v>
      </c>
      <c r="B51" s="26" t="s">
        <v>36</v>
      </c>
      <c r="C51" s="26" t="s">
        <v>81</v>
      </c>
      <c r="D51" s="26" t="s">
        <v>564</v>
      </c>
      <c r="E51" s="26">
        <v>3</v>
      </c>
      <c r="F51" s="62">
        <v>150</v>
      </c>
      <c r="G51" s="62">
        <v>194</v>
      </c>
      <c r="H51" s="62">
        <f t="shared" si="0"/>
        <v>44</v>
      </c>
      <c r="I51" s="66">
        <f t="shared" si="1"/>
        <v>1.29333333333333</v>
      </c>
      <c r="J51" s="67">
        <v>0.8049</v>
      </c>
      <c r="K51" s="67" t="s">
        <v>736</v>
      </c>
      <c r="L51" s="67" t="s">
        <v>737</v>
      </c>
      <c r="M51" s="67">
        <f t="shared" si="2"/>
        <v>-0.017</v>
      </c>
      <c r="N51" s="67">
        <v>0.897430999544685</v>
      </c>
      <c r="O51" s="67">
        <f t="shared" si="4"/>
        <v>-0.00539999999999996</v>
      </c>
      <c r="P51" s="65">
        <v>0.614739703153989</v>
      </c>
      <c r="Q51" s="68" t="s">
        <v>738</v>
      </c>
      <c r="R51" s="68" t="s">
        <v>739</v>
      </c>
      <c r="S51" s="46">
        <f t="shared" si="5"/>
        <v>-0.029</v>
      </c>
      <c r="T51" s="46">
        <v>0.762008733624454</v>
      </c>
      <c r="U51" s="46">
        <f t="shared" si="6"/>
        <v>-0.044239703153989</v>
      </c>
    </row>
    <row r="52" customHeight="1" spans="1:21">
      <c r="A52" s="26">
        <v>2471</v>
      </c>
      <c r="B52" s="26" t="s">
        <v>36</v>
      </c>
      <c r="C52" s="26" t="s">
        <v>60</v>
      </c>
      <c r="D52" s="26" t="s">
        <v>564</v>
      </c>
      <c r="E52" s="26">
        <v>2</v>
      </c>
      <c r="F52" s="62">
        <v>90</v>
      </c>
      <c r="G52" s="62">
        <v>78</v>
      </c>
      <c r="H52" s="62">
        <f t="shared" si="0"/>
        <v>-12</v>
      </c>
      <c r="I52" s="66">
        <f t="shared" si="1"/>
        <v>0.866666666666667</v>
      </c>
      <c r="J52" s="67">
        <v>0.8568</v>
      </c>
      <c r="K52" s="67" t="s">
        <v>740</v>
      </c>
      <c r="L52" s="67" t="s">
        <v>741</v>
      </c>
      <c r="M52" s="67">
        <f t="shared" si="2"/>
        <v>0.00130000000000008</v>
      </c>
      <c r="N52" s="67">
        <v>0.896282112008048</v>
      </c>
      <c r="O52" s="67">
        <f t="shared" si="4"/>
        <v>-0.0203</v>
      </c>
      <c r="P52" s="65">
        <v>0.665235974643423</v>
      </c>
      <c r="Q52" s="68" t="s">
        <v>742</v>
      </c>
      <c r="R52" s="68" t="s">
        <v>743</v>
      </c>
      <c r="S52" s="46">
        <f t="shared" si="5"/>
        <v>-0.0318999999999999</v>
      </c>
      <c r="T52" s="46">
        <v>0.688524590163934</v>
      </c>
      <c r="U52" s="46">
        <f t="shared" si="6"/>
        <v>-0.139635974643423</v>
      </c>
    </row>
    <row r="53" customHeight="1" spans="1:21">
      <c r="A53" s="26">
        <v>2520</v>
      </c>
      <c r="B53" s="26" t="s">
        <v>36</v>
      </c>
      <c r="C53" s="26" t="s">
        <v>77</v>
      </c>
      <c r="D53" s="26" t="s">
        <v>564</v>
      </c>
      <c r="E53" s="26">
        <v>3</v>
      </c>
      <c r="F53" s="62">
        <v>120</v>
      </c>
      <c r="G53" s="62">
        <v>156</v>
      </c>
      <c r="H53" s="62">
        <f t="shared" si="0"/>
        <v>36</v>
      </c>
      <c r="I53" s="66">
        <f t="shared" si="1"/>
        <v>1.3</v>
      </c>
      <c r="J53" s="67">
        <v>0.8645</v>
      </c>
      <c r="K53" s="67" t="s">
        <v>744</v>
      </c>
      <c r="L53" s="67" t="s">
        <v>745</v>
      </c>
      <c r="M53" s="67">
        <f t="shared" si="2"/>
        <v>-0.0142</v>
      </c>
      <c r="N53" s="67">
        <v>0.895093080734957</v>
      </c>
      <c r="O53" s="67">
        <f t="shared" si="4"/>
        <v>-0.00320000000000009</v>
      </c>
      <c r="P53" s="65">
        <v>0.723391276524082</v>
      </c>
      <c r="Q53" s="68" t="s">
        <v>746</v>
      </c>
      <c r="R53" s="68" t="s">
        <v>747</v>
      </c>
      <c r="S53" s="46">
        <f t="shared" si="5"/>
        <v>0.0325</v>
      </c>
      <c r="T53" s="46">
        <v>0.750784929356358</v>
      </c>
      <c r="U53" s="46">
        <f t="shared" si="6"/>
        <v>-0.032791276524082</v>
      </c>
    </row>
    <row r="54" customHeight="1" spans="1:21">
      <c r="A54" s="26">
        <v>2751</v>
      </c>
      <c r="B54" s="26" t="s">
        <v>13</v>
      </c>
      <c r="C54" s="26" t="s">
        <v>143</v>
      </c>
      <c r="D54" s="26" t="s">
        <v>581</v>
      </c>
      <c r="E54" s="26">
        <v>2</v>
      </c>
      <c r="F54" s="62">
        <v>90</v>
      </c>
      <c r="G54" s="62">
        <v>112</v>
      </c>
      <c r="H54" s="62">
        <f t="shared" si="0"/>
        <v>22</v>
      </c>
      <c r="I54" s="66">
        <f t="shared" si="1"/>
        <v>1.24444444444444</v>
      </c>
      <c r="J54" s="67">
        <v>0.8468</v>
      </c>
      <c r="K54" s="67" t="s">
        <v>748</v>
      </c>
      <c r="L54" s="67" t="s">
        <v>749</v>
      </c>
      <c r="M54" s="67">
        <f t="shared" si="2"/>
        <v>-0.0458999999999999</v>
      </c>
      <c r="N54" s="67">
        <v>0.894709021221972</v>
      </c>
      <c r="O54" s="67">
        <f t="shared" si="4"/>
        <v>-0.0611999999999999</v>
      </c>
      <c r="P54" s="65">
        <v>0.687392329000639</v>
      </c>
      <c r="Q54" s="68" t="s">
        <v>750</v>
      </c>
      <c r="R54" s="68" t="s">
        <v>751</v>
      </c>
      <c r="S54" s="46">
        <f t="shared" si="5"/>
        <v>-0.0591</v>
      </c>
      <c r="T54" s="46">
        <v>0.773036487322202</v>
      </c>
      <c r="U54" s="46">
        <f t="shared" si="6"/>
        <v>-0.0999923290006389</v>
      </c>
    </row>
    <row r="55" customHeight="1" spans="1:21">
      <c r="A55" s="26">
        <v>106569</v>
      </c>
      <c r="B55" s="26" t="s">
        <v>36</v>
      </c>
      <c r="C55" s="26" t="s">
        <v>348</v>
      </c>
      <c r="D55" s="26" t="s">
        <v>564</v>
      </c>
      <c r="E55" s="26">
        <v>2</v>
      </c>
      <c r="F55" s="62">
        <v>70</v>
      </c>
      <c r="G55" s="62">
        <v>76</v>
      </c>
      <c r="H55" s="62">
        <f t="shared" si="0"/>
        <v>6</v>
      </c>
      <c r="I55" s="66">
        <f t="shared" si="1"/>
        <v>1.08571428571429</v>
      </c>
      <c r="J55" s="67">
        <v>0.8</v>
      </c>
      <c r="K55" s="67" t="s">
        <v>752</v>
      </c>
      <c r="L55" s="67" t="s">
        <v>753</v>
      </c>
      <c r="M55" s="67">
        <f t="shared" si="2"/>
        <v>0.0235</v>
      </c>
      <c r="N55" s="67">
        <v>0.893696619850406</v>
      </c>
      <c r="O55" s="67">
        <f t="shared" si="4"/>
        <v>-0.1089</v>
      </c>
      <c r="P55" s="65">
        <v>0.55</v>
      </c>
      <c r="Q55" s="68" t="s">
        <v>754</v>
      </c>
      <c r="R55" s="68" t="s">
        <v>755</v>
      </c>
      <c r="S55" s="46">
        <f t="shared" si="5"/>
        <v>-0.0344</v>
      </c>
      <c r="T55" s="46">
        <v>0.730496453900709</v>
      </c>
      <c r="U55" s="46">
        <f t="shared" si="6"/>
        <v>-0.1611</v>
      </c>
    </row>
    <row r="56" customHeight="1" spans="1:21">
      <c r="A56" s="26">
        <v>2819</v>
      </c>
      <c r="B56" s="26" t="s">
        <v>32</v>
      </c>
      <c r="C56" s="26" t="s">
        <v>180</v>
      </c>
      <c r="D56" s="26" t="s">
        <v>605</v>
      </c>
      <c r="E56" s="26">
        <v>2</v>
      </c>
      <c r="F56" s="62">
        <v>90</v>
      </c>
      <c r="G56" s="62">
        <v>107</v>
      </c>
      <c r="H56" s="62">
        <f t="shared" si="0"/>
        <v>17</v>
      </c>
      <c r="I56" s="66">
        <f t="shared" si="1"/>
        <v>1.18888888888889</v>
      </c>
      <c r="J56" s="67">
        <v>0.8678</v>
      </c>
      <c r="K56" s="67" t="s">
        <v>756</v>
      </c>
      <c r="L56" s="67" t="s">
        <v>757</v>
      </c>
      <c r="M56" s="67">
        <f t="shared" si="2"/>
        <v>0.0387999999999999</v>
      </c>
      <c r="N56" s="67">
        <v>0.891847760925664</v>
      </c>
      <c r="O56" s="67">
        <f t="shared" si="4"/>
        <v>-0.035</v>
      </c>
      <c r="P56" s="65">
        <v>0.750114310645724</v>
      </c>
      <c r="Q56" s="68" t="s">
        <v>758</v>
      </c>
      <c r="R56" s="68" t="s">
        <v>751</v>
      </c>
      <c r="S56" s="46">
        <f t="shared" si="5"/>
        <v>-0.00270000000000015</v>
      </c>
      <c r="T56" s="46">
        <v>0.765745856353591</v>
      </c>
      <c r="U56" s="46">
        <f t="shared" si="6"/>
        <v>-0.106314310645724</v>
      </c>
    </row>
    <row r="57" customHeight="1" spans="1:21">
      <c r="A57" s="26">
        <v>297863</v>
      </c>
      <c r="B57" s="26" t="s">
        <v>32</v>
      </c>
      <c r="C57" s="26" t="s">
        <v>508</v>
      </c>
      <c r="D57" s="26" t="s">
        <v>605</v>
      </c>
      <c r="E57" s="26">
        <v>2</v>
      </c>
      <c r="F57" s="62">
        <v>150</v>
      </c>
      <c r="G57" s="62">
        <v>139</v>
      </c>
      <c r="H57" s="62">
        <f t="shared" si="0"/>
        <v>-11</v>
      </c>
      <c r="I57" s="66">
        <f t="shared" si="1"/>
        <v>0.926666666666667</v>
      </c>
      <c r="J57" s="67">
        <v>0.8412</v>
      </c>
      <c r="K57" s="67" t="s">
        <v>759</v>
      </c>
      <c r="L57" s="67" t="s">
        <v>760</v>
      </c>
      <c r="M57" s="67">
        <f t="shared" si="2"/>
        <v>-0.0286000000000001</v>
      </c>
      <c r="N57" s="67">
        <v>0.89023646799214</v>
      </c>
      <c r="O57" s="67">
        <f t="shared" si="4"/>
        <v>-0.0207999999999999</v>
      </c>
      <c r="P57" s="65">
        <v>0.72843175861018</v>
      </c>
      <c r="Q57" s="68" t="s">
        <v>761</v>
      </c>
      <c r="R57" s="68" t="s">
        <v>762</v>
      </c>
      <c r="S57" s="46">
        <f t="shared" si="5"/>
        <v>0.0105999999999999</v>
      </c>
      <c r="T57" s="46">
        <v>0.743589743589744</v>
      </c>
      <c r="U57" s="46">
        <f t="shared" si="6"/>
        <v>-0.14573175861018</v>
      </c>
    </row>
    <row r="58" customHeight="1" spans="1:21">
      <c r="A58" s="26">
        <v>2820</v>
      </c>
      <c r="B58" s="26" t="s">
        <v>25</v>
      </c>
      <c r="C58" s="26" t="s">
        <v>183</v>
      </c>
      <c r="D58" s="26" t="s">
        <v>629</v>
      </c>
      <c r="E58" s="26">
        <v>3</v>
      </c>
      <c r="F58" s="62">
        <v>120</v>
      </c>
      <c r="G58" s="62">
        <v>122</v>
      </c>
      <c r="H58" s="62">
        <f t="shared" si="0"/>
        <v>2</v>
      </c>
      <c r="I58" s="66">
        <f t="shared" si="1"/>
        <v>1.01666666666667</v>
      </c>
      <c r="J58" s="67">
        <v>0.8</v>
      </c>
      <c r="K58" s="67" t="s">
        <v>763</v>
      </c>
      <c r="L58" s="67" t="s">
        <v>720</v>
      </c>
      <c r="M58" s="67">
        <f t="shared" si="2"/>
        <v>-0.0099999999999999</v>
      </c>
      <c r="N58" s="67">
        <v>0.890220076562957</v>
      </c>
      <c r="O58" s="67">
        <f t="shared" si="4"/>
        <v>0.0477</v>
      </c>
      <c r="P58" s="65">
        <v>0.68</v>
      </c>
      <c r="Q58" s="68" t="s">
        <v>764</v>
      </c>
      <c r="R58" s="68" t="s">
        <v>559</v>
      </c>
      <c r="S58" s="46">
        <f t="shared" si="5"/>
        <v>-0.0283</v>
      </c>
      <c r="T58" s="46">
        <v>0.775711795467751</v>
      </c>
      <c r="U58" s="46">
        <f t="shared" si="6"/>
        <v>0.0116999999999999</v>
      </c>
    </row>
    <row r="59" customHeight="1" spans="1:21">
      <c r="A59" s="64">
        <v>110905</v>
      </c>
      <c r="B59" s="26" t="s">
        <v>280</v>
      </c>
      <c r="C59" s="26" t="s">
        <v>373</v>
      </c>
      <c r="D59" s="26" t="s">
        <v>648</v>
      </c>
      <c r="E59" s="26">
        <v>2</v>
      </c>
      <c r="F59" s="62">
        <v>60</v>
      </c>
      <c r="G59" s="62">
        <v>68</v>
      </c>
      <c r="H59" s="62">
        <f t="shared" si="0"/>
        <v>8</v>
      </c>
      <c r="I59" s="66">
        <f t="shared" si="1"/>
        <v>1.13333333333333</v>
      </c>
      <c r="J59" s="67">
        <v>0.8</v>
      </c>
      <c r="K59" s="67" t="s">
        <v>765</v>
      </c>
      <c r="L59" s="67" t="s">
        <v>766</v>
      </c>
      <c r="M59" s="67">
        <f t="shared" si="2"/>
        <v>0.0485000000000001</v>
      </c>
      <c r="N59" s="67">
        <v>0.887972639149438</v>
      </c>
      <c r="O59" s="67">
        <f t="shared" si="4"/>
        <v>-0.0938</v>
      </c>
      <c r="P59" s="65">
        <v>0.680399878824599</v>
      </c>
      <c r="Q59" s="68" t="s">
        <v>767</v>
      </c>
      <c r="R59" s="68" t="s">
        <v>768</v>
      </c>
      <c r="S59" s="46">
        <f t="shared" si="5"/>
        <v>-0.0103000000000001</v>
      </c>
      <c r="T59" s="46">
        <v>0.778514588859416</v>
      </c>
      <c r="U59" s="46">
        <f t="shared" si="6"/>
        <v>-0.152999878824599</v>
      </c>
    </row>
    <row r="60" customHeight="1" spans="1:21">
      <c r="A60" s="26">
        <v>2881</v>
      </c>
      <c r="B60" s="26" t="s">
        <v>194</v>
      </c>
      <c r="C60" s="26" t="s">
        <v>236</v>
      </c>
      <c r="D60" s="26" t="s">
        <v>657</v>
      </c>
      <c r="E60" s="26">
        <v>4</v>
      </c>
      <c r="F60" s="62">
        <v>180</v>
      </c>
      <c r="G60" s="62">
        <v>159</v>
      </c>
      <c r="H60" s="62">
        <f t="shared" si="0"/>
        <v>-21</v>
      </c>
      <c r="I60" s="66">
        <f t="shared" si="1"/>
        <v>0.883333333333333</v>
      </c>
      <c r="J60" s="67">
        <v>0.75</v>
      </c>
      <c r="K60" s="67" t="s">
        <v>769</v>
      </c>
      <c r="L60" s="67" t="s">
        <v>770</v>
      </c>
      <c r="M60" s="67">
        <f t="shared" si="2"/>
        <v>-0.0135999999999999</v>
      </c>
      <c r="N60" s="67">
        <v>0.887072713313675</v>
      </c>
      <c r="O60" s="67">
        <f t="shared" si="4"/>
        <v>-0.0669</v>
      </c>
      <c r="P60" s="65">
        <v>0.55</v>
      </c>
      <c r="Q60" s="68" t="s">
        <v>771</v>
      </c>
      <c r="R60" s="68" t="s">
        <v>772</v>
      </c>
      <c r="S60" s="46">
        <f t="shared" si="5"/>
        <v>0.0147999999999999</v>
      </c>
      <c r="T60" s="46">
        <v>0.686134852801519</v>
      </c>
      <c r="U60" s="46">
        <f t="shared" si="6"/>
        <v>-0.2</v>
      </c>
    </row>
    <row r="61" customHeight="1" spans="1:21">
      <c r="A61" s="26">
        <v>2422</v>
      </c>
      <c r="B61" s="26" t="s">
        <v>32</v>
      </c>
      <c r="C61" s="26" t="s">
        <v>46</v>
      </c>
      <c r="D61" s="26" t="s">
        <v>605</v>
      </c>
      <c r="E61" s="26">
        <v>2</v>
      </c>
      <c r="F61" s="62">
        <v>60</v>
      </c>
      <c r="G61" s="62">
        <v>48</v>
      </c>
      <c r="H61" s="62">
        <f t="shared" si="0"/>
        <v>-12</v>
      </c>
      <c r="I61" s="66">
        <f t="shared" si="1"/>
        <v>0.8</v>
      </c>
      <c r="J61" s="67">
        <v>0.85</v>
      </c>
      <c r="K61" s="67" t="s">
        <v>756</v>
      </c>
      <c r="L61" s="67" t="s">
        <v>773</v>
      </c>
      <c r="M61" s="67">
        <f t="shared" si="2"/>
        <v>0.034</v>
      </c>
      <c r="N61" s="67">
        <v>0.884791906689877</v>
      </c>
      <c r="O61" s="67">
        <f t="shared" si="4"/>
        <v>-0.0172</v>
      </c>
      <c r="P61" s="65">
        <v>0.684563512862511</v>
      </c>
      <c r="Q61" s="68" t="s">
        <v>622</v>
      </c>
      <c r="R61" s="68" t="s">
        <v>774</v>
      </c>
      <c r="S61" s="46">
        <f t="shared" si="5"/>
        <v>0.0249000000000001</v>
      </c>
      <c r="T61" s="46">
        <v>0.820392156862745</v>
      </c>
      <c r="U61" s="46">
        <f t="shared" si="6"/>
        <v>0.027436487137489</v>
      </c>
    </row>
    <row r="62" customHeight="1" spans="1:21">
      <c r="A62" s="26">
        <v>117491</v>
      </c>
      <c r="B62" s="26" t="s">
        <v>32</v>
      </c>
      <c r="C62" s="26" t="s">
        <v>447</v>
      </c>
      <c r="D62" s="26" t="s">
        <v>605</v>
      </c>
      <c r="E62" s="26">
        <v>2</v>
      </c>
      <c r="F62" s="62">
        <v>210</v>
      </c>
      <c r="G62" s="62">
        <v>287</v>
      </c>
      <c r="H62" s="62">
        <f t="shared" si="0"/>
        <v>77</v>
      </c>
      <c r="I62" s="66">
        <f t="shared" si="1"/>
        <v>1.36666666666667</v>
      </c>
      <c r="J62" s="67">
        <v>0.85</v>
      </c>
      <c r="K62" s="67" t="s">
        <v>618</v>
      </c>
      <c r="L62" s="67" t="s">
        <v>775</v>
      </c>
      <c r="M62" s="67">
        <f t="shared" si="2"/>
        <v>0.0145999999999999</v>
      </c>
      <c r="N62" s="67">
        <v>0.881855283390098</v>
      </c>
      <c r="O62" s="67">
        <f t="shared" si="4"/>
        <v>0.00270000000000004</v>
      </c>
      <c r="P62" s="65">
        <v>0.55</v>
      </c>
      <c r="Q62" s="68" t="s">
        <v>776</v>
      </c>
      <c r="R62" s="68" t="s">
        <v>777</v>
      </c>
      <c r="S62" s="46">
        <f t="shared" si="5"/>
        <v>-0.01</v>
      </c>
      <c r="T62" s="46">
        <v>0.542051756007394</v>
      </c>
      <c r="U62" s="46">
        <f t="shared" si="6"/>
        <v>-0.0738000000000001</v>
      </c>
    </row>
    <row r="63" customHeight="1" spans="1:21">
      <c r="A63" s="26">
        <v>104533</v>
      </c>
      <c r="B63" s="26" t="s">
        <v>201</v>
      </c>
      <c r="C63" s="26" t="s">
        <v>320</v>
      </c>
      <c r="D63" s="26" t="s">
        <v>542</v>
      </c>
      <c r="E63" s="26">
        <v>2</v>
      </c>
      <c r="F63" s="62">
        <v>60</v>
      </c>
      <c r="G63" s="62">
        <v>60</v>
      </c>
      <c r="H63" s="62">
        <f t="shared" si="0"/>
        <v>0</v>
      </c>
      <c r="I63" s="66">
        <f t="shared" si="1"/>
        <v>1</v>
      </c>
      <c r="J63" s="67">
        <v>0.8272</v>
      </c>
      <c r="K63" s="67" t="s">
        <v>778</v>
      </c>
      <c r="L63" s="67" t="s">
        <v>779</v>
      </c>
      <c r="M63" s="67">
        <f t="shared" si="2"/>
        <v>-0.00650000000000006</v>
      </c>
      <c r="N63" s="67">
        <v>0.879888645156685</v>
      </c>
      <c r="O63" s="67">
        <f t="shared" si="4"/>
        <v>-0.0225000000000001</v>
      </c>
      <c r="P63" s="65">
        <v>0.662722558340536</v>
      </c>
      <c r="Q63" s="68" t="s">
        <v>780</v>
      </c>
      <c r="R63" s="68" t="s">
        <v>781</v>
      </c>
      <c r="S63" s="46">
        <f t="shared" si="5"/>
        <v>-0.0246000000000001</v>
      </c>
      <c r="T63" s="46">
        <v>0.748305084745763</v>
      </c>
      <c r="U63" s="46">
        <f t="shared" si="6"/>
        <v>-0.026122558340536</v>
      </c>
    </row>
    <row r="64" customHeight="1" spans="1:21">
      <c r="A64" s="26">
        <v>2804</v>
      </c>
      <c r="B64" s="26" t="s">
        <v>32</v>
      </c>
      <c r="C64" s="26" t="s">
        <v>167</v>
      </c>
      <c r="D64" s="26" t="s">
        <v>605</v>
      </c>
      <c r="E64" s="26">
        <v>2</v>
      </c>
      <c r="F64" s="62">
        <v>90</v>
      </c>
      <c r="G64" s="62">
        <v>94</v>
      </c>
      <c r="H64" s="62">
        <f t="shared" si="0"/>
        <v>4</v>
      </c>
      <c r="I64" s="66">
        <f t="shared" si="1"/>
        <v>1.04444444444444</v>
      </c>
      <c r="J64" s="67">
        <v>0.82</v>
      </c>
      <c r="K64" s="67" t="s">
        <v>782</v>
      </c>
      <c r="L64" s="67" t="s">
        <v>783</v>
      </c>
      <c r="M64" s="67">
        <f t="shared" si="2"/>
        <v>0.0260000000000001</v>
      </c>
      <c r="N64" s="67">
        <v>0.878298769707231</v>
      </c>
      <c r="O64" s="67">
        <f t="shared" si="4"/>
        <v>0.00680000000000014</v>
      </c>
      <c r="P64" s="65">
        <v>0.626277734375</v>
      </c>
      <c r="Q64" s="68" t="s">
        <v>784</v>
      </c>
      <c r="R64" s="68" t="s">
        <v>785</v>
      </c>
      <c r="S64" s="46">
        <f t="shared" si="5"/>
        <v>-0.0251</v>
      </c>
      <c r="T64" s="46">
        <v>0.731582786287381</v>
      </c>
      <c r="U64" s="46">
        <f t="shared" si="6"/>
        <v>-0.030677734375</v>
      </c>
    </row>
    <row r="65" customHeight="1" spans="1:21">
      <c r="A65" s="26">
        <v>123007</v>
      </c>
      <c r="B65" s="26" t="s">
        <v>201</v>
      </c>
      <c r="C65" s="26" t="s">
        <v>485</v>
      </c>
      <c r="D65" s="26" t="s">
        <v>542</v>
      </c>
      <c r="E65" s="26">
        <v>2</v>
      </c>
      <c r="F65" s="62">
        <v>60</v>
      </c>
      <c r="G65" s="62">
        <v>69</v>
      </c>
      <c r="H65" s="62">
        <f t="shared" si="0"/>
        <v>9</v>
      </c>
      <c r="I65" s="66">
        <f t="shared" si="1"/>
        <v>1.15</v>
      </c>
      <c r="J65" s="67">
        <v>0.8279</v>
      </c>
      <c r="K65" s="67" t="s">
        <v>786</v>
      </c>
      <c r="L65" s="67" t="s">
        <v>787</v>
      </c>
      <c r="M65" s="67">
        <f t="shared" si="2"/>
        <v>-0.0798000000000001</v>
      </c>
      <c r="N65" s="67">
        <v>0.872267058307843</v>
      </c>
      <c r="O65" s="67">
        <f t="shared" si="4"/>
        <v>-0.0354</v>
      </c>
      <c r="P65" s="65">
        <v>0.688919686104722</v>
      </c>
      <c r="Q65" s="68" t="s">
        <v>788</v>
      </c>
      <c r="R65" s="68" t="s">
        <v>789</v>
      </c>
      <c r="S65" s="46">
        <f t="shared" si="5"/>
        <v>-0.0156000000000001</v>
      </c>
      <c r="T65" s="46">
        <v>0.737841043890866</v>
      </c>
      <c r="U65" s="46">
        <f t="shared" si="6"/>
        <v>-0.0663196861047221</v>
      </c>
    </row>
    <row r="66" customHeight="1" spans="1:21">
      <c r="A66" s="26">
        <v>102935</v>
      </c>
      <c r="B66" s="26" t="s">
        <v>25</v>
      </c>
      <c r="C66" s="26" t="s">
        <v>302</v>
      </c>
      <c r="D66" s="26" t="s">
        <v>629</v>
      </c>
      <c r="E66" s="26">
        <v>2</v>
      </c>
      <c r="F66" s="62">
        <v>90</v>
      </c>
      <c r="G66" s="62">
        <v>92</v>
      </c>
      <c r="H66" s="62">
        <f t="shared" ref="H66:H129" si="7">G66-F66</f>
        <v>2</v>
      </c>
      <c r="I66" s="66">
        <f t="shared" ref="I66:I129" si="8">G66/F66</f>
        <v>1.02222222222222</v>
      </c>
      <c r="J66" s="67">
        <v>0.78</v>
      </c>
      <c r="K66" s="67" t="s">
        <v>790</v>
      </c>
      <c r="L66" s="67" t="s">
        <v>791</v>
      </c>
      <c r="M66" s="67">
        <f t="shared" ref="M66:M129" si="9">K66-L66</f>
        <v>0.0273000000000001</v>
      </c>
      <c r="N66" s="67">
        <v>0.871378646140061</v>
      </c>
      <c r="O66" s="67">
        <f t="shared" ref="O66:O129" si="10">K66-J66</f>
        <v>0.0651</v>
      </c>
      <c r="P66" s="65">
        <v>0.65</v>
      </c>
      <c r="Q66" s="68" t="s">
        <v>792</v>
      </c>
      <c r="R66" s="68" t="s">
        <v>793</v>
      </c>
      <c r="S66" s="46">
        <f t="shared" ref="S66:S129" si="11">Q66-R66</f>
        <v>0.0238</v>
      </c>
      <c r="T66" s="46">
        <v>0.769230769230769</v>
      </c>
      <c r="U66" s="46">
        <f t="shared" ref="U66:U129" si="12">Q66-P66</f>
        <v>0.0434</v>
      </c>
    </row>
    <row r="67" customHeight="1" spans="1:21">
      <c r="A67" s="26">
        <v>106399</v>
      </c>
      <c r="B67" s="26" t="s">
        <v>13</v>
      </c>
      <c r="C67" s="26" t="s">
        <v>339</v>
      </c>
      <c r="D67" s="26" t="s">
        <v>581</v>
      </c>
      <c r="E67" s="26">
        <v>3</v>
      </c>
      <c r="F67" s="62">
        <v>75</v>
      </c>
      <c r="G67" s="62">
        <v>81</v>
      </c>
      <c r="H67" s="62">
        <f t="shared" si="7"/>
        <v>6</v>
      </c>
      <c r="I67" s="66">
        <f t="shared" si="8"/>
        <v>1.08</v>
      </c>
      <c r="J67" s="67">
        <v>0.863</v>
      </c>
      <c r="K67" s="67" t="s">
        <v>794</v>
      </c>
      <c r="L67" s="67" t="s">
        <v>795</v>
      </c>
      <c r="M67" s="67">
        <f t="shared" si="9"/>
        <v>-0.00119999999999987</v>
      </c>
      <c r="N67" s="67">
        <v>0.871338231413587</v>
      </c>
      <c r="O67" s="67">
        <f t="shared" si="10"/>
        <v>-0.0328999999999999</v>
      </c>
      <c r="P67" s="65">
        <v>0.747652631578947</v>
      </c>
      <c r="Q67" s="68" t="s">
        <v>796</v>
      </c>
      <c r="R67" s="68" t="s">
        <v>797</v>
      </c>
      <c r="S67" s="46">
        <f t="shared" si="11"/>
        <v>0.00190000000000001</v>
      </c>
      <c r="T67" s="46">
        <v>0.705472103004292</v>
      </c>
      <c r="U67" s="46">
        <f t="shared" si="12"/>
        <v>-0.108652631578947</v>
      </c>
    </row>
    <row r="68" customHeight="1" spans="1:21">
      <c r="A68" s="26">
        <v>115971</v>
      </c>
      <c r="B68" s="26" t="s">
        <v>13</v>
      </c>
      <c r="C68" s="26" t="s">
        <v>431</v>
      </c>
      <c r="D68" s="26" t="s">
        <v>581</v>
      </c>
      <c r="E68" s="26">
        <v>2</v>
      </c>
      <c r="F68" s="62">
        <v>70</v>
      </c>
      <c r="G68" s="62">
        <v>89</v>
      </c>
      <c r="H68" s="62">
        <f t="shared" si="7"/>
        <v>19</v>
      </c>
      <c r="I68" s="66">
        <f t="shared" si="8"/>
        <v>1.27142857142857</v>
      </c>
      <c r="J68" s="67">
        <v>0.88</v>
      </c>
      <c r="K68" s="67" t="s">
        <v>798</v>
      </c>
      <c r="L68" s="67" t="s">
        <v>799</v>
      </c>
      <c r="M68" s="67">
        <f t="shared" si="9"/>
        <v>0.00469999999999993</v>
      </c>
      <c r="N68" s="67">
        <v>0.870742984991875</v>
      </c>
      <c r="O68" s="67">
        <f t="shared" si="10"/>
        <v>-0.0637000000000001</v>
      </c>
      <c r="P68" s="65">
        <v>0.72</v>
      </c>
      <c r="Q68" s="68" t="s">
        <v>800</v>
      </c>
      <c r="R68" s="68" t="s">
        <v>801</v>
      </c>
      <c r="S68" s="46">
        <f t="shared" si="11"/>
        <v>0.000799999999999912</v>
      </c>
      <c r="T68" s="46">
        <v>0.794846382556987</v>
      </c>
      <c r="U68" s="46">
        <f t="shared" si="12"/>
        <v>-0.0544</v>
      </c>
    </row>
    <row r="69" customHeight="1" spans="1:21">
      <c r="A69" s="26">
        <v>114622</v>
      </c>
      <c r="B69" s="26" t="s">
        <v>36</v>
      </c>
      <c r="C69" s="26" t="s">
        <v>421</v>
      </c>
      <c r="D69" s="26" t="s">
        <v>564</v>
      </c>
      <c r="E69" s="26">
        <v>3</v>
      </c>
      <c r="F69" s="62">
        <v>210</v>
      </c>
      <c r="G69" s="62">
        <v>219</v>
      </c>
      <c r="H69" s="62">
        <f t="shared" si="7"/>
        <v>9</v>
      </c>
      <c r="I69" s="66">
        <f t="shared" si="8"/>
        <v>1.04285714285714</v>
      </c>
      <c r="J69" s="67">
        <v>0.75</v>
      </c>
      <c r="K69" s="67" t="s">
        <v>802</v>
      </c>
      <c r="L69" s="67" t="s">
        <v>803</v>
      </c>
      <c r="M69" s="67">
        <f t="shared" si="9"/>
        <v>-0.0161</v>
      </c>
      <c r="N69" s="67">
        <v>0.870261856958512</v>
      </c>
      <c r="O69" s="67">
        <f t="shared" si="10"/>
        <v>-0.0202</v>
      </c>
      <c r="P69" s="65">
        <v>0.6</v>
      </c>
      <c r="Q69" s="68" t="s">
        <v>804</v>
      </c>
      <c r="R69" s="68" t="s">
        <v>805</v>
      </c>
      <c r="S69" s="46">
        <f t="shared" si="11"/>
        <v>-0.0296999999999999</v>
      </c>
      <c r="T69" s="46">
        <v>0.746762099522836</v>
      </c>
      <c r="U69" s="46">
        <f t="shared" si="12"/>
        <v>-0.086</v>
      </c>
    </row>
    <row r="70" customHeight="1" spans="1:21">
      <c r="A70" s="26">
        <v>102567</v>
      </c>
      <c r="B70" s="26" t="s">
        <v>108</v>
      </c>
      <c r="C70" s="26" t="s">
        <v>296</v>
      </c>
      <c r="D70" s="26" t="s">
        <v>233</v>
      </c>
      <c r="E70" s="26">
        <v>2</v>
      </c>
      <c r="F70" s="62">
        <v>60</v>
      </c>
      <c r="G70" s="62">
        <v>52</v>
      </c>
      <c r="H70" s="62">
        <f t="shared" si="7"/>
        <v>-8</v>
      </c>
      <c r="I70" s="66">
        <f t="shared" si="8"/>
        <v>0.866666666666667</v>
      </c>
      <c r="J70" s="67">
        <v>0.85</v>
      </c>
      <c r="K70" s="67" t="s">
        <v>806</v>
      </c>
      <c r="L70" s="67" t="s">
        <v>807</v>
      </c>
      <c r="M70" s="67">
        <f t="shared" si="9"/>
        <v>-0.0593</v>
      </c>
      <c r="N70" s="67">
        <v>0.869699204276187</v>
      </c>
      <c r="O70" s="67">
        <f t="shared" si="10"/>
        <v>-0.0293</v>
      </c>
      <c r="P70" s="65">
        <v>0.634414480991029</v>
      </c>
      <c r="Q70" s="68" t="s">
        <v>808</v>
      </c>
      <c r="R70" s="68" t="s">
        <v>809</v>
      </c>
      <c r="S70" s="46">
        <f t="shared" si="11"/>
        <v>-0.0562999999999999</v>
      </c>
      <c r="T70" s="46">
        <v>0.725513905683192</v>
      </c>
      <c r="U70" s="46">
        <f t="shared" si="12"/>
        <v>0.022785519008971</v>
      </c>
    </row>
    <row r="71" customHeight="1" spans="1:21">
      <c r="A71" s="26">
        <v>119622</v>
      </c>
      <c r="B71" s="26" t="s">
        <v>25</v>
      </c>
      <c r="C71" s="26" t="s">
        <v>471</v>
      </c>
      <c r="D71" s="26" t="s">
        <v>629</v>
      </c>
      <c r="E71" s="26">
        <v>1</v>
      </c>
      <c r="F71" s="62">
        <v>60</v>
      </c>
      <c r="G71" s="62">
        <v>78</v>
      </c>
      <c r="H71" s="62">
        <f t="shared" si="7"/>
        <v>18</v>
      </c>
      <c r="I71" s="66">
        <f t="shared" si="8"/>
        <v>1.3</v>
      </c>
      <c r="J71" s="67">
        <v>0.83</v>
      </c>
      <c r="K71" s="67" t="s">
        <v>810</v>
      </c>
      <c r="L71" s="67" t="s">
        <v>811</v>
      </c>
      <c r="M71" s="67">
        <f t="shared" si="9"/>
        <v>0.0200999999999999</v>
      </c>
      <c r="N71" s="67">
        <v>0.868689297987339</v>
      </c>
      <c r="O71" s="67">
        <f t="shared" si="10"/>
        <v>-0.0362</v>
      </c>
      <c r="P71" s="65">
        <v>0.7</v>
      </c>
      <c r="Q71" s="68" t="s">
        <v>812</v>
      </c>
      <c r="R71" s="68" t="s">
        <v>813</v>
      </c>
      <c r="S71" s="46">
        <f t="shared" si="11"/>
        <v>0.0346000000000001</v>
      </c>
      <c r="T71" s="46">
        <v>0.775722543352601</v>
      </c>
      <c r="U71" s="46">
        <f t="shared" si="12"/>
        <v>-0.0559999999999999</v>
      </c>
    </row>
    <row r="72" customHeight="1" spans="1:21">
      <c r="A72" s="26">
        <v>117923</v>
      </c>
      <c r="B72" s="26" t="s">
        <v>201</v>
      </c>
      <c r="C72" s="26" t="s">
        <v>450</v>
      </c>
      <c r="D72" s="26" t="s">
        <v>542</v>
      </c>
      <c r="E72" s="26">
        <v>2</v>
      </c>
      <c r="F72" s="62">
        <v>40</v>
      </c>
      <c r="G72" s="62">
        <v>45</v>
      </c>
      <c r="H72" s="62">
        <f t="shared" si="7"/>
        <v>5</v>
      </c>
      <c r="I72" s="66">
        <f t="shared" si="8"/>
        <v>1.125</v>
      </c>
      <c r="J72" s="67">
        <v>0.8668</v>
      </c>
      <c r="K72" s="67" t="s">
        <v>814</v>
      </c>
      <c r="L72" s="67" t="s">
        <v>619</v>
      </c>
      <c r="M72" s="67">
        <f t="shared" si="9"/>
        <v>-0.00260000000000005</v>
      </c>
      <c r="N72" s="67">
        <v>0.867814830431484</v>
      </c>
      <c r="O72" s="67">
        <f t="shared" si="10"/>
        <v>-0.024</v>
      </c>
      <c r="P72" s="65">
        <v>0.729247123994536</v>
      </c>
      <c r="Q72" s="68" t="s">
        <v>815</v>
      </c>
      <c r="R72" s="68" t="s">
        <v>816</v>
      </c>
      <c r="S72" s="46">
        <f t="shared" si="11"/>
        <v>-0.0570999999999999</v>
      </c>
      <c r="T72" s="46">
        <v>0.730013106159895</v>
      </c>
      <c r="U72" s="46">
        <f t="shared" si="12"/>
        <v>-0.035647123994536</v>
      </c>
    </row>
    <row r="73" customHeight="1" spans="1:21">
      <c r="A73" s="26">
        <v>113025</v>
      </c>
      <c r="B73" s="26" t="s">
        <v>13</v>
      </c>
      <c r="C73" s="26" t="s">
        <v>409</v>
      </c>
      <c r="D73" s="26" t="s">
        <v>581</v>
      </c>
      <c r="E73" s="26">
        <v>2</v>
      </c>
      <c r="F73" s="62">
        <v>80</v>
      </c>
      <c r="G73" s="62">
        <v>83</v>
      </c>
      <c r="H73" s="62">
        <f t="shared" si="7"/>
        <v>3</v>
      </c>
      <c r="I73" s="66">
        <f t="shared" si="8"/>
        <v>1.0375</v>
      </c>
      <c r="J73" s="67">
        <v>0.8396</v>
      </c>
      <c r="K73" s="67" t="s">
        <v>817</v>
      </c>
      <c r="L73" s="67" t="s">
        <v>818</v>
      </c>
      <c r="M73" s="67">
        <f t="shared" si="9"/>
        <v>0.0079999999999999</v>
      </c>
      <c r="N73" s="67">
        <v>0.867737150746844</v>
      </c>
      <c r="O73" s="67">
        <f t="shared" si="10"/>
        <v>-0.0368000000000001</v>
      </c>
      <c r="P73" s="65">
        <v>0.668066490281876</v>
      </c>
      <c r="Q73" s="68" t="s">
        <v>819</v>
      </c>
      <c r="R73" s="68" t="s">
        <v>820</v>
      </c>
      <c r="S73" s="46">
        <f t="shared" si="11"/>
        <v>0.00190000000000001</v>
      </c>
      <c r="T73" s="46">
        <v>0.764752791068581</v>
      </c>
      <c r="U73" s="46">
        <f t="shared" si="12"/>
        <v>-0.031266490281876</v>
      </c>
    </row>
    <row r="74" customHeight="1" spans="1:21">
      <c r="A74" s="26">
        <v>117184</v>
      </c>
      <c r="B74" s="26" t="s">
        <v>36</v>
      </c>
      <c r="C74" s="26" t="s">
        <v>440</v>
      </c>
      <c r="D74" s="26" t="s">
        <v>564</v>
      </c>
      <c r="E74" s="26">
        <v>3</v>
      </c>
      <c r="F74" s="62">
        <v>90</v>
      </c>
      <c r="G74" s="62">
        <v>97</v>
      </c>
      <c r="H74" s="62">
        <f t="shared" si="7"/>
        <v>7</v>
      </c>
      <c r="I74" s="66">
        <f t="shared" si="8"/>
        <v>1.07777777777778</v>
      </c>
      <c r="J74" s="67">
        <v>0.8</v>
      </c>
      <c r="K74" s="67" t="s">
        <v>821</v>
      </c>
      <c r="L74" s="67" t="s">
        <v>822</v>
      </c>
      <c r="M74" s="67">
        <f t="shared" si="9"/>
        <v>-0.0161</v>
      </c>
      <c r="N74" s="67">
        <v>0.866898970249402</v>
      </c>
      <c r="O74" s="67">
        <f t="shared" si="10"/>
        <v>-0.0437000000000001</v>
      </c>
      <c r="P74" s="65">
        <v>0.63</v>
      </c>
      <c r="Q74" s="68" t="s">
        <v>823</v>
      </c>
      <c r="R74" s="68" t="s">
        <v>824</v>
      </c>
      <c r="S74" s="46">
        <f t="shared" si="11"/>
        <v>-0.0363</v>
      </c>
      <c r="T74" s="46">
        <v>0.728577642453241</v>
      </c>
      <c r="U74" s="46">
        <f t="shared" si="12"/>
        <v>-0.1209</v>
      </c>
    </row>
    <row r="75" customHeight="1" spans="1:21">
      <c r="A75" s="26">
        <v>118074</v>
      </c>
      <c r="B75" s="26" t="s">
        <v>13</v>
      </c>
      <c r="C75" s="26" t="s">
        <v>453</v>
      </c>
      <c r="D75" s="26" t="s">
        <v>581</v>
      </c>
      <c r="E75" s="26">
        <v>2</v>
      </c>
      <c r="F75" s="62">
        <v>100</v>
      </c>
      <c r="G75" s="62">
        <v>99</v>
      </c>
      <c r="H75" s="62">
        <f t="shared" si="7"/>
        <v>-1</v>
      </c>
      <c r="I75" s="66">
        <f t="shared" si="8"/>
        <v>0.99</v>
      </c>
      <c r="J75" s="67">
        <v>0.86</v>
      </c>
      <c r="K75" s="67" t="s">
        <v>825</v>
      </c>
      <c r="L75" s="67" t="s">
        <v>826</v>
      </c>
      <c r="M75" s="67">
        <f t="shared" si="9"/>
        <v>0.0355000000000001</v>
      </c>
      <c r="N75" s="67">
        <v>0.864741639031759</v>
      </c>
      <c r="O75" s="67">
        <f t="shared" si="10"/>
        <v>-0.1071</v>
      </c>
      <c r="P75" s="65">
        <v>0.683309395973154</v>
      </c>
      <c r="Q75" s="68" t="s">
        <v>827</v>
      </c>
      <c r="R75" s="68" t="s">
        <v>828</v>
      </c>
      <c r="S75" s="46">
        <f t="shared" si="11"/>
        <v>-0.0440999999999999</v>
      </c>
      <c r="T75" s="46">
        <v>0.68297020898177</v>
      </c>
      <c r="U75" s="46">
        <f t="shared" si="12"/>
        <v>-0.173309395973154</v>
      </c>
    </row>
    <row r="76" customHeight="1" spans="1:21">
      <c r="A76" s="26">
        <v>2851</v>
      </c>
      <c r="B76" s="26" t="s">
        <v>201</v>
      </c>
      <c r="C76" s="26" t="s">
        <v>205</v>
      </c>
      <c r="D76" s="26" t="s">
        <v>542</v>
      </c>
      <c r="E76" s="26">
        <v>2</v>
      </c>
      <c r="F76" s="62">
        <v>60</v>
      </c>
      <c r="G76" s="62">
        <v>112</v>
      </c>
      <c r="H76" s="62">
        <f t="shared" si="7"/>
        <v>52</v>
      </c>
      <c r="I76" s="66">
        <f t="shared" si="8"/>
        <v>1.86666666666667</v>
      </c>
      <c r="J76" s="67">
        <v>0.8196</v>
      </c>
      <c r="K76" s="67" t="s">
        <v>829</v>
      </c>
      <c r="L76" s="67" t="s">
        <v>830</v>
      </c>
      <c r="M76" s="67">
        <f t="shared" si="9"/>
        <v>-0.0979000000000001</v>
      </c>
      <c r="N76" s="67">
        <v>0.86148290032004</v>
      </c>
      <c r="O76" s="67">
        <f t="shared" si="10"/>
        <v>-0.1257</v>
      </c>
      <c r="P76" s="65">
        <v>0.599647625797307</v>
      </c>
      <c r="Q76" s="68" t="s">
        <v>831</v>
      </c>
      <c r="R76" s="68" t="s">
        <v>832</v>
      </c>
      <c r="S76" s="46">
        <f t="shared" si="11"/>
        <v>-0.1373</v>
      </c>
      <c r="T76" s="46">
        <v>0.693827160493827</v>
      </c>
      <c r="U76" s="46">
        <f t="shared" si="12"/>
        <v>-0.128147625797307</v>
      </c>
    </row>
    <row r="77" customHeight="1" spans="1:21">
      <c r="A77" s="26">
        <v>2893</v>
      </c>
      <c r="B77" s="26" t="s">
        <v>241</v>
      </c>
      <c r="C77" s="26" t="s">
        <v>251</v>
      </c>
      <c r="D77" s="26" t="s">
        <v>262</v>
      </c>
      <c r="E77" s="26">
        <v>2</v>
      </c>
      <c r="F77" s="62">
        <v>60</v>
      </c>
      <c r="G77" s="62">
        <v>82</v>
      </c>
      <c r="H77" s="62">
        <f t="shared" si="7"/>
        <v>22</v>
      </c>
      <c r="I77" s="66">
        <f t="shared" si="8"/>
        <v>1.36666666666667</v>
      </c>
      <c r="J77" s="67">
        <v>0.6</v>
      </c>
      <c r="K77" s="67" t="s">
        <v>833</v>
      </c>
      <c r="L77" s="67" t="s">
        <v>834</v>
      </c>
      <c r="M77" s="67">
        <f t="shared" si="9"/>
        <v>0.0405</v>
      </c>
      <c r="N77" s="67">
        <v>0.860406460056246</v>
      </c>
      <c r="O77" s="67">
        <f t="shared" si="10"/>
        <v>-0.1686</v>
      </c>
      <c r="P77" s="65">
        <v>0.55</v>
      </c>
      <c r="Q77" s="68" t="s">
        <v>835</v>
      </c>
      <c r="R77" s="68" t="s">
        <v>836</v>
      </c>
      <c r="S77" s="46">
        <f t="shared" si="11"/>
        <v>0.0129</v>
      </c>
      <c r="T77" s="46">
        <v>0.685820203892493</v>
      </c>
      <c r="U77" s="46">
        <f t="shared" si="12"/>
        <v>-0.36</v>
      </c>
    </row>
    <row r="78" customHeight="1" spans="1:21">
      <c r="A78" s="26">
        <v>2443</v>
      </c>
      <c r="B78" s="26" t="s">
        <v>36</v>
      </c>
      <c r="C78" s="26" t="s">
        <v>49</v>
      </c>
      <c r="D78" s="26" t="s">
        <v>564</v>
      </c>
      <c r="E78" s="26">
        <v>2</v>
      </c>
      <c r="F78" s="62">
        <v>150</v>
      </c>
      <c r="G78" s="62">
        <v>102</v>
      </c>
      <c r="H78" s="62">
        <f t="shared" si="7"/>
        <v>-48</v>
      </c>
      <c r="I78" s="66">
        <f t="shared" si="8"/>
        <v>0.68</v>
      </c>
      <c r="J78" s="67">
        <v>0.8</v>
      </c>
      <c r="K78" s="67" t="s">
        <v>668</v>
      </c>
      <c r="L78" s="67" t="s">
        <v>837</v>
      </c>
      <c r="M78" s="67">
        <f t="shared" si="9"/>
        <v>-0.00250000000000006</v>
      </c>
      <c r="N78" s="67">
        <v>0.859050145868883</v>
      </c>
      <c r="O78" s="67">
        <f t="shared" si="10"/>
        <v>-0.0534000000000001</v>
      </c>
      <c r="P78" s="65">
        <v>0.6</v>
      </c>
      <c r="Q78" s="68" t="s">
        <v>838</v>
      </c>
      <c r="R78" s="68" t="s">
        <v>839</v>
      </c>
      <c r="S78" s="46">
        <f t="shared" si="11"/>
        <v>-0.0163000000000001</v>
      </c>
      <c r="T78" s="46">
        <v>0.687031700288184</v>
      </c>
      <c r="U78" s="46">
        <f t="shared" si="12"/>
        <v>-0.1089</v>
      </c>
    </row>
    <row r="79" customHeight="1" spans="1:21">
      <c r="A79" s="26">
        <v>2854</v>
      </c>
      <c r="B79" s="26" t="s">
        <v>201</v>
      </c>
      <c r="C79" s="26" t="s">
        <v>213</v>
      </c>
      <c r="D79" s="26" t="s">
        <v>542</v>
      </c>
      <c r="E79" s="26">
        <v>2</v>
      </c>
      <c r="F79" s="62">
        <v>80</v>
      </c>
      <c r="G79" s="62">
        <v>103</v>
      </c>
      <c r="H79" s="62">
        <f t="shared" si="7"/>
        <v>23</v>
      </c>
      <c r="I79" s="66">
        <f t="shared" si="8"/>
        <v>1.2875</v>
      </c>
      <c r="J79" s="67">
        <v>0.8378</v>
      </c>
      <c r="K79" s="67" t="s">
        <v>840</v>
      </c>
      <c r="L79" s="67" t="s">
        <v>841</v>
      </c>
      <c r="M79" s="67">
        <f t="shared" si="9"/>
        <v>0.00439999999999996</v>
      </c>
      <c r="N79" s="67">
        <v>0.858859832945517</v>
      </c>
      <c r="O79" s="67">
        <f t="shared" si="10"/>
        <v>-0.0312</v>
      </c>
      <c r="P79" s="65">
        <v>0.684284083044983</v>
      </c>
      <c r="Q79" s="68" t="s">
        <v>801</v>
      </c>
      <c r="R79" s="68" t="s">
        <v>842</v>
      </c>
      <c r="S79" s="46">
        <f t="shared" si="11"/>
        <v>0.0102000000000001</v>
      </c>
      <c r="T79" s="46">
        <v>0.753660089115213</v>
      </c>
      <c r="U79" s="46">
        <f t="shared" si="12"/>
        <v>-0.0194840830449829</v>
      </c>
    </row>
    <row r="80" customHeight="1" spans="1:21">
      <c r="A80" s="26">
        <v>2717</v>
      </c>
      <c r="B80" s="26" t="s">
        <v>13</v>
      </c>
      <c r="C80" s="26" t="s">
        <v>117</v>
      </c>
      <c r="D80" s="26" t="s">
        <v>581</v>
      </c>
      <c r="E80" s="26">
        <v>2</v>
      </c>
      <c r="F80" s="62">
        <v>62</v>
      </c>
      <c r="G80" s="62">
        <v>81</v>
      </c>
      <c r="H80" s="62">
        <f t="shared" si="7"/>
        <v>19</v>
      </c>
      <c r="I80" s="66">
        <f t="shared" si="8"/>
        <v>1.30645161290323</v>
      </c>
      <c r="J80" s="67">
        <v>0.8354</v>
      </c>
      <c r="K80" s="67" t="s">
        <v>843</v>
      </c>
      <c r="L80" s="67" t="s">
        <v>844</v>
      </c>
      <c r="M80" s="67">
        <f t="shared" si="9"/>
        <v>-0.0343</v>
      </c>
      <c r="N80" s="67">
        <v>0.857621375844103</v>
      </c>
      <c r="O80" s="67">
        <f t="shared" si="10"/>
        <v>-0.047</v>
      </c>
      <c r="P80" s="65">
        <v>0.709095698924731</v>
      </c>
      <c r="Q80" s="68" t="s">
        <v>845</v>
      </c>
      <c r="R80" s="68" t="s">
        <v>846</v>
      </c>
      <c r="S80" s="46">
        <f t="shared" si="11"/>
        <v>-0.0378999999999999</v>
      </c>
      <c r="T80" s="46">
        <v>0.737010904425914</v>
      </c>
      <c r="U80" s="46">
        <f t="shared" si="12"/>
        <v>-0.075295698924731</v>
      </c>
    </row>
    <row r="81" customHeight="1" spans="1:21">
      <c r="A81" s="26">
        <v>112415</v>
      </c>
      <c r="B81" s="26" t="s">
        <v>36</v>
      </c>
      <c r="C81" s="26" t="s">
        <v>403</v>
      </c>
      <c r="D81" s="26" t="s">
        <v>564</v>
      </c>
      <c r="E81" s="26">
        <v>2</v>
      </c>
      <c r="F81" s="62">
        <v>90</v>
      </c>
      <c r="G81" s="62">
        <v>73</v>
      </c>
      <c r="H81" s="62">
        <f t="shared" si="7"/>
        <v>-17</v>
      </c>
      <c r="I81" s="66">
        <f t="shared" si="8"/>
        <v>0.811111111111111</v>
      </c>
      <c r="J81" s="67">
        <v>0.82</v>
      </c>
      <c r="K81" s="67" t="s">
        <v>847</v>
      </c>
      <c r="L81" s="67" t="s">
        <v>848</v>
      </c>
      <c r="M81" s="67">
        <f t="shared" si="9"/>
        <v>-0.0223</v>
      </c>
      <c r="N81" s="67">
        <v>0.852857895809566</v>
      </c>
      <c r="O81" s="67">
        <f t="shared" si="10"/>
        <v>-0.1062</v>
      </c>
      <c r="P81" s="65">
        <v>0.641316010776484</v>
      </c>
      <c r="Q81" s="68" t="s">
        <v>849</v>
      </c>
      <c r="R81" s="68" t="s">
        <v>850</v>
      </c>
      <c r="S81" s="46">
        <f t="shared" si="11"/>
        <v>-0.0378</v>
      </c>
      <c r="T81" s="46">
        <v>0.729811320754717</v>
      </c>
      <c r="U81" s="46">
        <f t="shared" si="12"/>
        <v>-0.164216010776484</v>
      </c>
    </row>
    <row r="82" customHeight="1" spans="1:21">
      <c r="A82" s="26">
        <v>117310</v>
      </c>
      <c r="B82" s="26" t="s">
        <v>25</v>
      </c>
      <c r="C82" s="26" t="s">
        <v>444</v>
      </c>
      <c r="D82" s="26" t="s">
        <v>629</v>
      </c>
      <c r="E82" s="26">
        <v>2</v>
      </c>
      <c r="F82" s="62">
        <v>80</v>
      </c>
      <c r="G82" s="62">
        <v>70</v>
      </c>
      <c r="H82" s="62">
        <f t="shared" si="7"/>
        <v>-10</v>
      </c>
      <c r="I82" s="66">
        <f t="shared" si="8"/>
        <v>0.875</v>
      </c>
      <c r="J82" s="67">
        <v>0.8</v>
      </c>
      <c r="K82" s="67" t="s">
        <v>851</v>
      </c>
      <c r="L82" s="67" t="s">
        <v>852</v>
      </c>
      <c r="M82" s="67">
        <f t="shared" si="9"/>
        <v>0.0392</v>
      </c>
      <c r="N82" s="67">
        <v>0.852283122272458</v>
      </c>
      <c r="O82" s="67">
        <f t="shared" si="10"/>
        <v>-0.0169</v>
      </c>
      <c r="P82" s="65">
        <v>0.65</v>
      </c>
      <c r="Q82" s="68" t="s">
        <v>853</v>
      </c>
      <c r="R82" s="68" t="s">
        <v>854</v>
      </c>
      <c r="S82" s="46">
        <f t="shared" si="11"/>
        <v>0.0444999999999999</v>
      </c>
      <c r="T82" s="46">
        <v>0.645810055865922</v>
      </c>
      <c r="U82" s="46">
        <f t="shared" si="12"/>
        <v>-0.1478</v>
      </c>
    </row>
    <row r="83" customHeight="1" spans="1:21">
      <c r="A83" s="26">
        <v>2816</v>
      </c>
      <c r="B83" s="26" t="s">
        <v>32</v>
      </c>
      <c r="C83" s="26" t="s">
        <v>175</v>
      </c>
      <c r="D83" s="26" t="s">
        <v>605</v>
      </c>
      <c r="E83" s="26">
        <v>1</v>
      </c>
      <c r="F83" s="62">
        <v>90</v>
      </c>
      <c r="G83" s="62">
        <v>57</v>
      </c>
      <c r="H83" s="62">
        <f t="shared" si="7"/>
        <v>-33</v>
      </c>
      <c r="I83" s="66">
        <f t="shared" si="8"/>
        <v>0.633333333333333</v>
      </c>
      <c r="J83" s="67">
        <v>0.7</v>
      </c>
      <c r="K83" s="67" t="s">
        <v>851</v>
      </c>
      <c r="L83" s="67" t="s">
        <v>855</v>
      </c>
      <c r="M83" s="67">
        <f t="shared" si="9"/>
        <v>0.1376</v>
      </c>
      <c r="N83" s="67">
        <v>0.85033561817674</v>
      </c>
      <c r="O83" s="67">
        <f t="shared" si="10"/>
        <v>0.0831000000000001</v>
      </c>
      <c r="P83" s="65">
        <v>0.6</v>
      </c>
      <c r="Q83" s="68" t="s">
        <v>856</v>
      </c>
      <c r="R83" s="68" t="s">
        <v>857</v>
      </c>
      <c r="S83" s="46">
        <f t="shared" si="11"/>
        <v>0.00439999999999996</v>
      </c>
      <c r="T83" s="46">
        <v>0.620942408376963</v>
      </c>
      <c r="U83" s="46">
        <f t="shared" si="12"/>
        <v>-0.1147</v>
      </c>
    </row>
    <row r="84" customHeight="1" spans="1:21">
      <c r="A84" s="26">
        <v>2905</v>
      </c>
      <c r="B84" s="26" t="s">
        <v>254</v>
      </c>
      <c r="C84" s="26" t="s">
        <v>264</v>
      </c>
      <c r="D84" s="26" t="s">
        <v>547</v>
      </c>
      <c r="E84" s="26">
        <v>1</v>
      </c>
      <c r="F84" s="62">
        <v>80</v>
      </c>
      <c r="G84" s="62">
        <v>40</v>
      </c>
      <c r="H84" s="62">
        <f t="shared" si="7"/>
        <v>-40</v>
      </c>
      <c r="I84" s="66">
        <f t="shared" si="8"/>
        <v>0.5</v>
      </c>
      <c r="J84" s="67">
        <v>0.8</v>
      </c>
      <c r="K84" s="67" t="s">
        <v>858</v>
      </c>
      <c r="L84" s="67" t="s">
        <v>859</v>
      </c>
      <c r="M84" s="67">
        <f t="shared" si="9"/>
        <v>0.00770000000000004</v>
      </c>
      <c r="N84" s="67">
        <v>0.850060505333726</v>
      </c>
      <c r="O84" s="67">
        <f t="shared" si="10"/>
        <v>-0.0171</v>
      </c>
      <c r="P84" s="65">
        <v>0.577177404667046</v>
      </c>
      <c r="Q84" s="68" t="s">
        <v>860</v>
      </c>
      <c r="R84" s="68" t="s">
        <v>861</v>
      </c>
      <c r="S84" s="46">
        <f t="shared" si="11"/>
        <v>-0.0162</v>
      </c>
      <c r="T84" s="46">
        <v>0.70042194092827</v>
      </c>
      <c r="U84" s="46">
        <f t="shared" si="12"/>
        <v>0.0167225953329539</v>
      </c>
    </row>
    <row r="85" customHeight="1" spans="1:21">
      <c r="A85" s="26">
        <v>110378</v>
      </c>
      <c r="B85" s="26" t="s">
        <v>241</v>
      </c>
      <c r="C85" s="26" t="s">
        <v>365</v>
      </c>
      <c r="D85" s="26" t="s">
        <v>262</v>
      </c>
      <c r="E85" s="26">
        <v>2</v>
      </c>
      <c r="F85" s="62">
        <v>60</v>
      </c>
      <c r="G85" s="62">
        <v>92</v>
      </c>
      <c r="H85" s="62">
        <f t="shared" si="7"/>
        <v>32</v>
      </c>
      <c r="I85" s="66">
        <f t="shared" si="8"/>
        <v>1.53333333333333</v>
      </c>
      <c r="J85" s="67">
        <v>0.82</v>
      </c>
      <c r="K85" s="67" t="s">
        <v>862</v>
      </c>
      <c r="L85" s="67" t="s">
        <v>863</v>
      </c>
      <c r="M85" s="67">
        <f t="shared" si="9"/>
        <v>0.011</v>
      </c>
      <c r="N85" s="67">
        <v>0.849341936187859</v>
      </c>
      <c r="O85" s="67">
        <f t="shared" si="10"/>
        <v>-0.00929999999999997</v>
      </c>
      <c r="P85" s="65">
        <v>0.626633890214797</v>
      </c>
      <c r="Q85" s="68" t="s">
        <v>864</v>
      </c>
      <c r="R85" s="68" t="s">
        <v>865</v>
      </c>
      <c r="S85" s="46">
        <f t="shared" si="11"/>
        <v>-0.0131</v>
      </c>
      <c r="T85" s="46">
        <v>0.788860103626943</v>
      </c>
      <c r="U85" s="46">
        <f t="shared" si="12"/>
        <v>-0.027833890214797</v>
      </c>
    </row>
    <row r="86" customHeight="1" spans="1:21">
      <c r="A86" s="26">
        <v>105910</v>
      </c>
      <c r="B86" s="26" t="s">
        <v>25</v>
      </c>
      <c r="C86" s="26" t="s">
        <v>333</v>
      </c>
      <c r="D86" s="26" t="s">
        <v>629</v>
      </c>
      <c r="E86" s="26">
        <v>2</v>
      </c>
      <c r="F86" s="62">
        <v>130</v>
      </c>
      <c r="G86" s="62">
        <v>99</v>
      </c>
      <c r="H86" s="62">
        <f t="shared" si="7"/>
        <v>-31</v>
      </c>
      <c r="I86" s="66">
        <f t="shared" si="8"/>
        <v>0.761538461538461</v>
      </c>
      <c r="J86" s="67">
        <v>0.816</v>
      </c>
      <c r="K86" s="67" t="s">
        <v>866</v>
      </c>
      <c r="L86" s="67" t="s">
        <v>867</v>
      </c>
      <c r="M86" s="67">
        <f t="shared" si="9"/>
        <v>0.0162000000000001</v>
      </c>
      <c r="N86" s="67">
        <v>0.848064368052461</v>
      </c>
      <c r="O86" s="67">
        <f t="shared" si="10"/>
        <v>-0.0337999999999999</v>
      </c>
      <c r="P86" s="65">
        <v>0.669026757704373</v>
      </c>
      <c r="Q86" s="68" t="s">
        <v>868</v>
      </c>
      <c r="R86" s="68" t="s">
        <v>869</v>
      </c>
      <c r="S86" s="46">
        <f t="shared" si="11"/>
        <v>0.0219</v>
      </c>
      <c r="T86" s="46">
        <v>0.676190476190476</v>
      </c>
      <c r="U86" s="46">
        <f t="shared" si="12"/>
        <v>-0.104626757704373</v>
      </c>
    </row>
    <row r="87" customHeight="1" spans="1:21">
      <c r="A87" s="26">
        <v>2409</v>
      </c>
      <c r="B87" s="26" t="s">
        <v>32</v>
      </c>
      <c r="C87" s="26" t="s">
        <v>40</v>
      </c>
      <c r="D87" s="26" t="s">
        <v>605</v>
      </c>
      <c r="E87" s="26">
        <v>2</v>
      </c>
      <c r="F87" s="62">
        <v>90</v>
      </c>
      <c r="G87" s="62">
        <v>111</v>
      </c>
      <c r="H87" s="62">
        <f t="shared" si="7"/>
        <v>21</v>
      </c>
      <c r="I87" s="66">
        <f t="shared" si="8"/>
        <v>1.23333333333333</v>
      </c>
      <c r="J87" s="67">
        <v>0.82</v>
      </c>
      <c r="K87" s="67" t="s">
        <v>870</v>
      </c>
      <c r="L87" s="67" t="s">
        <v>871</v>
      </c>
      <c r="M87" s="67">
        <f t="shared" si="9"/>
        <v>0.0206999999999999</v>
      </c>
      <c r="N87" s="67">
        <v>0.846760537653317</v>
      </c>
      <c r="O87" s="67">
        <f t="shared" si="10"/>
        <v>-0.0115</v>
      </c>
      <c r="P87" s="65">
        <v>0.72</v>
      </c>
      <c r="Q87" s="68" t="s">
        <v>872</v>
      </c>
      <c r="R87" s="68" t="s">
        <v>873</v>
      </c>
      <c r="S87" s="46">
        <f t="shared" si="11"/>
        <v>0.0166999999999999</v>
      </c>
      <c r="T87" s="46">
        <v>0.715926493108729</v>
      </c>
      <c r="U87" s="46">
        <f t="shared" si="12"/>
        <v>-0.0698</v>
      </c>
    </row>
    <row r="88" customHeight="1" spans="1:21">
      <c r="A88" s="64">
        <v>126918</v>
      </c>
      <c r="B88" s="26" t="s">
        <v>488</v>
      </c>
      <c r="C88" s="26" t="s">
        <v>489</v>
      </c>
      <c r="D88" s="26" t="s">
        <v>874</v>
      </c>
      <c r="E88" s="26">
        <v>2</v>
      </c>
      <c r="F88" s="62">
        <v>30</v>
      </c>
      <c r="G88" s="62">
        <v>27</v>
      </c>
      <c r="H88" s="62">
        <f t="shared" si="7"/>
        <v>-3</v>
      </c>
      <c r="I88" s="66">
        <f t="shared" si="8"/>
        <v>0.9</v>
      </c>
      <c r="J88" s="67">
        <v>0.75</v>
      </c>
      <c r="K88" s="67" t="s">
        <v>875</v>
      </c>
      <c r="L88" s="67" t="s">
        <v>876</v>
      </c>
      <c r="M88" s="67">
        <f t="shared" si="9"/>
        <v>0.0725</v>
      </c>
      <c r="N88" s="67">
        <v>0.844915996096068</v>
      </c>
      <c r="O88" s="67">
        <f t="shared" si="10"/>
        <v>-0.0102</v>
      </c>
      <c r="P88" s="65">
        <v>0.638573108584869</v>
      </c>
      <c r="Q88" s="68" t="s">
        <v>877</v>
      </c>
      <c r="R88" s="68" t="s">
        <v>878</v>
      </c>
      <c r="S88" s="46">
        <f t="shared" si="11"/>
        <v>-0.00990000000000002</v>
      </c>
      <c r="T88" s="46">
        <v>0.780612244897959</v>
      </c>
      <c r="U88" s="46">
        <f t="shared" si="12"/>
        <v>-0.043273108584869</v>
      </c>
    </row>
    <row r="89" customHeight="1" spans="1:21">
      <c r="A89" s="26">
        <v>103199</v>
      </c>
      <c r="B89" s="26" t="s">
        <v>36</v>
      </c>
      <c r="C89" s="26" t="s">
        <v>309</v>
      </c>
      <c r="D89" s="26" t="s">
        <v>564</v>
      </c>
      <c r="E89" s="26">
        <v>2</v>
      </c>
      <c r="F89" s="62">
        <v>120</v>
      </c>
      <c r="G89" s="62">
        <v>112</v>
      </c>
      <c r="H89" s="62">
        <f t="shared" si="7"/>
        <v>-8</v>
      </c>
      <c r="I89" s="66">
        <f t="shared" si="8"/>
        <v>0.933333333333333</v>
      </c>
      <c r="J89" s="67">
        <v>0.7</v>
      </c>
      <c r="K89" s="67" t="s">
        <v>879</v>
      </c>
      <c r="L89" s="67" t="s">
        <v>727</v>
      </c>
      <c r="M89" s="67">
        <f t="shared" si="9"/>
        <v>-0.00659999999999994</v>
      </c>
      <c r="N89" s="67">
        <v>0.843377534323385</v>
      </c>
      <c r="O89" s="67">
        <f t="shared" si="10"/>
        <v>-0.0332999999999999</v>
      </c>
      <c r="P89" s="65">
        <v>0.6</v>
      </c>
      <c r="Q89" s="68" t="s">
        <v>880</v>
      </c>
      <c r="R89" s="68" t="s">
        <v>881</v>
      </c>
      <c r="S89" s="46">
        <f t="shared" si="11"/>
        <v>-0.0372999999999999</v>
      </c>
      <c r="T89" s="46">
        <v>0.643655489809336</v>
      </c>
      <c r="U89" s="46">
        <f t="shared" si="12"/>
        <v>-0.2236</v>
      </c>
    </row>
    <row r="90" customHeight="1" spans="1:21">
      <c r="A90" s="26">
        <v>118758</v>
      </c>
      <c r="B90" s="26" t="s">
        <v>32</v>
      </c>
      <c r="C90" s="26" t="s">
        <v>459</v>
      </c>
      <c r="D90" s="26" t="s">
        <v>605</v>
      </c>
      <c r="E90" s="26">
        <v>1</v>
      </c>
      <c r="F90" s="62">
        <v>90</v>
      </c>
      <c r="G90" s="62">
        <v>113</v>
      </c>
      <c r="H90" s="62">
        <f t="shared" si="7"/>
        <v>23</v>
      </c>
      <c r="I90" s="66">
        <f t="shared" si="8"/>
        <v>1.25555555555556</v>
      </c>
      <c r="J90" s="67">
        <v>0.65</v>
      </c>
      <c r="K90" s="67" t="s">
        <v>882</v>
      </c>
      <c r="L90" s="67" t="s">
        <v>883</v>
      </c>
      <c r="M90" s="67">
        <f t="shared" si="9"/>
        <v>0.0487000000000001</v>
      </c>
      <c r="N90" s="67">
        <v>0.841506115710941</v>
      </c>
      <c r="O90" s="67">
        <f t="shared" si="10"/>
        <v>0.1644</v>
      </c>
      <c r="P90" s="65">
        <v>0.58</v>
      </c>
      <c r="Q90" s="68" t="s">
        <v>884</v>
      </c>
      <c r="R90" s="68" t="s">
        <v>885</v>
      </c>
      <c r="S90" s="46">
        <f t="shared" si="11"/>
        <v>0.00890000000000002</v>
      </c>
      <c r="T90" s="46">
        <v>0.67373572593801</v>
      </c>
      <c r="U90" s="46">
        <f t="shared" si="12"/>
        <v>0.0225000000000001</v>
      </c>
    </row>
    <row r="91" customHeight="1" spans="1:21">
      <c r="A91" s="26">
        <v>2738</v>
      </c>
      <c r="B91" s="26" t="s">
        <v>13</v>
      </c>
      <c r="C91" s="26" t="s">
        <v>133</v>
      </c>
      <c r="D91" s="26" t="s">
        <v>581</v>
      </c>
      <c r="E91" s="26">
        <v>4</v>
      </c>
      <c r="F91" s="62">
        <v>180</v>
      </c>
      <c r="G91" s="62">
        <v>230</v>
      </c>
      <c r="H91" s="62">
        <f t="shared" si="7"/>
        <v>50</v>
      </c>
      <c r="I91" s="66">
        <f t="shared" si="8"/>
        <v>1.27777777777778</v>
      </c>
      <c r="J91" s="67">
        <v>0.8</v>
      </c>
      <c r="K91" s="67" t="s">
        <v>886</v>
      </c>
      <c r="L91" s="67" t="s">
        <v>887</v>
      </c>
      <c r="M91" s="67">
        <f t="shared" si="9"/>
        <v>0.0176999999999999</v>
      </c>
      <c r="N91" s="67">
        <v>0.840814693707844</v>
      </c>
      <c r="O91" s="67">
        <f t="shared" si="10"/>
        <v>-0.0206000000000001</v>
      </c>
      <c r="P91" s="65">
        <v>0.6</v>
      </c>
      <c r="Q91" s="68" t="s">
        <v>888</v>
      </c>
      <c r="R91" s="68" t="s">
        <v>889</v>
      </c>
      <c r="S91" s="46">
        <f t="shared" si="11"/>
        <v>-0.00749999999999995</v>
      </c>
      <c r="T91" s="46">
        <v>0.619523195876289</v>
      </c>
      <c r="U91" s="46">
        <f t="shared" si="12"/>
        <v>-0.1012</v>
      </c>
    </row>
    <row r="92" customHeight="1" spans="1:21">
      <c r="A92" s="26">
        <v>107728</v>
      </c>
      <c r="B92" s="26" t="s">
        <v>201</v>
      </c>
      <c r="C92" s="26" t="s">
        <v>355</v>
      </c>
      <c r="D92" s="26" t="s">
        <v>542</v>
      </c>
      <c r="E92" s="26">
        <v>2</v>
      </c>
      <c r="F92" s="62">
        <v>64</v>
      </c>
      <c r="G92" s="62">
        <v>107</v>
      </c>
      <c r="H92" s="62">
        <f t="shared" si="7"/>
        <v>43</v>
      </c>
      <c r="I92" s="66">
        <f t="shared" si="8"/>
        <v>1.671875</v>
      </c>
      <c r="J92" s="67">
        <v>0.8336</v>
      </c>
      <c r="K92" s="67" t="s">
        <v>890</v>
      </c>
      <c r="L92" s="67" t="s">
        <v>891</v>
      </c>
      <c r="M92" s="67">
        <f t="shared" si="9"/>
        <v>0.0676000000000001</v>
      </c>
      <c r="N92" s="67">
        <v>0.834305256649079</v>
      </c>
      <c r="O92" s="67">
        <f t="shared" si="10"/>
        <v>-0.0264</v>
      </c>
      <c r="P92" s="65">
        <v>0.711071410679722</v>
      </c>
      <c r="Q92" s="68" t="s">
        <v>892</v>
      </c>
      <c r="R92" s="68" t="s">
        <v>893</v>
      </c>
      <c r="S92" s="46">
        <f t="shared" si="11"/>
        <v>0.0336</v>
      </c>
      <c r="T92" s="46">
        <v>0.737320211960636</v>
      </c>
      <c r="U92" s="46">
        <f t="shared" si="12"/>
        <v>-0.018771410679722</v>
      </c>
    </row>
    <row r="93" customHeight="1" spans="1:21">
      <c r="A93" s="26">
        <v>118151</v>
      </c>
      <c r="B93" s="26" t="s">
        <v>32</v>
      </c>
      <c r="C93" s="26" t="s">
        <v>456</v>
      </c>
      <c r="D93" s="26" t="s">
        <v>605</v>
      </c>
      <c r="E93" s="26">
        <v>2</v>
      </c>
      <c r="F93" s="62">
        <v>120</v>
      </c>
      <c r="G93" s="62">
        <v>160</v>
      </c>
      <c r="H93" s="62">
        <f t="shared" si="7"/>
        <v>40</v>
      </c>
      <c r="I93" s="66">
        <f t="shared" si="8"/>
        <v>1.33333333333333</v>
      </c>
      <c r="J93" s="67">
        <v>0.8</v>
      </c>
      <c r="K93" s="67" t="s">
        <v>894</v>
      </c>
      <c r="L93" s="67" t="s">
        <v>895</v>
      </c>
      <c r="M93" s="67">
        <f t="shared" si="9"/>
        <v>-0.00620000000000009</v>
      </c>
      <c r="N93" s="67">
        <v>0.826894903724961</v>
      </c>
      <c r="O93" s="67">
        <f t="shared" si="10"/>
        <v>-0.0375000000000001</v>
      </c>
      <c r="P93" s="65">
        <v>0.62</v>
      </c>
      <c r="Q93" s="68" t="s">
        <v>896</v>
      </c>
      <c r="R93" s="68" t="s">
        <v>865</v>
      </c>
      <c r="S93" s="46">
        <f t="shared" si="11"/>
        <v>-0.00409999999999999</v>
      </c>
      <c r="T93" s="46">
        <v>0.713669064748201</v>
      </c>
      <c r="U93" s="46">
        <f t="shared" si="12"/>
        <v>-0.0122</v>
      </c>
    </row>
    <row r="94" customHeight="1" spans="1:21">
      <c r="A94" s="26">
        <v>2907</v>
      </c>
      <c r="B94" s="26" t="s">
        <v>13</v>
      </c>
      <c r="C94" s="26" t="s">
        <v>267</v>
      </c>
      <c r="D94" s="26" t="s">
        <v>581</v>
      </c>
      <c r="E94" s="26">
        <v>2</v>
      </c>
      <c r="F94" s="62">
        <v>70</v>
      </c>
      <c r="G94" s="62">
        <v>81</v>
      </c>
      <c r="H94" s="62">
        <f t="shared" si="7"/>
        <v>11</v>
      </c>
      <c r="I94" s="66">
        <f t="shared" si="8"/>
        <v>1.15714285714286</v>
      </c>
      <c r="J94" s="67">
        <v>0.83</v>
      </c>
      <c r="K94" s="67" t="s">
        <v>897</v>
      </c>
      <c r="L94" s="67" t="s">
        <v>898</v>
      </c>
      <c r="M94" s="67">
        <f t="shared" si="9"/>
        <v>-0.0355</v>
      </c>
      <c r="N94" s="67">
        <v>0.825753393698813</v>
      </c>
      <c r="O94" s="67">
        <f t="shared" si="10"/>
        <v>-0.1425</v>
      </c>
      <c r="P94" s="65">
        <v>0.55</v>
      </c>
      <c r="Q94" s="68" t="s">
        <v>899</v>
      </c>
      <c r="R94" s="68" t="s">
        <v>900</v>
      </c>
      <c r="S94" s="46">
        <f t="shared" si="11"/>
        <v>0.00700000000000006</v>
      </c>
      <c r="T94" s="46">
        <v>0.59375</v>
      </c>
      <c r="U94" s="46">
        <f t="shared" si="12"/>
        <v>-0.1783</v>
      </c>
    </row>
    <row r="95" customHeight="1" spans="1:21">
      <c r="A95" s="26">
        <v>104838</v>
      </c>
      <c r="B95" s="26" t="s">
        <v>254</v>
      </c>
      <c r="C95" s="26" t="s">
        <v>323</v>
      </c>
      <c r="D95" s="26" t="s">
        <v>547</v>
      </c>
      <c r="E95" s="26">
        <v>2</v>
      </c>
      <c r="F95" s="62">
        <v>42</v>
      </c>
      <c r="G95" s="62">
        <v>60</v>
      </c>
      <c r="H95" s="62">
        <f t="shared" si="7"/>
        <v>18</v>
      </c>
      <c r="I95" s="66">
        <f t="shared" si="8"/>
        <v>1.42857142857143</v>
      </c>
      <c r="J95" s="67">
        <v>0.78</v>
      </c>
      <c r="K95" s="67" t="s">
        <v>901</v>
      </c>
      <c r="L95" s="67" t="s">
        <v>902</v>
      </c>
      <c r="M95" s="67">
        <f t="shared" si="9"/>
        <v>0.0297999999999998</v>
      </c>
      <c r="N95" s="67">
        <v>0.825122108809526</v>
      </c>
      <c r="O95" s="67">
        <f t="shared" si="10"/>
        <v>-0.0262000000000001</v>
      </c>
      <c r="P95" s="65">
        <v>0.6</v>
      </c>
      <c r="Q95" s="68" t="s">
        <v>903</v>
      </c>
      <c r="R95" s="68" t="s">
        <v>904</v>
      </c>
      <c r="S95" s="46">
        <f t="shared" si="11"/>
        <v>0.000599999999999934</v>
      </c>
      <c r="T95" s="46">
        <v>0.675191815856777</v>
      </c>
      <c r="U95" s="46">
        <f t="shared" si="12"/>
        <v>-0.0223</v>
      </c>
    </row>
    <row r="96" customHeight="1" spans="1:21">
      <c r="A96" s="26">
        <v>2741</v>
      </c>
      <c r="B96" s="26" t="s">
        <v>13</v>
      </c>
      <c r="C96" s="26" t="s">
        <v>138</v>
      </c>
      <c r="D96" s="26" t="s">
        <v>581</v>
      </c>
      <c r="E96" s="26">
        <v>2</v>
      </c>
      <c r="F96" s="62">
        <v>210</v>
      </c>
      <c r="G96" s="62">
        <v>260</v>
      </c>
      <c r="H96" s="62">
        <f t="shared" si="7"/>
        <v>50</v>
      </c>
      <c r="I96" s="66">
        <f t="shared" si="8"/>
        <v>1.23809523809524</v>
      </c>
      <c r="J96" s="67">
        <v>0.72</v>
      </c>
      <c r="K96" s="67" t="s">
        <v>905</v>
      </c>
      <c r="L96" s="67" t="s">
        <v>906</v>
      </c>
      <c r="M96" s="67">
        <f t="shared" si="9"/>
        <v>-0.0578000000000001</v>
      </c>
      <c r="N96" s="67">
        <v>0.82472331228172</v>
      </c>
      <c r="O96" s="67">
        <f t="shared" si="10"/>
        <v>-0.1041</v>
      </c>
      <c r="P96" s="65">
        <v>0.55</v>
      </c>
      <c r="Q96" s="68" t="s">
        <v>907</v>
      </c>
      <c r="R96" s="68" t="s">
        <v>908</v>
      </c>
      <c r="S96" s="46">
        <f t="shared" si="11"/>
        <v>-0.0522</v>
      </c>
      <c r="T96" s="46">
        <v>0.678275862068966</v>
      </c>
      <c r="U96" s="46">
        <f t="shared" si="12"/>
        <v>-0.1862</v>
      </c>
    </row>
    <row r="97" customHeight="1" spans="1:21">
      <c r="A97" s="26">
        <v>113833</v>
      </c>
      <c r="B97" s="26" t="s">
        <v>13</v>
      </c>
      <c r="C97" s="26" t="s">
        <v>415</v>
      </c>
      <c r="D97" s="26" t="s">
        <v>581</v>
      </c>
      <c r="E97" s="26">
        <v>2</v>
      </c>
      <c r="F97" s="62">
        <v>160</v>
      </c>
      <c r="G97" s="62">
        <v>192</v>
      </c>
      <c r="H97" s="62">
        <f t="shared" si="7"/>
        <v>32</v>
      </c>
      <c r="I97" s="66">
        <f t="shared" si="8"/>
        <v>1.2</v>
      </c>
      <c r="J97" s="67">
        <v>0.8</v>
      </c>
      <c r="K97" s="67" t="s">
        <v>909</v>
      </c>
      <c r="L97" s="67" t="s">
        <v>910</v>
      </c>
      <c r="M97" s="67">
        <f t="shared" si="9"/>
        <v>-0.0221</v>
      </c>
      <c r="N97" s="67">
        <v>0.822662886946269</v>
      </c>
      <c r="O97" s="67">
        <f t="shared" si="10"/>
        <v>-0.0531</v>
      </c>
      <c r="P97" s="65">
        <v>0.6</v>
      </c>
      <c r="Q97" s="68" t="s">
        <v>911</v>
      </c>
      <c r="R97" s="68" t="s">
        <v>912</v>
      </c>
      <c r="S97" s="46">
        <f t="shared" si="11"/>
        <v>-0.0136000000000001</v>
      </c>
      <c r="T97" s="46">
        <v>0.666666666666667</v>
      </c>
      <c r="U97" s="46">
        <f t="shared" si="12"/>
        <v>-0.0798</v>
      </c>
    </row>
    <row r="98" customHeight="1" spans="1:21">
      <c r="A98" s="26">
        <v>2714</v>
      </c>
      <c r="B98" s="26" t="s">
        <v>32</v>
      </c>
      <c r="C98" s="26" t="s">
        <v>112</v>
      </c>
      <c r="D98" s="26" t="s">
        <v>605</v>
      </c>
      <c r="E98" s="26">
        <v>2</v>
      </c>
      <c r="F98" s="62">
        <v>90</v>
      </c>
      <c r="G98" s="62">
        <v>72</v>
      </c>
      <c r="H98" s="62">
        <f t="shared" si="7"/>
        <v>-18</v>
      </c>
      <c r="I98" s="66">
        <f t="shared" si="8"/>
        <v>0.8</v>
      </c>
      <c r="J98" s="67">
        <v>0.8</v>
      </c>
      <c r="K98" s="67" t="s">
        <v>913</v>
      </c>
      <c r="L98" s="67" t="s">
        <v>837</v>
      </c>
      <c r="M98" s="67">
        <f t="shared" si="9"/>
        <v>0.00590000000000002</v>
      </c>
      <c r="N98" s="67">
        <v>0.822311362907626</v>
      </c>
      <c r="O98" s="67">
        <f t="shared" si="10"/>
        <v>-0.045</v>
      </c>
      <c r="P98" s="65">
        <v>0.65</v>
      </c>
      <c r="Q98" s="68" t="s">
        <v>914</v>
      </c>
      <c r="R98" s="68" t="s">
        <v>915</v>
      </c>
      <c r="S98" s="46">
        <f t="shared" si="11"/>
        <v>-0.0161</v>
      </c>
      <c r="T98" s="46">
        <v>0.684249628528975</v>
      </c>
      <c r="U98" s="46">
        <f t="shared" si="12"/>
        <v>-0.0592</v>
      </c>
    </row>
    <row r="99" customHeight="1" spans="1:21">
      <c r="A99" s="26">
        <v>104429</v>
      </c>
      <c r="B99" s="26" t="s">
        <v>13</v>
      </c>
      <c r="C99" s="26" t="s">
        <v>318</v>
      </c>
      <c r="D99" s="26" t="s">
        <v>581</v>
      </c>
      <c r="E99" s="26">
        <v>1</v>
      </c>
      <c r="F99" s="62">
        <v>62</v>
      </c>
      <c r="G99" s="62">
        <v>64</v>
      </c>
      <c r="H99" s="62">
        <f t="shared" si="7"/>
        <v>2</v>
      </c>
      <c r="I99" s="66">
        <f t="shared" si="8"/>
        <v>1.03225806451613</v>
      </c>
      <c r="J99" s="67">
        <v>0.8559</v>
      </c>
      <c r="K99" s="67" t="s">
        <v>916</v>
      </c>
      <c r="L99" s="67" t="s">
        <v>917</v>
      </c>
      <c r="M99" s="67">
        <f t="shared" si="9"/>
        <v>-0.0428999999999999</v>
      </c>
      <c r="N99" s="67">
        <v>0.820240378141577</v>
      </c>
      <c r="O99" s="67">
        <f t="shared" si="10"/>
        <v>-0.0897</v>
      </c>
      <c r="P99" s="65">
        <v>0.712093069423235</v>
      </c>
      <c r="Q99" s="68" t="s">
        <v>918</v>
      </c>
      <c r="R99" s="68" t="s">
        <v>919</v>
      </c>
      <c r="S99" s="46">
        <f t="shared" si="11"/>
        <v>-0.0532</v>
      </c>
      <c r="T99" s="46">
        <v>0.673647469458988</v>
      </c>
      <c r="U99" s="46">
        <f t="shared" si="12"/>
        <v>-0.135593069423235</v>
      </c>
    </row>
    <row r="100" customHeight="1" spans="1:21">
      <c r="A100" s="26">
        <v>101453</v>
      </c>
      <c r="B100" s="26" t="s">
        <v>13</v>
      </c>
      <c r="C100" s="26" t="s">
        <v>284</v>
      </c>
      <c r="D100" s="26" t="s">
        <v>581</v>
      </c>
      <c r="E100" s="26">
        <v>2</v>
      </c>
      <c r="F100" s="62">
        <v>124</v>
      </c>
      <c r="G100" s="62">
        <v>72</v>
      </c>
      <c r="H100" s="62">
        <f t="shared" si="7"/>
        <v>-52</v>
      </c>
      <c r="I100" s="66">
        <f t="shared" si="8"/>
        <v>0.580645161290323</v>
      </c>
      <c r="J100" s="67">
        <v>0.8</v>
      </c>
      <c r="K100" s="67" t="s">
        <v>920</v>
      </c>
      <c r="L100" s="67" t="s">
        <v>921</v>
      </c>
      <c r="M100" s="67">
        <f t="shared" si="9"/>
        <v>-0.0598000000000001</v>
      </c>
      <c r="N100" s="67">
        <v>0.813202941855709</v>
      </c>
      <c r="O100" s="67">
        <f t="shared" si="10"/>
        <v>-0.1551</v>
      </c>
      <c r="P100" s="65">
        <v>0.606410347710961</v>
      </c>
      <c r="Q100" s="68" t="s">
        <v>922</v>
      </c>
      <c r="R100" s="68" t="s">
        <v>923</v>
      </c>
      <c r="S100" s="46">
        <f t="shared" si="11"/>
        <v>-0.0433</v>
      </c>
      <c r="T100" s="46">
        <v>0.643448275862069</v>
      </c>
      <c r="U100" s="46">
        <f t="shared" si="12"/>
        <v>-0.164610347710961</v>
      </c>
    </row>
    <row r="101" customHeight="1" spans="1:21">
      <c r="A101" s="26">
        <v>114286</v>
      </c>
      <c r="B101" s="26" t="s">
        <v>13</v>
      </c>
      <c r="C101" s="26" t="s">
        <v>418</v>
      </c>
      <c r="D101" s="26" t="s">
        <v>581</v>
      </c>
      <c r="E101" s="26">
        <v>2</v>
      </c>
      <c r="F101" s="62">
        <v>150</v>
      </c>
      <c r="G101" s="62">
        <v>183</v>
      </c>
      <c r="H101" s="62">
        <f t="shared" si="7"/>
        <v>33</v>
      </c>
      <c r="I101" s="66">
        <f t="shared" si="8"/>
        <v>1.22</v>
      </c>
      <c r="J101" s="67">
        <v>0.8</v>
      </c>
      <c r="K101" s="67" t="s">
        <v>668</v>
      </c>
      <c r="L101" s="67" t="s">
        <v>924</v>
      </c>
      <c r="M101" s="67">
        <f t="shared" si="9"/>
        <v>0.00569999999999993</v>
      </c>
      <c r="N101" s="67">
        <v>0.811785620499265</v>
      </c>
      <c r="O101" s="67">
        <f t="shared" si="10"/>
        <v>-0.0534000000000001</v>
      </c>
      <c r="P101" s="65">
        <v>0.6</v>
      </c>
      <c r="Q101" s="68" t="s">
        <v>925</v>
      </c>
      <c r="R101" s="68" t="s">
        <v>926</v>
      </c>
      <c r="S101" s="46">
        <f t="shared" si="11"/>
        <v>0.0106000000000001</v>
      </c>
      <c r="T101" s="46">
        <v>0.624874118831823</v>
      </c>
      <c r="U101" s="46">
        <f t="shared" si="12"/>
        <v>-0.0697</v>
      </c>
    </row>
    <row r="102" customHeight="1" spans="1:21">
      <c r="A102" s="26">
        <v>2730</v>
      </c>
      <c r="B102" s="26" t="s">
        <v>36</v>
      </c>
      <c r="C102" s="26" t="s">
        <v>126</v>
      </c>
      <c r="D102" s="26" t="s">
        <v>564</v>
      </c>
      <c r="E102" s="26">
        <v>3</v>
      </c>
      <c r="F102" s="62">
        <v>150</v>
      </c>
      <c r="G102" s="62">
        <v>185</v>
      </c>
      <c r="H102" s="62">
        <f t="shared" si="7"/>
        <v>35</v>
      </c>
      <c r="I102" s="66">
        <f t="shared" si="8"/>
        <v>1.23333333333333</v>
      </c>
      <c r="J102" s="67">
        <v>0.78</v>
      </c>
      <c r="K102" s="67" t="s">
        <v>927</v>
      </c>
      <c r="L102" s="67" t="s">
        <v>928</v>
      </c>
      <c r="M102" s="67">
        <f t="shared" si="9"/>
        <v>-0.05</v>
      </c>
      <c r="N102" s="67">
        <v>0.810960697582408</v>
      </c>
      <c r="O102" s="67">
        <f t="shared" si="10"/>
        <v>-0.0622</v>
      </c>
      <c r="P102" s="65">
        <v>0.598460612043435</v>
      </c>
      <c r="Q102" s="68" t="s">
        <v>929</v>
      </c>
      <c r="R102" s="68" t="s">
        <v>930</v>
      </c>
      <c r="S102" s="46">
        <f t="shared" si="11"/>
        <v>-0.0176999999999999</v>
      </c>
      <c r="T102" s="46">
        <v>0.673012851023322</v>
      </c>
      <c r="U102" s="46">
        <f t="shared" si="12"/>
        <v>-0.077860612043435</v>
      </c>
    </row>
    <row r="103" customHeight="1" spans="1:21">
      <c r="A103" s="26">
        <v>2729</v>
      </c>
      <c r="B103" s="26" t="s">
        <v>13</v>
      </c>
      <c r="C103" s="26" t="s">
        <v>123</v>
      </c>
      <c r="D103" s="26" t="s">
        <v>581</v>
      </c>
      <c r="E103" s="26">
        <v>2</v>
      </c>
      <c r="F103" s="62">
        <v>120</v>
      </c>
      <c r="G103" s="62">
        <v>160</v>
      </c>
      <c r="H103" s="62">
        <f t="shared" si="7"/>
        <v>40</v>
      </c>
      <c r="I103" s="66">
        <f t="shared" si="8"/>
        <v>1.33333333333333</v>
      </c>
      <c r="J103" s="67">
        <v>0.8</v>
      </c>
      <c r="K103" s="67" t="s">
        <v>931</v>
      </c>
      <c r="L103" s="67" t="s">
        <v>932</v>
      </c>
      <c r="M103" s="67">
        <f t="shared" si="9"/>
        <v>-0.0758</v>
      </c>
      <c r="N103" s="67">
        <v>0.80859177670483</v>
      </c>
      <c r="O103" s="67">
        <f t="shared" si="10"/>
        <v>-0.1698</v>
      </c>
      <c r="P103" s="65">
        <v>0.611862441789836</v>
      </c>
      <c r="Q103" s="68" t="s">
        <v>933</v>
      </c>
      <c r="R103" s="68" t="s">
        <v>934</v>
      </c>
      <c r="S103" s="46">
        <f t="shared" si="11"/>
        <v>-0.0552</v>
      </c>
      <c r="T103" s="46">
        <v>0.688010454099967</v>
      </c>
      <c r="U103" s="46">
        <f t="shared" si="12"/>
        <v>-0.164062441789836</v>
      </c>
    </row>
    <row r="104" customHeight="1" spans="1:21">
      <c r="A104" s="64">
        <v>126926</v>
      </c>
      <c r="B104" s="26" t="s">
        <v>488</v>
      </c>
      <c r="C104" s="26" t="s">
        <v>503</v>
      </c>
      <c r="D104" s="26" t="s">
        <v>874</v>
      </c>
      <c r="E104" s="26">
        <v>2</v>
      </c>
      <c r="F104" s="62">
        <v>60</v>
      </c>
      <c r="G104" s="62">
        <v>66</v>
      </c>
      <c r="H104" s="62">
        <f t="shared" si="7"/>
        <v>6</v>
      </c>
      <c r="I104" s="66">
        <f t="shared" si="8"/>
        <v>1.1</v>
      </c>
      <c r="J104" s="67">
        <v>0.6</v>
      </c>
      <c r="K104" s="67" t="s">
        <v>935</v>
      </c>
      <c r="L104" s="67" t="s">
        <v>936</v>
      </c>
      <c r="M104" s="67">
        <f t="shared" si="9"/>
        <v>0.3079</v>
      </c>
      <c r="N104" s="67">
        <v>0.805434805758349</v>
      </c>
      <c r="O104" s="67">
        <f t="shared" si="10"/>
        <v>0.1358</v>
      </c>
      <c r="P104" s="65">
        <v>0.44938704028021</v>
      </c>
      <c r="Q104" s="68" t="s">
        <v>937</v>
      </c>
      <c r="R104" s="68" t="s">
        <v>938</v>
      </c>
      <c r="S104" s="46">
        <f t="shared" si="11"/>
        <v>-0.0162</v>
      </c>
      <c r="T104" s="46">
        <v>0.730109204368175</v>
      </c>
      <c r="U104" s="46">
        <f t="shared" si="12"/>
        <v>0.17881295971979</v>
      </c>
    </row>
    <row r="105" customHeight="1" spans="1:21">
      <c r="A105" s="26">
        <v>2757</v>
      </c>
      <c r="B105" s="26" t="s">
        <v>32</v>
      </c>
      <c r="C105" s="26" t="s">
        <v>149</v>
      </c>
      <c r="D105" s="26" t="s">
        <v>605</v>
      </c>
      <c r="E105" s="26">
        <v>3</v>
      </c>
      <c r="F105" s="62">
        <v>210</v>
      </c>
      <c r="G105" s="62">
        <v>288</v>
      </c>
      <c r="H105" s="62">
        <f t="shared" si="7"/>
        <v>78</v>
      </c>
      <c r="I105" s="66">
        <f t="shared" si="8"/>
        <v>1.37142857142857</v>
      </c>
      <c r="J105" s="67">
        <v>0.7889</v>
      </c>
      <c r="K105" s="67" t="s">
        <v>939</v>
      </c>
      <c r="L105" s="67" t="s">
        <v>940</v>
      </c>
      <c r="M105" s="67">
        <f t="shared" si="9"/>
        <v>-0.0698</v>
      </c>
      <c r="N105" s="67">
        <v>0.798631936069597</v>
      </c>
      <c r="O105" s="67">
        <f t="shared" si="10"/>
        <v>-0.0875</v>
      </c>
      <c r="P105" s="65">
        <v>0.640404078131187</v>
      </c>
      <c r="Q105" s="68" t="s">
        <v>941</v>
      </c>
      <c r="R105" s="68" t="s">
        <v>942</v>
      </c>
      <c r="S105" s="46">
        <f t="shared" si="11"/>
        <v>-0.0618</v>
      </c>
      <c r="T105" s="46">
        <v>0.716599190283401</v>
      </c>
      <c r="U105" s="46">
        <f t="shared" si="12"/>
        <v>-0.090404078131187</v>
      </c>
    </row>
    <row r="106" customHeight="1" spans="1:21">
      <c r="A106" s="26">
        <v>2875</v>
      </c>
      <c r="B106" s="26" t="s">
        <v>201</v>
      </c>
      <c r="C106" s="26" t="s">
        <v>225</v>
      </c>
      <c r="D106" s="26" t="s">
        <v>542</v>
      </c>
      <c r="E106" s="26">
        <v>3</v>
      </c>
      <c r="F106" s="62">
        <v>60</v>
      </c>
      <c r="G106" s="62">
        <v>68</v>
      </c>
      <c r="H106" s="62">
        <f t="shared" si="7"/>
        <v>8</v>
      </c>
      <c r="I106" s="66">
        <f t="shared" si="8"/>
        <v>1.13333333333333</v>
      </c>
      <c r="J106" s="67">
        <v>0.6</v>
      </c>
      <c r="K106" s="67" t="s">
        <v>943</v>
      </c>
      <c r="L106" s="67" t="s">
        <v>944</v>
      </c>
      <c r="M106" s="67">
        <f t="shared" si="9"/>
        <v>0.046</v>
      </c>
      <c r="N106" s="67">
        <v>0.798268495339112</v>
      </c>
      <c r="O106" s="67">
        <f t="shared" si="10"/>
        <v>-0.2564</v>
      </c>
      <c r="P106" s="65">
        <v>0.55</v>
      </c>
      <c r="Q106" s="68" t="s">
        <v>945</v>
      </c>
      <c r="R106" s="68" t="s">
        <v>946</v>
      </c>
      <c r="S106" s="46">
        <f t="shared" si="11"/>
        <v>-0.00609999999999999</v>
      </c>
      <c r="T106" s="46">
        <v>0.555921052631579</v>
      </c>
      <c r="U106" s="46">
        <f t="shared" si="12"/>
        <v>-0.4168</v>
      </c>
    </row>
    <row r="107" customHeight="1" spans="1:21">
      <c r="A107" s="26">
        <v>1950</v>
      </c>
      <c r="B107" s="26" t="s">
        <v>13</v>
      </c>
      <c r="C107" s="26" t="s">
        <v>14</v>
      </c>
      <c r="D107" s="26" t="s">
        <v>581</v>
      </c>
      <c r="E107" s="26">
        <v>1</v>
      </c>
      <c r="F107" s="62">
        <v>80</v>
      </c>
      <c r="G107" s="62">
        <v>64</v>
      </c>
      <c r="H107" s="62">
        <f t="shared" si="7"/>
        <v>-16</v>
      </c>
      <c r="I107" s="66">
        <f t="shared" si="8"/>
        <v>0.8</v>
      </c>
      <c r="J107" s="67">
        <v>0.85</v>
      </c>
      <c r="K107" s="67" t="s">
        <v>593</v>
      </c>
      <c r="L107" s="67" t="s">
        <v>947</v>
      </c>
      <c r="M107" s="67">
        <f t="shared" si="9"/>
        <v>-0.00249999999999995</v>
      </c>
      <c r="N107" s="67">
        <v>0.793632340892506</v>
      </c>
      <c r="O107" s="67">
        <f t="shared" si="10"/>
        <v>-0.1068</v>
      </c>
      <c r="P107" s="65">
        <v>0.7</v>
      </c>
      <c r="Q107" s="68" t="s">
        <v>948</v>
      </c>
      <c r="R107" s="68" t="s">
        <v>949</v>
      </c>
      <c r="S107" s="46">
        <f t="shared" si="11"/>
        <v>-0.00130000000000008</v>
      </c>
      <c r="T107" s="46">
        <v>0.653164556962025</v>
      </c>
      <c r="U107" s="46">
        <f t="shared" si="12"/>
        <v>-0.1228</v>
      </c>
    </row>
    <row r="108" customHeight="1" spans="1:21">
      <c r="A108" s="26">
        <v>102479</v>
      </c>
      <c r="B108" s="26" t="s">
        <v>36</v>
      </c>
      <c r="C108" s="26" t="s">
        <v>287</v>
      </c>
      <c r="D108" s="26" t="s">
        <v>564</v>
      </c>
      <c r="E108" s="26">
        <v>2</v>
      </c>
      <c r="F108" s="62">
        <v>136</v>
      </c>
      <c r="G108" s="62">
        <v>131</v>
      </c>
      <c r="H108" s="62">
        <f t="shared" si="7"/>
        <v>-5</v>
      </c>
      <c r="I108" s="66">
        <f t="shared" si="8"/>
        <v>0.963235294117647</v>
      </c>
      <c r="J108" s="67">
        <v>0.8</v>
      </c>
      <c r="K108" s="67" t="s">
        <v>950</v>
      </c>
      <c r="L108" s="67" t="s">
        <v>951</v>
      </c>
      <c r="M108" s="67">
        <f t="shared" si="9"/>
        <v>0.0148</v>
      </c>
      <c r="N108" s="67">
        <v>0.791637862643231</v>
      </c>
      <c r="O108" s="67">
        <f t="shared" si="10"/>
        <v>-0.1389</v>
      </c>
      <c r="P108" s="65">
        <v>0.6</v>
      </c>
      <c r="Q108" s="68" t="s">
        <v>952</v>
      </c>
      <c r="R108" s="68" t="s">
        <v>953</v>
      </c>
      <c r="S108" s="46">
        <f t="shared" si="11"/>
        <v>-0.00109999999999999</v>
      </c>
      <c r="T108" s="46">
        <v>0.617086193745233</v>
      </c>
      <c r="U108" s="46">
        <f t="shared" si="12"/>
        <v>-0.1795</v>
      </c>
    </row>
    <row r="109" customHeight="1" spans="1:21">
      <c r="A109" s="26">
        <v>2853</v>
      </c>
      <c r="B109" s="26" t="s">
        <v>201</v>
      </c>
      <c r="C109" s="26" t="s">
        <v>210</v>
      </c>
      <c r="D109" s="26" t="s">
        <v>542</v>
      </c>
      <c r="E109" s="26">
        <v>2</v>
      </c>
      <c r="F109" s="62">
        <v>30</v>
      </c>
      <c r="G109" s="62">
        <v>17</v>
      </c>
      <c r="H109" s="62">
        <f t="shared" si="7"/>
        <v>-13</v>
      </c>
      <c r="I109" s="66">
        <f t="shared" si="8"/>
        <v>0.566666666666667</v>
      </c>
      <c r="J109" s="67">
        <v>0.8118</v>
      </c>
      <c r="K109" s="67" t="s">
        <v>954</v>
      </c>
      <c r="L109" s="67" t="s">
        <v>955</v>
      </c>
      <c r="M109" s="67">
        <f t="shared" si="9"/>
        <v>-0.0446</v>
      </c>
      <c r="N109" s="67">
        <v>0.78023877733679</v>
      </c>
      <c r="O109" s="67">
        <f t="shared" si="10"/>
        <v>-0.0649999999999999</v>
      </c>
      <c r="P109" s="65">
        <v>0.713940422599908</v>
      </c>
      <c r="Q109" s="68" t="s">
        <v>956</v>
      </c>
      <c r="R109" s="68" t="s">
        <v>957</v>
      </c>
      <c r="S109" s="46">
        <f t="shared" si="11"/>
        <v>-0.0393999999999999</v>
      </c>
      <c r="T109" s="46">
        <v>0.696186961869619</v>
      </c>
      <c r="U109" s="46">
        <f t="shared" si="12"/>
        <v>-0.0496404225999079</v>
      </c>
    </row>
    <row r="110" customHeight="1" spans="1:21">
      <c r="A110" s="26">
        <v>103639</v>
      </c>
      <c r="B110" s="26" t="s">
        <v>13</v>
      </c>
      <c r="C110" s="26" t="s">
        <v>312</v>
      </c>
      <c r="D110" s="26" t="s">
        <v>581</v>
      </c>
      <c r="E110" s="26">
        <v>2</v>
      </c>
      <c r="F110" s="62">
        <v>130</v>
      </c>
      <c r="G110" s="62">
        <v>104</v>
      </c>
      <c r="H110" s="62">
        <f t="shared" si="7"/>
        <v>-26</v>
      </c>
      <c r="I110" s="66">
        <f t="shared" si="8"/>
        <v>0.8</v>
      </c>
      <c r="J110" s="67">
        <v>0.8</v>
      </c>
      <c r="K110" s="67" t="s">
        <v>958</v>
      </c>
      <c r="L110" s="67" t="s">
        <v>959</v>
      </c>
      <c r="M110" s="67">
        <f t="shared" si="9"/>
        <v>-0.0289</v>
      </c>
      <c r="N110" s="67">
        <v>0.779271772821115</v>
      </c>
      <c r="O110" s="67">
        <f t="shared" si="10"/>
        <v>-0.1429</v>
      </c>
      <c r="P110" s="65">
        <v>0.628980749574106</v>
      </c>
      <c r="Q110" s="68" t="s">
        <v>960</v>
      </c>
      <c r="R110" s="68" t="s">
        <v>961</v>
      </c>
      <c r="S110" s="46">
        <f t="shared" si="11"/>
        <v>-0.032</v>
      </c>
      <c r="T110" s="46">
        <v>0.640442132639792</v>
      </c>
      <c r="U110" s="46">
        <f t="shared" si="12"/>
        <v>-0.189280749574106</v>
      </c>
    </row>
    <row r="111" customHeight="1" spans="1:21">
      <c r="A111" s="26">
        <v>2813</v>
      </c>
      <c r="B111" s="26" t="s">
        <v>25</v>
      </c>
      <c r="C111" s="26" t="s">
        <v>173</v>
      </c>
      <c r="D111" s="26" t="s">
        <v>629</v>
      </c>
      <c r="E111" s="26">
        <v>1</v>
      </c>
      <c r="F111" s="62">
        <v>90</v>
      </c>
      <c r="G111" s="62">
        <v>64</v>
      </c>
      <c r="H111" s="62">
        <f t="shared" si="7"/>
        <v>-26</v>
      </c>
      <c r="I111" s="66">
        <f t="shared" si="8"/>
        <v>0.711111111111111</v>
      </c>
      <c r="J111" s="67">
        <v>0.78</v>
      </c>
      <c r="K111" s="67" t="s">
        <v>962</v>
      </c>
      <c r="L111" s="67" t="s">
        <v>848</v>
      </c>
      <c r="M111" s="67">
        <f t="shared" si="9"/>
        <v>-0.00950000000000006</v>
      </c>
      <c r="N111" s="67">
        <v>0.773154508616792</v>
      </c>
      <c r="O111" s="67">
        <f t="shared" si="10"/>
        <v>-0.0534000000000001</v>
      </c>
      <c r="P111" s="65">
        <v>0.561142931937173</v>
      </c>
      <c r="Q111" s="68" t="s">
        <v>963</v>
      </c>
      <c r="R111" s="68" t="s">
        <v>964</v>
      </c>
      <c r="S111" s="46">
        <f t="shared" si="11"/>
        <v>-0.0237999999999999</v>
      </c>
      <c r="T111" s="46">
        <v>0.585253456221198</v>
      </c>
      <c r="U111" s="46">
        <f t="shared" si="12"/>
        <v>-0.059142931937173</v>
      </c>
    </row>
    <row r="112" customHeight="1" spans="1:21">
      <c r="A112" s="26">
        <v>2713</v>
      </c>
      <c r="B112" s="26" t="s">
        <v>108</v>
      </c>
      <c r="C112" s="26" t="s">
        <v>109</v>
      </c>
      <c r="D112" s="26" t="s">
        <v>233</v>
      </c>
      <c r="E112" s="26">
        <v>2</v>
      </c>
      <c r="F112" s="62">
        <v>120</v>
      </c>
      <c r="G112" s="62">
        <v>101</v>
      </c>
      <c r="H112" s="62">
        <f t="shared" si="7"/>
        <v>-19</v>
      </c>
      <c r="I112" s="66">
        <f t="shared" si="8"/>
        <v>0.841666666666667</v>
      </c>
      <c r="J112" s="67">
        <v>0.6</v>
      </c>
      <c r="K112" s="67" t="s">
        <v>965</v>
      </c>
      <c r="L112" s="67" t="s">
        <v>966</v>
      </c>
      <c r="M112" s="67">
        <f t="shared" si="9"/>
        <v>0.0433999999999999</v>
      </c>
      <c r="N112" s="67">
        <v>0.771306135667872</v>
      </c>
      <c r="O112" s="67">
        <f t="shared" si="10"/>
        <v>-0.00770000000000004</v>
      </c>
      <c r="P112" s="65">
        <v>0.55</v>
      </c>
      <c r="Q112" s="68" t="s">
        <v>967</v>
      </c>
      <c r="R112" s="68" t="s">
        <v>968</v>
      </c>
      <c r="S112" s="46">
        <f t="shared" si="11"/>
        <v>0.0248</v>
      </c>
      <c r="T112" s="46">
        <v>0.606476938174681</v>
      </c>
      <c r="U112" s="46">
        <f t="shared" si="12"/>
        <v>-0.1426</v>
      </c>
    </row>
    <row r="113" customHeight="1" spans="1:21">
      <c r="A113" s="26">
        <v>103198</v>
      </c>
      <c r="B113" s="26" t="s">
        <v>36</v>
      </c>
      <c r="C113" s="26" t="s">
        <v>305</v>
      </c>
      <c r="D113" s="26" t="s">
        <v>564</v>
      </c>
      <c r="E113" s="26">
        <v>3</v>
      </c>
      <c r="F113" s="62">
        <v>126</v>
      </c>
      <c r="G113" s="62">
        <v>113</v>
      </c>
      <c r="H113" s="62">
        <f t="shared" si="7"/>
        <v>-13</v>
      </c>
      <c r="I113" s="66">
        <f t="shared" si="8"/>
        <v>0.896825396825397</v>
      </c>
      <c r="J113" s="67">
        <v>0.8</v>
      </c>
      <c r="K113" s="67" t="s">
        <v>969</v>
      </c>
      <c r="L113" s="67" t="s">
        <v>970</v>
      </c>
      <c r="M113" s="67">
        <f t="shared" si="9"/>
        <v>-0.0242</v>
      </c>
      <c r="N113" s="67">
        <v>0.77115449738688</v>
      </c>
      <c r="O113" s="67">
        <f t="shared" si="10"/>
        <v>-0.1716</v>
      </c>
      <c r="P113" s="65">
        <v>0.6</v>
      </c>
      <c r="Q113" s="68" t="s">
        <v>971</v>
      </c>
      <c r="R113" s="68" t="s">
        <v>972</v>
      </c>
      <c r="S113" s="46">
        <f t="shared" si="11"/>
        <v>-0.0304</v>
      </c>
      <c r="T113" s="46">
        <v>0.678141135972461</v>
      </c>
      <c r="U113" s="46">
        <f t="shared" si="12"/>
        <v>-0.2052</v>
      </c>
    </row>
    <row r="114" customHeight="1" spans="1:21">
      <c r="A114" s="26">
        <v>111400</v>
      </c>
      <c r="B114" s="26" t="s">
        <v>194</v>
      </c>
      <c r="C114" s="26" t="s">
        <v>398</v>
      </c>
      <c r="D114" s="26" t="s">
        <v>657</v>
      </c>
      <c r="E114" s="26">
        <v>3</v>
      </c>
      <c r="F114" s="62">
        <v>120</v>
      </c>
      <c r="G114" s="62">
        <v>135</v>
      </c>
      <c r="H114" s="62">
        <f t="shared" si="7"/>
        <v>15</v>
      </c>
      <c r="I114" s="66">
        <f t="shared" si="8"/>
        <v>1.125</v>
      </c>
      <c r="J114" s="67">
        <v>0.82</v>
      </c>
      <c r="K114" s="67" t="s">
        <v>935</v>
      </c>
      <c r="L114" s="67" t="s">
        <v>973</v>
      </c>
      <c r="M114" s="67">
        <f t="shared" si="9"/>
        <v>-0.0712999999999999</v>
      </c>
      <c r="N114" s="67">
        <v>0.770479670496912</v>
      </c>
      <c r="O114" s="67">
        <f t="shared" si="10"/>
        <v>-0.0841999999999999</v>
      </c>
      <c r="P114" s="65">
        <v>0.6</v>
      </c>
      <c r="Q114" s="68" t="s">
        <v>974</v>
      </c>
      <c r="R114" s="68" t="s">
        <v>975</v>
      </c>
      <c r="S114" s="46">
        <f t="shared" si="11"/>
        <v>-0.00579999999999997</v>
      </c>
      <c r="T114" s="46">
        <v>0.534937888198758</v>
      </c>
      <c r="U114" s="46">
        <f t="shared" si="12"/>
        <v>-0.1844</v>
      </c>
    </row>
    <row r="115" customHeight="1" spans="1:21">
      <c r="A115" s="26">
        <v>119262</v>
      </c>
      <c r="B115" s="26" t="s">
        <v>36</v>
      </c>
      <c r="C115" s="26" t="s">
        <v>465</v>
      </c>
      <c r="D115" s="26" t="s">
        <v>564</v>
      </c>
      <c r="E115" s="26">
        <v>2</v>
      </c>
      <c r="F115" s="62">
        <v>90</v>
      </c>
      <c r="G115" s="62">
        <v>93</v>
      </c>
      <c r="H115" s="62">
        <f t="shared" si="7"/>
        <v>3</v>
      </c>
      <c r="I115" s="66">
        <f t="shared" si="8"/>
        <v>1.03333333333333</v>
      </c>
      <c r="J115" s="67">
        <v>0.78</v>
      </c>
      <c r="K115" s="67" t="s">
        <v>976</v>
      </c>
      <c r="L115" s="67" t="s">
        <v>977</v>
      </c>
      <c r="M115" s="67">
        <f t="shared" si="9"/>
        <v>0.0281</v>
      </c>
      <c r="N115" s="67">
        <v>0.766193992572307</v>
      </c>
      <c r="O115" s="67">
        <f t="shared" si="10"/>
        <v>-0.0631</v>
      </c>
      <c r="P115" s="65">
        <v>0.572793095445315</v>
      </c>
      <c r="Q115" s="68" t="s">
        <v>978</v>
      </c>
      <c r="R115" s="68" t="s">
        <v>979</v>
      </c>
      <c r="S115" s="46">
        <f t="shared" si="11"/>
        <v>-0.033</v>
      </c>
      <c r="T115" s="46">
        <v>0.648965517241379</v>
      </c>
      <c r="U115" s="46">
        <f t="shared" si="12"/>
        <v>-0.00519309544531499</v>
      </c>
    </row>
    <row r="116" customHeight="1" spans="1:21">
      <c r="A116" s="26">
        <v>138202</v>
      </c>
      <c r="B116" s="26" t="s">
        <v>13</v>
      </c>
      <c r="C116" s="26" t="s">
        <v>506</v>
      </c>
      <c r="D116" s="26" t="s">
        <v>581</v>
      </c>
      <c r="E116" s="26">
        <v>1</v>
      </c>
      <c r="F116" s="62">
        <v>180</v>
      </c>
      <c r="G116" s="62">
        <v>236</v>
      </c>
      <c r="H116" s="62">
        <f t="shared" si="7"/>
        <v>56</v>
      </c>
      <c r="I116" s="66">
        <f t="shared" si="8"/>
        <v>1.31111111111111</v>
      </c>
      <c r="J116" s="67">
        <v>0.72</v>
      </c>
      <c r="K116" s="67" t="s">
        <v>980</v>
      </c>
      <c r="L116" s="67" t="s">
        <v>981</v>
      </c>
      <c r="M116" s="67">
        <f t="shared" si="9"/>
        <v>0.0381</v>
      </c>
      <c r="N116" s="67">
        <v>0.76553407933456</v>
      </c>
      <c r="O116" s="67">
        <f t="shared" si="10"/>
        <v>-0.0318999999999999</v>
      </c>
      <c r="P116" s="65">
        <v>0.55</v>
      </c>
      <c r="Q116" s="68" t="s">
        <v>982</v>
      </c>
      <c r="R116" s="68" t="s">
        <v>983</v>
      </c>
      <c r="S116" s="46">
        <f t="shared" si="11"/>
        <v>-0.000900000000000012</v>
      </c>
      <c r="T116" s="46">
        <v>0.540223135642983</v>
      </c>
      <c r="U116" s="46">
        <f t="shared" si="12"/>
        <v>-0.1378</v>
      </c>
    </row>
    <row r="117" customHeight="1" spans="1:21">
      <c r="A117" s="26">
        <v>105267</v>
      </c>
      <c r="B117" s="26" t="s">
        <v>32</v>
      </c>
      <c r="C117" s="26" t="s">
        <v>326</v>
      </c>
      <c r="D117" s="26" t="s">
        <v>605</v>
      </c>
      <c r="E117" s="26">
        <v>3</v>
      </c>
      <c r="F117" s="62">
        <v>150</v>
      </c>
      <c r="G117" s="62">
        <v>98</v>
      </c>
      <c r="H117" s="62">
        <f t="shared" si="7"/>
        <v>-52</v>
      </c>
      <c r="I117" s="66">
        <f t="shared" si="8"/>
        <v>0.653333333333333</v>
      </c>
      <c r="J117" s="67">
        <v>0.8</v>
      </c>
      <c r="K117" s="67" t="s">
        <v>984</v>
      </c>
      <c r="L117" s="67" t="s">
        <v>985</v>
      </c>
      <c r="M117" s="67">
        <f t="shared" si="9"/>
        <v>0.0248</v>
      </c>
      <c r="N117" s="67">
        <v>0.763455588632387</v>
      </c>
      <c r="O117" s="67">
        <f t="shared" si="10"/>
        <v>-0.2654</v>
      </c>
      <c r="P117" s="65">
        <v>0.55</v>
      </c>
      <c r="Q117" s="68" t="s">
        <v>986</v>
      </c>
      <c r="R117" s="68" t="s">
        <v>987</v>
      </c>
      <c r="S117" s="46">
        <f t="shared" si="11"/>
        <v>-0.0231</v>
      </c>
      <c r="T117" s="46">
        <v>0.573177518085698</v>
      </c>
      <c r="U117" s="46">
        <f t="shared" si="12"/>
        <v>-0.286</v>
      </c>
    </row>
    <row r="118" customHeight="1" spans="1:21">
      <c r="A118" s="26">
        <v>2573</v>
      </c>
      <c r="B118" s="26" t="s">
        <v>36</v>
      </c>
      <c r="C118" s="26" t="s">
        <v>92</v>
      </c>
      <c r="D118" s="26" t="s">
        <v>564</v>
      </c>
      <c r="E118" s="26">
        <v>4</v>
      </c>
      <c r="F118" s="62">
        <v>268</v>
      </c>
      <c r="G118" s="62">
        <v>360</v>
      </c>
      <c r="H118" s="62">
        <f t="shared" si="7"/>
        <v>92</v>
      </c>
      <c r="I118" s="66">
        <f t="shared" si="8"/>
        <v>1.34328358208955</v>
      </c>
      <c r="J118" s="67">
        <v>0.75</v>
      </c>
      <c r="K118" s="67" t="s">
        <v>988</v>
      </c>
      <c r="L118" s="67" t="s">
        <v>692</v>
      </c>
      <c r="M118" s="67">
        <f t="shared" si="9"/>
        <v>-0.00819999999999999</v>
      </c>
      <c r="N118" s="67">
        <v>0.759734007307264</v>
      </c>
      <c r="O118" s="67">
        <f t="shared" si="10"/>
        <v>-0.00459999999999994</v>
      </c>
      <c r="P118" s="65">
        <v>0.5</v>
      </c>
      <c r="Q118" s="68" t="s">
        <v>989</v>
      </c>
      <c r="R118" s="68" t="s">
        <v>990</v>
      </c>
      <c r="S118" s="46">
        <f t="shared" si="11"/>
        <v>-0.00659999999999999</v>
      </c>
      <c r="T118" s="46">
        <v>0.396026129559064</v>
      </c>
      <c r="U118" s="46">
        <f t="shared" si="12"/>
        <v>-0.1334</v>
      </c>
    </row>
    <row r="119" customHeight="1" spans="1:21">
      <c r="A119" s="64">
        <v>110906</v>
      </c>
      <c r="B119" s="26" t="s">
        <v>280</v>
      </c>
      <c r="C119" s="26" t="s">
        <v>376</v>
      </c>
      <c r="D119" s="26" t="s">
        <v>648</v>
      </c>
      <c r="E119" s="26">
        <v>2</v>
      </c>
      <c r="F119" s="62">
        <v>80</v>
      </c>
      <c r="G119" s="62">
        <v>86</v>
      </c>
      <c r="H119" s="62">
        <f t="shared" si="7"/>
        <v>6</v>
      </c>
      <c r="I119" s="66">
        <f t="shared" si="8"/>
        <v>1.075</v>
      </c>
      <c r="J119" s="67">
        <v>0.65</v>
      </c>
      <c r="K119" s="67" t="s">
        <v>991</v>
      </c>
      <c r="L119" s="67" t="s">
        <v>992</v>
      </c>
      <c r="M119" s="67">
        <f t="shared" si="9"/>
        <v>0.0951</v>
      </c>
      <c r="N119" s="67">
        <v>0.754964192065196</v>
      </c>
      <c r="O119" s="67">
        <f t="shared" si="10"/>
        <v>-0.0443</v>
      </c>
      <c r="P119" s="65">
        <v>0.551113649343232</v>
      </c>
      <c r="Q119" s="68" t="s">
        <v>993</v>
      </c>
      <c r="R119" s="68" t="s">
        <v>994</v>
      </c>
      <c r="S119" s="46">
        <f t="shared" si="11"/>
        <v>0.0957</v>
      </c>
      <c r="T119" s="46">
        <v>0.73491124260355</v>
      </c>
      <c r="U119" s="46">
        <f t="shared" si="12"/>
        <v>-0.023913649343232</v>
      </c>
    </row>
    <row r="120" customHeight="1" spans="1:21">
      <c r="A120" s="26">
        <v>104428</v>
      </c>
      <c r="B120" s="26" t="s">
        <v>254</v>
      </c>
      <c r="C120" s="26" t="s">
        <v>315</v>
      </c>
      <c r="D120" s="26" t="s">
        <v>547</v>
      </c>
      <c r="E120" s="26">
        <v>2</v>
      </c>
      <c r="F120" s="62">
        <v>120</v>
      </c>
      <c r="G120" s="62">
        <v>84</v>
      </c>
      <c r="H120" s="62">
        <f t="shared" si="7"/>
        <v>-36</v>
      </c>
      <c r="I120" s="66">
        <f t="shared" si="8"/>
        <v>0.7</v>
      </c>
      <c r="J120" s="67">
        <v>0.75</v>
      </c>
      <c r="K120" s="67" t="s">
        <v>995</v>
      </c>
      <c r="L120" s="67" t="s">
        <v>639</v>
      </c>
      <c r="M120" s="67">
        <f t="shared" si="9"/>
        <v>-0.0863</v>
      </c>
      <c r="N120" s="67">
        <v>0.748343294034621</v>
      </c>
      <c r="O120" s="67">
        <f t="shared" si="10"/>
        <v>-0.1749</v>
      </c>
      <c r="P120" s="65">
        <v>0.6</v>
      </c>
      <c r="Q120" s="68" t="s">
        <v>996</v>
      </c>
      <c r="R120" s="68" t="s">
        <v>997</v>
      </c>
      <c r="S120" s="46">
        <f t="shared" si="11"/>
        <v>-0.058</v>
      </c>
      <c r="T120" s="46">
        <v>0.618148599269184</v>
      </c>
      <c r="U120" s="46">
        <f t="shared" si="12"/>
        <v>-0.2512</v>
      </c>
    </row>
    <row r="121" customHeight="1" spans="1:21">
      <c r="A121" s="26">
        <v>111219</v>
      </c>
      <c r="B121" s="26" t="s">
        <v>32</v>
      </c>
      <c r="C121" s="26" t="s">
        <v>395</v>
      </c>
      <c r="D121" s="26" t="s">
        <v>605</v>
      </c>
      <c r="E121" s="26">
        <v>2</v>
      </c>
      <c r="F121" s="62">
        <v>150</v>
      </c>
      <c r="G121" s="62">
        <v>177</v>
      </c>
      <c r="H121" s="62">
        <f t="shared" si="7"/>
        <v>27</v>
      </c>
      <c r="I121" s="66">
        <f t="shared" si="8"/>
        <v>1.18</v>
      </c>
      <c r="J121" s="67">
        <v>0.8</v>
      </c>
      <c r="K121" s="67" t="s">
        <v>703</v>
      </c>
      <c r="L121" s="67" t="s">
        <v>998</v>
      </c>
      <c r="M121" s="67">
        <f t="shared" si="9"/>
        <v>0.0489</v>
      </c>
      <c r="N121" s="67">
        <v>0.748226800920238</v>
      </c>
      <c r="O121" s="67">
        <f t="shared" si="10"/>
        <v>-0.3195</v>
      </c>
      <c r="P121" s="65">
        <v>0.55</v>
      </c>
      <c r="Q121" s="68" t="s">
        <v>999</v>
      </c>
      <c r="R121" s="68" t="s">
        <v>1000</v>
      </c>
      <c r="S121" s="46">
        <f t="shared" si="11"/>
        <v>0.00919999999999999</v>
      </c>
      <c r="T121" s="46">
        <v>0.482569399612653</v>
      </c>
      <c r="U121" s="46">
        <f t="shared" si="12"/>
        <v>-0.3307</v>
      </c>
    </row>
    <row r="122" customHeight="1" spans="1:21">
      <c r="A122" s="26">
        <v>106568</v>
      </c>
      <c r="B122" s="26" t="s">
        <v>13</v>
      </c>
      <c r="C122" s="26" t="s">
        <v>346</v>
      </c>
      <c r="D122" s="26" t="s">
        <v>581</v>
      </c>
      <c r="E122" s="26">
        <v>1</v>
      </c>
      <c r="F122" s="62">
        <v>120</v>
      </c>
      <c r="G122" s="62">
        <v>189</v>
      </c>
      <c r="H122" s="62">
        <f t="shared" si="7"/>
        <v>69</v>
      </c>
      <c r="I122" s="66">
        <f t="shared" si="8"/>
        <v>1.575</v>
      </c>
      <c r="J122" s="67">
        <v>0.72</v>
      </c>
      <c r="K122" s="67" t="s">
        <v>1001</v>
      </c>
      <c r="L122" s="67" t="s">
        <v>1002</v>
      </c>
      <c r="M122" s="67">
        <f t="shared" si="9"/>
        <v>-0.0128999999999999</v>
      </c>
      <c r="N122" s="67">
        <v>0.741746707895941</v>
      </c>
      <c r="O122" s="67">
        <f t="shared" si="10"/>
        <v>-0.0355</v>
      </c>
      <c r="P122" s="65">
        <v>0.55</v>
      </c>
      <c r="Q122" s="68" t="s">
        <v>621</v>
      </c>
      <c r="R122" s="68" t="s">
        <v>1003</v>
      </c>
      <c r="S122" s="46">
        <f t="shared" si="11"/>
        <v>-0.000899999999999901</v>
      </c>
      <c r="T122" s="46">
        <v>0.651119402985075</v>
      </c>
      <c r="U122" s="46">
        <f t="shared" si="12"/>
        <v>0.017</v>
      </c>
    </row>
    <row r="123" customHeight="1" spans="1:21">
      <c r="A123" s="26">
        <v>2834</v>
      </c>
      <c r="B123" s="26" t="s">
        <v>25</v>
      </c>
      <c r="C123" s="26" t="s">
        <v>189</v>
      </c>
      <c r="D123" s="26" t="s">
        <v>629</v>
      </c>
      <c r="E123" s="26">
        <v>4</v>
      </c>
      <c r="F123" s="62">
        <v>240</v>
      </c>
      <c r="G123" s="62">
        <v>336</v>
      </c>
      <c r="H123" s="62">
        <f t="shared" si="7"/>
        <v>96</v>
      </c>
      <c r="I123" s="66">
        <f t="shared" si="8"/>
        <v>1.4</v>
      </c>
      <c r="J123" s="67">
        <v>0.8</v>
      </c>
      <c r="K123" s="67" t="s">
        <v>1004</v>
      </c>
      <c r="L123" s="67" t="s">
        <v>1005</v>
      </c>
      <c r="M123" s="67">
        <f t="shared" si="9"/>
        <v>0.0021000000000001</v>
      </c>
      <c r="N123" s="67">
        <v>0.741433060996721</v>
      </c>
      <c r="O123" s="67">
        <f t="shared" si="10"/>
        <v>-0.0816</v>
      </c>
      <c r="P123" s="65">
        <v>0.62</v>
      </c>
      <c r="Q123" s="68" t="s">
        <v>1006</v>
      </c>
      <c r="R123" s="68" t="s">
        <v>1007</v>
      </c>
      <c r="S123" s="46">
        <f t="shared" si="11"/>
        <v>-0.0527</v>
      </c>
      <c r="T123" s="46">
        <v>0.409790562705021</v>
      </c>
      <c r="U123" s="46">
        <f t="shared" si="12"/>
        <v>-0.2428</v>
      </c>
    </row>
    <row r="124" customHeight="1" spans="1:21">
      <c r="A124" s="26">
        <v>298747</v>
      </c>
      <c r="B124" s="26" t="s">
        <v>36</v>
      </c>
      <c r="C124" s="26" t="s">
        <v>511</v>
      </c>
      <c r="D124" s="26" t="s">
        <v>564</v>
      </c>
      <c r="E124" s="26">
        <v>1</v>
      </c>
      <c r="F124" s="62">
        <v>90</v>
      </c>
      <c r="G124" s="62">
        <v>94</v>
      </c>
      <c r="H124" s="62">
        <f t="shared" si="7"/>
        <v>4</v>
      </c>
      <c r="I124" s="66">
        <f t="shared" si="8"/>
        <v>1.04444444444444</v>
      </c>
      <c r="J124" s="67">
        <v>0.8</v>
      </c>
      <c r="K124" s="67" t="s">
        <v>1008</v>
      </c>
      <c r="L124" s="67" t="s">
        <v>1009</v>
      </c>
      <c r="M124" s="67">
        <f t="shared" si="9"/>
        <v>-0.0973000000000001</v>
      </c>
      <c r="N124" s="67">
        <v>0.740805293957391</v>
      </c>
      <c r="O124" s="67">
        <f t="shared" si="10"/>
        <v>-0.1404</v>
      </c>
      <c r="P124" s="65">
        <v>0.6</v>
      </c>
      <c r="Q124" s="68" t="s">
        <v>1010</v>
      </c>
      <c r="R124" s="68" t="s">
        <v>1011</v>
      </c>
      <c r="S124" s="46">
        <f t="shared" si="11"/>
        <v>-0.0707999999999999</v>
      </c>
      <c r="T124" s="46">
        <v>0.581466395112016</v>
      </c>
      <c r="U124" s="46">
        <f t="shared" si="12"/>
        <v>-0.119</v>
      </c>
    </row>
    <row r="125" customHeight="1" spans="1:21">
      <c r="A125" s="26">
        <v>106485</v>
      </c>
      <c r="B125" s="26" t="s">
        <v>25</v>
      </c>
      <c r="C125" s="26" t="s">
        <v>343</v>
      </c>
      <c r="D125" s="26" t="s">
        <v>629</v>
      </c>
      <c r="E125" s="26">
        <v>2</v>
      </c>
      <c r="F125" s="62">
        <v>60</v>
      </c>
      <c r="G125" s="62">
        <v>93</v>
      </c>
      <c r="H125" s="62">
        <f t="shared" si="7"/>
        <v>33</v>
      </c>
      <c r="I125" s="66">
        <f t="shared" si="8"/>
        <v>1.55</v>
      </c>
      <c r="J125" s="67">
        <v>0.8</v>
      </c>
      <c r="K125" s="67" t="s">
        <v>1012</v>
      </c>
      <c r="L125" s="67" t="s">
        <v>1013</v>
      </c>
      <c r="M125" s="67">
        <f t="shared" si="9"/>
        <v>-0.0688</v>
      </c>
      <c r="N125" s="67">
        <v>0.736997271903169</v>
      </c>
      <c r="O125" s="67">
        <f t="shared" si="10"/>
        <v>-0.0981000000000001</v>
      </c>
      <c r="P125" s="65">
        <v>0.62</v>
      </c>
      <c r="Q125" s="68" t="s">
        <v>1014</v>
      </c>
      <c r="R125" s="68" t="s">
        <v>1015</v>
      </c>
      <c r="S125" s="46">
        <f t="shared" si="11"/>
        <v>-0.0712</v>
      </c>
      <c r="T125" s="46">
        <v>0.606319385140905</v>
      </c>
      <c r="U125" s="46">
        <f t="shared" si="12"/>
        <v>-0.0713</v>
      </c>
    </row>
    <row r="126" customHeight="1" spans="1:21">
      <c r="A126" s="64">
        <v>17948</v>
      </c>
      <c r="B126" s="26" t="s">
        <v>280</v>
      </c>
      <c r="C126" s="26" t="s">
        <v>281</v>
      </c>
      <c r="D126" s="26" t="s">
        <v>648</v>
      </c>
      <c r="E126" s="26">
        <v>2</v>
      </c>
      <c r="F126" s="62">
        <v>30</v>
      </c>
      <c r="G126" s="62">
        <v>20</v>
      </c>
      <c r="H126" s="62">
        <f t="shared" si="7"/>
        <v>-10</v>
      </c>
      <c r="I126" s="66">
        <f t="shared" si="8"/>
        <v>0.666666666666667</v>
      </c>
      <c r="J126" s="67">
        <v>0.8</v>
      </c>
      <c r="K126" s="67" t="s">
        <v>1016</v>
      </c>
      <c r="L126" s="67" t="s">
        <v>1017</v>
      </c>
      <c r="M126" s="67">
        <f t="shared" si="9"/>
        <v>-0.00719999999999998</v>
      </c>
      <c r="N126" s="67">
        <v>0.730003750464581</v>
      </c>
      <c r="O126" s="67">
        <f t="shared" si="10"/>
        <v>-0.1686</v>
      </c>
      <c r="P126" s="65">
        <v>0.650401482396541</v>
      </c>
      <c r="Q126" s="68" t="s">
        <v>1018</v>
      </c>
      <c r="R126" s="68" t="s">
        <v>1019</v>
      </c>
      <c r="S126" s="46">
        <f t="shared" si="11"/>
        <v>0.0382</v>
      </c>
      <c r="T126" s="46">
        <v>0.787610619469027</v>
      </c>
      <c r="U126" s="46">
        <f t="shared" si="12"/>
        <v>-0.064901482396541</v>
      </c>
    </row>
    <row r="127" customHeight="1" spans="1:21">
      <c r="A127" s="26">
        <v>2826</v>
      </c>
      <c r="B127" s="26" t="s">
        <v>32</v>
      </c>
      <c r="C127" s="26" t="s">
        <v>186</v>
      </c>
      <c r="D127" s="26" t="s">
        <v>605</v>
      </c>
      <c r="E127" s="26">
        <v>2</v>
      </c>
      <c r="F127" s="62">
        <v>124</v>
      </c>
      <c r="G127" s="62">
        <v>90</v>
      </c>
      <c r="H127" s="62">
        <f t="shared" si="7"/>
        <v>-34</v>
      </c>
      <c r="I127" s="66">
        <f t="shared" si="8"/>
        <v>0.725806451612903</v>
      </c>
      <c r="J127" s="67">
        <v>0.8</v>
      </c>
      <c r="K127" s="67" t="s">
        <v>1020</v>
      </c>
      <c r="L127" s="67" t="s">
        <v>1021</v>
      </c>
      <c r="M127" s="67">
        <f t="shared" si="9"/>
        <v>-0.0433</v>
      </c>
      <c r="N127" s="67">
        <v>0.729684249262401</v>
      </c>
      <c r="O127" s="67">
        <f t="shared" si="10"/>
        <v>-0.1164</v>
      </c>
      <c r="P127" s="65">
        <v>0.62</v>
      </c>
      <c r="Q127" s="68" t="s">
        <v>1022</v>
      </c>
      <c r="R127" s="68" t="s">
        <v>1023</v>
      </c>
      <c r="S127" s="46">
        <f t="shared" si="11"/>
        <v>-0.000900000000000012</v>
      </c>
      <c r="T127" s="46">
        <v>0.541604754829123</v>
      </c>
      <c r="U127" s="46">
        <f t="shared" si="12"/>
        <v>-0.1417</v>
      </c>
    </row>
    <row r="128" customHeight="1" spans="1:21">
      <c r="A128" s="26">
        <v>2837</v>
      </c>
      <c r="B128" s="26" t="s">
        <v>194</v>
      </c>
      <c r="C128" s="26" t="s">
        <v>195</v>
      </c>
      <c r="D128" s="26" t="s">
        <v>657</v>
      </c>
      <c r="E128" s="26">
        <v>2</v>
      </c>
      <c r="F128" s="62">
        <v>90</v>
      </c>
      <c r="G128" s="62">
        <v>50</v>
      </c>
      <c r="H128" s="62">
        <f t="shared" si="7"/>
        <v>-40</v>
      </c>
      <c r="I128" s="66">
        <f t="shared" si="8"/>
        <v>0.555555555555556</v>
      </c>
      <c r="J128" s="67">
        <v>0.82</v>
      </c>
      <c r="K128" s="67" t="s">
        <v>1024</v>
      </c>
      <c r="L128" s="67" t="s">
        <v>1025</v>
      </c>
      <c r="M128" s="67">
        <f t="shared" si="9"/>
        <v>0.038</v>
      </c>
      <c r="N128" s="67">
        <v>0.724527578530304</v>
      </c>
      <c r="O128" s="67">
        <f t="shared" si="10"/>
        <v>-0.1477</v>
      </c>
      <c r="P128" s="65">
        <v>0.6</v>
      </c>
      <c r="Q128" s="68" t="s">
        <v>1026</v>
      </c>
      <c r="R128" s="68" t="s">
        <v>1027</v>
      </c>
      <c r="S128" s="46">
        <f t="shared" si="11"/>
        <v>-0.0730999999999999</v>
      </c>
      <c r="T128" s="46">
        <v>0.571713147410359</v>
      </c>
      <c r="U128" s="46">
        <f t="shared" si="12"/>
        <v>-0.1155</v>
      </c>
    </row>
    <row r="129" customHeight="1" spans="1:21">
      <c r="A129" s="26">
        <v>122198</v>
      </c>
      <c r="B129" s="26" t="s">
        <v>32</v>
      </c>
      <c r="C129" s="26" t="s">
        <v>477</v>
      </c>
      <c r="D129" s="26" t="s">
        <v>605</v>
      </c>
      <c r="E129" s="26">
        <v>1</v>
      </c>
      <c r="F129" s="62">
        <v>60</v>
      </c>
      <c r="G129" s="62">
        <v>33</v>
      </c>
      <c r="H129" s="62">
        <f t="shared" si="7"/>
        <v>-27</v>
      </c>
      <c r="I129" s="66">
        <f t="shared" si="8"/>
        <v>0.55</v>
      </c>
      <c r="J129" s="67">
        <v>0.7</v>
      </c>
      <c r="K129" s="67" t="s">
        <v>1028</v>
      </c>
      <c r="L129" s="67" t="s">
        <v>1029</v>
      </c>
      <c r="M129" s="67">
        <f t="shared" si="9"/>
        <v>-0.0436</v>
      </c>
      <c r="N129" s="67">
        <v>0.718573360984426</v>
      </c>
      <c r="O129" s="67">
        <f t="shared" si="10"/>
        <v>-0.0375</v>
      </c>
      <c r="P129" s="65">
        <v>0.55</v>
      </c>
      <c r="Q129" s="68" t="s">
        <v>1030</v>
      </c>
      <c r="R129" s="68" t="s">
        <v>1031</v>
      </c>
      <c r="S129" s="46">
        <f t="shared" si="11"/>
        <v>-0.0318</v>
      </c>
      <c r="T129" s="46">
        <v>0.546788990825688</v>
      </c>
      <c r="U129" s="46">
        <f t="shared" si="12"/>
        <v>-0.0851</v>
      </c>
    </row>
    <row r="130" customHeight="1" spans="1:21">
      <c r="A130" s="64">
        <v>126920</v>
      </c>
      <c r="B130" s="26" t="s">
        <v>488</v>
      </c>
      <c r="C130" s="26" t="s">
        <v>492</v>
      </c>
      <c r="D130" s="26" t="s">
        <v>874</v>
      </c>
      <c r="E130" s="26">
        <v>2</v>
      </c>
      <c r="F130" s="62">
        <v>120</v>
      </c>
      <c r="G130" s="62">
        <v>109</v>
      </c>
      <c r="H130" s="62">
        <f t="shared" ref="H130:H156" si="13">G130-F130</f>
        <v>-11</v>
      </c>
      <c r="I130" s="66">
        <f t="shared" ref="I130:I157" si="14">G130/F130</f>
        <v>0.908333333333333</v>
      </c>
      <c r="J130" s="67">
        <v>0.55</v>
      </c>
      <c r="K130" s="67" t="s">
        <v>1032</v>
      </c>
      <c r="L130" s="67" t="s">
        <v>1033</v>
      </c>
      <c r="M130" s="67">
        <f t="shared" ref="M130:M156" si="15">K130-L130</f>
        <v>0.1804</v>
      </c>
      <c r="N130" s="67">
        <v>0.714156881859068</v>
      </c>
      <c r="O130" s="67">
        <f t="shared" ref="O130:O156" si="16">K130-J130</f>
        <v>-0.0147</v>
      </c>
      <c r="P130" s="65">
        <v>0.3695</v>
      </c>
      <c r="Q130" s="68" t="s">
        <v>990</v>
      </c>
      <c r="R130" s="68" t="s">
        <v>1034</v>
      </c>
      <c r="S130" s="46">
        <f t="shared" ref="S130:S157" si="17">Q130-R130</f>
        <v>-0.00700000000000006</v>
      </c>
      <c r="T130" s="46">
        <v>0.601552393272963</v>
      </c>
      <c r="U130" s="46">
        <f t="shared" ref="U130:U157" si="18">Q130-P130</f>
        <v>0.00369999999999998</v>
      </c>
    </row>
    <row r="131" customHeight="1" spans="1:21">
      <c r="A131" s="26">
        <v>105751</v>
      </c>
      <c r="B131" s="26" t="s">
        <v>13</v>
      </c>
      <c r="C131" s="26" t="s">
        <v>330</v>
      </c>
      <c r="D131" s="26" t="s">
        <v>581</v>
      </c>
      <c r="E131" s="26">
        <v>2</v>
      </c>
      <c r="F131" s="62">
        <v>100</v>
      </c>
      <c r="G131" s="62">
        <v>101</v>
      </c>
      <c r="H131" s="62">
        <f t="shared" si="13"/>
        <v>1</v>
      </c>
      <c r="I131" s="66">
        <f t="shared" si="14"/>
        <v>1.01</v>
      </c>
      <c r="J131" s="67">
        <v>0.7</v>
      </c>
      <c r="K131" s="67" t="s">
        <v>1035</v>
      </c>
      <c r="L131" s="67" t="s">
        <v>1036</v>
      </c>
      <c r="M131" s="67">
        <f t="shared" si="15"/>
        <v>-0.0629999999999999</v>
      </c>
      <c r="N131" s="67">
        <v>0.712083243456613</v>
      </c>
      <c r="O131" s="67">
        <f t="shared" si="16"/>
        <v>-0.1829</v>
      </c>
      <c r="P131" s="65">
        <v>0.58</v>
      </c>
      <c r="Q131" s="68" t="s">
        <v>1037</v>
      </c>
      <c r="R131" s="68" t="s">
        <v>1038</v>
      </c>
      <c r="S131" s="46">
        <f t="shared" si="17"/>
        <v>-0.0778</v>
      </c>
      <c r="T131" s="46">
        <v>0.503166783954961</v>
      </c>
      <c r="U131" s="46">
        <f t="shared" si="18"/>
        <v>-0.3377</v>
      </c>
    </row>
    <row r="132" customHeight="1" spans="1:21">
      <c r="A132" s="64">
        <v>110896</v>
      </c>
      <c r="B132" s="26" t="s">
        <v>280</v>
      </c>
      <c r="C132" s="26" t="s">
        <v>368</v>
      </c>
      <c r="D132" s="26" t="s">
        <v>648</v>
      </c>
      <c r="E132" s="26">
        <v>2</v>
      </c>
      <c r="F132" s="62">
        <v>90</v>
      </c>
      <c r="G132" s="62">
        <v>106</v>
      </c>
      <c r="H132" s="62">
        <f t="shared" si="13"/>
        <v>16</v>
      </c>
      <c r="I132" s="66">
        <f t="shared" si="14"/>
        <v>1.17777777777778</v>
      </c>
      <c r="J132" s="67">
        <v>0.65</v>
      </c>
      <c r="K132" s="67" t="s">
        <v>761</v>
      </c>
      <c r="L132" s="67" t="s">
        <v>1039</v>
      </c>
      <c r="M132" s="67">
        <f t="shared" si="15"/>
        <v>0.0999</v>
      </c>
      <c r="N132" s="67">
        <v>0.702702499877558</v>
      </c>
      <c r="O132" s="67">
        <f t="shared" si="16"/>
        <v>-0.0673</v>
      </c>
      <c r="P132" s="65">
        <v>0.431603773584906</v>
      </c>
      <c r="Q132" s="68" t="s">
        <v>1040</v>
      </c>
      <c r="R132" s="68" t="s">
        <v>1041</v>
      </c>
      <c r="S132" s="46">
        <f t="shared" si="17"/>
        <v>0.0347</v>
      </c>
      <c r="T132" s="46">
        <v>0.587301587301587</v>
      </c>
      <c r="U132" s="46">
        <f t="shared" si="18"/>
        <v>-0.028703773584906</v>
      </c>
    </row>
    <row r="133" customHeight="1" spans="1:21">
      <c r="A133" s="26">
        <v>2916</v>
      </c>
      <c r="B133" s="26" t="s">
        <v>254</v>
      </c>
      <c r="C133" s="26" t="s">
        <v>277</v>
      </c>
      <c r="D133" s="26" t="s">
        <v>547</v>
      </c>
      <c r="E133" s="26">
        <v>2</v>
      </c>
      <c r="F133" s="62">
        <v>90</v>
      </c>
      <c r="G133" s="62">
        <v>95</v>
      </c>
      <c r="H133" s="62">
        <f t="shared" si="13"/>
        <v>5</v>
      </c>
      <c r="I133" s="66">
        <f t="shared" si="14"/>
        <v>1.05555555555556</v>
      </c>
      <c r="J133" s="67">
        <v>0.72</v>
      </c>
      <c r="K133" s="67" t="s">
        <v>1042</v>
      </c>
      <c r="L133" s="67" t="s">
        <v>1043</v>
      </c>
      <c r="M133" s="67">
        <f t="shared" si="15"/>
        <v>-0.00349999999999995</v>
      </c>
      <c r="N133" s="67">
        <v>0.701325006746115</v>
      </c>
      <c r="O133" s="67">
        <f t="shared" si="16"/>
        <v>-0.0778</v>
      </c>
      <c r="P133" s="65">
        <v>0.55</v>
      </c>
      <c r="Q133" s="68" t="s">
        <v>1044</v>
      </c>
      <c r="R133" s="68" t="s">
        <v>1045</v>
      </c>
      <c r="S133" s="46">
        <f t="shared" si="17"/>
        <v>-0.00659999999999999</v>
      </c>
      <c r="T133" s="46">
        <v>0.402078337330136</v>
      </c>
      <c r="U133" s="46">
        <f t="shared" si="18"/>
        <v>-0.1876</v>
      </c>
    </row>
    <row r="134" customHeight="1" spans="1:22">
      <c r="A134" s="26">
        <v>114685</v>
      </c>
      <c r="B134" s="26" t="s">
        <v>25</v>
      </c>
      <c r="C134" s="70" t="s">
        <v>425</v>
      </c>
      <c r="D134" s="26" t="s">
        <v>629</v>
      </c>
      <c r="E134" s="26">
        <v>2</v>
      </c>
      <c r="F134" s="62">
        <v>300</v>
      </c>
      <c r="G134" s="62">
        <v>254</v>
      </c>
      <c r="H134" s="62">
        <f t="shared" si="13"/>
        <v>-46</v>
      </c>
      <c r="I134" s="66">
        <f t="shared" si="14"/>
        <v>0.846666666666667</v>
      </c>
      <c r="J134" s="67">
        <v>0.6</v>
      </c>
      <c r="K134" s="67" t="s">
        <v>1046</v>
      </c>
      <c r="L134" s="67" t="s">
        <v>1047</v>
      </c>
      <c r="M134" s="67">
        <f t="shared" si="15"/>
        <v>-0.0229999999999999</v>
      </c>
      <c r="N134" s="67">
        <v>0.69632812513215</v>
      </c>
      <c r="O134" s="67">
        <f t="shared" si="16"/>
        <v>0.0776000000000001</v>
      </c>
      <c r="P134" s="65">
        <v>0.55</v>
      </c>
      <c r="Q134" s="68" t="s">
        <v>1048</v>
      </c>
      <c r="R134" s="68" t="s">
        <v>1049</v>
      </c>
      <c r="S134" s="46">
        <f t="shared" si="17"/>
        <v>-0.0409</v>
      </c>
      <c r="T134" s="46">
        <v>0.299529688418577</v>
      </c>
      <c r="U134" s="46">
        <f t="shared" si="18"/>
        <v>-0.2864</v>
      </c>
      <c r="V134" t="s">
        <v>1050</v>
      </c>
    </row>
    <row r="135" customHeight="1" spans="1:22">
      <c r="A135" s="26">
        <v>2791</v>
      </c>
      <c r="B135" s="26" t="s">
        <v>25</v>
      </c>
      <c r="C135" s="70" t="s">
        <v>97</v>
      </c>
      <c r="D135" s="26" t="s">
        <v>629</v>
      </c>
      <c r="E135" s="26">
        <v>2</v>
      </c>
      <c r="F135" s="62">
        <v>180</v>
      </c>
      <c r="G135" s="62">
        <v>178</v>
      </c>
      <c r="H135" s="62">
        <f t="shared" si="13"/>
        <v>-2</v>
      </c>
      <c r="I135" s="66">
        <f t="shared" si="14"/>
        <v>0.988888888888889</v>
      </c>
      <c r="J135" s="67">
        <v>0.7</v>
      </c>
      <c r="K135" s="67" t="s">
        <v>1051</v>
      </c>
      <c r="L135" s="67" t="s">
        <v>1052</v>
      </c>
      <c r="M135" s="67">
        <f t="shared" si="15"/>
        <v>-0.0295</v>
      </c>
      <c r="N135" s="67">
        <v>0.694625701454307</v>
      </c>
      <c r="O135" s="67">
        <f t="shared" si="16"/>
        <v>-0.0204</v>
      </c>
      <c r="P135" s="65">
        <v>0.55</v>
      </c>
      <c r="Q135" s="68" t="s">
        <v>1053</v>
      </c>
      <c r="R135" s="68" t="s">
        <v>1054</v>
      </c>
      <c r="S135" s="46">
        <f t="shared" si="17"/>
        <v>-0.0371</v>
      </c>
      <c r="T135" s="46">
        <v>0.311721768999571</v>
      </c>
      <c r="U135" s="46">
        <f t="shared" si="18"/>
        <v>-0.259</v>
      </c>
      <c r="V135" t="s">
        <v>1050</v>
      </c>
    </row>
    <row r="136" customHeight="1" spans="1:21">
      <c r="A136" s="26">
        <v>2274</v>
      </c>
      <c r="B136" s="26" t="s">
        <v>25</v>
      </c>
      <c r="C136" s="26" t="s">
        <v>26</v>
      </c>
      <c r="D136" s="26" t="s">
        <v>629</v>
      </c>
      <c r="E136" s="26">
        <v>2</v>
      </c>
      <c r="F136" s="62">
        <v>90</v>
      </c>
      <c r="G136" s="62">
        <v>89</v>
      </c>
      <c r="H136" s="62">
        <f t="shared" si="13"/>
        <v>-1</v>
      </c>
      <c r="I136" s="66">
        <f t="shared" si="14"/>
        <v>0.988888888888889</v>
      </c>
      <c r="J136" s="67">
        <v>0.7</v>
      </c>
      <c r="K136" s="67" t="s">
        <v>1055</v>
      </c>
      <c r="L136" s="67" t="s">
        <v>1056</v>
      </c>
      <c r="M136" s="67">
        <f t="shared" si="15"/>
        <v>-0.0923</v>
      </c>
      <c r="N136" s="67">
        <v>0.692534687894421</v>
      </c>
      <c r="O136" s="67">
        <f t="shared" si="16"/>
        <v>-0.1172</v>
      </c>
      <c r="P136" s="65">
        <v>0.6</v>
      </c>
      <c r="Q136" s="68" t="s">
        <v>1057</v>
      </c>
      <c r="R136" s="68" t="s">
        <v>1058</v>
      </c>
      <c r="S136" s="46">
        <f t="shared" si="17"/>
        <v>-0.0841</v>
      </c>
      <c r="T136" s="46">
        <v>0.505050505050505</v>
      </c>
      <c r="U136" s="46">
        <f t="shared" si="18"/>
        <v>-0.2618</v>
      </c>
    </row>
    <row r="137" customHeight="1" spans="1:21">
      <c r="A137" s="26">
        <v>102565</v>
      </c>
      <c r="B137" s="26" t="s">
        <v>36</v>
      </c>
      <c r="C137" s="26" t="s">
        <v>293</v>
      </c>
      <c r="D137" s="26" t="s">
        <v>564</v>
      </c>
      <c r="E137" s="26">
        <v>2</v>
      </c>
      <c r="F137" s="62">
        <v>120</v>
      </c>
      <c r="G137" s="62">
        <v>92</v>
      </c>
      <c r="H137" s="62">
        <f t="shared" si="13"/>
        <v>-28</v>
      </c>
      <c r="I137" s="66">
        <f t="shared" si="14"/>
        <v>0.766666666666667</v>
      </c>
      <c r="J137" s="67">
        <v>0.8</v>
      </c>
      <c r="K137" s="67" t="s">
        <v>1059</v>
      </c>
      <c r="L137" s="67" t="s">
        <v>1060</v>
      </c>
      <c r="M137" s="67">
        <f t="shared" si="15"/>
        <v>0.0224</v>
      </c>
      <c r="N137" s="67">
        <v>0.688390622723504</v>
      </c>
      <c r="O137" s="67">
        <f t="shared" si="16"/>
        <v>-0.3757</v>
      </c>
      <c r="P137" s="65">
        <v>0.55</v>
      </c>
      <c r="Q137" s="68" t="s">
        <v>1061</v>
      </c>
      <c r="R137" s="68" t="s">
        <v>1062</v>
      </c>
      <c r="S137" s="46">
        <f t="shared" si="17"/>
        <v>0.0015</v>
      </c>
      <c r="T137" s="46">
        <v>0.562907268170426</v>
      </c>
      <c r="U137" s="46">
        <f t="shared" si="18"/>
        <v>-0.3053</v>
      </c>
    </row>
    <row r="138" customHeight="1" spans="1:21">
      <c r="A138" s="26">
        <v>116482</v>
      </c>
      <c r="B138" s="26" t="s">
        <v>25</v>
      </c>
      <c r="C138" s="26" t="s">
        <v>434</v>
      </c>
      <c r="D138" s="26" t="s">
        <v>629</v>
      </c>
      <c r="E138" s="26">
        <v>1</v>
      </c>
      <c r="F138" s="62">
        <v>130</v>
      </c>
      <c r="G138" s="62">
        <v>182</v>
      </c>
      <c r="H138" s="62">
        <f t="shared" si="13"/>
        <v>52</v>
      </c>
      <c r="I138" s="66">
        <f t="shared" si="14"/>
        <v>1.4</v>
      </c>
      <c r="J138" s="67">
        <v>0.7</v>
      </c>
      <c r="K138" s="67" t="s">
        <v>1063</v>
      </c>
      <c r="L138" s="67" t="s">
        <v>1064</v>
      </c>
      <c r="M138" s="67">
        <f t="shared" si="15"/>
        <v>0.0286</v>
      </c>
      <c r="N138" s="67">
        <v>0.682857100596366</v>
      </c>
      <c r="O138" s="67">
        <f t="shared" si="16"/>
        <v>-0.0817</v>
      </c>
      <c r="P138" s="65">
        <v>0.55</v>
      </c>
      <c r="Q138" s="68" t="s">
        <v>1065</v>
      </c>
      <c r="R138" s="68" t="s">
        <v>1066</v>
      </c>
      <c r="S138" s="46">
        <f t="shared" si="17"/>
        <v>0.0238</v>
      </c>
      <c r="T138" s="46">
        <v>0.460648148148148</v>
      </c>
      <c r="U138" s="46">
        <f t="shared" si="18"/>
        <v>-0.17</v>
      </c>
    </row>
    <row r="139" customHeight="1" spans="1:21">
      <c r="A139" s="64">
        <v>110907</v>
      </c>
      <c r="B139" s="26" t="s">
        <v>280</v>
      </c>
      <c r="C139" s="26" t="s">
        <v>379</v>
      </c>
      <c r="D139" s="26" t="s">
        <v>648</v>
      </c>
      <c r="E139" s="26">
        <v>1</v>
      </c>
      <c r="F139" s="62">
        <v>40</v>
      </c>
      <c r="G139" s="62">
        <v>22</v>
      </c>
      <c r="H139" s="62">
        <f t="shared" si="13"/>
        <v>-18</v>
      </c>
      <c r="I139" s="66">
        <f t="shared" si="14"/>
        <v>0.55</v>
      </c>
      <c r="J139" s="67">
        <v>0.52</v>
      </c>
      <c r="K139" s="67" t="s">
        <v>1067</v>
      </c>
      <c r="L139" s="67" t="s">
        <v>1068</v>
      </c>
      <c r="M139" s="67">
        <f t="shared" si="15"/>
        <v>0.2231</v>
      </c>
      <c r="N139" s="67">
        <v>0.677230332830445</v>
      </c>
      <c r="O139" s="67">
        <f t="shared" si="16"/>
        <v>0.108</v>
      </c>
      <c r="P139" s="65">
        <v>0.425934065934066</v>
      </c>
      <c r="Q139" s="68" t="s">
        <v>1069</v>
      </c>
      <c r="R139" s="68" t="s">
        <v>1070</v>
      </c>
      <c r="S139" s="46">
        <f t="shared" si="17"/>
        <v>0.0927</v>
      </c>
      <c r="T139" s="46">
        <v>0.509009009009009</v>
      </c>
      <c r="U139" s="46">
        <f t="shared" si="18"/>
        <v>0.023365934065934</v>
      </c>
    </row>
    <row r="140" customHeight="1" spans="1:21">
      <c r="A140" s="26">
        <v>120844</v>
      </c>
      <c r="B140" s="26" t="s">
        <v>32</v>
      </c>
      <c r="C140" s="26" t="s">
        <v>473</v>
      </c>
      <c r="D140" s="26" t="s">
        <v>605</v>
      </c>
      <c r="E140" s="26">
        <v>3</v>
      </c>
      <c r="F140" s="62">
        <v>240</v>
      </c>
      <c r="G140" s="62">
        <v>332</v>
      </c>
      <c r="H140" s="62">
        <f t="shared" si="13"/>
        <v>92</v>
      </c>
      <c r="I140" s="66">
        <f t="shared" si="14"/>
        <v>1.38333333333333</v>
      </c>
      <c r="J140" s="67">
        <v>0.6</v>
      </c>
      <c r="K140" s="67" t="s">
        <v>1071</v>
      </c>
      <c r="L140" s="67" t="s">
        <v>979</v>
      </c>
      <c r="M140" s="67">
        <f t="shared" si="15"/>
        <v>-0.0348000000000001</v>
      </c>
      <c r="N140" s="67">
        <v>0.676142447806931</v>
      </c>
      <c r="O140" s="67">
        <f t="shared" si="16"/>
        <v>-0.0342</v>
      </c>
      <c r="P140" s="65">
        <v>0.55</v>
      </c>
      <c r="Q140" s="68" t="s">
        <v>1072</v>
      </c>
      <c r="R140" s="68" t="s">
        <v>1073</v>
      </c>
      <c r="S140" s="46">
        <f t="shared" si="17"/>
        <v>-0.00640000000000002</v>
      </c>
      <c r="T140" s="46">
        <v>0.443379790940767</v>
      </c>
      <c r="U140" s="46">
        <f t="shared" si="18"/>
        <v>-0.2662</v>
      </c>
    </row>
    <row r="141" customHeight="1" spans="1:21">
      <c r="A141" s="26">
        <v>118951</v>
      </c>
      <c r="B141" s="26" t="s">
        <v>13</v>
      </c>
      <c r="C141" s="26" t="s">
        <v>461</v>
      </c>
      <c r="D141" s="26" t="s">
        <v>581</v>
      </c>
      <c r="E141" s="26">
        <v>3</v>
      </c>
      <c r="F141" s="62">
        <v>90</v>
      </c>
      <c r="G141" s="62">
        <v>88</v>
      </c>
      <c r="H141" s="62">
        <f t="shared" si="13"/>
        <v>-2</v>
      </c>
      <c r="I141" s="66">
        <f t="shared" si="14"/>
        <v>0.977777777777778</v>
      </c>
      <c r="J141" s="67">
        <v>0.72</v>
      </c>
      <c r="K141" s="67" t="s">
        <v>1074</v>
      </c>
      <c r="L141" s="67" t="s">
        <v>1075</v>
      </c>
      <c r="M141" s="67">
        <f t="shared" si="15"/>
        <v>-0.0540999999999999</v>
      </c>
      <c r="N141" s="67">
        <v>0.6681279245383</v>
      </c>
      <c r="O141" s="67">
        <f t="shared" si="16"/>
        <v>-0.0784999999999999</v>
      </c>
      <c r="P141" s="65">
        <v>0.6</v>
      </c>
      <c r="Q141" s="68" t="s">
        <v>963</v>
      </c>
      <c r="R141" s="68" t="s">
        <v>1076</v>
      </c>
      <c r="S141" s="46">
        <f t="shared" si="17"/>
        <v>-0.0133</v>
      </c>
      <c r="T141" s="46">
        <v>0.539403620873269</v>
      </c>
      <c r="U141" s="46">
        <f t="shared" si="18"/>
        <v>-0.098</v>
      </c>
    </row>
    <row r="142" customHeight="1" spans="1:21">
      <c r="A142" s="26">
        <v>302867</v>
      </c>
      <c r="B142" s="26" t="s">
        <v>36</v>
      </c>
      <c r="C142" s="26" t="s">
        <v>513</v>
      </c>
      <c r="D142" s="26" t="s">
        <v>564</v>
      </c>
      <c r="E142" s="26">
        <v>2</v>
      </c>
      <c r="F142" s="62">
        <v>120</v>
      </c>
      <c r="G142" s="62">
        <v>112</v>
      </c>
      <c r="H142" s="62">
        <f t="shared" si="13"/>
        <v>-8</v>
      </c>
      <c r="I142" s="66">
        <f t="shared" si="14"/>
        <v>0.933333333333333</v>
      </c>
      <c r="J142" s="67">
        <v>0.7</v>
      </c>
      <c r="K142" s="67" t="s">
        <v>1077</v>
      </c>
      <c r="L142" s="67" t="s">
        <v>1078</v>
      </c>
      <c r="M142" s="67">
        <f t="shared" si="15"/>
        <v>-0.0193</v>
      </c>
      <c r="N142" s="67">
        <v>0.662782178252918</v>
      </c>
      <c r="O142" s="67">
        <f t="shared" si="16"/>
        <v>-0.1904</v>
      </c>
      <c r="P142" s="65">
        <v>0.55</v>
      </c>
      <c r="Q142" s="68" t="s">
        <v>1079</v>
      </c>
      <c r="R142" s="68" t="s">
        <v>1080</v>
      </c>
      <c r="S142" s="46">
        <f t="shared" si="17"/>
        <v>-0.0473</v>
      </c>
      <c r="T142" s="46">
        <v>0.426067907995619</v>
      </c>
      <c r="U142" s="46">
        <f t="shared" si="18"/>
        <v>-0.254</v>
      </c>
    </row>
    <row r="143" customHeight="1" spans="1:21">
      <c r="A143" s="64">
        <v>303882</v>
      </c>
      <c r="B143" s="26" t="s">
        <v>280</v>
      </c>
      <c r="C143" s="26" t="s">
        <v>519</v>
      </c>
      <c r="D143" s="26" t="s">
        <v>648</v>
      </c>
      <c r="E143" s="26">
        <v>2</v>
      </c>
      <c r="F143" s="62">
        <v>80</v>
      </c>
      <c r="G143" s="62">
        <v>33</v>
      </c>
      <c r="H143" s="62">
        <f t="shared" si="13"/>
        <v>-47</v>
      </c>
      <c r="I143" s="66">
        <f t="shared" si="14"/>
        <v>0.4125</v>
      </c>
      <c r="J143" s="67">
        <v>0.55</v>
      </c>
      <c r="K143" s="67" t="s">
        <v>1081</v>
      </c>
      <c r="L143" s="67" t="s">
        <v>1082</v>
      </c>
      <c r="M143" s="67">
        <f t="shared" si="15"/>
        <v>0.0376000000000001</v>
      </c>
      <c r="N143" s="67">
        <v>0.661678823440849</v>
      </c>
      <c r="O143" s="67">
        <f t="shared" si="16"/>
        <v>-0.0251</v>
      </c>
      <c r="P143" s="65">
        <v>0.475192725835145</v>
      </c>
      <c r="Q143" s="68" t="s">
        <v>1083</v>
      </c>
      <c r="R143" s="68" t="s">
        <v>1084</v>
      </c>
      <c r="S143" s="46">
        <f t="shared" si="17"/>
        <v>-0.00709999999999994</v>
      </c>
      <c r="T143" s="46">
        <v>0.508474576271186</v>
      </c>
      <c r="U143" s="46">
        <f t="shared" si="18"/>
        <v>-0.126792725835145</v>
      </c>
    </row>
    <row r="144" customHeight="1" spans="1:21">
      <c r="A144" s="64">
        <v>126923</v>
      </c>
      <c r="B144" s="26" t="s">
        <v>488</v>
      </c>
      <c r="C144" s="26" t="s">
        <v>495</v>
      </c>
      <c r="D144" s="26" t="s">
        <v>874</v>
      </c>
      <c r="E144" s="26">
        <v>3</v>
      </c>
      <c r="F144" s="62">
        <v>90</v>
      </c>
      <c r="G144" s="62">
        <v>81</v>
      </c>
      <c r="H144" s="62">
        <f t="shared" si="13"/>
        <v>-9</v>
      </c>
      <c r="I144" s="66">
        <f t="shared" si="14"/>
        <v>0.9</v>
      </c>
      <c r="J144" s="67">
        <v>0.5</v>
      </c>
      <c r="K144" s="67" t="s">
        <v>1085</v>
      </c>
      <c r="L144" s="67" t="s">
        <v>1086</v>
      </c>
      <c r="M144" s="67">
        <f t="shared" si="15"/>
        <v>0.0413</v>
      </c>
      <c r="N144" s="67">
        <v>0.658383329128139</v>
      </c>
      <c r="O144" s="67">
        <f t="shared" si="16"/>
        <v>0.0852000000000001</v>
      </c>
      <c r="P144" s="65">
        <v>0.4</v>
      </c>
      <c r="Q144" s="68" t="s">
        <v>1087</v>
      </c>
      <c r="R144" s="68" t="s">
        <v>1088</v>
      </c>
      <c r="S144" s="46">
        <f t="shared" si="17"/>
        <v>0.00609999999999999</v>
      </c>
      <c r="T144" s="46">
        <v>0.57910447761194</v>
      </c>
      <c r="U144" s="46">
        <f t="shared" si="18"/>
        <v>0.1085</v>
      </c>
    </row>
    <row r="145" customHeight="1" spans="1:21">
      <c r="A145" s="26">
        <v>2802</v>
      </c>
      <c r="B145" s="26" t="s">
        <v>32</v>
      </c>
      <c r="C145" s="26" t="s">
        <v>164</v>
      </c>
      <c r="D145" s="26" t="s">
        <v>605</v>
      </c>
      <c r="E145" s="26">
        <v>2</v>
      </c>
      <c r="F145" s="62">
        <v>180</v>
      </c>
      <c r="G145" s="62">
        <v>185</v>
      </c>
      <c r="H145" s="62">
        <f t="shared" si="13"/>
        <v>5</v>
      </c>
      <c r="I145" s="66">
        <f t="shared" si="14"/>
        <v>1.02777777777778</v>
      </c>
      <c r="J145" s="67">
        <v>0.8</v>
      </c>
      <c r="K145" s="67" t="s">
        <v>1089</v>
      </c>
      <c r="L145" s="67" t="s">
        <v>1090</v>
      </c>
      <c r="M145" s="67">
        <f t="shared" si="15"/>
        <v>-0.1041</v>
      </c>
      <c r="N145" s="67">
        <v>0.651295859776732</v>
      </c>
      <c r="O145" s="67">
        <f t="shared" si="16"/>
        <v>-0.3489</v>
      </c>
      <c r="P145" s="65">
        <v>0.55</v>
      </c>
      <c r="Q145" s="68" t="s">
        <v>1091</v>
      </c>
      <c r="R145" s="68" t="s">
        <v>1092</v>
      </c>
      <c r="S145" s="46">
        <f t="shared" si="17"/>
        <v>-0.0651</v>
      </c>
      <c r="T145" s="46">
        <v>0.482223903177005</v>
      </c>
      <c r="U145" s="46">
        <f t="shared" si="18"/>
        <v>-0.3148</v>
      </c>
    </row>
    <row r="146" customHeight="1" spans="1:21">
      <c r="A146" s="26">
        <v>116919</v>
      </c>
      <c r="B146" s="26" t="s">
        <v>25</v>
      </c>
      <c r="C146" s="26" t="s">
        <v>437</v>
      </c>
      <c r="D146" s="26" t="s">
        <v>629</v>
      </c>
      <c r="E146" s="26">
        <v>2</v>
      </c>
      <c r="F146" s="62">
        <v>160</v>
      </c>
      <c r="G146" s="62">
        <v>158</v>
      </c>
      <c r="H146" s="62">
        <f t="shared" si="13"/>
        <v>-2</v>
      </c>
      <c r="I146" s="66">
        <f t="shared" si="14"/>
        <v>0.9875</v>
      </c>
      <c r="J146" s="67">
        <v>0.6</v>
      </c>
      <c r="K146" s="67" t="s">
        <v>1093</v>
      </c>
      <c r="L146" s="67" t="s">
        <v>1094</v>
      </c>
      <c r="M146" s="67">
        <f t="shared" si="15"/>
        <v>0.001</v>
      </c>
      <c r="N146" s="67">
        <v>0.615757390486202</v>
      </c>
      <c r="O146" s="67">
        <f t="shared" si="16"/>
        <v>-0.0603</v>
      </c>
      <c r="P146" s="65">
        <v>0.55</v>
      </c>
      <c r="Q146" s="68" t="s">
        <v>1095</v>
      </c>
      <c r="R146" s="68" t="s">
        <v>1096</v>
      </c>
      <c r="S146" s="46">
        <f t="shared" si="17"/>
        <v>-0.0542</v>
      </c>
      <c r="T146" s="46">
        <v>0.423152709359606</v>
      </c>
      <c r="U146" s="46">
        <f t="shared" si="18"/>
        <v>-0.2341</v>
      </c>
    </row>
    <row r="147" customHeight="1" spans="1:22">
      <c r="A147" s="64">
        <v>111121</v>
      </c>
      <c r="B147" s="26" t="s">
        <v>382</v>
      </c>
      <c r="C147" s="70" t="s">
        <v>386</v>
      </c>
      <c r="D147" s="26" t="s">
        <v>1097</v>
      </c>
      <c r="E147" s="26">
        <v>2</v>
      </c>
      <c r="F147" s="62">
        <v>40</v>
      </c>
      <c r="G147" s="62">
        <v>20</v>
      </c>
      <c r="H147" s="62">
        <f t="shared" si="13"/>
        <v>-20</v>
      </c>
      <c r="I147" s="66">
        <f t="shared" si="14"/>
        <v>0.5</v>
      </c>
      <c r="J147" s="67">
        <v>0.55</v>
      </c>
      <c r="K147" s="67" t="s">
        <v>1098</v>
      </c>
      <c r="L147" s="67" t="s">
        <v>1099</v>
      </c>
      <c r="M147" s="67">
        <f t="shared" si="15"/>
        <v>0.1327</v>
      </c>
      <c r="N147" s="67">
        <v>0.613369018375294</v>
      </c>
      <c r="O147" s="67">
        <f t="shared" si="16"/>
        <v>0.00569999999999993</v>
      </c>
      <c r="P147" s="65">
        <v>0.404905335628227</v>
      </c>
      <c r="Q147" s="68" t="s">
        <v>1100</v>
      </c>
      <c r="R147" s="68" t="s">
        <v>1101</v>
      </c>
      <c r="S147" s="46">
        <f t="shared" si="17"/>
        <v>-0.00769999999999998</v>
      </c>
      <c r="T147" s="46">
        <v>0.371080139372822</v>
      </c>
      <c r="U147" s="46">
        <f t="shared" si="18"/>
        <v>-0.094405335628227</v>
      </c>
      <c r="V147" t="s">
        <v>1050</v>
      </c>
    </row>
    <row r="148" customHeight="1" spans="1:21">
      <c r="A148" s="64">
        <v>110900</v>
      </c>
      <c r="B148" s="26" t="s">
        <v>280</v>
      </c>
      <c r="C148" s="26" t="s">
        <v>371</v>
      </c>
      <c r="D148" s="26" t="s">
        <v>648</v>
      </c>
      <c r="E148" s="26">
        <v>1</v>
      </c>
      <c r="F148" s="62">
        <v>60</v>
      </c>
      <c r="G148" s="62">
        <v>40</v>
      </c>
      <c r="H148" s="62">
        <f t="shared" si="13"/>
        <v>-20</v>
      </c>
      <c r="I148" s="66">
        <f t="shared" si="14"/>
        <v>0.666666666666667</v>
      </c>
      <c r="J148" s="67">
        <v>0.7</v>
      </c>
      <c r="K148" s="67" t="s">
        <v>1102</v>
      </c>
      <c r="L148" s="67" t="s">
        <v>1103</v>
      </c>
      <c r="M148" s="67">
        <f t="shared" si="15"/>
        <v>-0.0831</v>
      </c>
      <c r="N148" s="67">
        <v>0.607220166330447</v>
      </c>
      <c r="O148" s="67">
        <f t="shared" si="16"/>
        <v>-0.1588</v>
      </c>
      <c r="P148" s="65">
        <v>0.604983510443386</v>
      </c>
      <c r="Q148" s="68" t="s">
        <v>1104</v>
      </c>
      <c r="R148" s="68" t="s">
        <v>1105</v>
      </c>
      <c r="S148" s="46">
        <f t="shared" si="17"/>
        <v>-0.0640000000000001</v>
      </c>
      <c r="T148" s="46">
        <v>0.549192364170338</v>
      </c>
      <c r="U148" s="46">
        <f t="shared" si="18"/>
        <v>-0.136283510443386</v>
      </c>
    </row>
    <row r="149" customHeight="1" spans="1:21">
      <c r="A149" s="26">
        <v>2153</v>
      </c>
      <c r="B149" s="26" t="s">
        <v>13</v>
      </c>
      <c r="C149" s="26" t="s">
        <v>21</v>
      </c>
      <c r="D149" s="26" t="s">
        <v>581</v>
      </c>
      <c r="E149" s="26">
        <v>2</v>
      </c>
      <c r="F149" s="62">
        <v>120</v>
      </c>
      <c r="G149" s="62">
        <v>92</v>
      </c>
      <c r="H149" s="62">
        <f t="shared" si="13"/>
        <v>-28</v>
      </c>
      <c r="I149" s="66">
        <f t="shared" si="14"/>
        <v>0.766666666666667</v>
      </c>
      <c r="J149" s="67">
        <v>0.6</v>
      </c>
      <c r="K149" s="67" t="s">
        <v>1106</v>
      </c>
      <c r="L149" s="67" t="s">
        <v>1107</v>
      </c>
      <c r="M149" s="67">
        <f t="shared" si="15"/>
        <v>-0.0025</v>
      </c>
      <c r="N149" s="67">
        <v>0.599047144768</v>
      </c>
      <c r="O149" s="67">
        <f t="shared" si="16"/>
        <v>-0.1591</v>
      </c>
      <c r="P149" s="65">
        <v>0.55</v>
      </c>
      <c r="Q149" s="68" t="s">
        <v>1108</v>
      </c>
      <c r="R149" s="68" t="s">
        <v>1109</v>
      </c>
      <c r="S149" s="46">
        <f t="shared" si="17"/>
        <v>0.0109</v>
      </c>
      <c r="T149" s="46">
        <v>0.368214519293656</v>
      </c>
      <c r="U149" s="46">
        <f t="shared" si="18"/>
        <v>-0.3395</v>
      </c>
    </row>
    <row r="150" customHeight="1" spans="1:21">
      <c r="A150" s="26">
        <v>113299</v>
      </c>
      <c r="B150" s="26" t="s">
        <v>25</v>
      </c>
      <c r="C150" s="26" t="s">
        <v>412</v>
      </c>
      <c r="D150" s="26" t="s">
        <v>629</v>
      </c>
      <c r="E150" s="26">
        <v>2</v>
      </c>
      <c r="F150" s="62">
        <v>120</v>
      </c>
      <c r="G150" s="62">
        <v>78</v>
      </c>
      <c r="H150" s="62">
        <f t="shared" si="13"/>
        <v>-42</v>
      </c>
      <c r="I150" s="66">
        <f t="shared" si="14"/>
        <v>0.65</v>
      </c>
      <c r="J150" s="67">
        <v>0.6</v>
      </c>
      <c r="K150" s="67" t="s">
        <v>1110</v>
      </c>
      <c r="L150" s="67" t="s">
        <v>1111</v>
      </c>
      <c r="M150" s="67">
        <f t="shared" si="15"/>
        <v>-0.0384</v>
      </c>
      <c r="N150" s="67">
        <v>0.592947437086508</v>
      </c>
      <c r="O150" s="67">
        <f t="shared" si="16"/>
        <v>-0.0786</v>
      </c>
      <c r="P150" s="65">
        <v>0.55</v>
      </c>
      <c r="Q150" s="68" t="s">
        <v>1112</v>
      </c>
      <c r="R150" s="68" t="s">
        <v>1113</v>
      </c>
      <c r="S150" s="46">
        <f t="shared" si="17"/>
        <v>-0.0161</v>
      </c>
      <c r="T150" s="46">
        <v>0.389261744966443</v>
      </c>
      <c r="U150" s="46">
        <f t="shared" si="18"/>
        <v>-0.2532</v>
      </c>
    </row>
    <row r="151" customHeight="1" spans="1:22">
      <c r="A151" s="26">
        <v>113008</v>
      </c>
      <c r="B151" s="26" t="s">
        <v>32</v>
      </c>
      <c r="C151" s="70" t="s">
        <v>406</v>
      </c>
      <c r="D151" s="26" t="s">
        <v>605</v>
      </c>
      <c r="E151" s="26">
        <v>2</v>
      </c>
      <c r="F151" s="62">
        <v>120</v>
      </c>
      <c r="G151" s="62">
        <v>95</v>
      </c>
      <c r="H151" s="62">
        <f t="shared" si="13"/>
        <v>-25</v>
      </c>
      <c r="I151" s="66">
        <f t="shared" si="14"/>
        <v>0.791666666666667</v>
      </c>
      <c r="J151" s="67">
        <v>0.78</v>
      </c>
      <c r="K151" s="67" t="s">
        <v>1114</v>
      </c>
      <c r="L151" s="67" t="s">
        <v>1115</v>
      </c>
      <c r="M151" s="67">
        <f t="shared" si="15"/>
        <v>-0.0204</v>
      </c>
      <c r="N151" s="67">
        <v>0.535487554605977</v>
      </c>
      <c r="O151" s="67">
        <f t="shared" si="16"/>
        <v>-0.3434</v>
      </c>
      <c r="P151" s="65">
        <v>0.55</v>
      </c>
      <c r="Q151" s="68" t="s">
        <v>1116</v>
      </c>
      <c r="R151" s="68" t="s">
        <v>1117</v>
      </c>
      <c r="S151" s="46">
        <f t="shared" si="17"/>
        <v>-0.0499</v>
      </c>
      <c r="T151" s="46">
        <v>0.312086092715232</v>
      </c>
      <c r="U151" s="46">
        <f t="shared" si="18"/>
        <v>-0.3518</v>
      </c>
      <c r="V151" t="s">
        <v>1118</v>
      </c>
    </row>
    <row r="152" customHeight="1" spans="1:22">
      <c r="A152" s="64">
        <v>126924</v>
      </c>
      <c r="B152" s="26" t="s">
        <v>488</v>
      </c>
      <c r="C152" s="70" t="s">
        <v>499</v>
      </c>
      <c r="D152" s="26" t="s">
        <v>874</v>
      </c>
      <c r="E152" s="26">
        <v>3</v>
      </c>
      <c r="F152" s="62">
        <v>60</v>
      </c>
      <c r="G152" s="62">
        <v>58</v>
      </c>
      <c r="H152" s="62">
        <f t="shared" si="13"/>
        <v>-2</v>
      </c>
      <c r="I152" s="66">
        <f t="shared" si="14"/>
        <v>0.966666666666667</v>
      </c>
      <c r="J152" s="67">
        <v>0.55</v>
      </c>
      <c r="K152" s="67" t="s">
        <v>1119</v>
      </c>
      <c r="L152" s="67" t="s">
        <v>1120</v>
      </c>
      <c r="M152" s="67">
        <f t="shared" si="15"/>
        <v>-0.000299999999999967</v>
      </c>
      <c r="N152" s="67">
        <v>0.513383069935127</v>
      </c>
      <c r="O152" s="67">
        <f t="shared" si="16"/>
        <v>-0.1146</v>
      </c>
      <c r="P152" s="65">
        <v>0.4</v>
      </c>
      <c r="Q152" s="68" t="s">
        <v>1121</v>
      </c>
      <c r="R152" s="68" t="s">
        <v>1122</v>
      </c>
      <c r="S152" s="46">
        <f t="shared" si="17"/>
        <v>-0.00659999999999999</v>
      </c>
      <c r="T152" s="46">
        <v>0.424410540915395</v>
      </c>
      <c r="U152" s="46">
        <f t="shared" si="18"/>
        <v>-0.034</v>
      </c>
      <c r="V152" t="s">
        <v>1118</v>
      </c>
    </row>
    <row r="153" customHeight="1" spans="1:22">
      <c r="A153" s="64">
        <v>111158</v>
      </c>
      <c r="B153" s="26" t="s">
        <v>382</v>
      </c>
      <c r="C153" s="70" t="s">
        <v>392</v>
      </c>
      <c r="D153" s="26" t="s">
        <v>1097</v>
      </c>
      <c r="E153" s="26">
        <v>2</v>
      </c>
      <c r="F153" s="62">
        <v>80</v>
      </c>
      <c r="G153" s="62">
        <v>13</v>
      </c>
      <c r="H153" s="62">
        <f t="shared" si="13"/>
        <v>-67</v>
      </c>
      <c r="I153" s="66">
        <f t="shared" si="14"/>
        <v>0.1625</v>
      </c>
      <c r="J153" s="67">
        <v>0.5</v>
      </c>
      <c r="K153" s="67" t="s">
        <v>1123</v>
      </c>
      <c r="L153" s="67" t="s">
        <v>1124</v>
      </c>
      <c r="M153" s="67">
        <f t="shared" si="15"/>
        <v>0.0304</v>
      </c>
      <c r="N153" s="67">
        <v>0.507092622493201</v>
      </c>
      <c r="O153" s="67">
        <f t="shared" si="16"/>
        <v>-0.0514</v>
      </c>
      <c r="P153" s="65">
        <v>0.4</v>
      </c>
      <c r="Q153" s="68" t="s">
        <v>1125</v>
      </c>
      <c r="R153" s="68" t="s">
        <v>1126</v>
      </c>
      <c r="S153" s="46">
        <f t="shared" si="17"/>
        <v>0.000200000000000033</v>
      </c>
      <c r="T153" s="46">
        <v>0.3832</v>
      </c>
      <c r="U153" s="46">
        <f t="shared" si="18"/>
        <v>-0.0824</v>
      </c>
      <c r="V153" t="s">
        <v>1127</v>
      </c>
    </row>
    <row r="154" customHeight="1" spans="1:22">
      <c r="A154" s="64">
        <v>111119</v>
      </c>
      <c r="B154" s="26" t="s">
        <v>382</v>
      </c>
      <c r="C154" s="70" t="s">
        <v>383</v>
      </c>
      <c r="D154" s="26" t="s">
        <v>1097</v>
      </c>
      <c r="E154" s="26">
        <v>2</v>
      </c>
      <c r="F154" s="62">
        <v>60</v>
      </c>
      <c r="G154" s="62">
        <v>10</v>
      </c>
      <c r="H154" s="62">
        <f t="shared" si="13"/>
        <v>-50</v>
      </c>
      <c r="I154" s="66">
        <f t="shared" si="14"/>
        <v>0.166666666666667</v>
      </c>
      <c r="J154" s="67">
        <v>0.5</v>
      </c>
      <c r="K154" s="67" t="s">
        <v>1128</v>
      </c>
      <c r="L154" s="67" t="s">
        <v>1129</v>
      </c>
      <c r="M154" s="67">
        <f t="shared" si="15"/>
        <v>-0.0377</v>
      </c>
      <c r="N154" s="67">
        <v>0.477115708931774</v>
      </c>
      <c r="O154" s="67">
        <f t="shared" si="16"/>
        <v>-0.1803</v>
      </c>
      <c r="P154" s="65">
        <v>0.424810530514559</v>
      </c>
      <c r="Q154" s="68" t="s">
        <v>1130</v>
      </c>
      <c r="R154" s="68" t="s">
        <v>1131</v>
      </c>
      <c r="S154" s="46">
        <f t="shared" si="17"/>
        <v>-0.00659999999999999</v>
      </c>
      <c r="T154" s="46">
        <v>0.426517571884984</v>
      </c>
      <c r="U154" s="46">
        <f t="shared" si="18"/>
        <v>-0.188710530514559</v>
      </c>
      <c r="V154" t="s">
        <v>1127</v>
      </c>
    </row>
    <row r="155" ht="26" customHeight="1" spans="1:22">
      <c r="A155" s="26">
        <v>106066</v>
      </c>
      <c r="B155" s="26" t="s">
        <v>25</v>
      </c>
      <c r="C155" s="70" t="s">
        <v>336</v>
      </c>
      <c r="D155" s="26" t="s">
        <v>629</v>
      </c>
      <c r="E155" s="26">
        <v>2</v>
      </c>
      <c r="F155" s="62">
        <v>120</v>
      </c>
      <c r="G155" s="62">
        <v>72</v>
      </c>
      <c r="H155" s="62">
        <f t="shared" si="13"/>
        <v>-48</v>
      </c>
      <c r="I155" s="66">
        <f t="shared" si="14"/>
        <v>0.6</v>
      </c>
      <c r="J155" s="67">
        <v>0.6</v>
      </c>
      <c r="K155" s="67" t="s">
        <v>1132</v>
      </c>
      <c r="L155" s="67" t="s">
        <v>1133</v>
      </c>
      <c r="M155" s="67">
        <f t="shared" si="15"/>
        <v>-0.0997000000000001</v>
      </c>
      <c r="N155" s="67">
        <v>0.472218081016342</v>
      </c>
      <c r="O155" s="67">
        <f t="shared" si="16"/>
        <v>-0.2138</v>
      </c>
      <c r="P155" s="65">
        <v>0.55</v>
      </c>
      <c r="Q155" s="68" t="s">
        <v>1134</v>
      </c>
      <c r="R155" s="68" t="s">
        <v>1135</v>
      </c>
      <c r="S155" s="46">
        <f t="shared" si="17"/>
        <v>-0.0481</v>
      </c>
      <c r="T155" s="46">
        <v>0.323353293413174</v>
      </c>
      <c r="U155" s="46">
        <f t="shared" si="18"/>
        <v>-0.3325</v>
      </c>
      <c r="V155" t="s">
        <v>1118</v>
      </c>
    </row>
    <row r="156" ht="24" customHeight="1" spans="1:22">
      <c r="A156" s="64">
        <v>111124</v>
      </c>
      <c r="B156" s="26" t="s">
        <v>382</v>
      </c>
      <c r="C156" s="70" t="s">
        <v>389</v>
      </c>
      <c r="D156" s="26" t="s">
        <v>1097</v>
      </c>
      <c r="E156" s="26">
        <v>2</v>
      </c>
      <c r="F156" s="62">
        <v>40</v>
      </c>
      <c r="G156" s="62">
        <v>3</v>
      </c>
      <c r="H156" s="62">
        <f t="shared" si="13"/>
        <v>-37</v>
      </c>
      <c r="I156" s="66">
        <f t="shared" si="14"/>
        <v>0.075</v>
      </c>
      <c r="J156" s="67">
        <v>0.5</v>
      </c>
      <c r="K156" s="67" t="s">
        <v>1136</v>
      </c>
      <c r="L156" s="67" t="s">
        <v>1117</v>
      </c>
      <c r="M156" s="67">
        <f t="shared" si="15"/>
        <v>0.0635</v>
      </c>
      <c r="N156" s="67">
        <v>0.377472949831297</v>
      </c>
      <c r="O156" s="67">
        <f t="shared" si="16"/>
        <v>-0.1884</v>
      </c>
      <c r="P156" s="65">
        <v>0.4</v>
      </c>
      <c r="Q156" s="68" t="s">
        <v>1137</v>
      </c>
      <c r="R156" s="68" t="s">
        <v>1138</v>
      </c>
      <c r="S156" s="46">
        <f t="shared" si="17"/>
        <v>0.0392</v>
      </c>
      <c r="T156" s="46">
        <v>0.301075268817204</v>
      </c>
      <c r="U156" s="46">
        <f t="shared" si="18"/>
        <v>-0.2011</v>
      </c>
      <c r="V156" t="s">
        <v>1127</v>
      </c>
    </row>
    <row r="157" customHeight="1" spans="1:21">
      <c r="A157" s="71"/>
      <c r="B157" s="71"/>
      <c r="C157" s="64"/>
      <c r="D157" s="71"/>
      <c r="E157" s="71" t="s">
        <v>1139</v>
      </c>
      <c r="F157" s="72">
        <f>SUM(F2:F156)</f>
        <v>15868</v>
      </c>
      <c r="G157" s="72">
        <f>SUM(G2:G156)</f>
        <v>16541</v>
      </c>
      <c r="H157" s="72">
        <f>SUM(H2:H156)</f>
        <v>673</v>
      </c>
      <c r="I157" s="73">
        <f t="shared" si="14"/>
        <v>1.04241240231913</v>
      </c>
      <c r="J157" s="74">
        <v>0.8</v>
      </c>
      <c r="K157" s="67" t="e">
        <v>#N/A</v>
      </c>
      <c r="L157" s="67">
        <v>0.76</v>
      </c>
      <c r="M157" s="67"/>
      <c r="N157" s="67"/>
      <c r="O157" s="67"/>
      <c r="P157" s="75">
        <v>0.63</v>
      </c>
      <c r="Q157" s="68" t="e">
        <v>#N/A</v>
      </c>
      <c r="R157" s="76">
        <v>0.5</v>
      </c>
      <c r="S157" s="46" t="e">
        <f t="shared" si="17"/>
        <v>#N/A</v>
      </c>
      <c r="T157" s="46" t="e">
        <v>#N/A</v>
      </c>
      <c r="U157" s="46" t="e">
        <f t="shared" si="18"/>
        <v>#N/A</v>
      </c>
    </row>
    <row r="324" customHeight="1" spans="6:6">
      <c r="F324" s="58">
        <v>7</v>
      </c>
    </row>
  </sheetData>
  <autoFilter xmlns:etc="http://www.wps.cn/officeDocument/2017/etCustomData" ref="A1:V157" etc:filterBottomFollowUsedRange="0">
    <extLst/>
  </autoFilter>
  <sortState ref="A2:U156">
    <sortCondition ref="N2:N156" descending="1"/>
  </sortState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H28" sqref="H28"/>
    </sheetView>
  </sheetViews>
  <sheetFormatPr defaultColWidth="9" defaultRowHeight="13.5"/>
  <cols>
    <col min="1" max="1" width="12.625" customWidth="1"/>
    <col min="2" max="2" width="10.5" customWidth="1"/>
    <col min="3" max="3" width="8.875" customWidth="1"/>
    <col min="4" max="4" width="6.75" style="12" customWidth="1"/>
    <col min="5" max="5" width="10.75" style="13" customWidth="1"/>
    <col min="6" max="7" width="13.75" style="14" hidden="1" customWidth="1"/>
    <col min="8" max="8" width="11.875" style="14" customWidth="1"/>
    <col min="9" max="9" width="7.25" style="14" customWidth="1"/>
    <col min="10" max="10" width="10" style="12" customWidth="1"/>
    <col min="11" max="12" width="9" style="13" hidden="1" customWidth="1"/>
    <col min="13" max="13" width="11.5" style="13" customWidth="1"/>
    <col min="14" max="14" width="9.125" customWidth="1"/>
    <col min="15" max="15" width="9.25" customWidth="1"/>
    <col min="16" max="16" width="9.75" customWidth="1"/>
    <col min="17" max="18" width="9" hidden="1" customWidth="1"/>
    <col min="19" max="19" width="12.625"/>
    <col min="20" max="21" width="12.625" hidden="1" customWidth="1"/>
    <col min="22" max="22" width="12.625"/>
    <col min="23" max="23" width="10.625" customWidth="1"/>
    <col min="24" max="24" width="8.75" customWidth="1"/>
    <col min="25" max="25" width="10" customWidth="1"/>
    <col min="26" max="26" width="10.375" customWidth="1"/>
    <col min="27" max="28" width="12.625" hidden="1" customWidth="1"/>
    <col min="29" max="29" width="9.875" hidden="1" customWidth="1"/>
    <col min="30" max="30" width="10.125" hidden="1" customWidth="1"/>
    <col min="31" max="31" width="7.125" customWidth="1"/>
    <col min="32" max="32" width="10" customWidth="1"/>
  </cols>
  <sheetData>
    <row r="1" s="11" customFormat="1" ht="53" customHeight="1" spans="1:32">
      <c r="A1" s="15" t="s">
        <v>2</v>
      </c>
      <c r="B1" s="16" t="s">
        <v>1140</v>
      </c>
      <c r="C1" s="16" t="s">
        <v>1141</v>
      </c>
      <c r="D1" s="17" t="s">
        <v>9</v>
      </c>
      <c r="E1" s="18" t="s">
        <v>1142</v>
      </c>
      <c r="F1" s="19" t="s">
        <v>1143</v>
      </c>
      <c r="G1" s="19" t="s">
        <v>1144</v>
      </c>
      <c r="H1" s="20" t="s">
        <v>1145</v>
      </c>
      <c r="I1" s="30" t="s">
        <v>1146</v>
      </c>
      <c r="J1" s="31" t="s">
        <v>1147</v>
      </c>
      <c r="K1" s="32" t="s">
        <v>1148</v>
      </c>
      <c r="L1" s="32" t="s">
        <v>1149</v>
      </c>
      <c r="M1" s="33" t="s">
        <v>1150</v>
      </c>
      <c r="N1" s="34" t="s">
        <v>1151</v>
      </c>
      <c r="O1" s="35" t="s">
        <v>1152</v>
      </c>
      <c r="P1" s="35" t="s">
        <v>1153</v>
      </c>
      <c r="Q1" s="43" t="s">
        <v>1154</v>
      </c>
      <c r="R1" s="43" t="s">
        <v>1155</v>
      </c>
      <c r="S1" s="43" t="s">
        <v>1156</v>
      </c>
      <c r="T1" s="43" t="s">
        <v>1157</v>
      </c>
      <c r="U1" s="43" t="s">
        <v>1158</v>
      </c>
      <c r="V1" s="43" t="s">
        <v>1159</v>
      </c>
      <c r="W1" s="44" t="s">
        <v>1160</v>
      </c>
      <c r="X1" s="44" t="s">
        <v>1161</v>
      </c>
      <c r="Y1" s="47" t="s">
        <v>1162</v>
      </c>
      <c r="Z1" s="47" t="s">
        <v>1163</v>
      </c>
      <c r="AA1" s="48" t="s">
        <v>1164</v>
      </c>
      <c r="AB1" s="26" t="s">
        <v>1165</v>
      </c>
      <c r="AC1" s="48" t="s">
        <v>1166</v>
      </c>
      <c r="AD1" s="48" t="s">
        <v>1167</v>
      </c>
      <c r="AE1" s="49" t="s">
        <v>1168</v>
      </c>
      <c r="AF1" s="49" t="s">
        <v>1169</v>
      </c>
    </row>
    <row r="2" spans="1:32">
      <c r="A2" s="5" t="s">
        <v>25</v>
      </c>
      <c r="B2" s="21">
        <v>2290</v>
      </c>
      <c r="C2" s="21">
        <v>2097</v>
      </c>
      <c r="D2" s="22">
        <f t="shared" ref="D2:D14" si="0">C2/B2</f>
        <v>0.915720524017467</v>
      </c>
      <c r="E2" s="23">
        <v>0.798103285321079</v>
      </c>
      <c r="F2" s="24">
        <v>5672745.15</v>
      </c>
      <c r="G2" s="24">
        <v>4357955.5</v>
      </c>
      <c r="H2" s="25">
        <f t="shared" ref="H2:H14" si="1">G2/F2</f>
        <v>0.768226913913099</v>
      </c>
      <c r="I2" s="23">
        <f t="shared" ref="I2:I14" si="2">H2-E2</f>
        <v>-0.0298763714079801</v>
      </c>
      <c r="J2" s="36">
        <v>0.580430628981297</v>
      </c>
      <c r="K2" s="37">
        <v>47213</v>
      </c>
      <c r="L2" s="37">
        <v>15898</v>
      </c>
      <c r="M2" s="38">
        <f t="shared" ref="M2:M14" si="3">L2/K2</f>
        <v>0.33672929066147</v>
      </c>
      <c r="N2" s="39">
        <f t="shared" ref="N2:N14" si="4">M2-J2</f>
        <v>-0.243701338319827</v>
      </c>
      <c r="O2" s="40">
        <v>0.371010340659833</v>
      </c>
      <c r="P2" s="40">
        <v>0.778535842573696</v>
      </c>
      <c r="Q2" s="45">
        <v>43814</v>
      </c>
      <c r="R2" s="45">
        <v>17295</v>
      </c>
      <c r="S2" s="39">
        <f t="shared" ref="S2:S14" si="5">R2/Q2</f>
        <v>0.394736842105263</v>
      </c>
      <c r="T2" s="45">
        <v>5695254.73</v>
      </c>
      <c r="U2" s="45">
        <v>3980518.98</v>
      </c>
      <c r="V2" s="39">
        <f t="shared" ref="V2:V14" si="6">U2/T2</f>
        <v>0.698918515274206</v>
      </c>
      <c r="W2" s="46">
        <f t="shared" ref="W2:W14" si="7">M2-S2</f>
        <v>-0.0580075514437927</v>
      </c>
      <c r="X2" s="46">
        <f t="shared" ref="X2:X14" si="8">H2-V2</f>
        <v>0.0693083986388929</v>
      </c>
      <c r="Y2" s="22">
        <f t="shared" ref="Y2:Y14" si="9">M2-O2</f>
        <v>-0.0342810499983627</v>
      </c>
      <c r="Z2" s="22">
        <f t="shared" ref="Z2:Z14" si="10">H2-P2</f>
        <v>-0.0103089286605971</v>
      </c>
      <c r="AA2" s="50">
        <v>0.389149581072953</v>
      </c>
      <c r="AB2" s="50">
        <v>0.768593066903267</v>
      </c>
      <c r="AC2" s="51">
        <v>0.427775234766205</v>
      </c>
      <c r="AD2" s="51">
        <v>0.750842375957929</v>
      </c>
      <c r="AE2" s="52">
        <f t="shared" ref="AE2:AE14" si="11">AA2-AC2</f>
        <v>-0.0386256536932515</v>
      </c>
      <c r="AF2" s="52">
        <f t="shared" ref="AF2:AF14" si="12">AB2-AD2</f>
        <v>0.0177506909453382</v>
      </c>
    </row>
    <row r="3" spans="1:32">
      <c r="A3" s="5" t="s">
        <v>201</v>
      </c>
      <c r="B3" s="21">
        <v>708</v>
      </c>
      <c r="C3" s="21">
        <v>874</v>
      </c>
      <c r="D3" s="22">
        <f t="shared" si="0"/>
        <v>1.23446327683616</v>
      </c>
      <c r="E3" s="23">
        <v>0.800215043691819</v>
      </c>
      <c r="F3" s="24">
        <v>1233201.23</v>
      </c>
      <c r="G3" s="24">
        <v>898499.71</v>
      </c>
      <c r="H3" s="25">
        <f t="shared" si="1"/>
        <v>0.72859131838524</v>
      </c>
      <c r="I3" s="23">
        <f t="shared" si="2"/>
        <v>-0.0716237253065787</v>
      </c>
      <c r="J3" s="36">
        <v>0.659248201252259</v>
      </c>
      <c r="K3" s="37">
        <v>20299</v>
      </c>
      <c r="L3" s="37">
        <v>10389</v>
      </c>
      <c r="M3" s="38">
        <f t="shared" si="3"/>
        <v>0.511798610769003</v>
      </c>
      <c r="N3" s="39">
        <f t="shared" si="4"/>
        <v>-0.147449590483256</v>
      </c>
      <c r="O3" s="40">
        <v>0.537219871493496</v>
      </c>
      <c r="P3" s="40">
        <v>0.736453825178506</v>
      </c>
      <c r="Q3" s="45">
        <v>20762</v>
      </c>
      <c r="R3" s="45">
        <v>11487</v>
      </c>
      <c r="S3" s="39">
        <f t="shared" si="5"/>
        <v>0.553270397842212</v>
      </c>
      <c r="T3" s="45">
        <v>1213507.78</v>
      </c>
      <c r="U3" s="45">
        <v>858024.73</v>
      </c>
      <c r="V3" s="39">
        <f t="shared" si="6"/>
        <v>0.707061581426367</v>
      </c>
      <c r="W3" s="46">
        <f t="shared" si="7"/>
        <v>-0.0414717870732086</v>
      </c>
      <c r="X3" s="46">
        <f t="shared" si="8"/>
        <v>0.0215297369588733</v>
      </c>
      <c r="Y3" s="22">
        <f t="shared" si="9"/>
        <v>-0.0254212607244927</v>
      </c>
      <c r="Z3" s="22">
        <f t="shared" si="10"/>
        <v>-0.00786250679326572</v>
      </c>
      <c r="AA3" s="50">
        <v>0.533248907585152</v>
      </c>
      <c r="AB3" s="50">
        <v>0.725826191771176</v>
      </c>
      <c r="AC3" s="51">
        <v>0.583965343591113</v>
      </c>
      <c r="AD3" s="51">
        <v>0.752936493527461</v>
      </c>
      <c r="AE3" s="52">
        <f t="shared" si="11"/>
        <v>-0.050716436005961</v>
      </c>
      <c r="AF3" s="52">
        <f t="shared" si="12"/>
        <v>-0.0271103017562851</v>
      </c>
    </row>
    <row r="4" spans="1:32">
      <c r="A4" s="5" t="s">
        <v>194</v>
      </c>
      <c r="B4" s="21">
        <v>494</v>
      </c>
      <c r="C4" s="21">
        <v>453</v>
      </c>
      <c r="D4" s="22">
        <f t="shared" si="0"/>
        <v>0.917004048582996</v>
      </c>
      <c r="E4" s="23">
        <v>0.807370291412004</v>
      </c>
      <c r="F4" s="24">
        <v>754727.99</v>
      </c>
      <c r="G4" s="24">
        <v>558055.23</v>
      </c>
      <c r="H4" s="25">
        <f t="shared" si="1"/>
        <v>0.73941239412626</v>
      </c>
      <c r="I4" s="23">
        <f t="shared" si="2"/>
        <v>-0.0679578972857441</v>
      </c>
      <c r="J4" s="36">
        <v>0.619130336400954</v>
      </c>
      <c r="K4" s="37">
        <v>9951</v>
      </c>
      <c r="L4" s="37">
        <v>4795</v>
      </c>
      <c r="M4" s="38">
        <f t="shared" si="3"/>
        <v>0.481861119485479</v>
      </c>
      <c r="N4" s="39">
        <f t="shared" si="4"/>
        <v>-0.137269216915475</v>
      </c>
      <c r="O4" s="40">
        <v>0.486076702011694</v>
      </c>
      <c r="P4" s="40">
        <v>0.758636395381201</v>
      </c>
      <c r="Q4" s="45">
        <v>9927</v>
      </c>
      <c r="R4" s="45">
        <v>5474</v>
      </c>
      <c r="S4" s="39">
        <f t="shared" si="5"/>
        <v>0.551425405459857</v>
      </c>
      <c r="T4" s="45">
        <v>738515.72</v>
      </c>
      <c r="U4" s="45">
        <v>538711.58</v>
      </c>
      <c r="V4" s="39">
        <f t="shared" si="6"/>
        <v>0.729451744100992</v>
      </c>
      <c r="W4" s="46">
        <f t="shared" si="7"/>
        <v>-0.0695642859743781</v>
      </c>
      <c r="X4" s="46">
        <f t="shared" si="8"/>
        <v>0.00996065002526791</v>
      </c>
      <c r="Y4" s="22">
        <f t="shared" si="9"/>
        <v>-0.00421558252621518</v>
      </c>
      <c r="Z4" s="22">
        <f t="shared" si="10"/>
        <v>-0.0192240012549411</v>
      </c>
      <c r="AA4" s="50">
        <v>0.481716095594587</v>
      </c>
      <c r="AB4" s="50">
        <v>0.727095597202663</v>
      </c>
      <c r="AC4" s="51">
        <v>0.560182173064411</v>
      </c>
      <c r="AD4" s="51">
        <v>0.762005541286226</v>
      </c>
      <c r="AE4" s="52">
        <f t="shared" si="11"/>
        <v>-0.0784660774698241</v>
      </c>
      <c r="AF4" s="52">
        <f t="shared" si="12"/>
        <v>-0.0349099440835626</v>
      </c>
    </row>
    <row r="5" spans="1:32">
      <c r="A5" s="5" t="s">
        <v>241</v>
      </c>
      <c r="B5" s="21">
        <v>412</v>
      </c>
      <c r="C5" s="21">
        <v>523</v>
      </c>
      <c r="D5" s="22">
        <f t="shared" si="0"/>
        <v>1.26941747572816</v>
      </c>
      <c r="E5" s="23">
        <v>0.799500235309199</v>
      </c>
      <c r="F5" s="24">
        <v>946291.56</v>
      </c>
      <c r="G5" s="24">
        <v>707014.66</v>
      </c>
      <c r="H5" s="25">
        <f t="shared" si="1"/>
        <v>0.747142519161853</v>
      </c>
      <c r="I5" s="23">
        <f t="shared" si="2"/>
        <v>-0.0523577161473457</v>
      </c>
      <c r="J5" s="36">
        <v>0.665083688981824</v>
      </c>
      <c r="K5" s="37">
        <v>12875</v>
      </c>
      <c r="L5" s="37">
        <v>6563</v>
      </c>
      <c r="M5" s="38">
        <f t="shared" si="3"/>
        <v>0.509747572815534</v>
      </c>
      <c r="N5" s="39">
        <f t="shared" si="4"/>
        <v>-0.15533611616629</v>
      </c>
      <c r="O5" s="40">
        <v>0.477163074943712</v>
      </c>
      <c r="P5" s="40">
        <v>0.729953271860843</v>
      </c>
      <c r="Q5" s="45">
        <v>14498</v>
      </c>
      <c r="R5" s="45">
        <v>6769</v>
      </c>
      <c r="S5" s="39">
        <f t="shared" si="5"/>
        <v>0.466891985101393</v>
      </c>
      <c r="T5" s="45">
        <v>823817.29</v>
      </c>
      <c r="U5" s="45">
        <v>555709.89</v>
      </c>
      <c r="V5" s="39">
        <f t="shared" si="6"/>
        <v>0.674554779009312</v>
      </c>
      <c r="W5" s="46">
        <f t="shared" si="7"/>
        <v>0.0428555877141409</v>
      </c>
      <c r="X5" s="46">
        <f t="shared" si="8"/>
        <v>0.0725877401525412</v>
      </c>
      <c r="Y5" s="22">
        <f t="shared" si="9"/>
        <v>0.0325844978718219</v>
      </c>
      <c r="Z5" s="22">
        <f t="shared" si="10"/>
        <v>0.0171892473010102</v>
      </c>
      <c r="AA5" s="50">
        <v>0.503641410675325</v>
      </c>
      <c r="AB5" s="50">
        <v>0.723879860345061</v>
      </c>
      <c r="AC5" s="51">
        <v>0.553068634455221</v>
      </c>
      <c r="AD5" s="51">
        <v>0.756797817532031</v>
      </c>
      <c r="AE5" s="52">
        <f t="shared" si="11"/>
        <v>-0.0494272237798956</v>
      </c>
      <c r="AF5" s="52">
        <f t="shared" si="12"/>
        <v>-0.03291795718697</v>
      </c>
    </row>
    <row r="6" spans="1:32">
      <c r="A6" s="5" t="s">
        <v>32</v>
      </c>
      <c r="B6" s="21">
        <v>3417</v>
      </c>
      <c r="C6" s="21">
        <v>3770</v>
      </c>
      <c r="D6" s="22">
        <f t="shared" si="0"/>
        <v>1.10330699443957</v>
      </c>
      <c r="E6" s="23">
        <v>0.805217958116633</v>
      </c>
      <c r="F6" s="24">
        <v>4154987.18</v>
      </c>
      <c r="G6" s="24">
        <v>3034134.31</v>
      </c>
      <c r="H6" s="25">
        <f t="shared" si="1"/>
        <v>0.730239150822121</v>
      </c>
      <c r="I6" s="23">
        <f t="shared" si="2"/>
        <v>-0.0749788072945118</v>
      </c>
      <c r="J6" s="36">
        <v>0.628729457270748</v>
      </c>
      <c r="K6" s="37">
        <v>65736</v>
      </c>
      <c r="L6" s="37">
        <v>31507</v>
      </c>
      <c r="M6" s="38">
        <f t="shared" si="3"/>
        <v>0.479295971765851</v>
      </c>
      <c r="N6" s="39">
        <f t="shared" si="4"/>
        <v>-0.149433485504897</v>
      </c>
      <c r="O6" s="40">
        <v>0.498627047170736</v>
      </c>
      <c r="P6" s="40">
        <v>0.73837103583456</v>
      </c>
      <c r="Q6" s="45">
        <v>56487</v>
      </c>
      <c r="R6" s="45">
        <v>29707</v>
      </c>
      <c r="S6" s="39">
        <f t="shared" si="5"/>
        <v>0.525908616141767</v>
      </c>
      <c r="T6" s="45">
        <v>3875452.04</v>
      </c>
      <c r="U6" s="45">
        <v>2671863.43</v>
      </c>
      <c r="V6" s="39">
        <f t="shared" si="6"/>
        <v>0.689432717118595</v>
      </c>
      <c r="W6" s="46">
        <f t="shared" si="7"/>
        <v>-0.0466126443759157</v>
      </c>
      <c r="X6" s="46">
        <f t="shared" si="8"/>
        <v>0.0408064337035262</v>
      </c>
      <c r="Y6" s="22">
        <f t="shared" si="9"/>
        <v>-0.0193310754048848</v>
      </c>
      <c r="Z6" s="22">
        <f t="shared" si="10"/>
        <v>-0.00813188501243878</v>
      </c>
      <c r="AA6" s="50">
        <v>0.517149258313357</v>
      </c>
      <c r="AB6" s="50">
        <v>0.715044367654437</v>
      </c>
      <c r="AC6" s="51">
        <v>0.529802158663974</v>
      </c>
      <c r="AD6" s="51">
        <v>0.706203268067355</v>
      </c>
      <c r="AE6" s="52">
        <f t="shared" si="11"/>
        <v>-0.0126529003506171</v>
      </c>
      <c r="AF6" s="52">
        <f t="shared" si="12"/>
        <v>0.00884109958708157</v>
      </c>
    </row>
    <row r="7" spans="1:32">
      <c r="A7" s="5" t="s">
        <v>36</v>
      </c>
      <c r="B7" s="21">
        <v>3277</v>
      </c>
      <c r="C7" s="21">
        <v>3508</v>
      </c>
      <c r="D7" s="22">
        <f t="shared" si="0"/>
        <v>1.07049130302106</v>
      </c>
      <c r="E7" s="23">
        <v>0.814692956949522</v>
      </c>
      <c r="F7" s="24">
        <v>6971207.37</v>
      </c>
      <c r="G7" s="24">
        <v>5810015.24</v>
      </c>
      <c r="H7" s="25">
        <f t="shared" si="1"/>
        <v>0.833430269913202</v>
      </c>
      <c r="I7" s="23">
        <f t="shared" si="2"/>
        <v>0.0187373129636795</v>
      </c>
      <c r="J7" s="36">
        <v>0.644922677771411</v>
      </c>
      <c r="K7" s="37">
        <v>69530</v>
      </c>
      <c r="L7" s="37">
        <v>36760</v>
      </c>
      <c r="M7" s="38">
        <f t="shared" si="3"/>
        <v>0.528692650654394</v>
      </c>
      <c r="N7" s="39">
        <f t="shared" si="4"/>
        <v>-0.116230027117017</v>
      </c>
      <c r="O7" s="40">
        <v>0.541597161141609</v>
      </c>
      <c r="P7" s="40">
        <v>0.796476946242922</v>
      </c>
      <c r="Q7" s="45">
        <v>61074</v>
      </c>
      <c r="R7" s="45">
        <v>34895</v>
      </c>
      <c r="S7" s="39">
        <f t="shared" si="5"/>
        <v>0.571356059861807</v>
      </c>
      <c r="T7" s="45">
        <v>4840234.73</v>
      </c>
      <c r="U7" s="45">
        <v>3277375.37</v>
      </c>
      <c r="V7" s="39">
        <f t="shared" si="6"/>
        <v>0.677110833011192</v>
      </c>
      <c r="W7" s="46">
        <f t="shared" si="7"/>
        <v>-0.0426634092074133</v>
      </c>
      <c r="X7" s="46">
        <f t="shared" si="8"/>
        <v>0.15631943690201</v>
      </c>
      <c r="Y7" s="22">
        <f t="shared" si="9"/>
        <v>-0.0129045104872153</v>
      </c>
      <c r="Z7" s="22">
        <f t="shared" si="10"/>
        <v>0.0369533236702796</v>
      </c>
      <c r="AA7" s="50">
        <v>0.556407085640472</v>
      </c>
      <c r="AB7" s="50">
        <v>0.758326581560703</v>
      </c>
      <c r="AC7" s="51">
        <v>0.578462327315039</v>
      </c>
      <c r="AD7" s="51">
        <v>0.694811790717981</v>
      </c>
      <c r="AE7" s="52">
        <f t="shared" si="11"/>
        <v>-0.0220552416745667</v>
      </c>
      <c r="AF7" s="52">
        <f t="shared" si="12"/>
        <v>0.0635147908427219</v>
      </c>
    </row>
    <row r="8" spans="1:32">
      <c r="A8" s="5" t="s">
        <v>254</v>
      </c>
      <c r="B8" s="21">
        <v>595</v>
      </c>
      <c r="C8" s="21">
        <v>614</v>
      </c>
      <c r="D8" s="22">
        <f t="shared" si="0"/>
        <v>1.03193277310924</v>
      </c>
      <c r="E8" s="23">
        <v>0.788935993903171</v>
      </c>
      <c r="F8" s="24">
        <v>766422.44</v>
      </c>
      <c r="G8" s="24">
        <v>570487.71</v>
      </c>
      <c r="H8" s="25">
        <f t="shared" si="1"/>
        <v>0.744351522379747</v>
      </c>
      <c r="I8" s="23">
        <f t="shared" si="2"/>
        <v>-0.0445844715234244</v>
      </c>
      <c r="J8" s="36">
        <v>0.627869047615743</v>
      </c>
      <c r="K8" s="37">
        <v>11683</v>
      </c>
      <c r="L8" s="37">
        <v>6188</v>
      </c>
      <c r="M8" s="38">
        <f t="shared" si="3"/>
        <v>0.529658478130617</v>
      </c>
      <c r="N8" s="39">
        <f t="shared" si="4"/>
        <v>-0.0982105694851259</v>
      </c>
      <c r="O8" s="40">
        <v>0.563711304042796</v>
      </c>
      <c r="P8" s="40">
        <v>0.755732215665178</v>
      </c>
      <c r="Q8" s="45">
        <v>11303</v>
      </c>
      <c r="R8" s="45">
        <v>6242</v>
      </c>
      <c r="S8" s="39">
        <f t="shared" si="5"/>
        <v>0.552242767406883</v>
      </c>
      <c r="T8" s="45">
        <v>720333.05</v>
      </c>
      <c r="U8" s="45">
        <v>504762.55</v>
      </c>
      <c r="V8" s="39">
        <f t="shared" si="6"/>
        <v>0.7007349586417</v>
      </c>
      <c r="W8" s="46">
        <f t="shared" si="7"/>
        <v>-0.0225842892762659</v>
      </c>
      <c r="X8" s="46">
        <f t="shared" si="8"/>
        <v>0.0436165637380467</v>
      </c>
      <c r="Y8" s="22">
        <f t="shared" si="9"/>
        <v>-0.0340528259121788</v>
      </c>
      <c r="Z8" s="22">
        <f t="shared" si="10"/>
        <v>-0.0113806932854313</v>
      </c>
      <c r="AA8" s="50">
        <v>0.536336668283384</v>
      </c>
      <c r="AB8" s="50">
        <v>0.730806019886171</v>
      </c>
      <c r="AC8" s="51">
        <v>0.54685222149954</v>
      </c>
      <c r="AD8" s="51">
        <v>0.697623070620275</v>
      </c>
      <c r="AE8" s="52">
        <f t="shared" si="11"/>
        <v>-0.0105155532161557</v>
      </c>
      <c r="AF8" s="52">
        <f t="shared" si="12"/>
        <v>0.0331829492658965</v>
      </c>
    </row>
    <row r="9" spans="1:32">
      <c r="A9" s="5" t="s">
        <v>108</v>
      </c>
      <c r="B9" s="21">
        <v>524</v>
      </c>
      <c r="C9" s="21">
        <v>486</v>
      </c>
      <c r="D9" s="22">
        <f t="shared" si="0"/>
        <v>0.927480916030534</v>
      </c>
      <c r="E9" s="23">
        <v>0.843589844500684</v>
      </c>
      <c r="F9" s="24">
        <v>787457.12</v>
      </c>
      <c r="G9" s="24">
        <v>675180.18</v>
      </c>
      <c r="H9" s="25">
        <f t="shared" si="1"/>
        <v>0.857418344252193</v>
      </c>
      <c r="I9" s="23">
        <f t="shared" si="2"/>
        <v>0.0138284997515086</v>
      </c>
      <c r="J9" s="36">
        <v>0.697750226159626</v>
      </c>
      <c r="K9" s="37">
        <v>10058</v>
      </c>
      <c r="L9" s="37">
        <v>6778</v>
      </c>
      <c r="M9" s="38">
        <f t="shared" si="3"/>
        <v>0.673891429707695</v>
      </c>
      <c r="N9" s="39">
        <f t="shared" si="4"/>
        <v>-0.0238587964519307</v>
      </c>
      <c r="O9" s="40">
        <v>0.656577415599534</v>
      </c>
      <c r="P9" s="40">
        <v>0.867689800975066</v>
      </c>
      <c r="Q9" s="45">
        <v>11158</v>
      </c>
      <c r="R9" s="45">
        <v>7462</v>
      </c>
      <c r="S9" s="39">
        <f t="shared" si="5"/>
        <v>0.668757841907152</v>
      </c>
      <c r="T9" s="45">
        <v>974266.11</v>
      </c>
      <c r="U9" s="45">
        <v>764641.81</v>
      </c>
      <c r="V9" s="39">
        <f t="shared" si="6"/>
        <v>0.784838764431619</v>
      </c>
      <c r="W9" s="46">
        <f t="shared" si="7"/>
        <v>0.00513358780054329</v>
      </c>
      <c r="X9" s="46">
        <f t="shared" si="8"/>
        <v>0.0725795798205735</v>
      </c>
      <c r="Y9" s="22">
        <f t="shared" si="9"/>
        <v>0.0173140141081614</v>
      </c>
      <c r="Z9" s="22">
        <f t="shared" si="10"/>
        <v>-0.0102714567228734</v>
      </c>
      <c r="AA9" s="50">
        <v>0.644737609499481</v>
      </c>
      <c r="AB9" s="50">
        <v>0.831376193402529</v>
      </c>
      <c r="AC9" s="51">
        <v>0.650079021366556</v>
      </c>
      <c r="AD9" s="51">
        <v>0.792683719739787</v>
      </c>
      <c r="AE9" s="52">
        <f t="shared" si="11"/>
        <v>-0.00534141186707515</v>
      </c>
      <c r="AF9" s="52">
        <f t="shared" si="12"/>
        <v>0.0386924736627423</v>
      </c>
    </row>
    <row r="10" spans="1:32">
      <c r="A10" s="5" t="s">
        <v>13</v>
      </c>
      <c r="B10" s="21">
        <v>3061</v>
      </c>
      <c r="C10" s="21">
        <v>3370</v>
      </c>
      <c r="D10" s="22">
        <f t="shared" si="0"/>
        <v>1.10094740280954</v>
      </c>
      <c r="E10" s="23">
        <v>0.801312647003845</v>
      </c>
      <c r="F10" s="24">
        <v>4185033.82</v>
      </c>
      <c r="G10" s="24">
        <v>3065054.12</v>
      </c>
      <c r="H10" s="25">
        <f t="shared" si="1"/>
        <v>0.7323845521516</v>
      </c>
      <c r="I10" s="23">
        <f t="shared" si="2"/>
        <v>-0.0689280948522448</v>
      </c>
      <c r="J10" s="36">
        <v>0.63087801339432</v>
      </c>
      <c r="K10" s="37">
        <v>65953</v>
      </c>
      <c r="L10" s="37">
        <v>32556</v>
      </c>
      <c r="M10" s="38">
        <f t="shared" si="3"/>
        <v>0.493624247570239</v>
      </c>
      <c r="N10" s="39">
        <f t="shared" si="4"/>
        <v>-0.137253765824081</v>
      </c>
      <c r="O10" s="40">
        <v>0.525773534140499</v>
      </c>
      <c r="P10" s="40">
        <v>0.75421410586812</v>
      </c>
      <c r="Q10" s="45">
        <v>60916</v>
      </c>
      <c r="R10" s="45">
        <v>32825</v>
      </c>
      <c r="S10" s="39">
        <f t="shared" si="5"/>
        <v>0.538856786394379</v>
      </c>
      <c r="T10" s="45">
        <v>4244936.41</v>
      </c>
      <c r="U10" s="45">
        <v>2906648.96</v>
      </c>
      <c r="V10" s="39">
        <f t="shared" si="6"/>
        <v>0.684733216062476</v>
      </c>
      <c r="W10" s="46">
        <f t="shared" si="7"/>
        <v>-0.0452325388241395</v>
      </c>
      <c r="X10" s="46">
        <f t="shared" si="8"/>
        <v>0.0476513360891242</v>
      </c>
      <c r="Y10" s="22">
        <f t="shared" si="9"/>
        <v>-0.0321492865702596</v>
      </c>
      <c r="Z10" s="22">
        <f t="shared" si="10"/>
        <v>-0.0218295537165198</v>
      </c>
      <c r="AA10" s="50">
        <v>0.536020775189171</v>
      </c>
      <c r="AB10" s="50">
        <v>0.730849702234868</v>
      </c>
      <c r="AC10" s="51">
        <v>0.530791305984193</v>
      </c>
      <c r="AD10" s="51">
        <v>0.706135240958888</v>
      </c>
      <c r="AE10" s="52">
        <f t="shared" si="11"/>
        <v>0.00522946920497769</v>
      </c>
      <c r="AF10" s="52">
        <f t="shared" si="12"/>
        <v>0.0247144612759798</v>
      </c>
    </row>
    <row r="11" spans="1:32">
      <c r="A11" s="26" t="s">
        <v>382</v>
      </c>
      <c r="B11" s="21">
        <v>220</v>
      </c>
      <c r="C11" s="21">
        <v>46</v>
      </c>
      <c r="D11" s="22">
        <f t="shared" si="0"/>
        <v>0.209090909090909</v>
      </c>
      <c r="E11" s="23">
        <v>0.510074357925551</v>
      </c>
      <c r="F11" s="24">
        <v>189583.98</v>
      </c>
      <c r="G11" s="24">
        <v>79176.1</v>
      </c>
      <c r="H11" s="25">
        <f t="shared" si="1"/>
        <v>0.417630751290273</v>
      </c>
      <c r="I11" s="23">
        <f t="shared" si="2"/>
        <v>-0.0924436066352785</v>
      </c>
      <c r="J11" s="36">
        <v>0.408173963974951</v>
      </c>
      <c r="K11" s="37">
        <v>3888</v>
      </c>
      <c r="L11" s="37">
        <v>1071</v>
      </c>
      <c r="M11" s="38">
        <f t="shared" si="3"/>
        <v>0.275462962962963</v>
      </c>
      <c r="N11" s="39">
        <f t="shared" si="4"/>
        <v>-0.132711001011988</v>
      </c>
      <c r="O11" s="40">
        <v>0.270880361173815</v>
      </c>
      <c r="P11" s="40">
        <v>0.374207780641225</v>
      </c>
      <c r="Q11" s="45">
        <v>3174</v>
      </c>
      <c r="R11" s="45">
        <v>884</v>
      </c>
      <c r="S11" s="39">
        <f t="shared" si="5"/>
        <v>0.278512917454316</v>
      </c>
      <c r="T11" s="45">
        <v>176642.29</v>
      </c>
      <c r="U11" s="45">
        <v>62364.91</v>
      </c>
      <c r="V11" s="39">
        <f t="shared" si="6"/>
        <v>0.353057639821132</v>
      </c>
      <c r="W11" s="46">
        <f t="shared" si="7"/>
        <v>-0.00304995449135304</v>
      </c>
      <c r="X11" s="46">
        <f t="shared" si="8"/>
        <v>0.0645731114691406</v>
      </c>
      <c r="Y11" s="22">
        <f t="shared" si="9"/>
        <v>0.00458260178914799</v>
      </c>
      <c r="Z11" s="22">
        <f t="shared" si="10"/>
        <v>0.0434229706490475</v>
      </c>
      <c r="AA11" s="50">
        <v>0.234619043235448</v>
      </c>
      <c r="AB11" s="50">
        <v>0.334692936769603</v>
      </c>
      <c r="AC11" s="51">
        <v>0.27979274611399</v>
      </c>
      <c r="AD11" s="51">
        <v>0.337289940780573</v>
      </c>
      <c r="AE11" s="52">
        <f t="shared" si="11"/>
        <v>-0.0451737028785425</v>
      </c>
      <c r="AF11" s="52">
        <f t="shared" si="12"/>
        <v>-0.00259700401097029</v>
      </c>
    </row>
    <row r="12" spans="1:32">
      <c r="A12" s="27" t="s">
        <v>280</v>
      </c>
      <c r="B12" s="21">
        <v>510</v>
      </c>
      <c r="C12" s="21">
        <v>459</v>
      </c>
      <c r="D12" s="22">
        <f t="shared" si="0"/>
        <v>0.9</v>
      </c>
      <c r="E12" s="23">
        <v>0.68385425875316</v>
      </c>
      <c r="F12" s="24">
        <v>395163.36</v>
      </c>
      <c r="G12" s="24">
        <v>246449.49</v>
      </c>
      <c r="H12" s="25">
        <f t="shared" si="1"/>
        <v>0.623664830666487</v>
      </c>
      <c r="I12" s="23">
        <f t="shared" si="2"/>
        <v>-0.060189428086673</v>
      </c>
      <c r="J12" s="36">
        <v>0.552533176034634</v>
      </c>
      <c r="K12" s="37">
        <v>7275</v>
      </c>
      <c r="L12" s="37">
        <v>3485</v>
      </c>
      <c r="M12" s="38">
        <f t="shared" si="3"/>
        <v>0.479037800687285</v>
      </c>
      <c r="N12" s="39">
        <f t="shared" si="4"/>
        <v>-0.0734953753473488</v>
      </c>
      <c r="O12" s="40">
        <v>0.448938457403924</v>
      </c>
      <c r="P12" s="40">
        <v>0.563604258097077</v>
      </c>
      <c r="Q12" s="45">
        <v>5831</v>
      </c>
      <c r="R12" s="45">
        <v>2769</v>
      </c>
      <c r="S12" s="39">
        <f t="shared" si="5"/>
        <v>0.474875664551535</v>
      </c>
      <c r="T12" s="45">
        <v>372089.11</v>
      </c>
      <c r="U12" s="45">
        <v>224838.33</v>
      </c>
      <c r="V12" s="39">
        <f t="shared" si="6"/>
        <v>0.604259366795228</v>
      </c>
      <c r="W12" s="46">
        <f t="shared" si="7"/>
        <v>0.00416213613575023</v>
      </c>
      <c r="X12" s="46">
        <f t="shared" si="8"/>
        <v>0.019405463871259</v>
      </c>
      <c r="Y12" s="22">
        <f t="shared" si="9"/>
        <v>0.0300993432833612</v>
      </c>
      <c r="Z12" s="22">
        <f t="shared" si="10"/>
        <v>0.0600605725694099</v>
      </c>
      <c r="AA12" s="50">
        <v>0.449295774647887</v>
      </c>
      <c r="AB12" s="50">
        <v>0.567247862354635</v>
      </c>
      <c r="AC12" s="51">
        <v>0.474672737620945</v>
      </c>
      <c r="AD12" s="51">
        <v>0.594621704125838</v>
      </c>
      <c r="AE12" s="52">
        <f t="shared" si="11"/>
        <v>-0.0253769629730576</v>
      </c>
      <c r="AF12" s="52">
        <f t="shared" si="12"/>
        <v>-0.0273738417712026</v>
      </c>
    </row>
    <row r="13" spans="1:32">
      <c r="A13" s="27" t="s">
        <v>488</v>
      </c>
      <c r="B13" s="21">
        <v>360</v>
      </c>
      <c r="C13" s="21">
        <v>341</v>
      </c>
      <c r="D13" s="22">
        <f t="shared" si="0"/>
        <v>0.947222222222222</v>
      </c>
      <c r="E13" s="23">
        <v>0.581666201323522</v>
      </c>
      <c r="F13" s="24">
        <v>226584.48</v>
      </c>
      <c r="G13" s="24">
        <v>136180.93</v>
      </c>
      <c r="H13" s="25">
        <f t="shared" si="1"/>
        <v>0.601016141970536</v>
      </c>
      <c r="I13" s="23">
        <f t="shared" si="2"/>
        <v>0.0193499406470137</v>
      </c>
      <c r="J13" s="36">
        <v>0.441296297561458</v>
      </c>
      <c r="K13" s="37">
        <v>4361</v>
      </c>
      <c r="L13" s="37">
        <v>2086</v>
      </c>
      <c r="M13" s="38">
        <f t="shared" si="3"/>
        <v>0.478330658105939</v>
      </c>
      <c r="N13" s="39">
        <f t="shared" si="4"/>
        <v>0.037034360544481</v>
      </c>
      <c r="O13" s="40">
        <v>0.4769589384974</v>
      </c>
      <c r="P13" s="40">
        <v>0.43699036001978</v>
      </c>
      <c r="Q13" s="45">
        <v>4486</v>
      </c>
      <c r="R13" s="45">
        <v>1332</v>
      </c>
      <c r="S13" s="39">
        <f t="shared" si="5"/>
        <v>0.296923762817655</v>
      </c>
      <c r="T13" s="45">
        <v>258817.46</v>
      </c>
      <c r="U13" s="45">
        <v>85201.71</v>
      </c>
      <c r="V13" s="39">
        <f t="shared" si="6"/>
        <v>0.329196144649592</v>
      </c>
      <c r="W13" s="46">
        <f t="shared" si="7"/>
        <v>0.181406895288284</v>
      </c>
      <c r="X13" s="46">
        <f t="shared" si="8"/>
        <v>0.271819997320944</v>
      </c>
      <c r="Y13" s="22">
        <f t="shared" si="9"/>
        <v>0.00137171960853899</v>
      </c>
      <c r="Z13" s="22">
        <f t="shared" si="10"/>
        <v>0.164025781950756</v>
      </c>
      <c r="AA13" s="50">
        <v>0.367248421834385</v>
      </c>
      <c r="AB13" s="50">
        <v>0.427077320723246</v>
      </c>
      <c r="AC13" s="51">
        <v>0.29619312906221</v>
      </c>
      <c r="AD13" s="51">
        <v>0.321114438299038</v>
      </c>
      <c r="AE13" s="52">
        <f t="shared" si="11"/>
        <v>0.0710552927721754</v>
      </c>
      <c r="AF13" s="52">
        <f t="shared" si="12"/>
        <v>0.105962882424208</v>
      </c>
    </row>
    <row r="14" spans="1:32">
      <c r="A14" s="27" t="s">
        <v>1139</v>
      </c>
      <c r="B14" s="28">
        <f>SUM(B2:B13)</f>
        <v>15868</v>
      </c>
      <c r="C14" s="28">
        <f>SUM(C2:C13)</f>
        <v>16541</v>
      </c>
      <c r="D14" s="22">
        <f t="shared" si="0"/>
        <v>1.04241240231913</v>
      </c>
      <c r="E14" s="29">
        <v>0.8</v>
      </c>
      <c r="F14" s="24">
        <f>SUM(F2:F13)</f>
        <v>26283405.68</v>
      </c>
      <c r="G14" s="24">
        <f>SUM(G2:G13)</f>
        <v>20138203.18</v>
      </c>
      <c r="H14" s="25">
        <f t="shared" si="1"/>
        <v>0.766194587763179</v>
      </c>
      <c r="I14" s="23">
        <f t="shared" si="2"/>
        <v>-0.0338054122368211</v>
      </c>
      <c r="J14" s="41">
        <v>0.63</v>
      </c>
      <c r="K14" s="37">
        <f>SUM(K2:K13)</f>
        <v>328822</v>
      </c>
      <c r="L14" s="37">
        <f>SUM(L2:L13)</f>
        <v>158076</v>
      </c>
      <c r="M14" s="38">
        <f t="shared" si="3"/>
        <v>0.480734257440196</v>
      </c>
      <c r="N14" s="39">
        <f t="shared" si="4"/>
        <v>-0.149265742559804</v>
      </c>
      <c r="O14" s="42">
        <v>0.5</v>
      </c>
      <c r="P14" s="42">
        <v>0.76</v>
      </c>
      <c r="Q14" s="45">
        <f>SUM(Q2:Q13)</f>
        <v>303430</v>
      </c>
      <c r="R14" s="45">
        <f>SUM(R2:R13)</f>
        <v>157141</v>
      </c>
      <c r="S14" s="39">
        <f t="shared" si="5"/>
        <v>0.517882213360577</v>
      </c>
      <c r="T14" s="45">
        <f>SUM(T2:T13)</f>
        <v>23933866.72</v>
      </c>
      <c r="U14" s="45">
        <f>SUM(U2:U13)</f>
        <v>16430662.25</v>
      </c>
      <c r="V14" s="39">
        <f t="shared" si="6"/>
        <v>0.686502621670821</v>
      </c>
      <c r="W14" s="46">
        <f t="shared" si="7"/>
        <v>-0.0371479559203814</v>
      </c>
      <c r="X14" s="46">
        <f t="shared" si="8"/>
        <v>0.079691966092358</v>
      </c>
      <c r="Y14" s="22">
        <f t="shared" si="9"/>
        <v>-0.0192657425598044</v>
      </c>
      <c r="Z14" s="22">
        <f t="shared" si="10"/>
        <v>0.00619458776317894</v>
      </c>
      <c r="AA14" s="53">
        <v>0.51</v>
      </c>
      <c r="AB14" s="50">
        <v>0.735676137456276</v>
      </c>
      <c r="AC14" s="54">
        <v>0.54</v>
      </c>
      <c r="AD14" s="55">
        <v>0.72</v>
      </c>
      <c r="AE14" s="52">
        <f t="shared" si="11"/>
        <v>-0.03</v>
      </c>
      <c r="AF14" s="52">
        <f t="shared" si="12"/>
        <v>0.0156761374562763</v>
      </c>
    </row>
  </sheetData>
  <autoFilter xmlns:etc="http://www.wps.cn/officeDocument/2017/etCustomData" ref="A1:AF14" etc:filterBottomFollowUsedRange="0">
    <extLst/>
  </autoFilter>
  <pageMargins left="0.75" right="0.75" top="1" bottom="1" header="0.5" footer="0.5"/>
  <headerFooter/>
  <ignoredErrors>
    <ignoredError sqref="S1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7"/>
  <sheetViews>
    <sheetView workbookViewId="0">
      <selection activeCell="C27" sqref="C27"/>
    </sheetView>
  </sheetViews>
  <sheetFormatPr defaultColWidth="9" defaultRowHeight="13.5"/>
  <cols>
    <col min="1" max="1" width="5.625" customWidth="1"/>
    <col min="2" max="2" width="7.375" customWidth="1"/>
    <col min="3" max="3" width="49.375" customWidth="1"/>
    <col min="4" max="4" width="14.5" customWidth="1"/>
    <col min="5" max="5" width="12.125" customWidth="1"/>
    <col min="6" max="7" width="7.375" customWidth="1"/>
    <col min="8" max="8" width="13.375" customWidth="1"/>
    <col min="9" max="9" width="13" customWidth="1"/>
    <col min="10" max="10" width="13.875" customWidth="1"/>
    <col min="11" max="11" width="17.125" customWidth="1"/>
    <col min="12" max="12" width="11.5" customWidth="1"/>
    <col min="13" max="13" width="12.625" customWidth="1"/>
    <col min="14" max="14" width="7" customWidth="1"/>
    <col min="15" max="15" width="7.375" customWidth="1"/>
  </cols>
  <sheetData>
    <row r="1" ht="40.5" spans="1:14">
      <c r="A1" s="1" t="s">
        <v>0</v>
      </c>
      <c r="B1" s="1" t="s">
        <v>1</v>
      </c>
      <c r="C1" s="1" t="s">
        <v>3</v>
      </c>
      <c r="D1" s="1" t="s">
        <v>2</v>
      </c>
      <c r="E1" s="1" t="s">
        <v>1170</v>
      </c>
      <c r="F1" s="1" t="s">
        <v>1171</v>
      </c>
      <c r="G1" s="1" t="s">
        <v>1172</v>
      </c>
      <c r="H1" s="1" t="s">
        <v>1173</v>
      </c>
      <c r="I1" s="1" t="s">
        <v>536</v>
      </c>
      <c r="J1" s="1" t="s">
        <v>1174</v>
      </c>
      <c r="K1" s="1" t="s">
        <v>1175</v>
      </c>
      <c r="L1" s="1" t="s">
        <v>1176</v>
      </c>
      <c r="M1" s="3" t="s">
        <v>1177</v>
      </c>
      <c r="N1" s="3" t="s">
        <v>531</v>
      </c>
    </row>
    <row r="2" spans="1:14">
      <c r="A2" s="2">
        <v>1</v>
      </c>
      <c r="B2" s="2">
        <v>17948</v>
      </c>
      <c r="C2" s="2" t="s">
        <v>1178</v>
      </c>
      <c r="D2" s="2" t="s">
        <v>280</v>
      </c>
      <c r="E2" s="2">
        <v>456</v>
      </c>
      <c r="F2" s="2">
        <v>267</v>
      </c>
      <c r="G2" s="2">
        <v>117</v>
      </c>
      <c r="H2" s="2" t="s">
        <v>1018</v>
      </c>
      <c r="I2" s="4">
        <v>0.787610619469027</v>
      </c>
      <c r="J2" s="2">
        <v>34185.08</v>
      </c>
      <c r="K2" s="2">
        <v>21585.97</v>
      </c>
      <c r="L2" s="2" t="s">
        <v>1016</v>
      </c>
      <c r="M2" s="5">
        <v>4615.41</v>
      </c>
      <c r="N2" s="6">
        <v>0.730003750464581</v>
      </c>
    </row>
    <row r="3" spans="1:14">
      <c r="A3" s="2">
        <v>2</v>
      </c>
      <c r="B3" s="2">
        <v>1950</v>
      </c>
      <c r="C3" s="2" t="s">
        <v>1179</v>
      </c>
      <c r="D3" s="2" t="s">
        <v>13</v>
      </c>
      <c r="E3" s="2">
        <v>894</v>
      </c>
      <c r="F3" s="2">
        <v>516</v>
      </c>
      <c r="G3" s="2">
        <v>104</v>
      </c>
      <c r="H3" s="2" t="s">
        <v>948</v>
      </c>
      <c r="I3" s="4">
        <v>0.653164556962025</v>
      </c>
      <c r="J3" s="2">
        <v>57214.02</v>
      </c>
      <c r="K3" s="2">
        <v>42524.17</v>
      </c>
      <c r="L3" s="2" t="s">
        <v>593</v>
      </c>
      <c r="M3" s="5">
        <v>3632.32</v>
      </c>
      <c r="N3" s="6">
        <v>0.793632340892506</v>
      </c>
    </row>
    <row r="4" spans="1:14">
      <c r="A4" s="2">
        <v>3</v>
      </c>
      <c r="B4" s="2">
        <v>2113</v>
      </c>
      <c r="C4" s="2" t="s">
        <v>1180</v>
      </c>
      <c r="D4" s="2" t="s">
        <v>13</v>
      </c>
      <c r="E4" s="2">
        <v>4385</v>
      </c>
      <c r="F4" s="2">
        <v>1826</v>
      </c>
      <c r="G4" s="2">
        <v>2082</v>
      </c>
      <c r="H4" s="2" t="s">
        <v>710</v>
      </c>
      <c r="I4" s="4">
        <v>0.792878853669127</v>
      </c>
      <c r="J4" s="2">
        <v>272576.14</v>
      </c>
      <c r="K4" s="2">
        <v>189782.31</v>
      </c>
      <c r="L4" s="2" t="s">
        <v>708</v>
      </c>
      <c r="M4" s="5">
        <v>63417.74</v>
      </c>
      <c r="N4" s="6">
        <v>0.907361645527982</v>
      </c>
    </row>
    <row r="5" spans="1:14">
      <c r="A5" s="2">
        <v>4</v>
      </c>
      <c r="B5" s="2">
        <v>2153</v>
      </c>
      <c r="C5" s="2" t="s">
        <v>1181</v>
      </c>
      <c r="D5" s="2" t="s">
        <v>13</v>
      </c>
      <c r="E5" s="2">
        <v>2675</v>
      </c>
      <c r="F5" s="2">
        <v>563</v>
      </c>
      <c r="G5" s="2">
        <v>1146</v>
      </c>
      <c r="H5" s="2" t="s">
        <v>1108</v>
      </c>
      <c r="I5" s="4">
        <v>0.368214519293656</v>
      </c>
      <c r="J5" s="2">
        <v>112075.09</v>
      </c>
      <c r="K5" s="2">
        <v>49416.01</v>
      </c>
      <c r="L5" s="2" t="s">
        <v>1106</v>
      </c>
      <c r="M5" s="5">
        <v>29584.07</v>
      </c>
      <c r="N5" s="6">
        <v>0.599047144768</v>
      </c>
    </row>
    <row r="6" spans="1:14">
      <c r="A6" s="2">
        <v>5</v>
      </c>
      <c r="B6" s="2">
        <v>2274</v>
      </c>
      <c r="C6" s="2" t="s">
        <v>1182</v>
      </c>
      <c r="D6" s="2" t="s">
        <v>25</v>
      </c>
      <c r="E6" s="2">
        <v>1035</v>
      </c>
      <c r="F6" s="2">
        <v>350</v>
      </c>
      <c r="G6" s="2">
        <v>342</v>
      </c>
      <c r="H6" s="2" t="s">
        <v>1057</v>
      </c>
      <c r="I6" s="4">
        <v>0.505050505050505</v>
      </c>
      <c r="J6" s="2">
        <v>67434</v>
      </c>
      <c r="K6" s="2">
        <v>39297.59</v>
      </c>
      <c r="L6" s="2" t="s">
        <v>1055</v>
      </c>
      <c r="M6" s="5">
        <v>10689.42</v>
      </c>
      <c r="N6" s="6">
        <v>0.692534687894421</v>
      </c>
    </row>
    <row r="7" spans="1:14">
      <c r="A7" s="2">
        <v>6</v>
      </c>
      <c r="B7" s="2">
        <v>2304</v>
      </c>
      <c r="C7" s="2" t="s">
        <v>1183</v>
      </c>
      <c r="D7" s="2" t="s">
        <v>13</v>
      </c>
      <c r="E7" s="2">
        <v>2529</v>
      </c>
      <c r="F7" s="2">
        <v>1030</v>
      </c>
      <c r="G7" s="2">
        <v>984</v>
      </c>
      <c r="H7" s="2" t="s">
        <v>702</v>
      </c>
      <c r="I7" s="4">
        <v>0.666666666666667</v>
      </c>
      <c r="J7" s="2">
        <v>203521.38</v>
      </c>
      <c r="K7" s="2">
        <v>157849.82</v>
      </c>
      <c r="L7" s="2" t="s">
        <v>701</v>
      </c>
      <c r="M7" s="5">
        <v>30040.77</v>
      </c>
      <c r="N7" s="6">
        <v>0.909898921844925</v>
      </c>
    </row>
    <row r="8" spans="1:14">
      <c r="A8" s="2">
        <v>7</v>
      </c>
      <c r="B8" s="2">
        <v>2326</v>
      </c>
      <c r="C8" s="2" t="s">
        <v>1184</v>
      </c>
      <c r="D8" s="2" t="s">
        <v>32</v>
      </c>
      <c r="E8" s="2">
        <v>1332</v>
      </c>
      <c r="F8" s="2">
        <v>702</v>
      </c>
      <c r="G8" s="2">
        <v>475</v>
      </c>
      <c r="H8" s="2" t="s">
        <v>699</v>
      </c>
      <c r="I8" s="4">
        <v>0.819136522753792</v>
      </c>
      <c r="J8" s="2">
        <v>74874.13</v>
      </c>
      <c r="K8" s="2">
        <v>56764.53</v>
      </c>
      <c r="L8" s="2" t="s">
        <v>697</v>
      </c>
      <c r="M8" s="5">
        <v>12684.03</v>
      </c>
      <c r="N8" s="6">
        <v>0.912758300758481</v>
      </c>
    </row>
    <row r="9" spans="1:14">
      <c r="A9" s="2">
        <v>8</v>
      </c>
      <c r="B9" s="2">
        <v>2408</v>
      </c>
      <c r="C9" s="2" t="s">
        <v>1185</v>
      </c>
      <c r="D9" s="2" t="s">
        <v>36</v>
      </c>
      <c r="E9" s="2">
        <v>1545</v>
      </c>
      <c r="F9" s="2">
        <v>537</v>
      </c>
      <c r="G9" s="2">
        <v>745</v>
      </c>
      <c r="H9" s="2" t="s">
        <v>575</v>
      </c>
      <c r="I9" s="4">
        <v>0.67125</v>
      </c>
      <c r="J9" s="2">
        <v>364072.53</v>
      </c>
      <c r="K9" s="2">
        <v>337297.12</v>
      </c>
      <c r="L9" s="2" t="s">
        <v>573</v>
      </c>
      <c r="M9" s="5">
        <v>18940.68</v>
      </c>
      <c r="N9" s="6">
        <v>0.977299313291427</v>
      </c>
    </row>
    <row r="10" spans="1:14">
      <c r="A10" s="2">
        <v>9</v>
      </c>
      <c r="B10" s="2">
        <v>2409</v>
      </c>
      <c r="C10" s="2" t="s">
        <v>1186</v>
      </c>
      <c r="D10" s="2" t="s">
        <v>32</v>
      </c>
      <c r="E10" s="2">
        <v>1438</v>
      </c>
      <c r="F10" s="2">
        <v>935</v>
      </c>
      <c r="G10" s="2">
        <v>132</v>
      </c>
      <c r="H10" s="2" t="s">
        <v>872</v>
      </c>
      <c r="I10" s="4">
        <v>0.715926493108729</v>
      </c>
      <c r="J10" s="2">
        <v>84624.1</v>
      </c>
      <c r="K10" s="2">
        <v>68422.68</v>
      </c>
      <c r="L10" s="2" t="s">
        <v>870</v>
      </c>
      <c r="M10" s="5">
        <v>3818.87</v>
      </c>
      <c r="N10" s="6">
        <v>0.846760537653317</v>
      </c>
    </row>
    <row r="11" spans="1:14">
      <c r="A11" s="2">
        <v>10</v>
      </c>
      <c r="B11" s="2">
        <v>2414</v>
      </c>
      <c r="C11" s="2" t="s">
        <v>1187</v>
      </c>
      <c r="D11" s="2" t="s">
        <v>13</v>
      </c>
      <c r="E11" s="2">
        <v>1702</v>
      </c>
      <c r="F11" s="2">
        <v>1238</v>
      </c>
      <c r="G11" s="2">
        <v>284</v>
      </c>
      <c r="H11" s="2" t="s">
        <v>599</v>
      </c>
      <c r="I11" s="4">
        <v>0.873060648801128</v>
      </c>
      <c r="J11" s="2">
        <v>134709.12</v>
      </c>
      <c r="K11" s="2">
        <v>120011.91</v>
      </c>
      <c r="L11" s="2" t="s">
        <v>598</v>
      </c>
      <c r="M11" s="5">
        <v>9123.89</v>
      </c>
      <c r="N11" s="6">
        <v>0.955621214373697</v>
      </c>
    </row>
    <row r="12" spans="1:14">
      <c r="A12" s="2">
        <v>11</v>
      </c>
      <c r="B12" s="2">
        <v>2422</v>
      </c>
      <c r="C12" s="2" t="s">
        <v>1188</v>
      </c>
      <c r="D12" s="2" t="s">
        <v>32</v>
      </c>
      <c r="E12" s="2">
        <v>1469</v>
      </c>
      <c r="F12" s="2">
        <v>1046</v>
      </c>
      <c r="G12" s="2">
        <v>194</v>
      </c>
      <c r="H12" s="2" t="s">
        <v>622</v>
      </c>
      <c r="I12" s="4">
        <v>0.820392156862745</v>
      </c>
      <c r="J12" s="2">
        <v>90635.21</v>
      </c>
      <c r="K12" s="2">
        <v>75484.19</v>
      </c>
      <c r="L12" s="2" t="s">
        <v>756</v>
      </c>
      <c r="M12" s="5">
        <v>5322.28</v>
      </c>
      <c r="N12" s="6">
        <v>0.884791906689877</v>
      </c>
    </row>
    <row r="13" spans="1:14">
      <c r="A13" s="2">
        <v>12</v>
      </c>
      <c r="B13" s="2">
        <v>2443</v>
      </c>
      <c r="C13" s="2" t="s">
        <v>1189</v>
      </c>
      <c r="D13" s="2" t="s">
        <v>36</v>
      </c>
      <c r="E13" s="2">
        <v>2427</v>
      </c>
      <c r="F13" s="2">
        <v>1192</v>
      </c>
      <c r="G13" s="2">
        <v>692</v>
      </c>
      <c r="H13" s="2" t="s">
        <v>838</v>
      </c>
      <c r="I13" s="4">
        <v>0.687031700288184</v>
      </c>
      <c r="J13" s="2">
        <v>156780.4</v>
      </c>
      <c r="K13" s="2">
        <v>117047.73</v>
      </c>
      <c r="L13" s="2" t="s">
        <v>668</v>
      </c>
      <c r="M13" s="5">
        <v>20527.9</v>
      </c>
      <c r="N13" s="6">
        <v>0.859050145868883</v>
      </c>
    </row>
    <row r="14" spans="1:14">
      <c r="A14" s="2">
        <v>13</v>
      </c>
      <c r="B14" s="2">
        <v>2451</v>
      </c>
      <c r="C14" s="2" t="s">
        <v>1190</v>
      </c>
      <c r="D14" s="2" t="s">
        <v>32</v>
      </c>
      <c r="E14" s="2">
        <v>2247</v>
      </c>
      <c r="F14" s="2">
        <v>1287</v>
      </c>
      <c r="G14" s="2">
        <v>735</v>
      </c>
      <c r="H14" s="2" t="s">
        <v>608</v>
      </c>
      <c r="I14" s="4">
        <v>0.851190476190476</v>
      </c>
      <c r="J14" s="2">
        <v>141914.93</v>
      </c>
      <c r="K14" s="2">
        <v>112918.55</v>
      </c>
      <c r="L14" s="2" t="s">
        <v>606</v>
      </c>
      <c r="M14" s="5">
        <v>23218.37</v>
      </c>
      <c r="N14" s="6">
        <v>0.951321167184626</v>
      </c>
    </row>
    <row r="15" spans="1:14">
      <c r="A15" s="2">
        <v>14</v>
      </c>
      <c r="B15" s="2">
        <v>2466</v>
      </c>
      <c r="C15" s="2" t="s">
        <v>1191</v>
      </c>
      <c r="D15" s="2" t="s">
        <v>32</v>
      </c>
      <c r="E15" s="2">
        <v>2190</v>
      </c>
      <c r="F15" s="2">
        <v>1297</v>
      </c>
      <c r="G15" s="2">
        <v>549</v>
      </c>
      <c r="H15" s="2" t="s">
        <v>635</v>
      </c>
      <c r="I15" s="4">
        <v>0.790371724558196</v>
      </c>
      <c r="J15" s="2">
        <v>165645.98</v>
      </c>
      <c r="K15" s="2">
        <v>140394.44</v>
      </c>
      <c r="L15" s="2" t="s">
        <v>633</v>
      </c>
      <c r="M15" s="5">
        <v>15516.36</v>
      </c>
      <c r="N15" s="6">
        <v>0.935154834868696</v>
      </c>
    </row>
    <row r="16" spans="1:14">
      <c r="A16" s="2">
        <v>15</v>
      </c>
      <c r="B16" s="2">
        <v>2471</v>
      </c>
      <c r="C16" s="2" t="s">
        <v>1192</v>
      </c>
      <c r="D16" s="2" t="s">
        <v>36</v>
      </c>
      <c r="E16" s="2">
        <v>1678</v>
      </c>
      <c r="F16" s="2">
        <v>882</v>
      </c>
      <c r="G16" s="2">
        <v>397</v>
      </c>
      <c r="H16" s="2" t="s">
        <v>742</v>
      </c>
      <c r="I16" s="4">
        <v>0.688524590163934</v>
      </c>
      <c r="J16" s="2">
        <v>161563.78</v>
      </c>
      <c r="K16" s="2">
        <v>135143.55</v>
      </c>
      <c r="L16" s="2" t="s">
        <v>740</v>
      </c>
      <c r="M16" s="5">
        <v>10781.4</v>
      </c>
      <c r="N16" s="6">
        <v>0.896282112008048</v>
      </c>
    </row>
    <row r="17" spans="1:14">
      <c r="A17" s="2">
        <v>16</v>
      </c>
      <c r="B17" s="2">
        <v>2479</v>
      </c>
      <c r="C17" s="2" t="s">
        <v>1193</v>
      </c>
      <c r="D17" s="2" t="s">
        <v>36</v>
      </c>
      <c r="E17" s="2">
        <v>2563</v>
      </c>
      <c r="F17" s="2">
        <v>1890</v>
      </c>
      <c r="G17" s="2">
        <v>502</v>
      </c>
      <c r="H17" s="2" t="s">
        <v>592</v>
      </c>
      <c r="I17" s="4">
        <v>0.91703056768559</v>
      </c>
      <c r="J17" s="2">
        <v>161910.21</v>
      </c>
      <c r="K17" s="2">
        <v>142557.02</v>
      </c>
      <c r="L17" s="2" t="s">
        <v>590</v>
      </c>
      <c r="M17" s="5">
        <v>14010.55</v>
      </c>
      <c r="N17" s="6">
        <v>0.963876590385671</v>
      </c>
    </row>
    <row r="18" spans="1:14">
      <c r="A18" s="2">
        <v>17</v>
      </c>
      <c r="B18" s="2">
        <v>2483</v>
      </c>
      <c r="C18" s="2" t="s">
        <v>1194</v>
      </c>
      <c r="D18" s="2" t="s">
        <v>36</v>
      </c>
      <c r="E18" s="2">
        <v>1612</v>
      </c>
      <c r="F18" s="2">
        <v>743</v>
      </c>
      <c r="G18" s="2">
        <v>321</v>
      </c>
      <c r="H18" s="2" t="s">
        <v>567</v>
      </c>
      <c r="I18" s="4">
        <v>0.575522850503486</v>
      </c>
      <c r="J18" s="2">
        <v>1840102.86</v>
      </c>
      <c r="K18" s="2">
        <v>1795269.05</v>
      </c>
      <c r="L18" s="2" t="s">
        <v>565</v>
      </c>
      <c r="M18" s="5">
        <v>9945.15</v>
      </c>
      <c r="N18" s="6">
        <v>0.980936801342656</v>
      </c>
    </row>
    <row r="19" spans="1:14">
      <c r="A19" s="2">
        <v>18</v>
      </c>
      <c r="B19" s="2">
        <v>2497</v>
      </c>
      <c r="C19" s="2" t="s">
        <v>1195</v>
      </c>
      <c r="D19" s="2" t="s">
        <v>36</v>
      </c>
      <c r="E19" s="2">
        <v>1518</v>
      </c>
      <c r="F19" s="2">
        <v>1047</v>
      </c>
      <c r="G19" s="2">
        <v>336</v>
      </c>
      <c r="H19" s="2" t="s">
        <v>596</v>
      </c>
      <c r="I19" s="4">
        <v>0.885786802030457</v>
      </c>
      <c r="J19" s="2">
        <v>134331.24</v>
      </c>
      <c r="K19" s="2">
        <v>117467.36</v>
      </c>
      <c r="L19" s="2" t="s">
        <v>594</v>
      </c>
      <c r="M19" s="5">
        <v>12381.89</v>
      </c>
      <c r="N19" s="6">
        <v>0.963247118578328</v>
      </c>
    </row>
    <row r="20" spans="1:14">
      <c r="A20" s="2">
        <v>19</v>
      </c>
      <c r="B20" s="2">
        <v>2512</v>
      </c>
      <c r="C20" s="2" t="s">
        <v>1196</v>
      </c>
      <c r="D20" s="2" t="s">
        <v>36</v>
      </c>
      <c r="E20" s="2">
        <v>2733</v>
      </c>
      <c r="F20" s="2">
        <v>1889</v>
      </c>
      <c r="G20" s="2">
        <v>372</v>
      </c>
      <c r="H20" s="2" t="s">
        <v>726</v>
      </c>
      <c r="I20" s="4">
        <v>0.8000847098687</v>
      </c>
      <c r="J20" s="2">
        <v>180027.36</v>
      </c>
      <c r="K20" s="2">
        <v>151184.7</v>
      </c>
      <c r="L20" s="2" t="s">
        <v>724</v>
      </c>
      <c r="M20" s="5">
        <v>12707.73</v>
      </c>
      <c r="N20" s="6">
        <v>0.903568218504906</v>
      </c>
    </row>
    <row r="21" spans="1:14">
      <c r="A21" s="2">
        <v>20</v>
      </c>
      <c r="B21" s="2">
        <v>2520</v>
      </c>
      <c r="C21" s="2" t="s">
        <v>1197</v>
      </c>
      <c r="D21" s="2" t="s">
        <v>36</v>
      </c>
      <c r="E21" s="2">
        <v>2770</v>
      </c>
      <c r="F21" s="2">
        <v>1913</v>
      </c>
      <c r="G21" s="2">
        <v>222</v>
      </c>
      <c r="H21" s="2" t="s">
        <v>746</v>
      </c>
      <c r="I21" s="4">
        <v>0.750784929356358</v>
      </c>
      <c r="J21" s="2">
        <v>197876.24</v>
      </c>
      <c r="K21" s="2">
        <v>170424.55</v>
      </c>
      <c r="L21" s="2" t="s">
        <v>744</v>
      </c>
      <c r="M21" s="5">
        <v>7477.55</v>
      </c>
      <c r="N21" s="6">
        <v>0.895093080734957</v>
      </c>
    </row>
    <row r="22" spans="1:14">
      <c r="A22" s="2">
        <v>21</v>
      </c>
      <c r="B22" s="2">
        <v>2526</v>
      </c>
      <c r="C22" s="2" t="s">
        <v>1198</v>
      </c>
      <c r="D22" s="2" t="s">
        <v>36</v>
      </c>
      <c r="E22" s="2">
        <v>2447</v>
      </c>
      <c r="F22" s="2">
        <v>1396</v>
      </c>
      <c r="G22" s="2">
        <v>615</v>
      </c>
      <c r="H22" s="2" t="s">
        <v>738</v>
      </c>
      <c r="I22" s="4">
        <v>0.762008733624454</v>
      </c>
      <c r="J22" s="2">
        <v>178764.65</v>
      </c>
      <c r="K22" s="2">
        <v>142917.87</v>
      </c>
      <c r="L22" s="2" t="s">
        <v>736</v>
      </c>
      <c r="M22" s="5">
        <v>19512.44</v>
      </c>
      <c r="N22" s="6">
        <v>0.897430999544685</v>
      </c>
    </row>
    <row r="23" spans="1:14">
      <c r="A23" s="2">
        <v>22</v>
      </c>
      <c r="B23" s="2">
        <v>2527</v>
      </c>
      <c r="C23" s="2" t="s">
        <v>1199</v>
      </c>
      <c r="D23" s="2" t="s">
        <v>36</v>
      </c>
      <c r="E23" s="2">
        <v>2594</v>
      </c>
      <c r="F23" s="2">
        <v>1790</v>
      </c>
      <c r="G23" s="2">
        <v>263</v>
      </c>
      <c r="H23" s="2" t="s">
        <v>718</v>
      </c>
      <c r="I23" s="4">
        <v>0.767910767910768</v>
      </c>
      <c r="J23" s="2">
        <v>205800.56</v>
      </c>
      <c r="K23" s="2">
        <v>179066.3</v>
      </c>
      <c r="L23" s="2" t="s">
        <v>716</v>
      </c>
      <c r="M23" s="5">
        <v>7900.48</v>
      </c>
      <c r="N23" s="6">
        <v>0.904831872730926</v>
      </c>
    </row>
    <row r="24" spans="1:14">
      <c r="A24" s="2">
        <v>23</v>
      </c>
      <c r="B24" s="2">
        <v>2559</v>
      </c>
      <c r="C24" s="2" t="s">
        <v>1200</v>
      </c>
      <c r="D24" s="2" t="s">
        <v>36</v>
      </c>
      <c r="E24" s="2">
        <v>2572</v>
      </c>
      <c r="F24" s="2">
        <v>2016</v>
      </c>
      <c r="G24" s="2">
        <v>313</v>
      </c>
      <c r="H24" s="2" t="s">
        <v>579</v>
      </c>
      <c r="I24" s="4">
        <v>0.892430278884462</v>
      </c>
      <c r="J24" s="2">
        <v>327951.32</v>
      </c>
      <c r="K24" s="2">
        <v>299993.2</v>
      </c>
      <c r="L24" s="2" t="s">
        <v>577</v>
      </c>
      <c r="M24" s="5">
        <v>18314.2</v>
      </c>
      <c r="N24" s="6">
        <v>0.968854121883061</v>
      </c>
    </row>
    <row r="25" spans="1:14">
      <c r="A25" s="2">
        <v>24</v>
      </c>
      <c r="B25" s="2">
        <v>2573</v>
      </c>
      <c r="C25" s="2" t="s">
        <v>1201</v>
      </c>
      <c r="D25" s="2" t="s">
        <v>36</v>
      </c>
      <c r="E25" s="2">
        <v>3969</v>
      </c>
      <c r="F25" s="2">
        <v>1455</v>
      </c>
      <c r="G25" s="2">
        <v>295</v>
      </c>
      <c r="H25" s="2" t="s">
        <v>989</v>
      </c>
      <c r="I25" s="4">
        <v>0.396026129559064</v>
      </c>
      <c r="J25" s="2">
        <v>761941.54</v>
      </c>
      <c r="K25" s="2">
        <v>567957.33</v>
      </c>
      <c r="L25" s="2" t="s">
        <v>988</v>
      </c>
      <c r="M25" s="5">
        <v>14367.62</v>
      </c>
      <c r="N25" s="6">
        <v>0.759734007307264</v>
      </c>
    </row>
    <row r="26" spans="1:14">
      <c r="A26" s="2">
        <v>25</v>
      </c>
      <c r="B26" s="2">
        <v>2595</v>
      </c>
      <c r="C26" s="2" t="s">
        <v>1202</v>
      </c>
      <c r="D26" s="2" t="s">
        <v>25</v>
      </c>
      <c r="E26" s="2">
        <v>13840</v>
      </c>
      <c r="F26" s="2">
        <v>2801</v>
      </c>
      <c r="G26" s="2">
        <v>7891</v>
      </c>
      <c r="H26" s="2" t="s">
        <v>631</v>
      </c>
      <c r="I26" s="4">
        <v>0.470835434526811</v>
      </c>
      <c r="J26" s="2">
        <v>2796481.07</v>
      </c>
      <c r="K26" s="2">
        <v>2426352.11</v>
      </c>
      <c r="L26" s="2" t="s">
        <v>582</v>
      </c>
      <c r="M26" s="5">
        <v>207696.89</v>
      </c>
      <c r="N26" s="6">
        <v>0.937255460978597</v>
      </c>
    </row>
    <row r="27" spans="1:14">
      <c r="A27" s="2">
        <v>26</v>
      </c>
      <c r="B27" s="2">
        <v>2713</v>
      </c>
      <c r="C27" s="2" t="s">
        <v>1203</v>
      </c>
      <c r="D27" s="2" t="s">
        <v>108</v>
      </c>
      <c r="E27" s="2">
        <v>1517</v>
      </c>
      <c r="F27" s="2">
        <v>618</v>
      </c>
      <c r="G27" s="2">
        <v>498</v>
      </c>
      <c r="H27" s="2" t="s">
        <v>967</v>
      </c>
      <c r="I27" s="4">
        <v>0.606476938174681</v>
      </c>
      <c r="J27" s="2">
        <v>67509.91</v>
      </c>
      <c r="K27" s="2">
        <v>39986.77</v>
      </c>
      <c r="L27" s="2" t="s">
        <v>965</v>
      </c>
      <c r="M27" s="5">
        <v>15666.98</v>
      </c>
      <c r="N27" s="6">
        <v>0.771306135667872</v>
      </c>
    </row>
    <row r="28" spans="1:14">
      <c r="A28" s="2">
        <v>27</v>
      </c>
      <c r="B28" s="2">
        <v>2714</v>
      </c>
      <c r="C28" s="2" t="s">
        <v>1204</v>
      </c>
      <c r="D28" s="2" t="s">
        <v>32</v>
      </c>
      <c r="E28" s="2">
        <v>1559</v>
      </c>
      <c r="F28" s="2">
        <v>921</v>
      </c>
      <c r="G28" s="2">
        <v>213</v>
      </c>
      <c r="H28" s="2" t="s">
        <v>914</v>
      </c>
      <c r="I28" s="4">
        <v>0.684249628528975</v>
      </c>
      <c r="J28" s="2">
        <v>93138.76</v>
      </c>
      <c r="K28" s="2">
        <v>70320.17</v>
      </c>
      <c r="L28" s="2" t="s">
        <v>913</v>
      </c>
      <c r="M28" s="5">
        <v>7623.5</v>
      </c>
      <c r="N28" s="6">
        <v>0.822311362907626</v>
      </c>
    </row>
    <row r="29" spans="1:14">
      <c r="A29" s="2">
        <v>28</v>
      </c>
      <c r="B29" s="2">
        <v>2715</v>
      </c>
      <c r="C29" s="2" t="s">
        <v>1205</v>
      </c>
      <c r="D29" s="2" t="s">
        <v>108</v>
      </c>
      <c r="E29" s="2">
        <v>1685</v>
      </c>
      <c r="F29" s="2">
        <v>832</v>
      </c>
      <c r="G29" s="2">
        <v>722</v>
      </c>
      <c r="H29" s="2" t="s">
        <v>676</v>
      </c>
      <c r="I29" s="4">
        <v>0.863966770508827</v>
      </c>
      <c r="J29" s="2">
        <v>74000.82</v>
      </c>
      <c r="K29" s="2">
        <v>48000.82</v>
      </c>
      <c r="L29" s="2" t="s">
        <v>674</v>
      </c>
      <c r="M29" s="5">
        <v>22047.75</v>
      </c>
      <c r="N29" s="6">
        <v>0.923926536006438</v>
      </c>
    </row>
    <row r="30" spans="1:14">
      <c r="A30" s="2">
        <v>29</v>
      </c>
      <c r="B30" s="2">
        <v>2717</v>
      </c>
      <c r="C30" s="2" t="s">
        <v>1206</v>
      </c>
      <c r="D30" s="2" t="s">
        <v>13</v>
      </c>
      <c r="E30" s="2">
        <v>1813</v>
      </c>
      <c r="F30" s="2">
        <v>1149</v>
      </c>
      <c r="G30" s="2">
        <v>254</v>
      </c>
      <c r="H30" s="2" t="s">
        <v>845</v>
      </c>
      <c r="I30" s="4">
        <v>0.737010904425914</v>
      </c>
      <c r="J30" s="2">
        <v>98302.41</v>
      </c>
      <c r="K30" s="2">
        <v>77499.11</v>
      </c>
      <c r="L30" s="2" t="s">
        <v>843</v>
      </c>
      <c r="M30" s="5">
        <v>7937.23</v>
      </c>
      <c r="N30" s="6">
        <v>0.857621375844103</v>
      </c>
    </row>
    <row r="31" spans="1:14">
      <c r="A31" s="2">
        <v>30</v>
      </c>
      <c r="B31" s="2">
        <v>2722</v>
      </c>
      <c r="C31" s="2" t="s">
        <v>1207</v>
      </c>
      <c r="D31" s="2" t="s">
        <v>13</v>
      </c>
      <c r="E31" s="2">
        <v>2396</v>
      </c>
      <c r="F31" s="2">
        <v>1387</v>
      </c>
      <c r="G31" s="2">
        <v>706</v>
      </c>
      <c r="H31" s="2" t="s">
        <v>664</v>
      </c>
      <c r="I31" s="4">
        <v>0.820710059171598</v>
      </c>
      <c r="J31" s="2">
        <v>137638.12</v>
      </c>
      <c r="K31" s="2">
        <v>106570.95</v>
      </c>
      <c r="L31" s="2" t="s">
        <v>662</v>
      </c>
      <c r="M31" s="5">
        <v>22447.35</v>
      </c>
      <c r="N31" s="6">
        <v>0.925169178051332</v>
      </c>
    </row>
    <row r="32" spans="1:14">
      <c r="A32" s="2">
        <v>31</v>
      </c>
      <c r="B32" s="2">
        <v>2729</v>
      </c>
      <c r="C32" s="2" t="s">
        <v>1208</v>
      </c>
      <c r="D32" s="2" t="s">
        <v>13</v>
      </c>
      <c r="E32" s="2">
        <v>4703</v>
      </c>
      <c r="F32" s="2">
        <v>2106</v>
      </c>
      <c r="G32" s="2">
        <v>1642</v>
      </c>
      <c r="H32" s="2" t="s">
        <v>933</v>
      </c>
      <c r="I32" s="4">
        <v>0.688010454099967</v>
      </c>
      <c r="J32" s="2">
        <v>211268.56</v>
      </c>
      <c r="K32" s="2">
        <v>133142.35</v>
      </c>
      <c r="L32" s="2" t="s">
        <v>931</v>
      </c>
      <c r="M32" s="5">
        <v>46609.02</v>
      </c>
      <c r="N32" s="6">
        <v>0.80859177670483</v>
      </c>
    </row>
    <row r="33" spans="1:14">
      <c r="A33" s="2">
        <v>32</v>
      </c>
      <c r="B33" s="2">
        <v>2730</v>
      </c>
      <c r="C33" s="2" t="s">
        <v>1209</v>
      </c>
      <c r="D33" s="2" t="s">
        <v>36</v>
      </c>
      <c r="E33" s="2">
        <v>2716</v>
      </c>
      <c r="F33" s="2">
        <v>1414</v>
      </c>
      <c r="G33" s="2">
        <v>615</v>
      </c>
      <c r="H33" s="2" t="s">
        <v>929</v>
      </c>
      <c r="I33" s="4">
        <v>0.673012851023322</v>
      </c>
      <c r="J33" s="2">
        <v>150108.51</v>
      </c>
      <c r="K33" s="2">
        <v>107753.54</v>
      </c>
      <c r="L33" s="2" t="s">
        <v>927</v>
      </c>
      <c r="M33" s="5">
        <v>17237.04</v>
      </c>
      <c r="N33" s="6">
        <v>0.810960697582408</v>
      </c>
    </row>
    <row r="34" spans="1:14">
      <c r="A34" s="2">
        <v>33</v>
      </c>
      <c r="B34" s="2">
        <v>2735</v>
      </c>
      <c r="C34" s="2" t="s">
        <v>1210</v>
      </c>
      <c r="D34" s="2" t="s">
        <v>36</v>
      </c>
      <c r="E34" s="2">
        <v>2663</v>
      </c>
      <c r="F34" s="2">
        <v>2086</v>
      </c>
      <c r="G34" s="2">
        <v>192</v>
      </c>
      <c r="H34" s="2" t="s">
        <v>643</v>
      </c>
      <c r="I34" s="4">
        <v>0.844192634560907</v>
      </c>
      <c r="J34" s="2">
        <v>171066.96</v>
      </c>
      <c r="K34" s="2">
        <v>152999.66</v>
      </c>
      <c r="L34" s="2" t="s">
        <v>645</v>
      </c>
      <c r="M34" s="5">
        <v>6383.78</v>
      </c>
      <c r="N34" s="6">
        <v>0.929054564042302</v>
      </c>
    </row>
    <row r="35" spans="1:14">
      <c r="A35" s="2">
        <v>34</v>
      </c>
      <c r="B35" s="2">
        <v>2738</v>
      </c>
      <c r="C35" s="2" t="s">
        <v>1211</v>
      </c>
      <c r="D35" s="2" t="s">
        <v>13</v>
      </c>
      <c r="E35" s="2">
        <v>3855</v>
      </c>
      <c r="F35" s="2">
        <v>1923</v>
      </c>
      <c r="G35" s="2">
        <v>751</v>
      </c>
      <c r="H35" s="2" t="s">
        <v>888</v>
      </c>
      <c r="I35" s="4">
        <v>0.619523195876289</v>
      </c>
      <c r="J35" s="2">
        <v>500330.56</v>
      </c>
      <c r="K35" s="2">
        <v>389971.36</v>
      </c>
      <c r="L35" s="2" t="s">
        <v>886</v>
      </c>
      <c r="M35" s="5">
        <v>36528.77</v>
      </c>
      <c r="N35" s="6">
        <v>0.840814693707844</v>
      </c>
    </row>
    <row r="36" spans="1:14">
      <c r="A36" s="2">
        <v>35</v>
      </c>
      <c r="B36" s="2">
        <v>2741</v>
      </c>
      <c r="C36" s="2" t="s">
        <v>1212</v>
      </c>
      <c r="D36" s="2" t="s">
        <v>13</v>
      </c>
      <c r="E36" s="2">
        <v>5407</v>
      </c>
      <c r="F36" s="2">
        <v>1967</v>
      </c>
      <c r="G36" s="2">
        <v>2507</v>
      </c>
      <c r="H36" s="2" t="s">
        <v>907</v>
      </c>
      <c r="I36" s="4">
        <v>0.678275862068966</v>
      </c>
      <c r="J36" s="2">
        <v>259769.14</v>
      </c>
      <c r="K36" s="2">
        <v>160001.04</v>
      </c>
      <c r="L36" s="2" t="s">
        <v>905</v>
      </c>
      <c r="M36" s="5">
        <v>65763.42</v>
      </c>
      <c r="N36" s="6">
        <v>0.82472331228172</v>
      </c>
    </row>
    <row r="37" spans="1:14">
      <c r="A37" s="2">
        <v>36</v>
      </c>
      <c r="B37" s="2">
        <v>2751</v>
      </c>
      <c r="C37" s="2" t="s">
        <v>1213</v>
      </c>
      <c r="D37" s="2" t="s">
        <v>13</v>
      </c>
      <c r="E37" s="2">
        <v>2128</v>
      </c>
      <c r="F37" s="2">
        <v>1250</v>
      </c>
      <c r="G37" s="2">
        <v>511</v>
      </c>
      <c r="H37" s="2" t="s">
        <v>750</v>
      </c>
      <c r="I37" s="4">
        <v>0.773036487322202</v>
      </c>
      <c r="J37" s="2">
        <v>116366.18</v>
      </c>
      <c r="K37" s="2">
        <v>91417.95</v>
      </c>
      <c r="L37" s="2" t="s">
        <v>748</v>
      </c>
      <c r="M37" s="5">
        <v>14190</v>
      </c>
      <c r="N37" s="6">
        <v>0.894709021221972</v>
      </c>
    </row>
    <row r="38" spans="1:14">
      <c r="A38" s="2">
        <v>37</v>
      </c>
      <c r="B38" s="2">
        <v>2755</v>
      </c>
      <c r="C38" s="2" t="s">
        <v>1214</v>
      </c>
      <c r="D38" s="2" t="s">
        <v>13</v>
      </c>
      <c r="E38" s="2">
        <v>2852</v>
      </c>
      <c r="F38" s="2">
        <v>1905</v>
      </c>
      <c r="G38" s="2">
        <v>733</v>
      </c>
      <c r="H38" s="2" t="s">
        <v>584</v>
      </c>
      <c r="I38" s="4">
        <v>0.899008966493629</v>
      </c>
      <c r="J38" s="2">
        <v>213405.81</v>
      </c>
      <c r="K38" s="2">
        <v>185159</v>
      </c>
      <c r="L38" s="2" t="s">
        <v>582</v>
      </c>
      <c r="M38" s="5">
        <v>22264.05</v>
      </c>
      <c r="N38" s="6">
        <v>0.968699880130852</v>
      </c>
    </row>
    <row r="39" spans="1:14">
      <c r="A39" s="2">
        <v>38</v>
      </c>
      <c r="B39" s="2">
        <v>2757</v>
      </c>
      <c r="C39" s="2" t="s">
        <v>1215</v>
      </c>
      <c r="D39" s="2" t="s">
        <v>32</v>
      </c>
      <c r="E39" s="2">
        <v>3862</v>
      </c>
      <c r="F39" s="2">
        <v>2124</v>
      </c>
      <c r="G39" s="2">
        <v>898</v>
      </c>
      <c r="H39" s="2" t="s">
        <v>941</v>
      </c>
      <c r="I39" s="4">
        <v>0.716599190283401</v>
      </c>
      <c r="J39" s="2">
        <v>189640.31</v>
      </c>
      <c r="K39" s="2">
        <v>133015.04</v>
      </c>
      <c r="L39" s="2" t="s">
        <v>939</v>
      </c>
      <c r="M39" s="5">
        <v>23086.69</v>
      </c>
      <c r="N39" s="6">
        <v>0.798631936069597</v>
      </c>
    </row>
    <row r="40" spans="1:14">
      <c r="A40" s="2">
        <v>39</v>
      </c>
      <c r="B40" s="2">
        <v>2771</v>
      </c>
      <c r="C40" s="2" t="s">
        <v>1216</v>
      </c>
      <c r="D40" s="2" t="s">
        <v>13</v>
      </c>
      <c r="E40" s="2">
        <v>1749</v>
      </c>
      <c r="F40" s="2">
        <v>1274</v>
      </c>
      <c r="G40" s="2">
        <v>268</v>
      </c>
      <c r="H40" s="2" t="s">
        <v>714</v>
      </c>
      <c r="I40" s="4">
        <v>0.860229574611749</v>
      </c>
      <c r="J40" s="2">
        <v>86132.39</v>
      </c>
      <c r="K40" s="2">
        <v>71676.57</v>
      </c>
      <c r="L40" s="2" t="s">
        <v>712</v>
      </c>
      <c r="M40" s="5">
        <v>6986.45</v>
      </c>
      <c r="N40" s="6">
        <v>0.905625354882386</v>
      </c>
    </row>
    <row r="41" spans="1:14">
      <c r="A41" s="2">
        <v>40</v>
      </c>
      <c r="B41" s="2">
        <v>2778</v>
      </c>
      <c r="C41" s="2" t="s">
        <v>1217</v>
      </c>
      <c r="D41" s="2" t="s">
        <v>32</v>
      </c>
      <c r="E41" s="2">
        <v>1906</v>
      </c>
      <c r="F41" s="2">
        <v>1226</v>
      </c>
      <c r="G41" s="2">
        <v>381</v>
      </c>
      <c r="H41" s="2" t="s">
        <v>695</v>
      </c>
      <c r="I41" s="4">
        <v>0.803934426229508</v>
      </c>
      <c r="J41" s="2">
        <v>113284.26</v>
      </c>
      <c r="K41" s="2">
        <v>91029.94</v>
      </c>
      <c r="L41" s="2" t="s">
        <v>693</v>
      </c>
      <c r="M41" s="5">
        <v>13604.4</v>
      </c>
      <c r="N41" s="6">
        <v>0.913222992086867</v>
      </c>
    </row>
    <row r="42" spans="1:14">
      <c r="A42" s="2">
        <v>41</v>
      </c>
      <c r="B42" s="2">
        <v>2791</v>
      </c>
      <c r="C42" s="2" t="s">
        <v>1218</v>
      </c>
      <c r="D42" s="2" t="s">
        <v>25</v>
      </c>
      <c r="E42" s="2">
        <v>2495</v>
      </c>
      <c r="F42" s="2">
        <v>726</v>
      </c>
      <c r="G42" s="2">
        <v>166</v>
      </c>
      <c r="H42" s="2" t="s">
        <v>1053</v>
      </c>
      <c r="I42" s="4">
        <v>0.311721768999571</v>
      </c>
      <c r="J42" s="2">
        <v>304529.35</v>
      </c>
      <c r="K42" s="2">
        <v>206954.26</v>
      </c>
      <c r="L42" s="2" t="s">
        <v>1051</v>
      </c>
      <c r="M42" s="5">
        <v>6592.98</v>
      </c>
      <c r="N42" s="6">
        <v>0.694625701454307</v>
      </c>
    </row>
    <row r="43" spans="1:14">
      <c r="A43" s="2">
        <v>42</v>
      </c>
      <c r="B43" s="2">
        <v>2797</v>
      </c>
      <c r="C43" s="2" t="s">
        <v>1219</v>
      </c>
      <c r="D43" s="2" t="s">
        <v>32</v>
      </c>
      <c r="E43" s="2">
        <v>2243</v>
      </c>
      <c r="F43" s="2">
        <v>1634</v>
      </c>
      <c r="G43" s="2">
        <v>271</v>
      </c>
      <c r="H43" s="2" t="s">
        <v>722</v>
      </c>
      <c r="I43" s="4">
        <v>0.828600405679513</v>
      </c>
      <c r="J43" s="2">
        <v>153385.32</v>
      </c>
      <c r="K43" s="2">
        <v>131553.95</v>
      </c>
      <c r="L43" s="2" t="s">
        <v>720</v>
      </c>
      <c r="M43" s="5">
        <v>7900.35</v>
      </c>
      <c r="N43" s="6">
        <v>0.904244266607059</v>
      </c>
    </row>
    <row r="44" spans="1:14">
      <c r="A44" s="2">
        <v>43</v>
      </c>
      <c r="B44" s="2">
        <v>2802</v>
      </c>
      <c r="C44" s="2" t="s">
        <v>1220</v>
      </c>
      <c r="D44" s="2" t="s">
        <v>32</v>
      </c>
      <c r="E44" s="2">
        <v>5421</v>
      </c>
      <c r="F44" s="2">
        <v>1275</v>
      </c>
      <c r="G44" s="2">
        <v>2777</v>
      </c>
      <c r="H44" s="2" t="s">
        <v>1091</v>
      </c>
      <c r="I44" s="4">
        <v>0.482223903177005</v>
      </c>
      <c r="J44" s="2">
        <v>215360.9</v>
      </c>
      <c r="K44" s="2">
        <v>97155.36</v>
      </c>
      <c r="L44" s="2" t="s">
        <v>1089</v>
      </c>
      <c r="M44" s="5">
        <v>66188.51</v>
      </c>
      <c r="N44" s="6">
        <v>0.651295859776732</v>
      </c>
    </row>
    <row r="45" spans="1:14">
      <c r="A45" s="2">
        <v>44</v>
      </c>
      <c r="B45" s="2">
        <v>2804</v>
      </c>
      <c r="C45" s="2" t="s">
        <v>1221</v>
      </c>
      <c r="D45" s="2" t="s">
        <v>32</v>
      </c>
      <c r="E45" s="2">
        <v>1684</v>
      </c>
      <c r="F45" s="2">
        <v>1003</v>
      </c>
      <c r="G45" s="2">
        <v>313</v>
      </c>
      <c r="H45" s="2" t="s">
        <v>784</v>
      </c>
      <c r="I45" s="4">
        <v>0.731582786287381</v>
      </c>
      <c r="J45" s="2">
        <v>169574.04</v>
      </c>
      <c r="K45" s="2">
        <v>140198.81</v>
      </c>
      <c r="L45" s="2" t="s">
        <v>782</v>
      </c>
      <c r="M45" s="5">
        <v>9948.62000000001</v>
      </c>
      <c r="N45" s="6">
        <v>0.878298769707231</v>
      </c>
    </row>
    <row r="46" spans="1:14">
      <c r="A46" s="2">
        <v>45</v>
      </c>
      <c r="B46" s="2">
        <v>2808</v>
      </c>
      <c r="C46" s="2" t="s">
        <v>1222</v>
      </c>
      <c r="D46" s="2" t="s">
        <v>32</v>
      </c>
      <c r="E46" s="2">
        <v>3407</v>
      </c>
      <c r="F46" s="2">
        <v>1556</v>
      </c>
      <c r="G46" s="2">
        <v>1540</v>
      </c>
      <c r="H46" s="2" t="s">
        <v>624</v>
      </c>
      <c r="I46" s="4">
        <v>0.833422603106588</v>
      </c>
      <c r="J46" s="2">
        <v>163513.64</v>
      </c>
      <c r="K46" s="2">
        <v>116421.44</v>
      </c>
      <c r="L46" s="2" t="s">
        <v>622</v>
      </c>
      <c r="M46" s="5">
        <v>39800.88</v>
      </c>
      <c r="N46" s="6">
        <v>0.941062506405968</v>
      </c>
    </row>
    <row r="47" spans="1:14">
      <c r="A47" s="2">
        <v>46</v>
      </c>
      <c r="B47" s="2">
        <v>2813</v>
      </c>
      <c r="C47" s="2" t="s">
        <v>1223</v>
      </c>
      <c r="D47" s="2" t="s">
        <v>25</v>
      </c>
      <c r="E47" s="2">
        <v>1265</v>
      </c>
      <c r="F47" s="2">
        <v>635</v>
      </c>
      <c r="G47" s="2">
        <v>180</v>
      </c>
      <c r="H47" s="2" t="s">
        <v>963</v>
      </c>
      <c r="I47" s="4">
        <v>0.585253456221198</v>
      </c>
      <c r="J47" s="2">
        <v>98081.76</v>
      </c>
      <c r="K47" s="2">
        <v>71267.96</v>
      </c>
      <c r="L47" s="2" t="s">
        <v>962</v>
      </c>
      <c r="M47" s="5">
        <v>5903.6</v>
      </c>
      <c r="N47" s="6">
        <v>0.773154508616792</v>
      </c>
    </row>
    <row r="48" spans="1:14">
      <c r="A48" s="2">
        <v>47</v>
      </c>
      <c r="B48" s="2">
        <v>2816</v>
      </c>
      <c r="C48" s="2" t="s">
        <v>1224</v>
      </c>
      <c r="D48" s="2" t="s">
        <v>32</v>
      </c>
      <c r="E48" s="2">
        <v>1222</v>
      </c>
      <c r="F48" s="2">
        <v>593</v>
      </c>
      <c r="G48" s="2">
        <v>267</v>
      </c>
      <c r="H48" s="2" t="s">
        <v>856</v>
      </c>
      <c r="I48" s="4">
        <v>0.620942408376963</v>
      </c>
      <c r="J48" s="2">
        <v>95324.04</v>
      </c>
      <c r="K48" s="2">
        <v>74646.1</v>
      </c>
      <c r="L48" s="2" t="s">
        <v>851</v>
      </c>
      <c r="M48" s="5">
        <v>7539.76</v>
      </c>
      <c r="N48" s="6">
        <v>0.85033561817674</v>
      </c>
    </row>
    <row r="49" spans="1:14">
      <c r="A49" s="2">
        <v>48</v>
      </c>
      <c r="B49" s="2">
        <v>2817</v>
      </c>
      <c r="C49" s="2" t="s">
        <v>1225</v>
      </c>
      <c r="D49" s="2" t="s">
        <v>36</v>
      </c>
      <c r="E49" s="2">
        <v>2298</v>
      </c>
      <c r="F49" s="2">
        <v>1520</v>
      </c>
      <c r="G49" s="2">
        <v>403</v>
      </c>
      <c r="H49" s="2" t="s">
        <v>639</v>
      </c>
      <c r="I49" s="4">
        <v>0.802110817941952</v>
      </c>
      <c r="J49" s="2">
        <v>218138.35</v>
      </c>
      <c r="K49" s="2">
        <v>191733.72</v>
      </c>
      <c r="L49" s="2" t="s">
        <v>637</v>
      </c>
      <c r="M49" s="5">
        <v>12168.14</v>
      </c>
      <c r="N49" s="6">
        <v>0.930880829805436</v>
      </c>
    </row>
    <row r="50" spans="1:14">
      <c r="A50" s="2">
        <v>49</v>
      </c>
      <c r="B50" s="2">
        <v>2819</v>
      </c>
      <c r="C50" s="2" t="s">
        <v>1226</v>
      </c>
      <c r="D50" s="2" t="s">
        <v>32</v>
      </c>
      <c r="E50" s="2">
        <v>2153</v>
      </c>
      <c r="F50" s="2">
        <v>1386</v>
      </c>
      <c r="G50" s="2">
        <v>343</v>
      </c>
      <c r="H50" s="2" t="s">
        <v>758</v>
      </c>
      <c r="I50" s="4">
        <v>0.765745856353591</v>
      </c>
      <c r="J50" s="2">
        <v>134245.73</v>
      </c>
      <c r="K50" s="2">
        <v>111800.1</v>
      </c>
      <c r="L50" s="2" t="s">
        <v>756</v>
      </c>
      <c r="M50" s="5">
        <v>8887.9</v>
      </c>
      <c r="N50" s="6">
        <v>0.891847760925664</v>
      </c>
    </row>
    <row r="51" spans="1:14">
      <c r="A51" s="2">
        <v>50</v>
      </c>
      <c r="B51" s="2">
        <v>2820</v>
      </c>
      <c r="C51" s="2" t="s">
        <v>1227</v>
      </c>
      <c r="D51" s="2" t="s">
        <v>25</v>
      </c>
      <c r="E51" s="2">
        <v>1930</v>
      </c>
      <c r="F51" s="2">
        <v>1335</v>
      </c>
      <c r="G51" s="2">
        <v>209</v>
      </c>
      <c r="H51" s="2" t="s">
        <v>764</v>
      </c>
      <c r="I51" s="4">
        <v>0.775711795467751</v>
      </c>
      <c r="J51" s="2">
        <v>142109.31</v>
      </c>
      <c r="K51" s="2">
        <v>120461.1</v>
      </c>
      <c r="L51" s="2" t="s">
        <v>763</v>
      </c>
      <c r="M51" s="5">
        <v>6793.22</v>
      </c>
      <c r="N51" s="6">
        <v>0.890220076562957</v>
      </c>
    </row>
    <row r="52" spans="1:14">
      <c r="A52" s="2">
        <v>51</v>
      </c>
      <c r="B52" s="2">
        <v>2826</v>
      </c>
      <c r="C52" s="2" t="s">
        <v>1228</v>
      </c>
      <c r="D52" s="2" t="s">
        <v>32</v>
      </c>
      <c r="E52" s="2">
        <v>1524</v>
      </c>
      <c r="F52" s="2">
        <v>729</v>
      </c>
      <c r="G52" s="2">
        <v>178</v>
      </c>
      <c r="H52" s="2" t="s">
        <v>1022</v>
      </c>
      <c r="I52" s="4">
        <v>0.541604754829123</v>
      </c>
      <c r="J52" s="2">
        <v>95954.8</v>
      </c>
      <c r="K52" s="2">
        <v>65593.55</v>
      </c>
      <c r="L52" s="2" t="s">
        <v>1020</v>
      </c>
      <c r="M52" s="5">
        <v>6061.74</v>
      </c>
      <c r="N52" s="6">
        <v>0.729684249262401</v>
      </c>
    </row>
    <row r="53" spans="1:14">
      <c r="A53" s="2">
        <v>52</v>
      </c>
      <c r="B53" s="2">
        <v>2834</v>
      </c>
      <c r="C53" s="2" t="s">
        <v>1229</v>
      </c>
      <c r="D53" s="2" t="s">
        <v>25</v>
      </c>
      <c r="E53" s="2">
        <v>4305</v>
      </c>
      <c r="F53" s="2">
        <v>1624</v>
      </c>
      <c r="G53" s="2">
        <v>342</v>
      </c>
      <c r="H53" s="2" t="s">
        <v>1006</v>
      </c>
      <c r="I53" s="4">
        <v>0.409790562705021</v>
      </c>
      <c r="J53" s="2">
        <v>491401.29</v>
      </c>
      <c r="K53" s="2">
        <v>353036.77</v>
      </c>
      <c r="L53" s="2" t="s">
        <v>1004</v>
      </c>
      <c r="M53" s="5">
        <v>15246.68</v>
      </c>
      <c r="N53" s="6">
        <v>0.741433060996721</v>
      </c>
    </row>
    <row r="54" spans="1:14">
      <c r="A54" s="2">
        <v>53</v>
      </c>
      <c r="B54" s="2">
        <v>2837</v>
      </c>
      <c r="C54" s="2" t="s">
        <v>1230</v>
      </c>
      <c r="D54" s="2" t="s">
        <v>194</v>
      </c>
      <c r="E54" s="2">
        <v>1777</v>
      </c>
      <c r="F54" s="2">
        <v>861</v>
      </c>
      <c r="G54" s="2">
        <v>271</v>
      </c>
      <c r="H54" s="2" t="s">
        <v>1026</v>
      </c>
      <c r="I54" s="4">
        <v>0.571713147410359</v>
      </c>
      <c r="J54" s="2">
        <v>108845.62</v>
      </c>
      <c r="K54" s="2">
        <v>73174.88</v>
      </c>
      <c r="L54" s="2" t="s">
        <v>1024</v>
      </c>
      <c r="M54" s="5">
        <v>7848.94</v>
      </c>
      <c r="N54" s="6">
        <v>0.724527578530304</v>
      </c>
    </row>
    <row r="55" spans="1:14">
      <c r="A55" s="2">
        <v>54</v>
      </c>
      <c r="B55" s="2">
        <v>2839</v>
      </c>
      <c r="C55" s="2" t="s">
        <v>1231</v>
      </c>
      <c r="D55" s="2" t="s">
        <v>108</v>
      </c>
      <c r="E55" s="2">
        <v>742</v>
      </c>
      <c r="F55" s="2">
        <v>535</v>
      </c>
      <c r="G55" s="2"/>
      <c r="H55" s="2" t="s">
        <v>554</v>
      </c>
      <c r="I55" s="4"/>
      <c r="J55" s="2">
        <v>51045.34</v>
      </c>
      <c r="K55" s="2">
        <v>43588.64</v>
      </c>
      <c r="L55" s="2" t="s">
        <v>552</v>
      </c>
      <c r="M55" s="5"/>
      <c r="N55" s="6"/>
    </row>
    <row r="56" spans="1:14">
      <c r="A56" s="2">
        <v>55</v>
      </c>
      <c r="B56" s="2">
        <v>2844</v>
      </c>
      <c r="C56" s="2" t="s">
        <v>1232</v>
      </c>
      <c r="D56" s="2" t="s">
        <v>201</v>
      </c>
      <c r="E56" s="2">
        <v>1050</v>
      </c>
      <c r="F56" s="2">
        <v>733</v>
      </c>
      <c r="G56" s="2"/>
      <c r="H56" s="2" t="s">
        <v>558</v>
      </c>
      <c r="I56" s="4"/>
      <c r="J56" s="2">
        <v>78288.67</v>
      </c>
      <c r="K56" s="2">
        <v>65857.27</v>
      </c>
      <c r="L56" s="2" t="s">
        <v>556</v>
      </c>
      <c r="M56" s="5"/>
      <c r="N56" s="6"/>
    </row>
    <row r="57" spans="1:14">
      <c r="A57" s="2">
        <v>56</v>
      </c>
      <c r="B57" s="2">
        <v>2851</v>
      </c>
      <c r="C57" s="2" t="s">
        <v>1233</v>
      </c>
      <c r="D57" s="2" t="s">
        <v>201</v>
      </c>
      <c r="E57" s="2">
        <v>1192</v>
      </c>
      <c r="F57" s="2">
        <v>562</v>
      </c>
      <c r="G57" s="2">
        <v>382</v>
      </c>
      <c r="H57" s="2" t="s">
        <v>831</v>
      </c>
      <c r="I57" s="4">
        <v>0.693827160493827</v>
      </c>
      <c r="J57" s="2">
        <v>57835.67</v>
      </c>
      <c r="K57" s="2">
        <v>40132</v>
      </c>
      <c r="L57" s="2" t="s">
        <v>829</v>
      </c>
      <c r="M57" s="5">
        <v>11250.88</v>
      </c>
      <c r="N57" s="6">
        <v>0.86148290032004</v>
      </c>
    </row>
    <row r="58" spans="1:14">
      <c r="A58" s="2">
        <v>57</v>
      </c>
      <c r="B58" s="2">
        <v>2852</v>
      </c>
      <c r="C58" s="2" t="s">
        <v>1234</v>
      </c>
      <c r="D58" s="2" t="s">
        <v>201</v>
      </c>
      <c r="E58" s="2">
        <v>1406</v>
      </c>
      <c r="F58" s="2">
        <v>1020</v>
      </c>
      <c r="G58" s="2">
        <v>184</v>
      </c>
      <c r="H58" s="2" t="s">
        <v>627</v>
      </c>
      <c r="I58" s="4">
        <v>0.834697217675941</v>
      </c>
      <c r="J58" s="2">
        <v>116773.27</v>
      </c>
      <c r="K58" s="2">
        <v>103319.24</v>
      </c>
      <c r="L58" s="2" t="s">
        <v>625</v>
      </c>
      <c r="M58" s="5">
        <v>6737.93</v>
      </c>
      <c r="N58" s="6">
        <v>0.938964154607056</v>
      </c>
    </row>
    <row r="59" spans="1:14">
      <c r="A59" s="2">
        <v>58</v>
      </c>
      <c r="B59" s="2">
        <v>2853</v>
      </c>
      <c r="C59" s="2" t="s">
        <v>1235</v>
      </c>
      <c r="D59" s="2" t="s">
        <v>201</v>
      </c>
      <c r="E59" s="2">
        <v>852</v>
      </c>
      <c r="F59" s="2">
        <v>566</v>
      </c>
      <c r="G59" s="2">
        <v>39</v>
      </c>
      <c r="H59" s="2" t="s">
        <v>956</v>
      </c>
      <c r="I59" s="4">
        <v>0.696186961869619</v>
      </c>
      <c r="J59" s="2">
        <v>54522.88</v>
      </c>
      <c r="K59" s="2">
        <v>40719.39</v>
      </c>
      <c r="L59" s="2" t="s">
        <v>954</v>
      </c>
      <c r="M59" s="5">
        <v>2334.51</v>
      </c>
      <c r="N59" s="6">
        <v>0.78023877733679</v>
      </c>
    </row>
    <row r="60" spans="1:14">
      <c r="A60" s="2">
        <v>59</v>
      </c>
      <c r="B60" s="2">
        <v>2854</v>
      </c>
      <c r="C60" s="2" t="s">
        <v>1236</v>
      </c>
      <c r="D60" s="2" t="s">
        <v>201</v>
      </c>
      <c r="E60" s="2">
        <v>1781</v>
      </c>
      <c r="F60" s="2">
        <v>1184</v>
      </c>
      <c r="G60" s="2">
        <v>210</v>
      </c>
      <c r="H60" s="2" t="s">
        <v>801</v>
      </c>
      <c r="I60" s="4">
        <v>0.753660089115213</v>
      </c>
      <c r="J60" s="2">
        <v>121981.37</v>
      </c>
      <c r="K60" s="2">
        <v>98391.18</v>
      </c>
      <c r="L60" s="2" t="s">
        <v>840</v>
      </c>
      <c r="M60" s="5">
        <v>7421.14</v>
      </c>
      <c r="N60" s="6">
        <v>0.858859832945517</v>
      </c>
    </row>
    <row r="61" spans="1:14">
      <c r="A61" s="2">
        <v>60</v>
      </c>
      <c r="B61" s="2">
        <v>2865</v>
      </c>
      <c r="C61" s="2" t="s">
        <v>1237</v>
      </c>
      <c r="D61" s="2" t="s">
        <v>194</v>
      </c>
      <c r="E61" s="2">
        <v>1578</v>
      </c>
      <c r="F61" s="2">
        <v>1259</v>
      </c>
      <c r="G61" s="2">
        <v>77</v>
      </c>
      <c r="H61" s="2" t="s">
        <v>672</v>
      </c>
      <c r="I61" s="4">
        <v>0.838774150566289</v>
      </c>
      <c r="J61" s="2">
        <v>96753.73</v>
      </c>
      <c r="K61" s="2">
        <v>86665.6</v>
      </c>
      <c r="L61" s="2" t="s">
        <v>670</v>
      </c>
      <c r="M61" s="5">
        <v>3004</v>
      </c>
      <c r="N61" s="6">
        <v>0.924435729041566</v>
      </c>
    </row>
    <row r="62" spans="1:14">
      <c r="A62" s="2">
        <v>61</v>
      </c>
      <c r="B62" s="2">
        <v>2873</v>
      </c>
      <c r="C62" s="2" t="s">
        <v>1238</v>
      </c>
      <c r="D62" s="2" t="s">
        <v>201</v>
      </c>
      <c r="E62" s="2">
        <v>1080</v>
      </c>
      <c r="F62" s="2">
        <v>918</v>
      </c>
      <c r="G62" s="2"/>
      <c r="H62" s="2" t="s">
        <v>545</v>
      </c>
      <c r="I62" s="4"/>
      <c r="J62" s="2">
        <v>103650.36</v>
      </c>
      <c r="K62" s="2">
        <v>95045.26</v>
      </c>
      <c r="L62" s="2" t="s">
        <v>543</v>
      </c>
      <c r="M62" s="5"/>
      <c r="N62" s="6"/>
    </row>
    <row r="63" spans="1:14">
      <c r="A63" s="2">
        <v>62</v>
      </c>
      <c r="B63" s="2">
        <v>2874</v>
      </c>
      <c r="C63" s="2" t="s">
        <v>1239</v>
      </c>
      <c r="D63" s="2" t="s">
        <v>201</v>
      </c>
      <c r="E63" s="2">
        <v>1400</v>
      </c>
      <c r="F63" s="2">
        <v>1055</v>
      </c>
      <c r="G63" s="2">
        <v>111</v>
      </c>
      <c r="H63" s="2" t="s">
        <v>692</v>
      </c>
      <c r="I63" s="4">
        <v>0.818463925523662</v>
      </c>
      <c r="J63" s="2">
        <v>93725.8</v>
      </c>
      <c r="K63" s="2">
        <v>81728.27</v>
      </c>
      <c r="L63" s="2" t="s">
        <v>690</v>
      </c>
      <c r="M63" s="5">
        <v>4261.57</v>
      </c>
      <c r="N63" s="6">
        <v>0.913530133775253</v>
      </c>
    </row>
    <row r="64" spans="1:14">
      <c r="A64" s="2">
        <v>63</v>
      </c>
      <c r="B64" s="2">
        <v>2875</v>
      </c>
      <c r="C64" s="2" t="s">
        <v>1240</v>
      </c>
      <c r="D64" s="2" t="s">
        <v>201</v>
      </c>
      <c r="E64" s="2">
        <v>6342</v>
      </c>
      <c r="F64" s="2">
        <v>845</v>
      </c>
      <c r="G64" s="2">
        <v>4822</v>
      </c>
      <c r="H64" s="2" t="s">
        <v>945</v>
      </c>
      <c r="I64" s="4">
        <v>0.555921052631579</v>
      </c>
      <c r="J64" s="2">
        <v>261319.66</v>
      </c>
      <c r="K64" s="2">
        <v>89782.95</v>
      </c>
      <c r="L64" s="2" t="s">
        <v>943</v>
      </c>
      <c r="M64" s="5">
        <v>148847.54</v>
      </c>
      <c r="N64" s="6">
        <v>0.798268495339112</v>
      </c>
    </row>
    <row r="65" spans="1:14">
      <c r="A65" s="2">
        <v>64</v>
      </c>
      <c r="B65" s="2">
        <v>2876</v>
      </c>
      <c r="C65" s="2" t="s">
        <v>1241</v>
      </c>
      <c r="D65" s="2" t="s">
        <v>108</v>
      </c>
      <c r="E65" s="2">
        <v>2455</v>
      </c>
      <c r="F65" s="2">
        <v>2359</v>
      </c>
      <c r="G65" s="2"/>
      <c r="H65" s="2" t="s">
        <v>539</v>
      </c>
      <c r="I65" s="4"/>
      <c r="J65" s="2">
        <v>175338.55</v>
      </c>
      <c r="K65" s="2">
        <v>172366.32</v>
      </c>
      <c r="L65" s="2" t="s">
        <v>537</v>
      </c>
      <c r="M65" s="5"/>
      <c r="N65" s="6"/>
    </row>
    <row r="66" spans="1:14">
      <c r="A66" s="2">
        <v>65</v>
      </c>
      <c r="B66" s="2">
        <v>2877</v>
      </c>
      <c r="C66" s="2" t="s">
        <v>1242</v>
      </c>
      <c r="D66" s="2" t="s">
        <v>108</v>
      </c>
      <c r="E66" s="2">
        <v>1630</v>
      </c>
      <c r="F66" s="2">
        <v>1189</v>
      </c>
      <c r="G66" s="2">
        <v>180</v>
      </c>
      <c r="H66" s="2" t="s">
        <v>616</v>
      </c>
      <c r="I66" s="4">
        <v>0.82</v>
      </c>
      <c r="J66" s="2">
        <v>230090.92</v>
      </c>
      <c r="K66" s="2">
        <v>211460.01</v>
      </c>
      <c r="L66" s="2" t="s">
        <v>614</v>
      </c>
      <c r="M66" s="5">
        <v>6408.46</v>
      </c>
      <c r="N66" s="6">
        <v>0.94535803120191</v>
      </c>
    </row>
    <row r="67" spans="1:14">
      <c r="A67" s="2">
        <v>66</v>
      </c>
      <c r="B67" s="2">
        <v>2881</v>
      </c>
      <c r="C67" s="2" t="s">
        <v>1243</v>
      </c>
      <c r="D67" s="2" t="s">
        <v>194</v>
      </c>
      <c r="E67" s="2">
        <v>4129</v>
      </c>
      <c r="F67" s="2">
        <v>1445</v>
      </c>
      <c r="G67" s="2">
        <v>2023</v>
      </c>
      <c r="H67" s="2" t="s">
        <v>771</v>
      </c>
      <c r="I67" s="4">
        <v>0.686134852801519</v>
      </c>
      <c r="J67" s="2">
        <v>276830.45</v>
      </c>
      <c r="K67" s="2">
        <v>189096.35</v>
      </c>
      <c r="L67" s="2" t="s">
        <v>769</v>
      </c>
      <c r="M67" s="5">
        <v>63661.51</v>
      </c>
      <c r="N67" s="6">
        <v>0.887072713313675</v>
      </c>
    </row>
    <row r="68" spans="1:14">
      <c r="A68" s="2">
        <v>67</v>
      </c>
      <c r="B68" s="2">
        <v>2883</v>
      </c>
      <c r="C68" s="2" t="s">
        <v>1244</v>
      </c>
      <c r="D68" s="2" t="s">
        <v>241</v>
      </c>
      <c r="E68" s="2">
        <v>1086</v>
      </c>
      <c r="F68" s="2">
        <v>889</v>
      </c>
      <c r="G68" s="2">
        <v>21</v>
      </c>
      <c r="H68" s="2" t="s">
        <v>603</v>
      </c>
      <c r="I68" s="4">
        <v>0.834741784037559</v>
      </c>
      <c r="J68" s="2">
        <v>87491.55</v>
      </c>
      <c r="K68" s="2">
        <v>82310.85</v>
      </c>
      <c r="L68" s="2" t="s">
        <v>601</v>
      </c>
      <c r="M68" s="5">
        <v>1069.8</v>
      </c>
      <c r="N68" s="6">
        <v>0.952432113443664</v>
      </c>
    </row>
    <row r="69" spans="1:14">
      <c r="A69" s="2">
        <v>68</v>
      </c>
      <c r="B69" s="2">
        <v>2886</v>
      </c>
      <c r="C69" s="2" t="s">
        <v>1245</v>
      </c>
      <c r="D69" s="2" t="s">
        <v>241</v>
      </c>
      <c r="E69" s="2">
        <v>1600</v>
      </c>
      <c r="F69" s="2">
        <v>857</v>
      </c>
      <c r="G69" s="2">
        <v>669</v>
      </c>
      <c r="H69" s="2" t="s">
        <v>588</v>
      </c>
      <c r="I69" s="4">
        <v>0.920515574650913</v>
      </c>
      <c r="J69" s="2">
        <v>103434.75</v>
      </c>
      <c r="K69" s="2">
        <v>79040.04</v>
      </c>
      <c r="L69" s="2" t="s">
        <v>586</v>
      </c>
      <c r="M69" s="5">
        <v>21450.77</v>
      </c>
      <c r="N69" s="6">
        <v>0.964091277344671</v>
      </c>
    </row>
    <row r="70" spans="1:14">
      <c r="A70" s="2">
        <v>69</v>
      </c>
      <c r="B70" s="2">
        <v>2888</v>
      </c>
      <c r="C70" s="2" t="s">
        <v>1246</v>
      </c>
      <c r="D70" s="2" t="s">
        <v>241</v>
      </c>
      <c r="E70" s="2">
        <v>1976</v>
      </c>
      <c r="F70" s="2">
        <v>1308</v>
      </c>
      <c r="G70" s="2">
        <v>469</v>
      </c>
      <c r="H70" s="2" t="s">
        <v>734</v>
      </c>
      <c r="I70" s="4">
        <v>0.867949568679496</v>
      </c>
      <c r="J70" s="2">
        <v>106462.07</v>
      </c>
      <c r="K70" s="2">
        <v>82012.5</v>
      </c>
      <c r="L70" s="2" t="s">
        <v>732</v>
      </c>
      <c r="M70" s="5">
        <v>15261.32</v>
      </c>
      <c r="N70" s="6">
        <v>0.899252473252687</v>
      </c>
    </row>
    <row r="71" spans="1:14">
      <c r="A71" s="2">
        <v>70</v>
      </c>
      <c r="B71" s="2">
        <v>2893</v>
      </c>
      <c r="C71" s="2" t="s">
        <v>1247</v>
      </c>
      <c r="D71" s="2" t="s">
        <v>241</v>
      </c>
      <c r="E71" s="2">
        <v>3895</v>
      </c>
      <c r="F71" s="2">
        <v>740</v>
      </c>
      <c r="G71" s="2">
        <v>2816</v>
      </c>
      <c r="H71" s="2" t="s">
        <v>835</v>
      </c>
      <c r="I71" s="4">
        <v>0.685820203892493</v>
      </c>
      <c r="J71" s="2">
        <v>176167.41</v>
      </c>
      <c r="K71" s="2">
        <v>75993.74</v>
      </c>
      <c r="L71" s="2" t="s">
        <v>833</v>
      </c>
      <c r="M71" s="5">
        <v>87844.34</v>
      </c>
      <c r="N71" s="6">
        <v>0.860406460056246</v>
      </c>
    </row>
    <row r="72" spans="1:14">
      <c r="A72" s="2">
        <v>71</v>
      </c>
      <c r="B72" s="2">
        <v>2894</v>
      </c>
      <c r="C72" s="2" t="s">
        <v>1248</v>
      </c>
      <c r="D72" s="2" t="s">
        <v>254</v>
      </c>
      <c r="E72" s="2">
        <v>940</v>
      </c>
      <c r="F72" s="2">
        <v>640</v>
      </c>
      <c r="G72" s="2"/>
      <c r="H72" s="2" t="s">
        <v>562</v>
      </c>
      <c r="I72" s="4"/>
      <c r="J72" s="2">
        <v>70442.98</v>
      </c>
      <c r="K72" s="2">
        <v>57966.31</v>
      </c>
      <c r="L72" s="2" t="s">
        <v>560</v>
      </c>
      <c r="M72" s="5"/>
      <c r="N72" s="6"/>
    </row>
    <row r="73" spans="1:14">
      <c r="A73" s="2">
        <v>72</v>
      </c>
      <c r="B73" s="2">
        <v>2901</v>
      </c>
      <c r="C73" s="2" t="s">
        <v>1249</v>
      </c>
      <c r="D73" s="2" t="s">
        <v>241</v>
      </c>
      <c r="E73" s="2">
        <v>1529</v>
      </c>
      <c r="F73" s="2">
        <v>1057</v>
      </c>
      <c r="G73" s="2">
        <v>290</v>
      </c>
      <c r="H73" s="2" t="s">
        <v>684</v>
      </c>
      <c r="I73" s="4">
        <v>0.853107344632768</v>
      </c>
      <c r="J73" s="2">
        <v>109132.32</v>
      </c>
      <c r="K73" s="2">
        <v>91626.57</v>
      </c>
      <c r="L73" s="2" t="s">
        <v>682</v>
      </c>
      <c r="M73" s="5">
        <v>9636.28</v>
      </c>
      <c r="N73" s="6">
        <v>0.920906701412438</v>
      </c>
    </row>
    <row r="74" spans="1:14">
      <c r="A74" s="2">
        <v>73</v>
      </c>
      <c r="B74" s="2">
        <v>2904</v>
      </c>
      <c r="C74" s="2" t="s">
        <v>1250</v>
      </c>
      <c r="D74" s="2" t="s">
        <v>241</v>
      </c>
      <c r="E74" s="2">
        <v>1772</v>
      </c>
      <c r="F74" s="2">
        <v>1103</v>
      </c>
      <c r="G74" s="2">
        <v>607</v>
      </c>
      <c r="H74" s="2" t="s">
        <v>571</v>
      </c>
      <c r="I74" s="4">
        <v>0.946781115879828</v>
      </c>
      <c r="J74" s="2">
        <v>145454.31</v>
      </c>
      <c r="K74" s="2">
        <v>119185.56</v>
      </c>
      <c r="L74" s="2" t="s">
        <v>569</v>
      </c>
      <c r="M74" s="5">
        <v>23620.22</v>
      </c>
      <c r="N74" s="6">
        <v>0.97826117468436</v>
      </c>
    </row>
    <row r="75" spans="1:14">
      <c r="A75" s="2">
        <v>74</v>
      </c>
      <c r="B75" s="2">
        <v>2905</v>
      </c>
      <c r="C75" s="2" t="s">
        <v>1251</v>
      </c>
      <c r="D75" s="2" t="s">
        <v>254</v>
      </c>
      <c r="E75" s="2">
        <v>1118</v>
      </c>
      <c r="F75" s="2">
        <v>664</v>
      </c>
      <c r="G75" s="2">
        <v>170</v>
      </c>
      <c r="H75" s="2" t="s">
        <v>860</v>
      </c>
      <c r="I75" s="4">
        <v>0.70042194092827</v>
      </c>
      <c r="J75" s="2">
        <v>71310.25</v>
      </c>
      <c r="K75" s="2">
        <v>55832.11</v>
      </c>
      <c r="L75" s="2" t="s">
        <v>858</v>
      </c>
      <c r="M75" s="5">
        <v>5630.09</v>
      </c>
      <c r="N75" s="6">
        <v>0.850060505333726</v>
      </c>
    </row>
    <row r="76" spans="1:14">
      <c r="A76" s="2">
        <v>75</v>
      </c>
      <c r="B76" s="2">
        <v>2907</v>
      </c>
      <c r="C76" s="2" t="s">
        <v>1252</v>
      </c>
      <c r="D76" s="2" t="s">
        <v>13</v>
      </c>
      <c r="E76" s="2">
        <v>1278</v>
      </c>
      <c r="F76" s="2">
        <v>475</v>
      </c>
      <c r="G76" s="2">
        <v>478</v>
      </c>
      <c r="H76" s="2" t="s">
        <v>899</v>
      </c>
      <c r="I76" s="4">
        <v>0.59375</v>
      </c>
      <c r="J76" s="2">
        <v>88015.28</v>
      </c>
      <c r="K76" s="2">
        <v>60506.89</v>
      </c>
      <c r="L76" s="2" t="s">
        <v>897</v>
      </c>
      <c r="M76" s="5">
        <v>14740.51</v>
      </c>
      <c r="N76" s="6">
        <v>0.825753393698813</v>
      </c>
    </row>
    <row r="77" spans="1:14">
      <c r="A77" s="2">
        <v>76</v>
      </c>
      <c r="B77" s="2">
        <v>2910</v>
      </c>
      <c r="C77" s="2" t="s">
        <v>1253</v>
      </c>
      <c r="D77" s="2" t="s">
        <v>254</v>
      </c>
      <c r="E77" s="2">
        <v>2156</v>
      </c>
      <c r="F77" s="2">
        <v>1023</v>
      </c>
      <c r="G77" s="2">
        <v>949</v>
      </c>
      <c r="H77" s="2" t="s">
        <v>680</v>
      </c>
      <c r="I77" s="4">
        <v>0.847555923777962</v>
      </c>
      <c r="J77" s="2">
        <v>137536.67</v>
      </c>
      <c r="K77" s="2">
        <v>101456.22</v>
      </c>
      <c r="L77" s="2" t="s">
        <v>678</v>
      </c>
      <c r="M77" s="5">
        <v>27682.7</v>
      </c>
      <c r="N77" s="6">
        <v>0.923555334413494</v>
      </c>
    </row>
    <row r="78" spans="1:14">
      <c r="A78" s="2">
        <v>77</v>
      </c>
      <c r="B78" s="2">
        <v>2914</v>
      </c>
      <c r="C78" s="2" t="s">
        <v>1254</v>
      </c>
      <c r="D78" s="2" t="s">
        <v>254</v>
      </c>
      <c r="E78" s="2">
        <v>2257</v>
      </c>
      <c r="F78" s="2">
        <v>1815</v>
      </c>
      <c r="G78" s="2"/>
      <c r="H78" s="2" t="s">
        <v>550</v>
      </c>
      <c r="I78" s="4"/>
      <c r="J78" s="2">
        <v>173428.91</v>
      </c>
      <c r="K78" s="2">
        <v>158556.46</v>
      </c>
      <c r="L78" s="2" t="s">
        <v>548</v>
      </c>
      <c r="M78" s="5"/>
      <c r="N78" s="6"/>
    </row>
    <row r="79" spans="1:14">
      <c r="A79" s="2">
        <v>78</v>
      </c>
      <c r="B79" s="2">
        <v>2916</v>
      </c>
      <c r="C79" s="2" t="s">
        <v>1255</v>
      </c>
      <c r="D79" s="2" t="s">
        <v>254</v>
      </c>
      <c r="E79" s="2">
        <v>1388</v>
      </c>
      <c r="F79" s="2">
        <v>503</v>
      </c>
      <c r="G79" s="2">
        <v>137</v>
      </c>
      <c r="H79" s="2" t="s">
        <v>1044</v>
      </c>
      <c r="I79" s="4">
        <v>0.402078337330136</v>
      </c>
      <c r="J79" s="2">
        <v>90727.64</v>
      </c>
      <c r="K79" s="2">
        <v>58269.49</v>
      </c>
      <c r="L79" s="2" t="s">
        <v>1042</v>
      </c>
      <c r="M79" s="5">
        <v>7642.78</v>
      </c>
      <c r="N79" s="6">
        <v>0.701325006746115</v>
      </c>
    </row>
    <row r="80" spans="1:14">
      <c r="A80" s="2">
        <v>79</v>
      </c>
      <c r="B80" s="2">
        <v>101453</v>
      </c>
      <c r="C80" s="2" t="s">
        <v>1256</v>
      </c>
      <c r="D80" s="2" t="s">
        <v>13</v>
      </c>
      <c r="E80" s="2">
        <v>2112</v>
      </c>
      <c r="F80" s="2">
        <v>933</v>
      </c>
      <c r="G80" s="2">
        <v>662</v>
      </c>
      <c r="H80" s="2" t="s">
        <v>922</v>
      </c>
      <c r="I80" s="4">
        <v>0.643448275862069</v>
      </c>
      <c r="J80" s="2">
        <v>119082.8</v>
      </c>
      <c r="K80" s="2">
        <v>76798.65</v>
      </c>
      <c r="L80" s="2" t="s">
        <v>920</v>
      </c>
      <c r="M80" s="5">
        <v>24643.09</v>
      </c>
      <c r="N80" s="6">
        <v>0.813202941855709</v>
      </c>
    </row>
    <row r="81" spans="1:14">
      <c r="A81" s="2">
        <v>80</v>
      </c>
      <c r="B81" s="2">
        <v>102479</v>
      </c>
      <c r="C81" s="2" t="s">
        <v>1257</v>
      </c>
      <c r="D81" s="2" t="s">
        <v>36</v>
      </c>
      <c r="E81" s="2">
        <v>1924</v>
      </c>
      <c r="F81" s="2">
        <v>809</v>
      </c>
      <c r="G81" s="2">
        <v>613</v>
      </c>
      <c r="H81" s="2" t="s">
        <v>952</v>
      </c>
      <c r="I81" s="4">
        <v>0.617086193745233</v>
      </c>
      <c r="J81" s="2">
        <v>95280.66</v>
      </c>
      <c r="K81" s="2">
        <v>62994.67</v>
      </c>
      <c r="L81" s="2" t="s">
        <v>950</v>
      </c>
      <c r="M81" s="5">
        <v>15705.55</v>
      </c>
      <c r="N81" s="6">
        <v>0.791637862643231</v>
      </c>
    </row>
    <row r="82" spans="1:14">
      <c r="A82" s="2">
        <v>81</v>
      </c>
      <c r="B82" s="2">
        <v>102564</v>
      </c>
      <c r="C82" s="2" t="s">
        <v>1258</v>
      </c>
      <c r="D82" s="2" t="s">
        <v>194</v>
      </c>
      <c r="E82" s="2">
        <v>809</v>
      </c>
      <c r="F82" s="2">
        <v>541</v>
      </c>
      <c r="G82" s="2">
        <v>153</v>
      </c>
      <c r="H82" s="2" t="s">
        <v>660</v>
      </c>
      <c r="I82" s="4">
        <v>0.82469512195122</v>
      </c>
      <c r="J82" s="2">
        <v>70423.92</v>
      </c>
      <c r="K82" s="2">
        <v>60581.6</v>
      </c>
      <c r="L82" s="2" t="s">
        <v>658</v>
      </c>
      <c r="M82" s="5">
        <v>4971.89</v>
      </c>
      <c r="N82" s="6">
        <v>0.925587793075326</v>
      </c>
    </row>
    <row r="83" spans="1:14">
      <c r="A83" s="2">
        <v>82</v>
      </c>
      <c r="B83" s="2">
        <v>102565</v>
      </c>
      <c r="C83" s="2" t="s">
        <v>1259</v>
      </c>
      <c r="D83" s="2" t="s">
        <v>36</v>
      </c>
      <c r="E83" s="2">
        <v>4589</v>
      </c>
      <c r="F83" s="2">
        <v>1123</v>
      </c>
      <c r="G83" s="2">
        <v>2594</v>
      </c>
      <c r="H83" s="2" t="s">
        <v>1061</v>
      </c>
      <c r="I83" s="4">
        <v>0.562907268170426</v>
      </c>
      <c r="J83" s="2">
        <v>169024.52</v>
      </c>
      <c r="K83" s="2">
        <v>71723.24</v>
      </c>
      <c r="L83" s="2" t="s">
        <v>1059</v>
      </c>
      <c r="M83" s="5">
        <v>64834.78</v>
      </c>
      <c r="N83" s="6">
        <v>0.688390622723504</v>
      </c>
    </row>
    <row r="84" spans="1:14">
      <c r="A84" s="2">
        <v>83</v>
      </c>
      <c r="B84" s="2">
        <v>102567</v>
      </c>
      <c r="C84" s="2" t="s">
        <v>1260</v>
      </c>
      <c r="D84" s="2" t="s">
        <v>108</v>
      </c>
      <c r="E84" s="2">
        <v>913</v>
      </c>
      <c r="F84" s="2">
        <v>600</v>
      </c>
      <c r="G84" s="2">
        <v>86</v>
      </c>
      <c r="H84" s="2" t="s">
        <v>808</v>
      </c>
      <c r="I84" s="4">
        <v>0.725513905683192</v>
      </c>
      <c r="J84" s="2">
        <v>55773.01</v>
      </c>
      <c r="K84" s="2">
        <v>45772.33</v>
      </c>
      <c r="L84" s="2" t="s">
        <v>806</v>
      </c>
      <c r="M84" s="5">
        <v>3142.94</v>
      </c>
      <c r="N84" s="6">
        <v>0.869699204276187</v>
      </c>
    </row>
    <row r="85" spans="1:14">
      <c r="A85" s="2">
        <v>84</v>
      </c>
      <c r="B85" s="2">
        <v>102934</v>
      </c>
      <c r="C85" s="2" t="s">
        <v>1261</v>
      </c>
      <c r="D85" s="2" t="s">
        <v>32</v>
      </c>
      <c r="E85" s="2">
        <v>2000</v>
      </c>
      <c r="F85" s="2">
        <v>1621</v>
      </c>
      <c r="G85" s="2">
        <v>158</v>
      </c>
      <c r="H85" s="2" t="s">
        <v>612</v>
      </c>
      <c r="I85" s="4">
        <v>0.880021715526601</v>
      </c>
      <c r="J85" s="2">
        <v>145693.69</v>
      </c>
      <c r="K85" s="2">
        <v>133436.72</v>
      </c>
      <c r="L85" s="2" t="s">
        <v>610</v>
      </c>
      <c r="M85" s="5">
        <v>5264.21</v>
      </c>
      <c r="N85" s="6">
        <v>0.950204472736066</v>
      </c>
    </row>
    <row r="86" spans="1:14">
      <c r="A86" s="2">
        <v>85</v>
      </c>
      <c r="B86" s="2">
        <v>102935</v>
      </c>
      <c r="C86" s="2" t="s">
        <v>1262</v>
      </c>
      <c r="D86" s="2" t="s">
        <v>25</v>
      </c>
      <c r="E86" s="2">
        <v>1096</v>
      </c>
      <c r="F86" s="2">
        <v>760</v>
      </c>
      <c r="G86" s="2">
        <v>108</v>
      </c>
      <c r="H86" s="2" t="s">
        <v>792</v>
      </c>
      <c r="I86" s="4">
        <v>0.769230769230769</v>
      </c>
      <c r="J86" s="2">
        <v>91833.04</v>
      </c>
      <c r="K86" s="2">
        <v>77606.42</v>
      </c>
      <c r="L86" s="2" t="s">
        <v>790</v>
      </c>
      <c r="M86" s="5">
        <v>2771.39</v>
      </c>
      <c r="N86" s="6">
        <v>0.871378646140061</v>
      </c>
    </row>
    <row r="87" spans="1:14">
      <c r="A87" s="2">
        <v>86</v>
      </c>
      <c r="B87" s="2">
        <v>103198</v>
      </c>
      <c r="C87" s="2" t="s">
        <v>1263</v>
      </c>
      <c r="D87" s="2" t="s">
        <v>36</v>
      </c>
      <c r="E87" s="2">
        <v>2994</v>
      </c>
      <c r="F87" s="2">
        <v>1182</v>
      </c>
      <c r="G87" s="2">
        <v>1251</v>
      </c>
      <c r="H87" s="2" t="s">
        <v>971</v>
      </c>
      <c r="I87" s="4">
        <v>0.678141135972461</v>
      </c>
      <c r="J87" s="2">
        <v>182453.54</v>
      </c>
      <c r="K87" s="2">
        <v>114657.14</v>
      </c>
      <c r="L87" s="2" t="s">
        <v>969</v>
      </c>
      <c r="M87" s="5">
        <v>33771.09</v>
      </c>
      <c r="N87" s="6">
        <v>0.77115449738688</v>
      </c>
    </row>
    <row r="88" spans="1:14">
      <c r="A88" s="2">
        <v>87</v>
      </c>
      <c r="B88" s="2">
        <v>103199</v>
      </c>
      <c r="C88" s="2" t="s">
        <v>1264</v>
      </c>
      <c r="D88" s="2" t="s">
        <v>36</v>
      </c>
      <c r="E88" s="2">
        <v>2601</v>
      </c>
      <c r="F88" s="2">
        <v>979</v>
      </c>
      <c r="G88" s="2">
        <v>1080</v>
      </c>
      <c r="H88" s="2" t="s">
        <v>880</v>
      </c>
      <c r="I88" s="4">
        <v>0.643655489809336</v>
      </c>
      <c r="J88" s="2">
        <v>117312.97</v>
      </c>
      <c r="K88" s="2">
        <v>78214.2</v>
      </c>
      <c r="L88" s="2" t="s">
        <v>879</v>
      </c>
      <c r="M88" s="5">
        <v>24573.72</v>
      </c>
      <c r="N88" s="6">
        <v>0.843377534323385</v>
      </c>
    </row>
    <row r="89" spans="1:14">
      <c r="A89" s="2">
        <v>88</v>
      </c>
      <c r="B89" s="2">
        <v>103639</v>
      </c>
      <c r="C89" s="2" t="s">
        <v>1265</v>
      </c>
      <c r="D89" s="2" t="s">
        <v>13</v>
      </c>
      <c r="E89" s="2">
        <v>2240</v>
      </c>
      <c r="F89" s="2">
        <v>985</v>
      </c>
      <c r="G89" s="2">
        <v>702</v>
      </c>
      <c r="H89" s="2" t="s">
        <v>960</v>
      </c>
      <c r="I89" s="4">
        <v>0.640442132639792</v>
      </c>
      <c r="J89" s="2">
        <v>128037.19</v>
      </c>
      <c r="K89" s="2">
        <v>84131.03</v>
      </c>
      <c r="L89" s="2" t="s">
        <v>958</v>
      </c>
      <c r="M89" s="5">
        <v>20076.1</v>
      </c>
      <c r="N89" s="6">
        <v>0.779271772821115</v>
      </c>
    </row>
    <row r="90" spans="1:14">
      <c r="A90" s="2">
        <v>89</v>
      </c>
      <c r="B90" s="2">
        <v>104428</v>
      </c>
      <c r="C90" s="2" t="s">
        <v>1266</v>
      </c>
      <c r="D90" s="2" t="s">
        <v>254</v>
      </c>
      <c r="E90" s="2">
        <v>2910</v>
      </c>
      <c r="F90" s="2">
        <v>1015</v>
      </c>
      <c r="G90" s="2">
        <v>1268</v>
      </c>
      <c r="H90" s="2" t="s">
        <v>996</v>
      </c>
      <c r="I90" s="4">
        <v>0.618148599269184</v>
      </c>
      <c r="J90" s="2">
        <v>166053.09</v>
      </c>
      <c r="K90" s="2">
        <v>95498.46</v>
      </c>
      <c r="L90" s="2" t="s">
        <v>995</v>
      </c>
      <c r="M90" s="5">
        <v>38439.92</v>
      </c>
      <c r="N90" s="6">
        <v>0.748343294034621</v>
      </c>
    </row>
    <row r="91" spans="1:14">
      <c r="A91" s="2">
        <v>90</v>
      </c>
      <c r="B91" s="2">
        <v>104429</v>
      </c>
      <c r="C91" s="2" t="s">
        <v>1267</v>
      </c>
      <c r="D91" s="2" t="s">
        <v>13</v>
      </c>
      <c r="E91" s="2">
        <v>1339</v>
      </c>
      <c r="F91" s="2">
        <v>772</v>
      </c>
      <c r="G91" s="2">
        <v>193</v>
      </c>
      <c r="H91" s="2" t="s">
        <v>918</v>
      </c>
      <c r="I91" s="4">
        <v>0.673647469458988</v>
      </c>
      <c r="J91" s="2">
        <v>80455.58</v>
      </c>
      <c r="K91" s="2">
        <v>61645.1</v>
      </c>
      <c r="L91" s="2" t="s">
        <v>916</v>
      </c>
      <c r="M91" s="5">
        <v>5300.66</v>
      </c>
      <c r="N91" s="6">
        <v>0.820240378141577</v>
      </c>
    </row>
    <row r="92" spans="1:14">
      <c r="A92" s="2">
        <v>91</v>
      </c>
      <c r="B92" s="2">
        <v>104533</v>
      </c>
      <c r="C92" s="2" t="s">
        <v>1268</v>
      </c>
      <c r="D92" s="2" t="s">
        <v>201</v>
      </c>
      <c r="E92" s="2">
        <v>1387</v>
      </c>
      <c r="F92" s="2">
        <v>883</v>
      </c>
      <c r="G92" s="2">
        <v>207</v>
      </c>
      <c r="H92" s="2" t="s">
        <v>780</v>
      </c>
      <c r="I92" s="4">
        <v>0.748305084745763</v>
      </c>
      <c r="J92" s="2">
        <v>83930.59</v>
      </c>
      <c r="K92" s="2">
        <v>67540.27</v>
      </c>
      <c r="L92" s="2" t="s">
        <v>778</v>
      </c>
      <c r="M92" s="5">
        <v>7170.57</v>
      </c>
      <c r="N92" s="6">
        <v>0.879888645156685</v>
      </c>
    </row>
    <row r="93" spans="1:14">
      <c r="A93" s="2">
        <v>92</v>
      </c>
      <c r="B93" s="2">
        <v>104838</v>
      </c>
      <c r="C93" s="2" t="s">
        <v>1269</v>
      </c>
      <c r="D93" s="2" t="s">
        <v>254</v>
      </c>
      <c r="E93" s="2">
        <v>914</v>
      </c>
      <c r="F93" s="2">
        <v>528</v>
      </c>
      <c r="G93" s="2">
        <v>132</v>
      </c>
      <c r="H93" s="2" t="s">
        <v>903</v>
      </c>
      <c r="I93" s="4">
        <v>0.675191815856777</v>
      </c>
      <c r="J93" s="2">
        <v>56922.9</v>
      </c>
      <c r="K93" s="2">
        <v>42908.66</v>
      </c>
      <c r="L93" s="2" t="s">
        <v>901</v>
      </c>
      <c r="M93" s="5">
        <v>4920.1</v>
      </c>
      <c r="N93" s="6">
        <v>0.825122108809526</v>
      </c>
    </row>
    <row r="94" spans="1:14">
      <c r="A94" s="2">
        <v>93</v>
      </c>
      <c r="B94" s="2">
        <v>105267</v>
      </c>
      <c r="C94" s="2" t="s">
        <v>1270</v>
      </c>
      <c r="D94" s="2" t="s">
        <v>32</v>
      </c>
      <c r="E94" s="2">
        <v>3901</v>
      </c>
      <c r="F94" s="2">
        <v>1030</v>
      </c>
      <c r="G94" s="2">
        <v>2104</v>
      </c>
      <c r="H94" s="2" t="s">
        <v>986</v>
      </c>
      <c r="I94" s="4">
        <v>0.573177518085698</v>
      </c>
      <c r="J94" s="2">
        <v>186997.86</v>
      </c>
      <c r="K94" s="2">
        <v>99970.15</v>
      </c>
      <c r="L94" s="2" t="s">
        <v>984</v>
      </c>
      <c r="M94" s="5">
        <v>56053.57</v>
      </c>
      <c r="N94" s="6">
        <v>0.763455588632387</v>
      </c>
    </row>
    <row r="95" spans="1:14">
      <c r="A95" s="2">
        <v>94</v>
      </c>
      <c r="B95" s="2">
        <v>105751</v>
      </c>
      <c r="C95" s="2" t="s">
        <v>1271</v>
      </c>
      <c r="D95" s="2" t="s">
        <v>13</v>
      </c>
      <c r="E95" s="2">
        <v>2951</v>
      </c>
      <c r="F95" s="2">
        <v>715</v>
      </c>
      <c r="G95" s="2">
        <v>1530</v>
      </c>
      <c r="H95" s="2" t="s">
        <v>1037</v>
      </c>
      <c r="I95" s="4">
        <v>0.503166783954961</v>
      </c>
      <c r="J95" s="2">
        <v>142678.5</v>
      </c>
      <c r="K95" s="2">
        <v>73781.9</v>
      </c>
      <c r="L95" s="2" t="s">
        <v>1035</v>
      </c>
      <c r="M95" s="5">
        <v>39064.35</v>
      </c>
      <c r="N95" s="6">
        <v>0.712083243456613</v>
      </c>
    </row>
    <row r="96" spans="1:14">
      <c r="A96" s="2">
        <v>95</v>
      </c>
      <c r="B96" s="2">
        <v>105910</v>
      </c>
      <c r="C96" s="2" t="s">
        <v>1272</v>
      </c>
      <c r="D96" s="2" t="s">
        <v>25</v>
      </c>
      <c r="E96" s="2">
        <v>2516</v>
      </c>
      <c r="F96" s="2">
        <v>1420</v>
      </c>
      <c r="G96" s="2">
        <v>416</v>
      </c>
      <c r="H96" s="2" t="s">
        <v>868</v>
      </c>
      <c r="I96" s="4">
        <v>0.676190476190476</v>
      </c>
      <c r="J96" s="2">
        <v>192756.98</v>
      </c>
      <c r="K96" s="2">
        <v>150773.2</v>
      </c>
      <c r="L96" s="2" t="s">
        <v>866</v>
      </c>
      <c r="M96" s="5">
        <v>14971.89</v>
      </c>
      <c r="N96" s="6">
        <v>0.848064368052461</v>
      </c>
    </row>
    <row r="97" spans="1:14">
      <c r="A97" s="2">
        <v>96</v>
      </c>
      <c r="B97" s="2">
        <v>106066</v>
      </c>
      <c r="C97" s="2" t="s">
        <v>1273</v>
      </c>
      <c r="D97" s="2" t="s">
        <v>25</v>
      </c>
      <c r="E97" s="2">
        <v>4220</v>
      </c>
      <c r="F97" s="2">
        <v>918</v>
      </c>
      <c r="G97" s="2">
        <v>1381</v>
      </c>
      <c r="H97" s="2" t="s">
        <v>1134</v>
      </c>
      <c r="I97" s="4">
        <v>0.323353293413174</v>
      </c>
      <c r="J97" s="2">
        <v>222576.25</v>
      </c>
      <c r="K97" s="2">
        <v>85965.29</v>
      </c>
      <c r="L97" s="2" t="s">
        <v>1132</v>
      </c>
      <c r="M97" s="5">
        <v>40530.51</v>
      </c>
      <c r="N97" s="6">
        <v>0.472218081016342</v>
      </c>
    </row>
    <row r="98" spans="1:14">
      <c r="A98" s="2">
        <v>97</v>
      </c>
      <c r="B98" s="2">
        <v>106399</v>
      </c>
      <c r="C98" s="2" t="s">
        <v>1274</v>
      </c>
      <c r="D98" s="2" t="s">
        <v>13</v>
      </c>
      <c r="E98" s="2">
        <v>2058</v>
      </c>
      <c r="F98" s="2">
        <v>1315</v>
      </c>
      <c r="G98" s="2">
        <v>194</v>
      </c>
      <c r="H98" s="2" t="s">
        <v>796</v>
      </c>
      <c r="I98" s="4">
        <v>0.705472103004292</v>
      </c>
      <c r="J98" s="2">
        <v>155887.93</v>
      </c>
      <c r="K98" s="2">
        <v>129408.27</v>
      </c>
      <c r="L98" s="2" t="s">
        <v>794</v>
      </c>
      <c r="M98" s="5">
        <v>7371.24</v>
      </c>
      <c r="N98" s="6">
        <v>0.871338231413587</v>
      </c>
    </row>
    <row r="99" spans="1:14">
      <c r="A99" s="2">
        <v>98</v>
      </c>
      <c r="B99" s="2">
        <v>106485</v>
      </c>
      <c r="C99" s="2" t="s">
        <v>1275</v>
      </c>
      <c r="D99" s="2" t="s">
        <v>25</v>
      </c>
      <c r="E99" s="2">
        <v>1294</v>
      </c>
      <c r="F99" s="2">
        <v>710</v>
      </c>
      <c r="G99" s="2">
        <v>123</v>
      </c>
      <c r="H99" s="2" t="s">
        <v>1014</v>
      </c>
      <c r="I99" s="4">
        <v>0.606319385140905</v>
      </c>
      <c r="J99" s="2">
        <v>90838.63</v>
      </c>
      <c r="K99" s="2">
        <v>63763.67</v>
      </c>
      <c r="L99" s="2" t="s">
        <v>1012</v>
      </c>
      <c r="M99" s="5">
        <v>4320.44</v>
      </c>
      <c r="N99" s="6">
        <v>0.736997271903169</v>
      </c>
    </row>
    <row r="100" spans="1:14">
      <c r="A100" s="2">
        <v>99</v>
      </c>
      <c r="B100" s="2">
        <v>106568</v>
      </c>
      <c r="C100" s="2" t="s">
        <v>1276</v>
      </c>
      <c r="D100" s="2" t="s">
        <v>13</v>
      </c>
      <c r="E100" s="2">
        <v>1231</v>
      </c>
      <c r="F100" s="2">
        <v>698</v>
      </c>
      <c r="G100" s="2">
        <v>159</v>
      </c>
      <c r="H100" s="2" t="s">
        <v>621</v>
      </c>
      <c r="I100" s="4">
        <v>0.651119402985075</v>
      </c>
      <c r="J100" s="2">
        <v>54520.57</v>
      </c>
      <c r="K100" s="2">
        <v>37317.67</v>
      </c>
      <c r="L100" s="2" t="s">
        <v>1001</v>
      </c>
      <c r="M100" s="5">
        <v>4210.04</v>
      </c>
      <c r="N100" s="6">
        <v>0.741746707895941</v>
      </c>
    </row>
    <row r="101" spans="1:14">
      <c r="A101" s="2">
        <v>100</v>
      </c>
      <c r="B101" s="2">
        <v>106569</v>
      </c>
      <c r="C101" s="2" t="s">
        <v>1277</v>
      </c>
      <c r="D101" s="2" t="s">
        <v>36</v>
      </c>
      <c r="E101" s="2">
        <v>1854</v>
      </c>
      <c r="F101" s="2">
        <v>721</v>
      </c>
      <c r="G101" s="2">
        <v>867</v>
      </c>
      <c r="H101" s="2" t="s">
        <v>754</v>
      </c>
      <c r="I101" s="4">
        <v>0.730496453900709</v>
      </c>
      <c r="J101" s="2">
        <v>115617.61</v>
      </c>
      <c r="K101" s="2">
        <v>79909.07</v>
      </c>
      <c r="L101" s="2" t="s">
        <v>752</v>
      </c>
      <c r="M101" s="5">
        <v>26203.52</v>
      </c>
      <c r="N101" s="6">
        <v>0.893696619850406</v>
      </c>
    </row>
    <row r="102" spans="1:14">
      <c r="A102" s="2">
        <v>101</v>
      </c>
      <c r="B102" s="2">
        <v>107658</v>
      </c>
      <c r="C102" s="2" t="s">
        <v>1278</v>
      </c>
      <c r="D102" s="2" t="s">
        <v>36</v>
      </c>
      <c r="E102" s="2">
        <v>3171</v>
      </c>
      <c r="F102" s="2">
        <v>1895</v>
      </c>
      <c r="G102" s="2">
        <v>808</v>
      </c>
      <c r="H102" s="2" t="s">
        <v>688</v>
      </c>
      <c r="I102" s="4">
        <v>0.801946677951756</v>
      </c>
      <c r="J102" s="2">
        <v>195748.27</v>
      </c>
      <c r="K102" s="2">
        <v>154012.41</v>
      </c>
      <c r="L102" s="2" t="s">
        <v>686</v>
      </c>
      <c r="M102" s="5">
        <v>27872.71</v>
      </c>
      <c r="N102" s="6">
        <v>0.917420081874932</v>
      </c>
    </row>
    <row r="103" spans="1:14">
      <c r="A103" s="2">
        <v>102</v>
      </c>
      <c r="B103" s="2">
        <v>107728</v>
      </c>
      <c r="C103" s="2" t="s">
        <v>1279</v>
      </c>
      <c r="D103" s="2" t="s">
        <v>201</v>
      </c>
      <c r="E103" s="2">
        <v>1407</v>
      </c>
      <c r="F103" s="2">
        <v>974</v>
      </c>
      <c r="G103" s="2">
        <v>86</v>
      </c>
      <c r="H103" s="2" t="s">
        <v>892</v>
      </c>
      <c r="I103" s="4">
        <v>0.737320211960636</v>
      </c>
      <c r="J103" s="2">
        <v>103316.6</v>
      </c>
      <c r="K103" s="2">
        <v>83398.48</v>
      </c>
      <c r="L103" s="2" t="s">
        <v>890</v>
      </c>
      <c r="M103" s="5">
        <v>3355.01</v>
      </c>
      <c r="N103" s="6">
        <v>0.834305256649079</v>
      </c>
    </row>
    <row r="104" spans="1:14">
      <c r="A104" s="2">
        <v>103</v>
      </c>
      <c r="B104" s="2">
        <v>108277</v>
      </c>
      <c r="C104" s="2" t="s">
        <v>1280</v>
      </c>
      <c r="D104" s="2" t="s">
        <v>32</v>
      </c>
      <c r="E104" s="2">
        <v>2634</v>
      </c>
      <c r="F104" s="2">
        <v>2035</v>
      </c>
      <c r="G104" s="2">
        <v>175</v>
      </c>
      <c r="H104" s="2" t="s">
        <v>706</v>
      </c>
      <c r="I104" s="4">
        <v>0.827572183814559</v>
      </c>
      <c r="J104" s="2">
        <v>140649.14</v>
      </c>
      <c r="K104" s="2">
        <v>123300.78</v>
      </c>
      <c r="L104" s="2" t="s">
        <v>704</v>
      </c>
      <c r="M104" s="5">
        <v>5129.53</v>
      </c>
      <c r="N104" s="6">
        <v>0.909837181497202</v>
      </c>
    </row>
    <row r="105" spans="1:14">
      <c r="A105" s="2">
        <v>104</v>
      </c>
      <c r="B105" s="2">
        <v>108656</v>
      </c>
      <c r="C105" s="2" t="s">
        <v>1281</v>
      </c>
      <c r="D105" s="2" t="s">
        <v>108</v>
      </c>
      <c r="E105" s="2">
        <v>1116</v>
      </c>
      <c r="F105" s="2">
        <v>645</v>
      </c>
      <c r="G105" s="2">
        <v>291</v>
      </c>
      <c r="H105" s="2" t="s">
        <v>620</v>
      </c>
      <c r="I105" s="4">
        <v>0.781818181818182</v>
      </c>
      <c r="J105" s="2">
        <v>133698.57</v>
      </c>
      <c r="K105" s="2">
        <v>114005.29</v>
      </c>
      <c r="L105" s="2" t="s">
        <v>618</v>
      </c>
      <c r="M105" s="5">
        <v>13065.24</v>
      </c>
      <c r="N105" s="6">
        <v>0.945056312380666</v>
      </c>
    </row>
    <row r="106" spans="1:14">
      <c r="A106" s="2">
        <v>105</v>
      </c>
      <c r="B106" s="2">
        <v>110378</v>
      </c>
      <c r="C106" s="2" t="s">
        <v>1282</v>
      </c>
      <c r="D106" s="2" t="s">
        <v>241</v>
      </c>
      <c r="E106" s="2">
        <v>1017</v>
      </c>
      <c r="F106" s="2">
        <v>609</v>
      </c>
      <c r="G106" s="2">
        <v>245</v>
      </c>
      <c r="H106" s="2" t="s">
        <v>864</v>
      </c>
      <c r="I106" s="4">
        <v>0.788860103626943</v>
      </c>
      <c r="J106" s="2">
        <v>218149.15</v>
      </c>
      <c r="K106" s="2">
        <v>176845.4</v>
      </c>
      <c r="L106" s="2" t="s">
        <v>862</v>
      </c>
      <c r="M106" s="5">
        <v>9934.54</v>
      </c>
      <c r="N106" s="6">
        <v>0.849341936187859</v>
      </c>
    </row>
    <row r="107" spans="1:14">
      <c r="A107" s="2">
        <v>106</v>
      </c>
      <c r="B107" s="2">
        <v>111219</v>
      </c>
      <c r="C107" s="2" t="s">
        <v>1283</v>
      </c>
      <c r="D107" s="2" t="s">
        <v>32</v>
      </c>
      <c r="E107" s="2">
        <v>6816</v>
      </c>
      <c r="F107" s="2">
        <v>1495</v>
      </c>
      <c r="G107" s="2">
        <v>3718</v>
      </c>
      <c r="H107" s="2" t="s">
        <v>999</v>
      </c>
      <c r="I107" s="4">
        <v>0.482569399612653</v>
      </c>
      <c r="J107" s="2">
        <v>316310.46</v>
      </c>
      <c r="K107" s="2">
        <v>151987.34</v>
      </c>
      <c r="L107" s="2" t="s">
        <v>703</v>
      </c>
      <c r="M107" s="5">
        <v>113180.42</v>
      </c>
      <c r="N107" s="6">
        <v>0.748226800920238</v>
      </c>
    </row>
    <row r="108" spans="1:14">
      <c r="A108" s="2">
        <v>107</v>
      </c>
      <c r="B108" s="2">
        <v>111400</v>
      </c>
      <c r="C108" s="2" t="s">
        <v>1284</v>
      </c>
      <c r="D108" s="2" t="s">
        <v>194</v>
      </c>
      <c r="E108" s="2">
        <v>1658</v>
      </c>
      <c r="F108" s="2">
        <v>689</v>
      </c>
      <c r="G108" s="2">
        <v>370</v>
      </c>
      <c r="H108" s="2" t="s">
        <v>974</v>
      </c>
      <c r="I108" s="4">
        <v>0.534937888198758</v>
      </c>
      <c r="J108" s="2">
        <v>201874.27</v>
      </c>
      <c r="K108" s="2">
        <v>148536.8</v>
      </c>
      <c r="L108" s="2" t="s">
        <v>935</v>
      </c>
      <c r="M108" s="5">
        <v>9089.43</v>
      </c>
      <c r="N108" s="6">
        <v>0.770479670496912</v>
      </c>
    </row>
    <row r="109" spans="1:14">
      <c r="A109" s="2">
        <v>108</v>
      </c>
      <c r="B109" s="2">
        <v>112415</v>
      </c>
      <c r="C109" s="2" t="s">
        <v>1285</v>
      </c>
      <c r="D109" s="2" t="s">
        <v>36</v>
      </c>
      <c r="E109" s="2">
        <v>2027</v>
      </c>
      <c r="F109" s="2">
        <v>967</v>
      </c>
      <c r="G109" s="2">
        <v>702</v>
      </c>
      <c r="H109" s="2" t="s">
        <v>849</v>
      </c>
      <c r="I109" s="4">
        <v>0.729811320754717</v>
      </c>
      <c r="J109" s="2">
        <v>103641.43</v>
      </c>
      <c r="K109" s="2">
        <v>73980.51</v>
      </c>
      <c r="L109" s="2" t="s">
        <v>847</v>
      </c>
      <c r="M109" s="5">
        <v>16897.19</v>
      </c>
      <c r="N109" s="6">
        <v>0.852857895809566</v>
      </c>
    </row>
    <row r="110" spans="1:14">
      <c r="A110" s="2">
        <v>109</v>
      </c>
      <c r="B110" s="2">
        <v>113008</v>
      </c>
      <c r="C110" s="2" t="s">
        <v>1286</v>
      </c>
      <c r="D110" s="2" t="s">
        <v>32</v>
      </c>
      <c r="E110" s="2">
        <v>1902</v>
      </c>
      <c r="F110" s="2">
        <v>377</v>
      </c>
      <c r="G110" s="2">
        <v>694</v>
      </c>
      <c r="H110" s="2" t="s">
        <v>1116</v>
      </c>
      <c r="I110" s="4">
        <v>0.312086092715232</v>
      </c>
      <c r="J110" s="2">
        <v>95422.18</v>
      </c>
      <c r="K110" s="2">
        <v>41660</v>
      </c>
      <c r="L110" s="2" t="s">
        <v>1114</v>
      </c>
      <c r="M110" s="5">
        <v>17623.92</v>
      </c>
      <c r="N110" s="6">
        <v>0.535487554605977</v>
      </c>
    </row>
    <row r="111" spans="1:14">
      <c r="A111" s="2">
        <v>110</v>
      </c>
      <c r="B111" s="2">
        <v>113025</v>
      </c>
      <c r="C111" s="2" t="s">
        <v>1287</v>
      </c>
      <c r="D111" s="2" t="s">
        <v>13</v>
      </c>
      <c r="E111" s="2">
        <v>1506</v>
      </c>
      <c r="F111" s="2">
        <v>959</v>
      </c>
      <c r="G111" s="2">
        <v>252</v>
      </c>
      <c r="H111" s="2" t="s">
        <v>819</v>
      </c>
      <c r="I111" s="4">
        <v>0.764752791068581</v>
      </c>
      <c r="J111" s="2">
        <v>93050.42</v>
      </c>
      <c r="K111" s="2">
        <v>74700.81</v>
      </c>
      <c r="L111" s="2" t="s">
        <v>817</v>
      </c>
      <c r="M111" s="5">
        <v>6963.51</v>
      </c>
      <c r="N111" s="6">
        <v>0.867737150746844</v>
      </c>
    </row>
    <row r="112" spans="1:14">
      <c r="A112" s="2">
        <v>111</v>
      </c>
      <c r="B112" s="2">
        <v>113299</v>
      </c>
      <c r="C112" s="2" t="s">
        <v>1288</v>
      </c>
      <c r="D112" s="2" t="s">
        <v>25</v>
      </c>
      <c r="E112" s="2">
        <v>2345</v>
      </c>
      <c r="F112" s="2">
        <v>696</v>
      </c>
      <c r="G112" s="2">
        <v>557</v>
      </c>
      <c r="H112" s="2" t="s">
        <v>1112</v>
      </c>
      <c r="I112" s="4">
        <v>0.389261744966443</v>
      </c>
      <c r="J112" s="2">
        <v>133657.86</v>
      </c>
      <c r="K112" s="2">
        <v>69691.49</v>
      </c>
      <c r="L112" s="2" t="s">
        <v>1110</v>
      </c>
      <c r="M112" s="5">
        <v>16123.85</v>
      </c>
      <c r="N112" s="6">
        <v>0.592947437086508</v>
      </c>
    </row>
    <row r="113" spans="1:14">
      <c r="A113" s="2">
        <v>112</v>
      </c>
      <c r="B113" s="2">
        <v>113833</v>
      </c>
      <c r="C113" s="2" t="s">
        <v>1289</v>
      </c>
      <c r="D113" s="2" t="s">
        <v>13</v>
      </c>
      <c r="E113" s="2">
        <v>1934</v>
      </c>
      <c r="F113" s="2">
        <v>1006</v>
      </c>
      <c r="G113" s="2">
        <v>425</v>
      </c>
      <c r="H113" s="2" t="s">
        <v>911</v>
      </c>
      <c r="I113" s="4">
        <v>0.666666666666667</v>
      </c>
      <c r="J113" s="2">
        <v>131012.15</v>
      </c>
      <c r="K113" s="2">
        <v>97853.34</v>
      </c>
      <c r="L113" s="2" t="s">
        <v>909</v>
      </c>
      <c r="M113" s="5">
        <v>12065.08</v>
      </c>
      <c r="N113" s="6">
        <v>0.822662886946269</v>
      </c>
    </row>
    <row r="114" spans="1:14">
      <c r="A114" s="2">
        <v>113</v>
      </c>
      <c r="B114" s="2">
        <v>114286</v>
      </c>
      <c r="C114" s="2" t="s">
        <v>1290</v>
      </c>
      <c r="D114" s="2" t="s">
        <v>13</v>
      </c>
      <c r="E114" s="2">
        <v>2340</v>
      </c>
      <c r="F114" s="2">
        <v>1241</v>
      </c>
      <c r="G114" s="2">
        <v>354</v>
      </c>
      <c r="H114" s="2" t="s">
        <v>925</v>
      </c>
      <c r="I114" s="4">
        <v>0.624874118831823</v>
      </c>
      <c r="J114" s="2">
        <v>162731.32</v>
      </c>
      <c r="K114" s="2">
        <v>121488.67</v>
      </c>
      <c r="L114" s="2" t="s">
        <v>668</v>
      </c>
      <c r="M114" s="5">
        <v>13075.22</v>
      </c>
      <c r="N114" s="6">
        <v>0.811785620499265</v>
      </c>
    </row>
    <row r="115" spans="1:14">
      <c r="A115" s="2">
        <v>114</v>
      </c>
      <c r="B115" s="2">
        <v>114622</v>
      </c>
      <c r="C115" s="2" t="s">
        <v>1291</v>
      </c>
      <c r="D115" s="2" t="s">
        <v>36</v>
      </c>
      <c r="E115" s="2">
        <v>4263</v>
      </c>
      <c r="F115" s="2">
        <v>2191</v>
      </c>
      <c r="G115" s="2">
        <v>1329</v>
      </c>
      <c r="H115" s="2" t="s">
        <v>804</v>
      </c>
      <c r="I115" s="4">
        <v>0.746762099522836</v>
      </c>
      <c r="J115" s="2">
        <v>217347.92</v>
      </c>
      <c r="K115" s="2">
        <v>158613.43</v>
      </c>
      <c r="L115" s="2" t="s">
        <v>802</v>
      </c>
      <c r="M115" s="5">
        <v>35088.49</v>
      </c>
      <c r="N115" s="6">
        <v>0.870261856958512</v>
      </c>
    </row>
    <row r="116" spans="1:14">
      <c r="A116" s="2">
        <v>115</v>
      </c>
      <c r="B116" s="2">
        <v>114685</v>
      </c>
      <c r="C116" s="2" t="s">
        <v>1292</v>
      </c>
      <c r="D116" s="2" t="s">
        <v>25</v>
      </c>
      <c r="E116" s="2">
        <v>3865</v>
      </c>
      <c r="F116" s="2">
        <v>1019</v>
      </c>
      <c r="G116" s="2">
        <v>463</v>
      </c>
      <c r="H116" s="2" t="s">
        <v>1048</v>
      </c>
      <c r="I116" s="4">
        <v>0.299529688418577</v>
      </c>
      <c r="J116" s="2">
        <v>607488.39</v>
      </c>
      <c r="K116" s="2">
        <v>411657.35</v>
      </c>
      <c r="L116" s="2" t="s">
        <v>1046</v>
      </c>
      <c r="M116" s="5">
        <v>16305.39</v>
      </c>
      <c r="N116" s="6">
        <v>0.69632812513215</v>
      </c>
    </row>
    <row r="117" spans="1:14">
      <c r="A117" s="2">
        <v>116</v>
      </c>
      <c r="B117" s="2">
        <v>114844</v>
      </c>
      <c r="C117" s="2" t="s">
        <v>1293</v>
      </c>
      <c r="D117" s="2" t="s">
        <v>32</v>
      </c>
      <c r="E117" s="2">
        <v>1505</v>
      </c>
      <c r="F117" s="2">
        <v>890</v>
      </c>
      <c r="G117" s="2">
        <v>124</v>
      </c>
      <c r="H117" s="2" t="s">
        <v>655</v>
      </c>
      <c r="I117" s="4">
        <v>0.644460535843592</v>
      </c>
      <c r="J117" s="2">
        <v>236499.11</v>
      </c>
      <c r="K117" s="2">
        <v>215441.63</v>
      </c>
      <c r="L117" s="2" t="s">
        <v>653</v>
      </c>
      <c r="M117" s="5">
        <v>4188.26</v>
      </c>
      <c r="N117" s="6">
        <v>0.927385139351003</v>
      </c>
    </row>
    <row r="118" spans="1:14">
      <c r="A118" s="2">
        <v>117</v>
      </c>
      <c r="B118" s="2">
        <v>115971</v>
      </c>
      <c r="C118" s="2" t="s">
        <v>1294</v>
      </c>
      <c r="D118" s="2" t="s">
        <v>13</v>
      </c>
      <c r="E118" s="2">
        <v>1205</v>
      </c>
      <c r="F118" s="2">
        <v>802</v>
      </c>
      <c r="G118" s="2">
        <v>196</v>
      </c>
      <c r="H118" s="2" t="s">
        <v>800</v>
      </c>
      <c r="I118" s="4">
        <v>0.794846382556987</v>
      </c>
      <c r="J118" s="2">
        <v>81616.77</v>
      </c>
      <c r="K118" s="2">
        <v>66620.45</v>
      </c>
      <c r="L118" s="2" t="s">
        <v>798</v>
      </c>
      <c r="M118" s="5">
        <v>5106.88</v>
      </c>
      <c r="N118" s="6">
        <v>0.870742984991875</v>
      </c>
    </row>
    <row r="119" spans="1:14">
      <c r="A119" s="2">
        <v>118</v>
      </c>
      <c r="B119" s="2">
        <v>116482</v>
      </c>
      <c r="C119" s="2" t="s">
        <v>1295</v>
      </c>
      <c r="D119" s="2" t="s">
        <v>25</v>
      </c>
      <c r="E119" s="2">
        <v>2095</v>
      </c>
      <c r="F119" s="2">
        <v>796</v>
      </c>
      <c r="G119" s="2">
        <v>367</v>
      </c>
      <c r="H119" s="2" t="s">
        <v>1065</v>
      </c>
      <c r="I119" s="4">
        <v>0.460648148148148</v>
      </c>
      <c r="J119" s="2">
        <v>119472.98</v>
      </c>
      <c r="K119" s="2">
        <v>73865.95</v>
      </c>
      <c r="L119" s="2" t="s">
        <v>1063</v>
      </c>
      <c r="M119" s="5">
        <v>11301.08</v>
      </c>
      <c r="N119" s="6">
        <v>0.682857100596366</v>
      </c>
    </row>
    <row r="120" spans="1:14">
      <c r="A120" s="2">
        <v>119</v>
      </c>
      <c r="B120" s="2">
        <v>116919</v>
      </c>
      <c r="C120" s="2" t="s">
        <v>1296</v>
      </c>
      <c r="D120" s="2" t="s">
        <v>25</v>
      </c>
      <c r="E120" s="2">
        <v>2719</v>
      </c>
      <c r="F120" s="2">
        <v>859</v>
      </c>
      <c r="G120" s="2">
        <v>689</v>
      </c>
      <c r="H120" s="2" t="s">
        <v>1095</v>
      </c>
      <c r="I120" s="4">
        <v>0.423152709359606</v>
      </c>
      <c r="J120" s="2">
        <v>162189.93</v>
      </c>
      <c r="K120" s="2">
        <v>87540.11</v>
      </c>
      <c r="L120" s="2" t="s">
        <v>1093</v>
      </c>
      <c r="M120" s="5">
        <v>20023.37</v>
      </c>
      <c r="N120" s="6">
        <v>0.615757390486202</v>
      </c>
    </row>
    <row r="121" spans="1:14">
      <c r="A121" s="2">
        <v>120</v>
      </c>
      <c r="B121" s="2">
        <v>117184</v>
      </c>
      <c r="C121" s="2" t="s">
        <v>1297</v>
      </c>
      <c r="D121" s="2" t="s">
        <v>36</v>
      </c>
      <c r="E121" s="2">
        <v>3290</v>
      </c>
      <c r="F121" s="2">
        <v>1675</v>
      </c>
      <c r="G121" s="2">
        <v>991</v>
      </c>
      <c r="H121" s="2" t="s">
        <v>823</v>
      </c>
      <c r="I121" s="4">
        <v>0.728577642453241</v>
      </c>
      <c r="J121" s="2">
        <v>225576.1</v>
      </c>
      <c r="K121" s="2">
        <v>170598.21</v>
      </c>
      <c r="L121" s="2" t="s">
        <v>821</v>
      </c>
      <c r="M121" s="5">
        <v>28784.76</v>
      </c>
      <c r="N121" s="6">
        <v>0.866898970249402</v>
      </c>
    </row>
    <row r="122" spans="1:14">
      <c r="A122" s="2">
        <v>121</v>
      </c>
      <c r="B122" s="2">
        <v>117310</v>
      </c>
      <c r="C122" s="2" t="s">
        <v>1298</v>
      </c>
      <c r="D122" s="2" t="s">
        <v>25</v>
      </c>
      <c r="E122" s="2">
        <v>1151</v>
      </c>
      <c r="F122" s="2">
        <v>578</v>
      </c>
      <c r="G122" s="2">
        <v>256</v>
      </c>
      <c r="H122" s="2" t="s">
        <v>853</v>
      </c>
      <c r="I122" s="4">
        <v>0.645810055865922</v>
      </c>
      <c r="J122" s="2">
        <v>79087.54</v>
      </c>
      <c r="K122" s="2">
        <v>61930.19</v>
      </c>
      <c r="L122" s="2" t="s">
        <v>851</v>
      </c>
      <c r="M122" s="5">
        <v>6423.67</v>
      </c>
      <c r="N122" s="6">
        <v>0.852283122272458</v>
      </c>
    </row>
    <row r="123" spans="1:14">
      <c r="A123" s="2">
        <v>122</v>
      </c>
      <c r="B123" s="2">
        <v>117491</v>
      </c>
      <c r="C123" s="2" t="s">
        <v>1299</v>
      </c>
      <c r="D123" s="2" t="s">
        <v>32</v>
      </c>
      <c r="E123" s="2">
        <v>2463</v>
      </c>
      <c r="F123" s="2">
        <v>1173</v>
      </c>
      <c r="G123" s="2">
        <v>299</v>
      </c>
      <c r="H123" s="2" t="s">
        <v>776</v>
      </c>
      <c r="I123" s="4">
        <v>0.542051756007394</v>
      </c>
      <c r="J123" s="2">
        <v>308126.34</v>
      </c>
      <c r="K123" s="2">
        <v>262747.6</v>
      </c>
      <c r="L123" s="2" t="s">
        <v>618</v>
      </c>
      <c r="M123" s="5">
        <v>10177.68</v>
      </c>
      <c r="N123" s="6">
        <v>0.881855283390098</v>
      </c>
    </row>
    <row r="124" spans="1:14">
      <c r="A124" s="2">
        <v>123</v>
      </c>
      <c r="B124" s="2">
        <v>117923</v>
      </c>
      <c r="C124" s="2" t="s">
        <v>1300</v>
      </c>
      <c r="D124" s="2" t="s">
        <v>201</v>
      </c>
      <c r="E124" s="2">
        <v>803</v>
      </c>
      <c r="F124" s="2">
        <v>557</v>
      </c>
      <c r="G124" s="2">
        <v>40</v>
      </c>
      <c r="H124" s="2" t="s">
        <v>815</v>
      </c>
      <c r="I124" s="4">
        <v>0.730013106159895</v>
      </c>
      <c r="J124" s="2">
        <v>53381.52</v>
      </c>
      <c r="K124" s="2">
        <v>44990.94</v>
      </c>
      <c r="L124" s="2" t="s">
        <v>814</v>
      </c>
      <c r="M124" s="5">
        <v>1537.58</v>
      </c>
      <c r="N124" s="6">
        <v>0.867814830431484</v>
      </c>
    </row>
    <row r="125" spans="1:14">
      <c r="A125" s="2">
        <v>124</v>
      </c>
      <c r="B125" s="2">
        <v>118074</v>
      </c>
      <c r="C125" s="2" t="s">
        <v>1301</v>
      </c>
      <c r="D125" s="2" t="s">
        <v>13</v>
      </c>
      <c r="E125" s="2">
        <v>3012</v>
      </c>
      <c r="F125" s="2">
        <v>1536</v>
      </c>
      <c r="G125" s="2">
        <v>763</v>
      </c>
      <c r="H125" s="2" t="s">
        <v>827</v>
      </c>
      <c r="I125" s="4">
        <v>0.68297020898177</v>
      </c>
      <c r="J125" s="2">
        <v>174116.06</v>
      </c>
      <c r="K125" s="2">
        <v>131098.94</v>
      </c>
      <c r="L125" s="2" t="s">
        <v>825</v>
      </c>
      <c r="M125" s="5">
        <v>22511.31</v>
      </c>
      <c r="N125" s="6">
        <v>0.864741639031759</v>
      </c>
    </row>
    <row r="126" spans="1:14">
      <c r="A126" s="2">
        <v>125</v>
      </c>
      <c r="B126" s="2">
        <v>118151</v>
      </c>
      <c r="C126" s="2" t="s">
        <v>1302</v>
      </c>
      <c r="D126" s="2" t="s">
        <v>32</v>
      </c>
      <c r="E126" s="2">
        <v>1632</v>
      </c>
      <c r="F126" s="2">
        <v>992</v>
      </c>
      <c r="G126" s="2">
        <v>242</v>
      </c>
      <c r="H126" s="2" t="s">
        <v>896</v>
      </c>
      <c r="I126" s="4">
        <v>0.713669064748201</v>
      </c>
      <c r="J126" s="2">
        <v>89682.78</v>
      </c>
      <c r="K126" s="2">
        <v>68380.81</v>
      </c>
      <c r="L126" s="2" t="s">
        <v>894</v>
      </c>
      <c r="M126" s="5">
        <v>6986.89</v>
      </c>
      <c r="N126" s="6">
        <v>0.826894903724961</v>
      </c>
    </row>
    <row r="127" spans="1:14">
      <c r="A127" s="2">
        <v>126</v>
      </c>
      <c r="B127" s="2">
        <v>118758</v>
      </c>
      <c r="C127" s="2" t="s">
        <v>1303</v>
      </c>
      <c r="D127" s="2" t="s">
        <v>32</v>
      </c>
      <c r="E127" s="2">
        <v>1371</v>
      </c>
      <c r="F127" s="2">
        <v>826</v>
      </c>
      <c r="G127" s="2">
        <v>145</v>
      </c>
      <c r="H127" s="2" t="s">
        <v>884</v>
      </c>
      <c r="I127" s="4">
        <v>0.67373572593801</v>
      </c>
      <c r="J127" s="2">
        <v>111416.68</v>
      </c>
      <c r="K127" s="2">
        <v>90740.69</v>
      </c>
      <c r="L127" s="2" t="s">
        <v>882</v>
      </c>
      <c r="M127" s="5">
        <v>3585.39</v>
      </c>
      <c r="N127" s="6">
        <v>0.841506115710941</v>
      </c>
    </row>
    <row r="128" spans="1:14">
      <c r="A128" s="2">
        <v>127</v>
      </c>
      <c r="B128" s="2">
        <v>118951</v>
      </c>
      <c r="C128" s="2" t="s">
        <v>1304</v>
      </c>
      <c r="D128" s="2" t="s">
        <v>13</v>
      </c>
      <c r="E128" s="2">
        <v>2018</v>
      </c>
      <c r="F128" s="2">
        <v>1013</v>
      </c>
      <c r="G128" s="2">
        <v>140</v>
      </c>
      <c r="H128" s="2" t="s">
        <v>963</v>
      </c>
      <c r="I128" s="4">
        <v>0.539403620873269</v>
      </c>
      <c r="J128" s="2">
        <v>98270.6</v>
      </c>
      <c r="K128" s="2">
        <v>63039.54</v>
      </c>
      <c r="L128" s="2" t="s">
        <v>1074</v>
      </c>
      <c r="M128" s="5">
        <v>3918.1</v>
      </c>
      <c r="N128" s="6">
        <v>0.6681279245383</v>
      </c>
    </row>
    <row r="129" spans="1:14">
      <c r="A129" s="2">
        <v>128</v>
      </c>
      <c r="B129" s="2">
        <v>119262</v>
      </c>
      <c r="C129" s="2" t="s">
        <v>1305</v>
      </c>
      <c r="D129" s="2" t="s">
        <v>36</v>
      </c>
      <c r="E129" s="2">
        <v>1658</v>
      </c>
      <c r="F129" s="2">
        <v>941</v>
      </c>
      <c r="G129" s="2">
        <v>208</v>
      </c>
      <c r="H129" s="2" t="s">
        <v>978</v>
      </c>
      <c r="I129" s="4">
        <v>0.648965517241379</v>
      </c>
      <c r="J129" s="2">
        <v>95289.71</v>
      </c>
      <c r="K129" s="2">
        <v>68316.63</v>
      </c>
      <c r="L129" s="2" t="s">
        <v>976</v>
      </c>
      <c r="M129" s="5">
        <v>6126.09</v>
      </c>
      <c r="N129" s="6">
        <v>0.766193992572307</v>
      </c>
    </row>
    <row r="130" spans="1:14">
      <c r="A130" s="2">
        <v>129</v>
      </c>
      <c r="B130" s="2">
        <v>119263</v>
      </c>
      <c r="C130" s="2" t="s">
        <v>1306</v>
      </c>
      <c r="D130" s="2" t="s">
        <v>13</v>
      </c>
      <c r="E130" s="2">
        <v>1409</v>
      </c>
      <c r="F130" s="2">
        <v>1052</v>
      </c>
      <c r="G130" s="2">
        <v>84</v>
      </c>
      <c r="H130" s="2" t="s">
        <v>668</v>
      </c>
      <c r="I130" s="4">
        <v>0.793962264150943</v>
      </c>
      <c r="J130" s="2">
        <v>114735.2</v>
      </c>
      <c r="K130" s="2">
        <v>103261.66</v>
      </c>
      <c r="L130" s="2" t="s">
        <v>666</v>
      </c>
      <c r="M130" s="5">
        <v>3082.45</v>
      </c>
      <c r="N130" s="6">
        <v>0.924846544308134</v>
      </c>
    </row>
    <row r="131" spans="1:14">
      <c r="A131" s="2">
        <v>130</v>
      </c>
      <c r="B131" s="2">
        <v>119622</v>
      </c>
      <c r="C131" s="2" t="s">
        <v>1307</v>
      </c>
      <c r="D131" s="2" t="s">
        <v>25</v>
      </c>
      <c r="E131" s="2">
        <v>1042</v>
      </c>
      <c r="F131" s="2">
        <v>671</v>
      </c>
      <c r="G131" s="2">
        <v>177</v>
      </c>
      <c r="H131" s="2" t="s">
        <v>812</v>
      </c>
      <c r="I131" s="4">
        <v>0.775722543352601</v>
      </c>
      <c r="J131" s="2">
        <v>72806.77</v>
      </c>
      <c r="K131" s="2">
        <v>57792.04</v>
      </c>
      <c r="L131" s="2" t="s">
        <v>810</v>
      </c>
      <c r="M131" s="5">
        <v>6278.91</v>
      </c>
      <c r="N131" s="6">
        <v>0.868689297987339</v>
      </c>
    </row>
    <row r="132" spans="1:14">
      <c r="A132" s="2">
        <v>131</v>
      </c>
      <c r="B132" s="2">
        <v>120844</v>
      </c>
      <c r="C132" s="2" t="s">
        <v>1308</v>
      </c>
      <c r="D132" s="2" t="s">
        <v>32</v>
      </c>
      <c r="E132" s="2">
        <v>3587</v>
      </c>
      <c r="F132" s="2">
        <v>1018</v>
      </c>
      <c r="G132" s="2">
        <v>1291</v>
      </c>
      <c r="H132" s="2" t="s">
        <v>1072</v>
      </c>
      <c r="I132" s="4">
        <v>0.443379790940767</v>
      </c>
      <c r="J132" s="2">
        <v>286822.82</v>
      </c>
      <c r="K132" s="2">
        <v>162270.8</v>
      </c>
      <c r="L132" s="2" t="s">
        <v>1071</v>
      </c>
      <c r="M132" s="5">
        <v>46827.83</v>
      </c>
      <c r="N132" s="6">
        <v>0.676142447806931</v>
      </c>
    </row>
    <row r="133" spans="1:14">
      <c r="A133" s="2">
        <v>132</v>
      </c>
      <c r="B133" s="2">
        <v>122198</v>
      </c>
      <c r="C133" s="2" t="s">
        <v>1309</v>
      </c>
      <c r="D133" s="2" t="s">
        <v>32</v>
      </c>
      <c r="E133" s="2">
        <v>1282</v>
      </c>
      <c r="F133" s="2">
        <v>596</v>
      </c>
      <c r="G133" s="2">
        <v>192</v>
      </c>
      <c r="H133" s="2" t="s">
        <v>1030</v>
      </c>
      <c r="I133" s="4">
        <v>0.546788990825688</v>
      </c>
      <c r="J133" s="2">
        <v>74446.79</v>
      </c>
      <c r="K133" s="2">
        <v>49323.63</v>
      </c>
      <c r="L133" s="2" t="s">
        <v>1028</v>
      </c>
      <c r="M133" s="5">
        <v>5805.74</v>
      </c>
      <c r="N133" s="6">
        <v>0.718573360984426</v>
      </c>
    </row>
    <row r="134" spans="1:14">
      <c r="A134" s="2">
        <v>133</v>
      </c>
      <c r="B134" s="2">
        <v>122906</v>
      </c>
      <c r="C134" s="2" t="s">
        <v>1310</v>
      </c>
      <c r="D134" s="2" t="s">
        <v>36</v>
      </c>
      <c r="E134" s="2">
        <v>2553</v>
      </c>
      <c r="F134" s="2">
        <v>1547</v>
      </c>
      <c r="G134" s="2">
        <v>662</v>
      </c>
      <c r="H134" s="2" t="s">
        <v>730</v>
      </c>
      <c r="I134" s="4">
        <v>0.818085668958223</v>
      </c>
      <c r="J134" s="2">
        <v>137194.97</v>
      </c>
      <c r="K134" s="2">
        <v>105236.38</v>
      </c>
      <c r="L134" s="2" t="s">
        <v>728</v>
      </c>
      <c r="M134" s="5">
        <v>20287.09</v>
      </c>
      <c r="N134" s="6">
        <v>0.900164984601551</v>
      </c>
    </row>
    <row r="135" spans="1:14">
      <c r="A135" s="2">
        <v>134</v>
      </c>
      <c r="B135" s="2">
        <v>123007</v>
      </c>
      <c r="C135" s="2" t="s">
        <v>1311</v>
      </c>
      <c r="D135" s="2" t="s">
        <v>201</v>
      </c>
      <c r="E135" s="2">
        <v>999</v>
      </c>
      <c r="F135" s="2">
        <v>622</v>
      </c>
      <c r="G135" s="2">
        <v>156</v>
      </c>
      <c r="H135" s="2" t="s">
        <v>788</v>
      </c>
      <c r="I135" s="4">
        <v>0.737841043890866</v>
      </c>
      <c r="J135" s="2">
        <v>62747.73</v>
      </c>
      <c r="K135" s="2">
        <v>49729.14</v>
      </c>
      <c r="L135" s="2" t="s">
        <v>786</v>
      </c>
      <c r="M135" s="5">
        <v>5736.36</v>
      </c>
      <c r="N135" s="6">
        <v>0.872267058307843</v>
      </c>
    </row>
    <row r="136" spans="1:14">
      <c r="A136" s="2">
        <v>135</v>
      </c>
      <c r="B136" s="2">
        <v>138202</v>
      </c>
      <c r="C136" s="2" t="s">
        <v>1312</v>
      </c>
      <c r="D136" s="2" t="s">
        <v>13</v>
      </c>
      <c r="E136" s="2">
        <v>2232</v>
      </c>
      <c r="F136" s="2">
        <v>920</v>
      </c>
      <c r="G136" s="2">
        <v>529</v>
      </c>
      <c r="H136" s="2" t="s">
        <v>982</v>
      </c>
      <c r="I136" s="4">
        <v>0.540223135642983</v>
      </c>
      <c r="J136" s="2">
        <v>157514.53</v>
      </c>
      <c r="K136" s="2">
        <v>108378.65</v>
      </c>
      <c r="L136" s="2" t="s">
        <v>980</v>
      </c>
      <c r="M136" s="5">
        <v>15941.93</v>
      </c>
      <c r="N136" s="6">
        <v>0.76553407933456</v>
      </c>
    </row>
    <row r="137" spans="1:14">
      <c r="A137" s="2">
        <v>136</v>
      </c>
      <c r="B137" s="2">
        <v>297863</v>
      </c>
      <c r="C137" s="2" t="s">
        <v>1313</v>
      </c>
      <c r="D137" s="2" t="s">
        <v>32</v>
      </c>
      <c r="E137" s="2">
        <v>2986</v>
      </c>
      <c r="F137" s="2">
        <v>1740</v>
      </c>
      <c r="G137" s="2">
        <v>646</v>
      </c>
      <c r="H137" s="2" t="s">
        <v>761</v>
      </c>
      <c r="I137" s="4">
        <v>0.743589743589744</v>
      </c>
      <c r="J137" s="2">
        <v>181803.18</v>
      </c>
      <c r="K137" s="2">
        <v>149155.31</v>
      </c>
      <c r="L137" s="2" t="s">
        <v>759</v>
      </c>
      <c r="M137" s="5">
        <v>14257.46</v>
      </c>
      <c r="N137" s="6">
        <v>0.89023646799214</v>
      </c>
    </row>
    <row r="138" spans="1:14">
      <c r="A138" s="2">
        <v>137</v>
      </c>
      <c r="B138" s="2">
        <v>298747</v>
      </c>
      <c r="C138" s="2" t="s">
        <v>1314</v>
      </c>
      <c r="D138" s="2" t="s">
        <v>36</v>
      </c>
      <c r="E138" s="2">
        <v>1187</v>
      </c>
      <c r="F138" s="2">
        <v>571</v>
      </c>
      <c r="G138" s="2">
        <v>205</v>
      </c>
      <c r="H138" s="2" t="s">
        <v>1010</v>
      </c>
      <c r="I138" s="4">
        <v>0.581466395112016</v>
      </c>
      <c r="J138" s="2">
        <v>58581.26</v>
      </c>
      <c r="K138" s="2">
        <v>38639.73</v>
      </c>
      <c r="L138" s="2" t="s">
        <v>1008</v>
      </c>
      <c r="M138" s="5">
        <v>6422.17</v>
      </c>
      <c r="N138" s="6">
        <v>0.740805293957391</v>
      </c>
    </row>
    <row r="139" spans="1:14">
      <c r="A139" s="2">
        <v>138</v>
      </c>
      <c r="B139" s="2">
        <v>302867</v>
      </c>
      <c r="C139" s="2" t="s">
        <v>1315</v>
      </c>
      <c r="D139" s="2" t="s">
        <v>36</v>
      </c>
      <c r="E139" s="2">
        <v>1314</v>
      </c>
      <c r="F139" s="2">
        <v>389</v>
      </c>
      <c r="G139" s="2">
        <v>401</v>
      </c>
      <c r="H139" s="2" t="s">
        <v>1079</v>
      </c>
      <c r="I139" s="4">
        <v>0.426067907995619</v>
      </c>
      <c r="J139" s="2">
        <v>47701.9</v>
      </c>
      <c r="K139" s="2">
        <v>24306.92</v>
      </c>
      <c r="L139" s="2" t="s">
        <v>1077</v>
      </c>
      <c r="M139" s="5">
        <v>11027.83</v>
      </c>
      <c r="N139" s="6">
        <v>0.662782178252918</v>
      </c>
    </row>
    <row r="140" spans="1:14">
      <c r="A140" s="2">
        <v>139</v>
      </c>
      <c r="B140" s="2">
        <v>122718</v>
      </c>
      <c r="C140" s="2" t="s">
        <v>1316</v>
      </c>
      <c r="D140" s="2" t="s">
        <v>201</v>
      </c>
      <c r="E140" s="2">
        <v>600</v>
      </c>
      <c r="F140" s="2">
        <v>470</v>
      </c>
      <c r="G140" s="2">
        <v>42</v>
      </c>
      <c r="H140" s="2" t="s">
        <v>643</v>
      </c>
      <c r="I140" s="4">
        <v>0.842293906810036</v>
      </c>
      <c r="J140" s="2">
        <v>41727.11</v>
      </c>
      <c r="K140" s="2">
        <v>37865.32</v>
      </c>
      <c r="L140" s="2" t="s">
        <v>641</v>
      </c>
      <c r="M140" s="5">
        <v>974.69</v>
      </c>
      <c r="N140" s="6">
        <v>0.929155127474638</v>
      </c>
    </row>
    <row r="141" spans="1:14">
      <c r="A141" s="2">
        <v>140</v>
      </c>
      <c r="B141" s="2">
        <v>110896</v>
      </c>
      <c r="C141" s="2" t="s">
        <v>1317</v>
      </c>
      <c r="D141" s="2" t="s">
        <v>280</v>
      </c>
      <c r="E141" s="2">
        <v>1102</v>
      </c>
      <c r="F141" s="2">
        <v>444</v>
      </c>
      <c r="G141" s="2">
        <v>346</v>
      </c>
      <c r="H141" s="2" t="s">
        <v>1040</v>
      </c>
      <c r="I141" s="4">
        <v>0.587301587301587</v>
      </c>
      <c r="J141" s="2">
        <v>61060.85</v>
      </c>
      <c r="K141" s="2">
        <v>35582.1</v>
      </c>
      <c r="L141" s="2" t="s">
        <v>761</v>
      </c>
      <c r="M141" s="5">
        <v>10424.77</v>
      </c>
      <c r="N141" s="6">
        <v>0.702702499877558</v>
      </c>
    </row>
    <row r="142" spans="1:14">
      <c r="A142" s="2">
        <v>141</v>
      </c>
      <c r="B142" s="2">
        <v>303881</v>
      </c>
      <c r="C142" s="2" t="s">
        <v>1318</v>
      </c>
      <c r="D142" s="2" t="s">
        <v>280</v>
      </c>
      <c r="E142" s="2">
        <v>661</v>
      </c>
      <c r="F142" s="2">
        <v>456</v>
      </c>
      <c r="G142" s="2">
        <v>121</v>
      </c>
      <c r="H142" s="2" t="s">
        <v>651</v>
      </c>
      <c r="I142" s="4">
        <v>0.844444444444444</v>
      </c>
      <c r="J142" s="2">
        <v>36591.9</v>
      </c>
      <c r="K142" s="2">
        <v>31059.82</v>
      </c>
      <c r="L142" s="2" t="s">
        <v>649</v>
      </c>
      <c r="M142" s="5">
        <v>3153.96</v>
      </c>
      <c r="N142" s="6">
        <v>0.928879590070441</v>
      </c>
    </row>
    <row r="143" spans="1:14">
      <c r="A143" s="2">
        <v>142</v>
      </c>
      <c r="B143" s="2">
        <v>110900</v>
      </c>
      <c r="C143" s="2" t="s">
        <v>1319</v>
      </c>
      <c r="D143" s="2" t="s">
        <v>280</v>
      </c>
      <c r="E143" s="2">
        <v>798</v>
      </c>
      <c r="F143" s="2">
        <v>374</v>
      </c>
      <c r="G143" s="2">
        <v>117</v>
      </c>
      <c r="H143" s="2" t="s">
        <v>1104</v>
      </c>
      <c r="I143" s="4">
        <v>0.549192364170338</v>
      </c>
      <c r="J143" s="2">
        <v>33355.76</v>
      </c>
      <c r="K143" s="2">
        <v>18051.18</v>
      </c>
      <c r="L143" s="2" t="s">
        <v>1102</v>
      </c>
      <c r="M143" s="5">
        <v>3628.19</v>
      </c>
      <c r="N143" s="6">
        <v>0.607220166330447</v>
      </c>
    </row>
    <row r="144" spans="1:14">
      <c r="A144" s="2">
        <v>143</v>
      </c>
      <c r="B144" s="2">
        <v>110906</v>
      </c>
      <c r="C144" s="2" t="s">
        <v>1320</v>
      </c>
      <c r="D144" s="2" t="s">
        <v>280</v>
      </c>
      <c r="E144" s="2">
        <v>1178</v>
      </c>
      <c r="F144" s="2">
        <v>621</v>
      </c>
      <c r="G144" s="2">
        <v>333</v>
      </c>
      <c r="H144" s="2" t="s">
        <v>993</v>
      </c>
      <c r="I144" s="4">
        <v>0.73491124260355</v>
      </c>
      <c r="J144" s="2">
        <v>63089.23</v>
      </c>
      <c r="K144" s="2">
        <v>38212.12</v>
      </c>
      <c r="L144" s="2" t="s">
        <v>991</v>
      </c>
      <c r="M144" s="5">
        <v>12474.75</v>
      </c>
      <c r="N144" s="6">
        <v>0.754964192065196</v>
      </c>
    </row>
    <row r="145" spans="1:14">
      <c r="A145" s="2">
        <v>144</v>
      </c>
      <c r="B145" s="2">
        <v>303882</v>
      </c>
      <c r="C145" s="2" t="s">
        <v>1321</v>
      </c>
      <c r="D145" s="2" t="s">
        <v>280</v>
      </c>
      <c r="E145" s="2">
        <v>1464</v>
      </c>
      <c r="F145" s="2">
        <v>510</v>
      </c>
      <c r="G145" s="2">
        <v>461</v>
      </c>
      <c r="H145" s="2" t="s">
        <v>1083</v>
      </c>
      <c r="I145" s="4">
        <v>0.508474576271186</v>
      </c>
      <c r="J145" s="2">
        <v>76354.2</v>
      </c>
      <c r="K145" s="2">
        <v>40081.38</v>
      </c>
      <c r="L145" s="2" t="s">
        <v>1081</v>
      </c>
      <c r="M145" s="5">
        <v>15778.92</v>
      </c>
      <c r="N145" s="6">
        <v>0.661678823440849</v>
      </c>
    </row>
    <row r="146" spans="1:14">
      <c r="A146" s="2">
        <v>145</v>
      </c>
      <c r="B146" s="2">
        <v>110907</v>
      </c>
      <c r="C146" s="2" t="s">
        <v>1322</v>
      </c>
      <c r="D146" s="2" t="s">
        <v>280</v>
      </c>
      <c r="E146" s="2">
        <v>503</v>
      </c>
      <c r="F146" s="2">
        <v>226</v>
      </c>
      <c r="G146" s="2">
        <v>59</v>
      </c>
      <c r="H146" s="2" t="s">
        <v>1069</v>
      </c>
      <c r="I146" s="4">
        <v>0.509009009009009</v>
      </c>
      <c r="J146" s="2">
        <v>26255.94</v>
      </c>
      <c r="K146" s="2">
        <v>16487.87</v>
      </c>
      <c r="L146" s="2" t="s">
        <v>1067</v>
      </c>
      <c r="M146" s="5">
        <v>1909.91</v>
      </c>
      <c r="N146" s="6">
        <v>0.677230332830445</v>
      </c>
    </row>
    <row r="147" spans="1:14">
      <c r="A147" s="2">
        <v>146</v>
      </c>
      <c r="B147" s="2">
        <v>110905</v>
      </c>
      <c r="C147" s="2" t="s">
        <v>1323</v>
      </c>
      <c r="D147" s="2" t="s">
        <v>280</v>
      </c>
      <c r="E147" s="2">
        <v>1113</v>
      </c>
      <c r="F147" s="2">
        <v>587</v>
      </c>
      <c r="G147" s="2">
        <v>359</v>
      </c>
      <c r="H147" s="2" t="s">
        <v>767</v>
      </c>
      <c r="I147" s="4">
        <v>0.778514588859416</v>
      </c>
      <c r="J147" s="2">
        <v>64270.4</v>
      </c>
      <c r="K147" s="2">
        <v>45389.05</v>
      </c>
      <c r="L147" s="2" t="s">
        <v>765</v>
      </c>
      <c r="M147" s="5">
        <v>13155.03</v>
      </c>
      <c r="N147" s="6">
        <v>0.887972639149438</v>
      </c>
    </row>
    <row r="148" spans="1:14">
      <c r="A148" s="2">
        <v>147</v>
      </c>
      <c r="B148" s="2">
        <v>126924</v>
      </c>
      <c r="C148" s="2" t="s">
        <v>1324</v>
      </c>
      <c r="D148" s="2" t="s">
        <v>488</v>
      </c>
      <c r="E148" s="2">
        <v>836</v>
      </c>
      <c r="F148" s="2">
        <v>306</v>
      </c>
      <c r="G148" s="2">
        <v>115</v>
      </c>
      <c r="H148" s="2" t="s">
        <v>1121</v>
      </c>
      <c r="I148" s="4">
        <v>0.424410540915395</v>
      </c>
      <c r="J148" s="2">
        <v>41026.18</v>
      </c>
      <c r="K148" s="2">
        <v>17862.63</v>
      </c>
      <c r="L148" s="2" t="s">
        <v>1119</v>
      </c>
      <c r="M148" s="5">
        <v>6232.22</v>
      </c>
      <c r="N148" s="6">
        <v>0.513383069935127</v>
      </c>
    </row>
    <row r="149" spans="1:14">
      <c r="A149" s="2">
        <v>148</v>
      </c>
      <c r="B149" s="2">
        <v>126920</v>
      </c>
      <c r="C149" s="2" t="s">
        <v>1325</v>
      </c>
      <c r="D149" s="2" t="s">
        <v>488</v>
      </c>
      <c r="E149" s="2">
        <v>1246</v>
      </c>
      <c r="F149" s="2">
        <v>465</v>
      </c>
      <c r="G149" s="2">
        <v>473</v>
      </c>
      <c r="H149" s="2" t="s">
        <v>990</v>
      </c>
      <c r="I149" s="4">
        <v>0.601552393272963</v>
      </c>
      <c r="J149" s="2">
        <v>58491.53</v>
      </c>
      <c r="K149" s="2">
        <v>31311.73</v>
      </c>
      <c r="L149" s="2" t="s">
        <v>1032</v>
      </c>
      <c r="M149" s="5">
        <v>14647.2</v>
      </c>
      <c r="N149" s="6">
        <v>0.714156881859068</v>
      </c>
    </row>
    <row r="150" spans="1:14">
      <c r="A150" s="2">
        <v>149</v>
      </c>
      <c r="B150" s="2">
        <v>126923</v>
      </c>
      <c r="C150" s="2" t="s">
        <v>1326</v>
      </c>
      <c r="D150" s="2" t="s">
        <v>488</v>
      </c>
      <c r="E150" s="2">
        <v>763</v>
      </c>
      <c r="F150" s="2">
        <v>388</v>
      </c>
      <c r="G150" s="2">
        <v>93</v>
      </c>
      <c r="H150" s="2" t="s">
        <v>1087</v>
      </c>
      <c r="I150" s="4">
        <v>0.57910447761194</v>
      </c>
      <c r="J150" s="2">
        <v>44011.52</v>
      </c>
      <c r="K150" s="2">
        <v>25754.83</v>
      </c>
      <c r="L150" s="2" t="s">
        <v>1085</v>
      </c>
      <c r="M150" s="5">
        <v>4893.23</v>
      </c>
      <c r="N150" s="6">
        <v>0.658383329128139</v>
      </c>
    </row>
    <row r="151" spans="1:14">
      <c r="A151" s="2">
        <v>150</v>
      </c>
      <c r="B151" s="2">
        <v>126926</v>
      </c>
      <c r="C151" s="2" t="s">
        <v>1327</v>
      </c>
      <c r="D151" s="2" t="s">
        <v>488</v>
      </c>
      <c r="E151" s="2">
        <v>745</v>
      </c>
      <c r="F151" s="2">
        <v>468</v>
      </c>
      <c r="G151" s="2">
        <v>104</v>
      </c>
      <c r="H151" s="2" t="s">
        <v>937</v>
      </c>
      <c r="I151" s="4">
        <v>0.730109204368175</v>
      </c>
      <c r="J151" s="2">
        <v>48314.34</v>
      </c>
      <c r="K151" s="2">
        <v>35548.88</v>
      </c>
      <c r="L151" s="2" t="s">
        <v>935</v>
      </c>
      <c r="M151" s="5">
        <v>4178.08</v>
      </c>
      <c r="N151" s="6">
        <v>0.805434805758349</v>
      </c>
    </row>
    <row r="152" spans="1:14">
      <c r="A152" s="2">
        <v>151</v>
      </c>
      <c r="B152" s="2">
        <v>126918</v>
      </c>
      <c r="C152" s="2" t="s">
        <v>1328</v>
      </c>
      <c r="D152" s="2" t="s">
        <v>488</v>
      </c>
      <c r="E152" s="2">
        <v>771</v>
      </c>
      <c r="F152" s="2">
        <v>459</v>
      </c>
      <c r="G152" s="2">
        <v>183</v>
      </c>
      <c r="H152" s="2" t="s">
        <v>877</v>
      </c>
      <c r="I152" s="4">
        <v>0.780612244897959</v>
      </c>
      <c r="J152" s="2">
        <v>34740.91</v>
      </c>
      <c r="K152" s="2">
        <v>25702.86</v>
      </c>
      <c r="L152" s="2" t="s">
        <v>875</v>
      </c>
      <c r="M152" s="5">
        <v>4320.3</v>
      </c>
      <c r="N152" s="6">
        <v>0.844915996096068</v>
      </c>
    </row>
    <row r="153" spans="1:14">
      <c r="A153" s="2">
        <v>152</v>
      </c>
      <c r="B153" s="2">
        <v>111124</v>
      </c>
      <c r="C153" s="2" t="s">
        <v>1329</v>
      </c>
      <c r="D153" s="2" t="s">
        <v>382</v>
      </c>
      <c r="E153" s="2">
        <v>563</v>
      </c>
      <c r="F153" s="2">
        <v>112</v>
      </c>
      <c r="G153" s="2">
        <v>191</v>
      </c>
      <c r="H153" s="2" t="s">
        <v>1137</v>
      </c>
      <c r="I153" s="4">
        <v>0.301075268817204</v>
      </c>
      <c r="J153" s="2">
        <v>29269.57</v>
      </c>
      <c r="K153" s="2">
        <v>9118.95</v>
      </c>
      <c r="L153" s="2" t="s">
        <v>1136</v>
      </c>
      <c r="M153" s="5">
        <v>5111.68</v>
      </c>
      <c r="N153" s="6">
        <v>0.377472949831297</v>
      </c>
    </row>
    <row r="154" spans="1:14">
      <c r="A154" s="2">
        <v>153</v>
      </c>
      <c r="B154" s="2">
        <v>111121</v>
      </c>
      <c r="C154" s="2" t="s">
        <v>1330</v>
      </c>
      <c r="D154" s="2" t="s">
        <v>382</v>
      </c>
      <c r="E154" s="2">
        <v>686</v>
      </c>
      <c r="F154" s="2">
        <v>213</v>
      </c>
      <c r="G154" s="2">
        <v>112</v>
      </c>
      <c r="H154" s="2" t="s">
        <v>1100</v>
      </c>
      <c r="I154" s="4">
        <v>0.371080139372822</v>
      </c>
      <c r="J154" s="2">
        <v>41157.04</v>
      </c>
      <c r="K154" s="2">
        <v>22872.04</v>
      </c>
      <c r="L154" s="2" t="s">
        <v>1098</v>
      </c>
      <c r="M154" s="5">
        <v>3867.84</v>
      </c>
      <c r="N154" s="6">
        <v>0.613369018375294</v>
      </c>
    </row>
    <row r="155" spans="1:14">
      <c r="A155" s="2">
        <v>154</v>
      </c>
      <c r="B155" s="2">
        <v>111158</v>
      </c>
      <c r="C155" s="2" t="s">
        <v>1331</v>
      </c>
      <c r="D155" s="2" t="s">
        <v>382</v>
      </c>
      <c r="E155" s="2">
        <v>1508</v>
      </c>
      <c r="F155" s="2">
        <v>479</v>
      </c>
      <c r="G155" s="2">
        <v>258</v>
      </c>
      <c r="H155" s="2" t="s">
        <v>1125</v>
      </c>
      <c r="I155" s="4">
        <v>0.3832</v>
      </c>
      <c r="J155" s="2">
        <v>70542.52</v>
      </c>
      <c r="K155" s="2">
        <v>31644.75</v>
      </c>
      <c r="L155" s="2" t="s">
        <v>1123</v>
      </c>
      <c r="M155" s="5">
        <v>8138.24</v>
      </c>
      <c r="N155" s="6">
        <v>0.507092622493201</v>
      </c>
    </row>
    <row r="156" spans="1:14">
      <c r="A156" s="2">
        <v>155</v>
      </c>
      <c r="B156" s="2">
        <v>111119</v>
      </c>
      <c r="C156" s="2" t="s">
        <v>1332</v>
      </c>
      <c r="D156" s="2" t="s">
        <v>382</v>
      </c>
      <c r="E156" s="2">
        <v>1131</v>
      </c>
      <c r="F156" s="2">
        <v>267</v>
      </c>
      <c r="G156" s="2">
        <v>505</v>
      </c>
      <c r="H156" s="2" t="s">
        <v>1130</v>
      </c>
      <c r="I156" s="4">
        <v>0.426517571884984</v>
      </c>
      <c r="J156" s="2">
        <v>48614.85</v>
      </c>
      <c r="K156" s="2">
        <v>15540.36</v>
      </c>
      <c r="L156" s="2" t="s">
        <v>1128</v>
      </c>
      <c r="M156" s="5">
        <v>16043.38</v>
      </c>
      <c r="N156" s="6">
        <v>0.477115708931774</v>
      </c>
    </row>
    <row r="157" ht="14.25" spans="1:14">
      <c r="A157" s="7" t="s">
        <v>1139</v>
      </c>
      <c r="B157" s="7" t="s">
        <v>1333</v>
      </c>
      <c r="C157" s="8" t="s">
        <v>1333</v>
      </c>
      <c r="D157" s="2" t="e">
        <v>#N/A</v>
      </c>
      <c r="E157" s="2">
        <f>SUM(E2:E156)</f>
        <v>328822</v>
      </c>
      <c r="F157" s="2">
        <f>SUM(F2:F156)</f>
        <v>158076</v>
      </c>
      <c r="G157" s="2">
        <f>SUM(G2:G156)</f>
        <v>92018</v>
      </c>
      <c r="H157" s="9">
        <f>F157/E157</f>
        <v>0.480734257440196</v>
      </c>
      <c r="I157" s="4">
        <v>1.42651757188498</v>
      </c>
      <c r="J157" s="2">
        <f>SUM(J2:J156)</f>
        <v>26283405.68</v>
      </c>
      <c r="K157" s="2">
        <f>SUM(K2:K156)</f>
        <v>20138203.18</v>
      </c>
      <c r="L157" s="10">
        <f>K157/J157</f>
        <v>0.766194587763179</v>
      </c>
      <c r="M157" s="2">
        <f>SUM(M2:M156)</f>
        <v>2743344.43</v>
      </c>
      <c r="N157" s="6">
        <v>1.47711570893177</v>
      </c>
    </row>
  </sheetData>
  <autoFilter xmlns:etc="http://www.wps.cn/officeDocument/2017/etCustomData" ref="A1:P157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分人员任务</vt:lpstr>
      <vt:lpstr>门店</vt:lpstr>
      <vt:lpstr>分片区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2023-11-27T03:06:00Z</dcterms:created>
  <dcterms:modified xsi:type="dcterms:W3CDTF">2025-09-03T07:43:05Z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06562EC85E184711BD549B7031568B3D_13</vt:lpwstr>
  </property>
  <property fmtid="{D5CDD505-2E9C-101B-9397-08002B2CF9AE}" pid="3" name="KSOProductBuildVer">
    <vt:lpwstr>2052-12.1.0.22529</vt:lpwstr>
  </property>
</Properties>
</file>