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门店" sheetId="2" r:id="rId1"/>
    <sheet name="分人员任务" sheetId="5" r:id="rId2"/>
    <sheet name="分片区" sheetId="9" r:id="rId3"/>
    <sheet name="Sheet4" sheetId="13" r:id="rId4"/>
  </sheets>
  <definedNames>
    <definedName name="_xlnm._FilterDatabase" localSheetId="0" hidden="1">门店!$A$1:$V$158</definedName>
    <definedName name="_xlnm._FilterDatabase" localSheetId="1" hidden="1">分人员任务!$A$1:$M$336</definedName>
    <definedName name="_xlnm._FilterDatabase" localSheetId="2" hidden="1">分片区!$A$1:$AF$15</definedName>
    <definedName name="_xlnm._FilterDatabase" localSheetId="3" hidden="1">Sheet4!$A$1:$P$159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<sst xmlns="http://schemas.openxmlformats.org/spreadsheetml/2006/main" count="3339" uniqueCount="1358">
  <si>
    <t>门店ID</t>
  </si>
  <si>
    <t>片区</t>
  </si>
  <si>
    <t>片区主管</t>
  </si>
  <si>
    <t>店长</t>
  </si>
  <si>
    <t>门店名称</t>
  </si>
  <si>
    <t>正式员工在岗人数</t>
  </si>
  <si>
    <t>5月会员办卡任务</t>
  </si>
  <si>
    <t>5月实际完成</t>
  </si>
  <si>
    <t>办卡完成率</t>
  </si>
  <si>
    <t>会员消费占比任务</t>
  </si>
  <si>
    <t>剔除线上后销售占比</t>
  </si>
  <si>
    <t>4月同期消费占比</t>
  </si>
  <si>
    <t>数据对比</t>
  </si>
  <si>
    <t>完成差额</t>
  </si>
  <si>
    <t>会员笔数占比任务</t>
  </si>
  <si>
    <t>剔除线上后笔数占比</t>
  </si>
  <si>
    <t>4月同期笔数占比</t>
  </si>
  <si>
    <t>备注</t>
  </si>
  <si>
    <t>西门片区</t>
  </si>
  <si>
    <t>梅茜</t>
  </si>
  <si>
    <t>黄雨</t>
  </si>
  <si>
    <t>彭州人民医院店</t>
  </si>
  <si>
    <t>52.33%</t>
  </si>
  <si>
    <t>49.05%</t>
  </si>
  <si>
    <t>25.38%</t>
  </si>
  <si>
    <t>22.89%</t>
  </si>
  <si>
    <t>笔数占比完成后三名门店，由店长指定至少一名员工回公司学习及抄写“会员权益及开卡话术”至少2遍</t>
  </si>
  <si>
    <t>旗舰片区</t>
  </si>
  <si>
    <t>谭庆娟</t>
  </si>
  <si>
    <t>向海英</t>
  </si>
  <si>
    <t>青龙街店</t>
  </si>
  <si>
    <t>63.51%</t>
  </si>
  <si>
    <t>65.3%</t>
  </si>
  <si>
    <t>31.2%</t>
  </si>
  <si>
    <t>27.65%</t>
  </si>
  <si>
    <t>迪里拜尔·阿合买提</t>
  </si>
  <si>
    <t>尚锦路店</t>
  </si>
  <si>
    <t>40.92%</t>
  </si>
  <si>
    <t>43.39%</t>
  </si>
  <si>
    <t>22.64%</t>
  </si>
  <si>
    <t>销售占比完成后三名门店，由店长指定至少一名员工回公司学习及抄写“会员权益及开卡话术”至少2遍</t>
  </si>
  <si>
    <t>东门片区</t>
  </si>
  <si>
    <t>毛静静</t>
  </si>
  <si>
    <t>辜瑞琪</t>
  </si>
  <si>
    <t>十二桥店</t>
  </si>
  <si>
    <t>59.5%</t>
  </si>
  <si>
    <t>51.52%</t>
  </si>
  <si>
    <t>33.83%</t>
  </si>
  <si>
    <t>30.47%</t>
  </si>
  <si>
    <t>王晓雁</t>
  </si>
  <si>
    <t>庆云南街店</t>
  </si>
  <si>
    <t>68.17%</t>
  </si>
  <si>
    <t>61.38%</t>
  </si>
  <si>
    <t>33.58%</t>
  </si>
  <si>
    <t>30.5%</t>
  </si>
  <si>
    <t>新津片</t>
  </si>
  <si>
    <t>王燕丽</t>
  </si>
  <si>
    <t>邹惠</t>
  </si>
  <si>
    <t>双流锦华路店</t>
  </si>
  <si>
    <t>69.12%</t>
  </si>
  <si>
    <t>69.95%</t>
  </si>
  <si>
    <t>52.98%</t>
  </si>
  <si>
    <t>54.61%</t>
  </si>
  <si>
    <t>开卡完成率后三名，由店长指定至少一名员工回公司学习及抄写“会员权益及开卡话术”至少2遍</t>
  </si>
  <si>
    <t>大邑片区</t>
  </si>
  <si>
    <t>刘美玲</t>
  </si>
  <si>
    <t>李沙</t>
  </si>
  <si>
    <t>大邑安仁镇千禧街药店</t>
  </si>
  <si>
    <t>58.43%</t>
  </si>
  <si>
    <t>59.43%</t>
  </si>
  <si>
    <t>34.32%</t>
  </si>
  <si>
    <t>33.85%</t>
  </si>
  <si>
    <t>线上笔数较多，任务减半</t>
  </si>
  <si>
    <t>宋留艺</t>
  </si>
  <si>
    <t>宏济中路店</t>
  </si>
  <si>
    <t>61.24%</t>
  </si>
  <si>
    <t>52.04%</t>
  </si>
  <si>
    <t>39.96%</t>
  </si>
  <si>
    <t>34.59%</t>
  </si>
  <si>
    <t>唐文琼</t>
  </si>
  <si>
    <t>梨花街店</t>
  </si>
  <si>
    <t>52.14%</t>
  </si>
  <si>
    <t>51.15%</t>
  </si>
  <si>
    <t>36.49%</t>
  </si>
  <si>
    <t>32.39%</t>
  </si>
  <si>
    <t>南门片区</t>
  </si>
  <si>
    <t>陈冰雪</t>
  </si>
  <si>
    <t>谭凤旭</t>
  </si>
  <si>
    <t>吉瑞三路店</t>
  </si>
  <si>
    <t>46.75%</t>
  </si>
  <si>
    <t>42.99%</t>
  </si>
  <si>
    <t>26.71%</t>
  </si>
  <si>
    <t>23.16%</t>
  </si>
  <si>
    <t>成旭</t>
  </si>
  <si>
    <t>佳灵路店</t>
  </si>
  <si>
    <t>46.33%</t>
  </si>
  <si>
    <t>45.63%</t>
  </si>
  <si>
    <t>30.06%</t>
  </si>
  <si>
    <t>27.76%</t>
  </si>
  <si>
    <t>郭定秀</t>
  </si>
  <si>
    <t>倪家桥店</t>
  </si>
  <si>
    <t>58.95%</t>
  </si>
  <si>
    <t>49.33%</t>
  </si>
  <si>
    <t>32.19%</t>
  </si>
  <si>
    <t>纪莉萍</t>
  </si>
  <si>
    <t>中和新下街店</t>
  </si>
  <si>
    <t>54.26%</t>
  </si>
  <si>
    <t>56.66%</t>
  </si>
  <si>
    <t>37.5%</t>
  </si>
  <si>
    <t>37.32%</t>
  </si>
  <si>
    <t>夏彩红</t>
  </si>
  <si>
    <t>温江店</t>
  </si>
  <si>
    <t>85.56%</t>
  </si>
  <si>
    <t>47.26%</t>
  </si>
  <si>
    <t>39.03%</t>
  </si>
  <si>
    <t>39.19%</t>
  </si>
  <si>
    <t>朱文艺</t>
  </si>
  <si>
    <t>新园大道店</t>
  </si>
  <si>
    <t>77.07%</t>
  </si>
  <si>
    <t>77.7%</t>
  </si>
  <si>
    <t>64.55%</t>
  </si>
  <si>
    <t>61.84%</t>
  </si>
  <si>
    <t>任远芳</t>
  </si>
  <si>
    <t>新乐中街店</t>
  </si>
  <si>
    <t>81.41%</t>
  </si>
  <si>
    <t>78.21%</t>
  </si>
  <si>
    <t>67.34%</t>
  </si>
  <si>
    <t>69.59%</t>
  </si>
  <si>
    <t>蒋雪琴</t>
  </si>
  <si>
    <t>成汉南路店</t>
  </si>
  <si>
    <t>77.71%</t>
  </si>
  <si>
    <t>74.23%</t>
  </si>
  <si>
    <t>52.82%</t>
  </si>
  <si>
    <t>51.5%</t>
  </si>
  <si>
    <t>王芳1</t>
  </si>
  <si>
    <t>榕声路店</t>
  </si>
  <si>
    <t>70.08%</t>
  </si>
  <si>
    <t>65.52%</t>
  </si>
  <si>
    <t>49.36%</t>
  </si>
  <si>
    <t>45.58%</t>
  </si>
  <si>
    <t>唐倩</t>
  </si>
  <si>
    <t>大石西路店</t>
  </si>
  <si>
    <t>84.44%</t>
  </si>
  <si>
    <t>79.22%</t>
  </si>
  <si>
    <t>68.45%</t>
  </si>
  <si>
    <t>70.27%</t>
  </si>
  <si>
    <t>于春莲</t>
  </si>
  <si>
    <t>民丰大道店</t>
  </si>
  <si>
    <t>77.49%</t>
  </si>
  <si>
    <t>76.74%</t>
  </si>
  <si>
    <t>57.21%</t>
  </si>
  <si>
    <t>55.69%</t>
  </si>
  <si>
    <t>马雪</t>
  </si>
  <si>
    <t>成华区万科路</t>
  </si>
  <si>
    <t>87.8%</t>
  </si>
  <si>
    <t>82.28%</t>
  </si>
  <si>
    <t>71.73%</t>
  </si>
  <si>
    <t>65.93%</t>
  </si>
  <si>
    <t>施雪</t>
  </si>
  <si>
    <t>柳翠路店</t>
  </si>
  <si>
    <t>86.75%</t>
  </si>
  <si>
    <t>82.4%</t>
  </si>
  <si>
    <t>75.8%</t>
  </si>
  <si>
    <t>71.37%</t>
  </si>
  <si>
    <t>张昌永</t>
  </si>
  <si>
    <t>大源北街</t>
  </si>
  <si>
    <t>87.1%</t>
  </si>
  <si>
    <t>72.9%</t>
  </si>
  <si>
    <t>66.67%</t>
  </si>
  <si>
    <t>59.99%</t>
  </si>
  <si>
    <t>吴佩娟</t>
  </si>
  <si>
    <t>万宇路店</t>
  </si>
  <si>
    <t>85.16%</t>
  </si>
  <si>
    <t>79.45%</t>
  </si>
  <si>
    <t>72.53%</t>
  </si>
  <si>
    <t>66.62%</t>
  </si>
  <si>
    <t>王慧</t>
  </si>
  <si>
    <t>温江江安店</t>
  </si>
  <si>
    <t>72.8%</t>
  </si>
  <si>
    <t>70.53%</t>
  </si>
  <si>
    <t>51.17%</t>
  </si>
  <si>
    <t>49.38%</t>
  </si>
  <si>
    <t>易永红</t>
  </si>
  <si>
    <t>金马河路店</t>
  </si>
  <si>
    <t>76.32%</t>
  </si>
  <si>
    <t>72.62%</t>
  </si>
  <si>
    <t>60.47%</t>
  </si>
  <si>
    <t>58.39%</t>
  </si>
  <si>
    <t>黎丹</t>
  </si>
  <si>
    <t>大华街店</t>
  </si>
  <si>
    <t>76.37%</t>
  </si>
  <si>
    <t>72.52%</t>
  </si>
  <si>
    <t>64.25%</t>
  </si>
  <si>
    <t>62.06%</t>
  </si>
  <si>
    <t>李紫雯</t>
  </si>
  <si>
    <t>蜀辉路店</t>
  </si>
  <si>
    <t>84.38%</t>
  </si>
  <si>
    <t>66%</t>
  </si>
  <si>
    <t>66.58%</t>
  </si>
  <si>
    <t>李红梅</t>
  </si>
  <si>
    <t>中和公济桥店</t>
  </si>
  <si>
    <t>71.43%</t>
  </si>
  <si>
    <t>56.3%</t>
  </si>
  <si>
    <t>58.31%</t>
  </si>
  <si>
    <t>45.1%</t>
  </si>
  <si>
    <t>邹婷</t>
  </si>
  <si>
    <t>蜀鑫路店</t>
  </si>
  <si>
    <t>74.37%</t>
  </si>
  <si>
    <t>76.51%</t>
  </si>
  <si>
    <t>63.53%</t>
  </si>
  <si>
    <t>63.13%</t>
  </si>
  <si>
    <t>廖晓静</t>
  </si>
  <si>
    <t>光华西一路店</t>
  </si>
  <si>
    <t>77.47%</t>
  </si>
  <si>
    <t>71.28%</t>
  </si>
  <si>
    <t>60.03%</t>
  </si>
  <si>
    <t>54.85%</t>
  </si>
  <si>
    <t>王丹</t>
  </si>
  <si>
    <t>光华北五路店</t>
  </si>
  <si>
    <t>70.87%</t>
  </si>
  <si>
    <t>65.85%</t>
  </si>
  <si>
    <t>54.64%</t>
  </si>
  <si>
    <t>49%</t>
  </si>
  <si>
    <t>敬长薇</t>
  </si>
  <si>
    <t>天顺路店</t>
  </si>
  <si>
    <t>89.33%</t>
  </si>
  <si>
    <t>84.15%</t>
  </si>
  <si>
    <t>74.32%</t>
  </si>
  <si>
    <t>72.6%</t>
  </si>
  <si>
    <t>贾兰</t>
  </si>
  <si>
    <t>泰和二街店</t>
  </si>
  <si>
    <t>83.45%</t>
  </si>
  <si>
    <t>78.11%</t>
  </si>
  <si>
    <t>65.69%</t>
  </si>
  <si>
    <t>63.64%</t>
  </si>
  <si>
    <t>程改</t>
  </si>
  <si>
    <t>金祥路店</t>
  </si>
  <si>
    <t>63.41%</t>
  </si>
  <si>
    <t>63.77%</t>
  </si>
  <si>
    <t>46.99%</t>
  </si>
  <si>
    <t>45.93%</t>
  </si>
  <si>
    <t>李秀芳</t>
  </si>
  <si>
    <t>蜀源路店</t>
  </si>
  <si>
    <t>92.13%</t>
  </si>
  <si>
    <t>84.37%</t>
  </si>
  <si>
    <t>82.61%</t>
  </si>
  <si>
    <t>69.88%</t>
  </si>
  <si>
    <t>张莉</t>
  </si>
  <si>
    <t>雅安芦山店</t>
  </si>
  <si>
    <t>71.67%</t>
  </si>
  <si>
    <t>65.19%</t>
  </si>
  <si>
    <t>54.71%</t>
  </si>
  <si>
    <t>46.2%</t>
  </si>
  <si>
    <t>黄雅冰</t>
  </si>
  <si>
    <t>泰和西二街店</t>
  </si>
  <si>
    <t>85.7%</t>
  </si>
  <si>
    <t>65.35%</t>
  </si>
  <si>
    <t>71.19%</t>
  </si>
  <si>
    <t>53.33%</t>
  </si>
  <si>
    <t>林铃</t>
  </si>
  <si>
    <t>天久南巷店</t>
  </si>
  <si>
    <t>73.37%</t>
  </si>
  <si>
    <t>74.25%</t>
  </si>
  <si>
    <t>55.74%</t>
  </si>
  <si>
    <t>53.97%</t>
  </si>
  <si>
    <t>邛崃片区</t>
  </si>
  <si>
    <t>何巍</t>
  </si>
  <si>
    <t>杨平</t>
  </si>
  <si>
    <t>邛崃中心店</t>
  </si>
  <si>
    <t>68.6%</t>
  </si>
  <si>
    <t>63.78%</t>
  </si>
  <si>
    <t>35.87%</t>
  </si>
  <si>
    <t>33.04%</t>
  </si>
  <si>
    <t>马婷婷</t>
  </si>
  <si>
    <t>邛崃洪川店</t>
  </si>
  <si>
    <t>91.67%</t>
  </si>
  <si>
    <t>88.98%</t>
  </si>
  <si>
    <t>81.48%</t>
  </si>
  <si>
    <t>79.34%</t>
  </si>
  <si>
    <t>闵雪</t>
  </si>
  <si>
    <t>邛崃羊安镇店</t>
  </si>
  <si>
    <t>71.44%</t>
  </si>
  <si>
    <t>62.26%</t>
  </si>
  <si>
    <t>61.13%</t>
  </si>
  <si>
    <t>48.64%</t>
  </si>
  <si>
    <t>刘燕</t>
  </si>
  <si>
    <t>邛崃翠荫街店</t>
  </si>
  <si>
    <t>86.1%</t>
  </si>
  <si>
    <t>81.9%</t>
  </si>
  <si>
    <t>73.2%</t>
  </si>
  <si>
    <t>67.04%</t>
  </si>
  <si>
    <t>戚彩</t>
  </si>
  <si>
    <t>邛崃杏林路店</t>
  </si>
  <si>
    <t>81.25%</t>
  </si>
  <si>
    <t>75.97%</t>
  </si>
  <si>
    <t>47.71%</t>
  </si>
  <si>
    <t>47.23%</t>
  </si>
  <si>
    <t>崇州片区</t>
  </si>
  <si>
    <t>黄梅</t>
  </si>
  <si>
    <t>母小琴</t>
  </si>
  <si>
    <t>崇州中心店</t>
  </si>
  <si>
    <t>77.98%</t>
  </si>
  <si>
    <t>75.73%</t>
  </si>
  <si>
    <t>60%</t>
  </si>
  <si>
    <t>59.12%</t>
  </si>
  <si>
    <t>韩艳梅</t>
  </si>
  <si>
    <t>崇州怀远店</t>
  </si>
  <si>
    <t>92.92%</t>
  </si>
  <si>
    <t>71.16%</t>
  </si>
  <si>
    <t>80.95%</t>
  </si>
  <si>
    <t>70.76%</t>
  </si>
  <si>
    <t>骆素花</t>
  </si>
  <si>
    <t>崇州三江店</t>
  </si>
  <si>
    <t>78.49%</t>
  </si>
  <si>
    <t>71.62%</t>
  </si>
  <si>
    <t>60.71%</t>
  </si>
  <si>
    <t>57.99%</t>
  </si>
  <si>
    <t>陈凤珍</t>
  </si>
  <si>
    <t>崇州金带街店</t>
  </si>
  <si>
    <t>77.69%</t>
  </si>
  <si>
    <t>67.22%</t>
  </si>
  <si>
    <t>55.23%</t>
  </si>
  <si>
    <t>52.24%</t>
  </si>
  <si>
    <t>涂思佩</t>
  </si>
  <si>
    <t>崇州尚贤坊店</t>
  </si>
  <si>
    <t>73.68%</t>
  </si>
  <si>
    <t>71.31%</t>
  </si>
  <si>
    <t>44%</t>
  </si>
  <si>
    <t>39.12%</t>
  </si>
  <si>
    <t>胡建梅</t>
  </si>
  <si>
    <t>崇州永康东路店</t>
  </si>
  <si>
    <t>71.8%</t>
  </si>
  <si>
    <t>62.15%</t>
  </si>
  <si>
    <t>41.8%</t>
  </si>
  <si>
    <t>42.38%</t>
  </si>
  <si>
    <t>彭勤</t>
  </si>
  <si>
    <t>崇州蜀州中路店</t>
  </si>
  <si>
    <t>69.01%</t>
  </si>
  <si>
    <t>75.7%</t>
  </si>
  <si>
    <t>55.93%</t>
  </si>
  <si>
    <t>56.95%</t>
  </si>
  <si>
    <t>熊小玲</t>
  </si>
  <si>
    <t>大邑子龙店</t>
  </si>
  <si>
    <t>91.69%</t>
  </si>
  <si>
    <t>80.31%</t>
  </si>
  <si>
    <t>68.86%</t>
  </si>
  <si>
    <t>李娟</t>
  </si>
  <si>
    <t>大邑东壕沟店</t>
  </si>
  <si>
    <t>80.15%</t>
  </si>
  <si>
    <t>81.01%</t>
  </si>
  <si>
    <t>66.63%</t>
  </si>
  <si>
    <t>68.15%</t>
  </si>
  <si>
    <t>马香容</t>
  </si>
  <si>
    <t>大邑沙渠镇店</t>
  </si>
  <si>
    <t>89.39%</t>
  </si>
  <si>
    <t>88.14%</t>
  </si>
  <si>
    <t>85.37%</t>
  </si>
  <si>
    <t>82.6%</t>
  </si>
  <si>
    <t>付曦</t>
  </si>
  <si>
    <t>大邑通达店</t>
  </si>
  <si>
    <t>77.54%</t>
  </si>
  <si>
    <t>80.48%</t>
  </si>
  <si>
    <t>64.19%</t>
  </si>
  <si>
    <t>64.75%</t>
  </si>
  <si>
    <t>刘娟</t>
  </si>
  <si>
    <t>大邑新场镇店</t>
  </si>
  <si>
    <t>83.74%</t>
  </si>
  <si>
    <t>75.48%</t>
  </si>
  <si>
    <t>69.85%</t>
  </si>
  <si>
    <t>66.59%</t>
  </si>
  <si>
    <t>李秀辉</t>
  </si>
  <si>
    <t>内蒙古桃源店</t>
  </si>
  <si>
    <t>31.63%</t>
  </si>
  <si>
    <t>33.78%</t>
  </si>
  <si>
    <t>14.91%</t>
  </si>
  <si>
    <t>16.11%</t>
  </si>
  <si>
    <t>刘秋菊</t>
  </si>
  <si>
    <t>大邑东街店</t>
  </si>
  <si>
    <t>84.96%</t>
  </si>
  <si>
    <t>76.96%</t>
  </si>
  <si>
    <t>72.32%</t>
  </si>
  <si>
    <t>68.29%</t>
  </si>
  <si>
    <t>范阳</t>
  </si>
  <si>
    <t>大邑潘家街店</t>
  </si>
  <si>
    <t>83.07%</t>
  </si>
  <si>
    <t>79.35%</t>
  </si>
  <si>
    <t>67.1%</t>
  </si>
  <si>
    <t>63.7%</t>
  </si>
  <si>
    <t>黄霞</t>
  </si>
  <si>
    <t>大邑北街店</t>
  </si>
  <si>
    <t>84%</t>
  </si>
  <si>
    <t>79.54%</t>
  </si>
  <si>
    <t>74.29%</t>
  </si>
  <si>
    <t>68.98%</t>
  </si>
  <si>
    <t>朱欢</t>
  </si>
  <si>
    <t>大邑观音阁西街店</t>
  </si>
  <si>
    <t>92.15%</t>
  </si>
  <si>
    <t>75.03%</t>
  </si>
  <si>
    <t>72.44%</t>
  </si>
  <si>
    <t>田兰</t>
  </si>
  <si>
    <t>大邑元通路店</t>
  </si>
  <si>
    <t>85.83%</t>
  </si>
  <si>
    <t>82.41%</t>
  </si>
  <si>
    <t>70.67%</t>
  </si>
  <si>
    <t>62.87%</t>
  </si>
  <si>
    <t>简万婕</t>
  </si>
  <si>
    <t>大邑金巷西街店</t>
  </si>
  <si>
    <t>87.12%</t>
  </si>
  <si>
    <t>88.11%</t>
  </si>
  <si>
    <t>73%</t>
  </si>
  <si>
    <t>74.19%</t>
  </si>
  <si>
    <t>杨素芬</t>
  </si>
  <si>
    <t>西部店</t>
  </si>
  <si>
    <t>60.1%</t>
  </si>
  <si>
    <t>72.89%</t>
  </si>
  <si>
    <t>24.2%</t>
  </si>
  <si>
    <t>35.9%</t>
  </si>
  <si>
    <t>吴成芬</t>
  </si>
  <si>
    <t>沙河源店</t>
  </si>
  <si>
    <t>98.66%</t>
  </si>
  <si>
    <t>46.11%</t>
  </si>
  <si>
    <t>53.87%</t>
  </si>
  <si>
    <t>44.31%</t>
  </si>
  <si>
    <t>魏津</t>
  </si>
  <si>
    <t>光华店</t>
  </si>
  <si>
    <t>93.63%</t>
  </si>
  <si>
    <t>89.22%</t>
  </si>
  <si>
    <t>80.3%</t>
  </si>
  <si>
    <t>胡艳弘</t>
  </si>
  <si>
    <t>清江东路店</t>
  </si>
  <si>
    <t>84.19%</t>
  </si>
  <si>
    <t>81.59%</t>
  </si>
  <si>
    <t>63.57%</t>
  </si>
  <si>
    <t>57.54%</t>
  </si>
  <si>
    <t>刘秀琼</t>
  </si>
  <si>
    <t>枣子巷店</t>
  </si>
  <si>
    <t>76.03%</t>
  </si>
  <si>
    <t>74.17%</t>
  </si>
  <si>
    <t>60.99%</t>
  </si>
  <si>
    <t>55.79%</t>
  </si>
  <si>
    <t>朱晓桃</t>
  </si>
  <si>
    <t>光华村街店</t>
  </si>
  <si>
    <t>82.22%</t>
  </si>
  <si>
    <t>85.95%</t>
  </si>
  <si>
    <t>66.72%</t>
  </si>
  <si>
    <t>67.3%</t>
  </si>
  <si>
    <t>刘新</t>
  </si>
  <si>
    <t>土龙路店</t>
  </si>
  <si>
    <t>81.66%</t>
  </si>
  <si>
    <t>78.51%</t>
  </si>
  <si>
    <t>63.98%</t>
  </si>
  <si>
    <t>63.06%</t>
  </si>
  <si>
    <t>冯婧恩</t>
  </si>
  <si>
    <t>金丝街店</t>
  </si>
  <si>
    <t>55.94%</t>
  </si>
  <si>
    <t>40.01%</t>
  </si>
  <si>
    <t>37.55%</t>
  </si>
  <si>
    <t>曾蕾蕾</t>
  </si>
  <si>
    <t>顺和街店</t>
  </si>
  <si>
    <t>88.2%</t>
  </si>
  <si>
    <t>80.92%</t>
  </si>
  <si>
    <t>82.7%</t>
  </si>
  <si>
    <t>70.33%</t>
  </si>
  <si>
    <t>向丽容</t>
  </si>
  <si>
    <t>青羊区北东街店</t>
  </si>
  <si>
    <t>73.65%</t>
  </si>
  <si>
    <t>72.73%</t>
  </si>
  <si>
    <t>58.56%</t>
  </si>
  <si>
    <t>56.43%</t>
  </si>
  <si>
    <t>江月红</t>
  </si>
  <si>
    <t>郫筒镇东大街药店</t>
  </si>
  <si>
    <t>87.57%</t>
  </si>
  <si>
    <t>80.02%</t>
  </si>
  <si>
    <t>魏小琴</t>
  </si>
  <si>
    <t>交大三店</t>
  </si>
  <si>
    <t>88.49%</t>
  </si>
  <si>
    <t>65.07%</t>
  </si>
  <si>
    <t>65%</t>
  </si>
  <si>
    <t>51.63%</t>
  </si>
  <si>
    <t>马艺芮</t>
  </si>
  <si>
    <t>交大黄苑东街</t>
  </si>
  <si>
    <t>77.45%</t>
  </si>
  <si>
    <t>79.03%</t>
  </si>
  <si>
    <t>65.88%</t>
  </si>
  <si>
    <t>63.47%</t>
  </si>
  <si>
    <t>邓智</t>
  </si>
  <si>
    <t>金沙路店</t>
  </si>
  <si>
    <t>84.39%</t>
  </si>
  <si>
    <t>78.58%</t>
  </si>
  <si>
    <t>74.43%</t>
  </si>
  <si>
    <t>邹东梅</t>
  </si>
  <si>
    <t>郫县一环路东南段店</t>
  </si>
  <si>
    <t>77.79%</t>
  </si>
  <si>
    <t>72.48%</t>
  </si>
  <si>
    <t>56.46%</t>
  </si>
  <si>
    <t>56.37%</t>
  </si>
  <si>
    <t>陈文芳</t>
  </si>
  <si>
    <t>银河北街店</t>
  </si>
  <si>
    <t>92.94%</t>
  </si>
  <si>
    <t>90.43%</t>
  </si>
  <si>
    <t>81.61%</t>
  </si>
  <si>
    <t>82.55%</t>
  </si>
  <si>
    <t>张阿几</t>
  </si>
  <si>
    <t>贝森北路店</t>
  </si>
  <si>
    <t>71.7%</t>
  </si>
  <si>
    <t>66.45%</t>
  </si>
  <si>
    <t>46.85%</t>
  </si>
  <si>
    <t>48.93%</t>
  </si>
  <si>
    <t>常玲</t>
  </si>
  <si>
    <t>蜀汉东路店</t>
  </si>
  <si>
    <t>55.84%</t>
  </si>
  <si>
    <t>41.86%</t>
  </si>
  <si>
    <t>39%</t>
  </si>
  <si>
    <t>王萱</t>
  </si>
  <si>
    <t>大悦路店</t>
  </si>
  <si>
    <t>77.9%</t>
  </si>
  <si>
    <t>64.68%</t>
  </si>
  <si>
    <t>59.59%</t>
  </si>
  <si>
    <t>49.22%</t>
  </si>
  <si>
    <t>高敏</t>
  </si>
  <si>
    <t>银沙路店</t>
  </si>
  <si>
    <t>90.75%</t>
  </si>
  <si>
    <t>86.51%</t>
  </si>
  <si>
    <t>83.26%</t>
  </si>
  <si>
    <t>76.97%</t>
  </si>
  <si>
    <t>代志斌</t>
  </si>
  <si>
    <t>花照壁店</t>
  </si>
  <si>
    <t>48.47%</t>
  </si>
  <si>
    <t>55.99%</t>
  </si>
  <si>
    <t>25.7%</t>
  </si>
  <si>
    <t>29.94%</t>
  </si>
  <si>
    <t>黄娟</t>
  </si>
  <si>
    <t>五福桥东路店</t>
  </si>
  <si>
    <t>79.78%</t>
  </si>
  <si>
    <t>80.66%</t>
  </si>
  <si>
    <t>63.85%</t>
  </si>
  <si>
    <t>63.49%</t>
  </si>
  <si>
    <t>廖艳萍</t>
  </si>
  <si>
    <t>花照壁中横街店</t>
  </si>
  <si>
    <t>79.06%</t>
  </si>
  <si>
    <t>74.39%</t>
  </si>
  <si>
    <t>43.6%</t>
  </si>
  <si>
    <t>40.74%</t>
  </si>
  <si>
    <t>龚敏</t>
  </si>
  <si>
    <t>沙湾东一路店</t>
  </si>
  <si>
    <t>76.65%</t>
  </si>
  <si>
    <t>75.71%</t>
  </si>
  <si>
    <t>63.52%</t>
  </si>
  <si>
    <t>60.09%</t>
  </si>
  <si>
    <t>龚正红</t>
  </si>
  <si>
    <t>文和路店</t>
  </si>
  <si>
    <t>75.36%</t>
  </si>
  <si>
    <t>74.22%</t>
  </si>
  <si>
    <t>55.47%</t>
  </si>
  <si>
    <t>55.65%</t>
  </si>
  <si>
    <t>曾欣然</t>
  </si>
  <si>
    <t>双林路店</t>
  </si>
  <si>
    <t>68.07%</t>
  </si>
  <si>
    <t>71.03%</t>
  </si>
  <si>
    <t>51.29%</t>
  </si>
  <si>
    <t>54.79%</t>
  </si>
  <si>
    <t>罗月月</t>
  </si>
  <si>
    <t>通盈街店</t>
  </si>
  <si>
    <t>90.13%</t>
  </si>
  <si>
    <t>85.71%</t>
  </si>
  <si>
    <t>74.55%</t>
  </si>
  <si>
    <t>69.75%</t>
  </si>
  <si>
    <t>殷岱菊</t>
  </si>
  <si>
    <t>杉板桥店</t>
  </si>
  <si>
    <t>86.55%</t>
  </si>
  <si>
    <t>78.86%</t>
  </si>
  <si>
    <t>78.31%</t>
  </si>
  <si>
    <t>70.96%</t>
  </si>
  <si>
    <t>韩守玉</t>
  </si>
  <si>
    <t>崔家店</t>
  </si>
  <si>
    <t>80.09%</t>
  </si>
  <si>
    <t>76.87%</t>
  </si>
  <si>
    <t>63.07%</t>
  </si>
  <si>
    <t>62.97%</t>
  </si>
  <si>
    <t>毛玉</t>
  </si>
  <si>
    <t>华油路店</t>
  </si>
  <si>
    <t>83.68%</t>
  </si>
  <si>
    <t>80.45%</t>
  </si>
  <si>
    <t>69.77%</t>
  </si>
  <si>
    <t>67.44%</t>
  </si>
  <si>
    <t>周燕</t>
  </si>
  <si>
    <t>高车一路店</t>
  </si>
  <si>
    <t>83.95%</t>
  </si>
  <si>
    <t>66.76%</t>
  </si>
  <si>
    <t>68.88%</t>
  </si>
  <si>
    <t>高红华</t>
  </si>
  <si>
    <t>羊子山西路店</t>
  </si>
  <si>
    <t>86.65%</t>
  </si>
  <si>
    <t>85.47%</t>
  </si>
  <si>
    <t>72.04%</t>
  </si>
  <si>
    <t>唐冬芳</t>
  </si>
  <si>
    <t>锦江区水杉街店</t>
  </si>
  <si>
    <t>78.22%</t>
  </si>
  <si>
    <t>76.6%</t>
  </si>
  <si>
    <t>61.85%</t>
  </si>
  <si>
    <t>58.36%</t>
  </si>
  <si>
    <t>黄杨</t>
  </si>
  <si>
    <t>新都马超东路</t>
  </si>
  <si>
    <t>89.16%</t>
  </si>
  <si>
    <t>86.5%</t>
  </si>
  <si>
    <t>74.81%</t>
  </si>
  <si>
    <t>72.22%</t>
  </si>
  <si>
    <t>吕彩霞</t>
  </si>
  <si>
    <t>成华区华泰路</t>
  </si>
  <si>
    <t>77.6%</t>
  </si>
  <si>
    <t>74.82%</t>
  </si>
  <si>
    <t>64.41%</t>
  </si>
  <si>
    <t>61.34%</t>
  </si>
  <si>
    <t>袁咏梅</t>
  </si>
  <si>
    <t>观音桥店</t>
  </si>
  <si>
    <t>87.95%</t>
  </si>
  <si>
    <t>91.15%</t>
  </si>
  <si>
    <t>81.1%</t>
  </si>
  <si>
    <t>82.16%</t>
  </si>
  <si>
    <t>朱朝霞</t>
  </si>
  <si>
    <t>新都新繁店</t>
  </si>
  <si>
    <t>82.89%</t>
  </si>
  <si>
    <t>80.91%</t>
  </si>
  <si>
    <t>62.13%</t>
  </si>
  <si>
    <t>60.77%</t>
  </si>
  <si>
    <t>刘春花</t>
  </si>
  <si>
    <t>华康路店</t>
  </si>
  <si>
    <t>73.57%</t>
  </si>
  <si>
    <t>69.64%</t>
  </si>
  <si>
    <t>57.89%</t>
  </si>
  <si>
    <t>王芳2</t>
  </si>
  <si>
    <t>劼人路店</t>
  </si>
  <si>
    <t>61.59%</t>
  </si>
  <si>
    <t>68.01%</t>
  </si>
  <si>
    <t>48.19%</t>
  </si>
  <si>
    <t>48.3%</t>
  </si>
  <si>
    <t>蒋友娟</t>
  </si>
  <si>
    <t>西林一街店</t>
  </si>
  <si>
    <t>66.25%</t>
  </si>
  <si>
    <t>59.9%</t>
  </si>
  <si>
    <t>44.37%</t>
  </si>
  <si>
    <t>42.46%</t>
  </si>
  <si>
    <t>廖红</t>
  </si>
  <si>
    <t>新都万和北路店</t>
  </si>
  <si>
    <t>86.12%</t>
  </si>
  <si>
    <t>70.88%</t>
  </si>
  <si>
    <t>70.56%</t>
  </si>
  <si>
    <t>张杰</t>
  </si>
  <si>
    <t>东昌一路店</t>
  </si>
  <si>
    <t>77.42%</t>
  </si>
  <si>
    <t>73.38%</t>
  </si>
  <si>
    <t>60.22%</t>
  </si>
  <si>
    <t>55.71%</t>
  </si>
  <si>
    <t>杨凤麟</t>
  </si>
  <si>
    <t>培华东路店</t>
  </si>
  <si>
    <t>85.82%</t>
  </si>
  <si>
    <t>81.68%</t>
  </si>
  <si>
    <t>56.82%</t>
  </si>
  <si>
    <t>56.06%</t>
  </si>
  <si>
    <t>梅雅霜</t>
  </si>
  <si>
    <t>静沙南路店</t>
  </si>
  <si>
    <t>78.1%</t>
  </si>
  <si>
    <t>79.89%</t>
  </si>
  <si>
    <t>60.78%</t>
  </si>
  <si>
    <t>66.17%</t>
  </si>
  <si>
    <t>郝丽秋</t>
  </si>
  <si>
    <t>水碾河路店</t>
  </si>
  <si>
    <t>68.83%</t>
  </si>
  <si>
    <t>52.86%</t>
  </si>
  <si>
    <t>62.1%</t>
  </si>
  <si>
    <t>53.4%</t>
  </si>
  <si>
    <t>雷宇佳</t>
  </si>
  <si>
    <t>驷马桥三路店</t>
  </si>
  <si>
    <t>71.5%</t>
  </si>
  <si>
    <t>66.95%</t>
  </si>
  <si>
    <t>59.75%</t>
  </si>
  <si>
    <t>57.62%</t>
  </si>
  <si>
    <t>黄艳</t>
  </si>
  <si>
    <t>华泰二路店</t>
  </si>
  <si>
    <t>60.4%</t>
  </si>
  <si>
    <t>57.48%</t>
  </si>
  <si>
    <t>44.96%</t>
  </si>
  <si>
    <t>45.64%</t>
  </si>
  <si>
    <t>李英</t>
  </si>
  <si>
    <t>医贸大道店</t>
  </si>
  <si>
    <t>82.73%</t>
  </si>
  <si>
    <t>79.29%</t>
  </si>
  <si>
    <t>71.38%</t>
  </si>
  <si>
    <t>67.15%</t>
  </si>
  <si>
    <t>张春丽</t>
  </si>
  <si>
    <t>大田坎店</t>
  </si>
  <si>
    <t>81.56%</t>
  </si>
  <si>
    <t>72.84%</t>
  </si>
  <si>
    <t>64.9%</t>
  </si>
  <si>
    <t>59.78%</t>
  </si>
  <si>
    <t>罗丹</t>
  </si>
  <si>
    <t>华美东街店</t>
  </si>
  <si>
    <t>65.74%</t>
  </si>
  <si>
    <t>52.58%</t>
  </si>
  <si>
    <t>41.57%</t>
  </si>
  <si>
    <t>34.5%</t>
  </si>
  <si>
    <t>旗舰店</t>
  </si>
  <si>
    <t>90.4%</t>
  </si>
  <si>
    <t>89.95%</t>
  </si>
  <si>
    <t>33.44%</t>
  </si>
  <si>
    <t>34.69%</t>
  </si>
  <si>
    <t>罗豪</t>
  </si>
  <si>
    <t>红星店</t>
  </si>
  <si>
    <t>76.9%</t>
  </si>
  <si>
    <t>72.69%</t>
  </si>
  <si>
    <t>56.83%</t>
  </si>
  <si>
    <t>49.24%</t>
  </si>
  <si>
    <t>林禹帅</t>
  </si>
  <si>
    <t>浆洗街店</t>
  </si>
  <si>
    <t>80.52%</t>
  </si>
  <si>
    <t>76.31%</t>
  </si>
  <si>
    <t>40.37%</t>
  </si>
  <si>
    <t>32.68%</t>
  </si>
  <si>
    <t>尹萍</t>
  </si>
  <si>
    <t>科华路店</t>
  </si>
  <si>
    <t>程霞芳</t>
  </si>
  <si>
    <t>童子街店</t>
  </si>
  <si>
    <t>84.22%</t>
  </si>
  <si>
    <t>70.13%</t>
  </si>
  <si>
    <t>68.9%</t>
  </si>
  <si>
    <t>54.96%</t>
  </si>
  <si>
    <t>李秀丽</t>
  </si>
  <si>
    <t>紫薇东路店</t>
  </si>
  <si>
    <t>80.78%</t>
  </si>
  <si>
    <t>60.61%</t>
  </si>
  <si>
    <t>61.36%</t>
  </si>
  <si>
    <t>何莹</t>
  </si>
  <si>
    <t>元华二巷店</t>
  </si>
  <si>
    <t>82.3%</t>
  </si>
  <si>
    <t>69.45%</t>
  </si>
  <si>
    <t>49.96%</t>
  </si>
  <si>
    <t>彭关敏</t>
  </si>
  <si>
    <t>丝竹路店</t>
  </si>
  <si>
    <t>79.63%</t>
  </si>
  <si>
    <t>72.39%</t>
  </si>
  <si>
    <t>64.02%</t>
  </si>
  <si>
    <t>58.1%</t>
  </si>
  <si>
    <t>唐丹</t>
  </si>
  <si>
    <t>肖家河</t>
  </si>
  <si>
    <t>70.28%</t>
  </si>
  <si>
    <t>65.37%</t>
  </si>
  <si>
    <t>46.3%</t>
  </si>
  <si>
    <t>42.86%</t>
  </si>
  <si>
    <t>陈慧</t>
  </si>
  <si>
    <t>科华北路店</t>
  </si>
  <si>
    <t>66.92%</t>
  </si>
  <si>
    <t>50.79%</t>
  </si>
  <si>
    <t>50.63%</t>
  </si>
  <si>
    <t>35.83%</t>
  </si>
  <si>
    <t>杨聪明</t>
  </si>
  <si>
    <t>长寿路店</t>
  </si>
  <si>
    <t>80.79%</t>
  </si>
  <si>
    <t>72.68%</t>
  </si>
  <si>
    <t>60.17%</t>
  </si>
  <si>
    <t>54.13%</t>
  </si>
  <si>
    <t>吴佩芸</t>
  </si>
  <si>
    <t>高攀西巷店</t>
  </si>
  <si>
    <t>86.25%</t>
  </si>
  <si>
    <t>82.43%</t>
  </si>
  <si>
    <t>67.06%</t>
  </si>
  <si>
    <t>王芙蓉</t>
  </si>
  <si>
    <t>建业路</t>
  </si>
  <si>
    <t>68.4%</t>
  </si>
  <si>
    <t>45.44%</t>
  </si>
  <si>
    <t>庄静</t>
  </si>
  <si>
    <t>新津兴义店</t>
  </si>
  <si>
    <t>84.26%</t>
  </si>
  <si>
    <t>79.11%</t>
  </si>
  <si>
    <t>70.75%</t>
  </si>
  <si>
    <t>68.33%</t>
  </si>
  <si>
    <t>新津五津西路店</t>
  </si>
  <si>
    <t>94.6%</t>
  </si>
  <si>
    <t>89.69%</t>
  </si>
  <si>
    <t>74.46%</t>
  </si>
  <si>
    <t>张琴</t>
  </si>
  <si>
    <t>新津邓双店</t>
  </si>
  <si>
    <t>97.8%</t>
  </si>
  <si>
    <t>96.67%</t>
  </si>
  <si>
    <t>95.51%</t>
  </si>
  <si>
    <t>92%</t>
  </si>
  <si>
    <t>王娅</t>
  </si>
  <si>
    <t>双流区三强西街药店</t>
  </si>
  <si>
    <t>58.48%</t>
  </si>
  <si>
    <t>56.47%</t>
  </si>
  <si>
    <t>41.36%</t>
  </si>
  <si>
    <t>39.86%</t>
  </si>
  <si>
    <t>祁荣</t>
  </si>
  <si>
    <t>武阳西路店</t>
  </si>
  <si>
    <t>87.31%</t>
  </si>
  <si>
    <t>80.4%</t>
  </si>
  <si>
    <t>69.08%</t>
  </si>
  <si>
    <t>66.84%</t>
  </si>
  <si>
    <t>朱春梅</t>
  </si>
  <si>
    <t>五津西路2店</t>
  </si>
  <si>
    <t>85.65%</t>
  </si>
  <si>
    <t>78.72%</t>
  </si>
  <si>
    <t>61.27%</t>
  </si>
  <si>
    <t>53.88%</t>
  </si>
  <si>
    <t>都江堰片</t>
  </si>
  <si>
    <t>杨科</t>
  </si>
  <si>
    <t>都江堰景中店</t>
  </si>
  <si>
    <t>86.42%</t>
  </si>
  <si>
    <t>86.11%</t>
  </si>
  <si>
    <t>64.78%</t>
  </si>
  <si>
    <t>韩启敏</t>
  </si>
  <si>
    <t>都江堰奎光中段</t>
  </si>
  <si>
    <t>81.96%</t>
  </si>
  <si>
    <t>84.04%</t>
  </si>
  <si>
    <t>64.58%</t>
  </si>
  <si>
    <t>68.85%</t>
  </si>
  <si>
    <t>杨文英</t>
  </si>
  <si>
    <t>都江堰翔凤路</t>
  </si>
  <si>
    <t>84.74%</t>
  </si>
  <si>
    <t>81.58%</t>
  </si>
  <si>
    <t>64.44%</t>
  </si>
  <si>
    <t>吴志海</t>
  </si>
  <si>
    <t>都江堰问道西路</t>
  </si>
  <si>
    <t>84.41%</t>
  </si>
  <si>
    <t>81.62%</t>
  </si>
  <si>
    <t>69.06%</t>
  </si>
  <si>
    <t>70.95%</t>
  </si>
  <si>
    <t>何丽萍</t>
  </si>
  <si>
    <t>都江堰聚源店</t>
  </si>
  <si>
    <t>89.01%</t>
  </si>
  <si>
    <t>80.71%</t>
  </si>
  <si>
    <t>孙佳丽</t>
  </si>
  <si>
    <t>都江堰蒲阳路店</t>
  </si>
  <si>
    <t>39.37%</t>
  </si>
  <si>
    <t>39.92%</t>
  </si>
  <si>
    <t>16.35%</t>
  </si>
  <si>
    <t>16.64%</t>
  </si>
  <si>
    <t>吴阳</t>
  </si>
  <si>
    <t>都江堰宝莲路店</t>
  </si>
  <si>
    <t>64.59%</t>
  </si>
  <si>
    <t>63.05%</t>
  </si>
  <si>
    <t>泸州片区</t>
  </si>
  <si>
    <t>黄良梅</t>
  </si>
  <si>
    <t>程丽平</t>
  </si>
  <si>
    <t>泸州飞跃路直营店</t>
  </si>
  <si>
    <t>73.59%</t>
  </si>
  <si>
    <t>75.68%</t>
  </si>
  <si>
    <t>59.73%</t>
  </si>
  <si>
    <t>55.58%</t>
  </si>
  <si>
    <t>贺玉兰</t>
  </si>
  <si>
    <t>泸州佳乐直营店</t>
  </si>
  <si>
    <t>58.09%</t>
  </si>
  <si>
    <t>49.85%</t>
  </si>
  <si>
    <t>43.93%</t>
  </si>
  <si>
    <t>35.88%</t>
  </si>
  <si>
    <t>夏秋梅</t>
  </si>
  <si>
    <t>泸州蓝田直营店</t>
  </si>
  <si>
    <t>63.88%</t>
  </si>
  <si>
    <t>56.98%</t>
  </si>
  <si>
    <t>57.6%</t>
  </si>
  <si>
    <t>雷聪</t>
  </si>
  <si>
    <t>泸州五直营店</t>
  </si>
  <si>
    <t>55.13%</t>
  </si>
  <si>
    <t>66.99%</t>
  </si>
  <si>
    <t>56%</t>
  </si>
  <si>
    <t>陈小兰</t>
  </si>
  <si>
    <t>泸州六直营店</t>
  </si>
  <si>
    <t>45.85%</t>
  </si>
  <si>
    <t>45.69%</t>
  </si>
  <si>
    <t>37.22%</t>
  </si>
  <si>
    <t>36.41%</t>
  </si>
  <si>
    <t>王映</t>
  </si>
  <si>
    <t>泸州七直营店</t>
  </si>
  <si>
    <t>43.55%</t>
  </si>
  <si>
    <t>46.81%</t>
  </si>
  <si>
    <t>35.34%</t>
  </si>
  <si>
    <t>38.13%</t>
  </si>
  <si>
    <t>达州片区</t>
  </si>
  <si>
    <t>王四维</t>
  </si>
  <si>
    <t>陈小娟</t>
  </si>
  <si>
    <t>达州鸿福新村店</t>
  </si>
  <si>
    <t>37.12%</t>
  </si>
  <si>
    <t>31.33%</t>
  </si>
  <si>
    <t>23.25%</t>
  </si>
  <si>
    <t>19.96%</t>
  </si>
  <si>
    <t>魏连</t>
  </si>
  <si>
    <t>达州华蜀南路店</t>
  </si>
  <si>
    <t>39.64%</t>
  </si>
  <si>
    <t>54.57%</t>
  </si>
  <si>
    <t>30.35%</t>
  </si>
  <si>
    <t>36.4%</t>
  </si>
  <si>
    <t>李树霞</t>
  </si>
  <si>
    <t>达州通川北路店</t>
  </si>
  <si>
    <t>29.87%</t>
  </si>
  <si>
    <t>33.65%</t>
  </si>
  <si>
    <t>18.18%</t>
  </si>
  <si>
    <t>11.27%</t>
  </si>
  <si>
    <t>李小芳</t>
  </si>
  <si>
    <t>达州领域广场店</t>
  </si>
  <si>
    <t>30.61%</t>
  </si>
  <si>
    <t>23.79%</t>
  </si>
  <si>
    <t>24.13%</t>
  </si>
  <si>
    <t>18.29%</t>
  </si>
  <si>
    <t>南充片区</t>
  </si>
  <si>
    <t>陈丽</t>
  </si>
  <si>
    <t>杨潇</t>
  </si>
  <si>
    <t>南充16店</t>
  </si>
  <si>
    <t>69.42%</t>
  </si>
  <si>
    <t>65.58%</t>
  </si>
  <si>
    <t>61.62%</t>
  </si>
  <si>
    <t>谭秀琼</t>
  </si>
  <si>
    <t>南充7店</t>
  </si>
  <si>
    <t>43.25%</t>
  </si>
  <si>
    <t>32.17%</t>
  </si>
  <si>
    <t>31.61%</t>
  </si>
  <si>
    <t>22.41%</t>
  </si>
  <si>
    <t>陈艳燕</t>
  </si>
  <si>
    <t>南充8店</t>
  </si>
  <si>
    <t>43.57%</t>
  </si>
  <si>
    <t>13.09%</t>
  </si>
  <si>
    <t>39.18%</t>
  </si>
  <si>
    <t>10.98%</t>
  </si>
  <si>
    <t>赵丽</t>
  </si>
  <si>
    <t>南充5店</t>
  </si>
  <si>
    <t>25.09%</t>
  </si>
  <si>
    <t>30.26%</t>
  </si>
  <si>
    <t>27.08%</t>
  </si>
  <si>
    <t>23.51%</t>
  </si>
  <si>
    <t>赵春艳</t>
  </si>
  <si>
    <t>南充3店</t>
  </si>
  <si>
    <t>53.72%</t>
  </si>
  <si>
    <t>50.61%</t>
  </si>
  <si>
    <t>50.33%</t>
  </si>
  <si>
    <t>38.3%</t>
  </si>
  <si>
    <t>敬海英</t>
  </si>
  <si>
    <t>南充11店</t>
  </si>
  <si>
    <t>50.6%</t>
  </si>
  <si>
    <t>56.4%</t>
  </si>
  <si>
    <t>李红梅2</t>
  </si>
  <si>
    <t>泸州佳裕店</t>
  </si>
  <si>
    <t>72.87%</t>
  </si>
  <si>
    <t>57.31%</t>
  </si>
  <si>
    <t>67.71%</t>
  </si>
  <si>
    <t>徐文敏</t>
  </si>
  <si>
    <t>泸州一店</t>
  </si>
  <si>
    <t>48.23%</t>
  </si>
  <si>
    <t>46.73%</t>
  </si>
  <si>
    <t>36.67%</t>
  </si>
  <si>
    <t>42.72%</t>
  </si>
  <si>
    <t>序号</t>
  </si>
  <si>
    <t>人员ID</t>
  </si>
  <si>
    <t>姓名</t>
  </si>
  <si>
    <t>5月办卡任务</t>
  </si>
  <si>
    <t>完成率</t>
  </si>
  <si>
    <t>任务差额</t>
  </si>
  <si>
    <t>积分奖励（分）</t>
  </si>
  <si>
    <t>上缴成长金（单位：元)</t>
  </si>
  <si>
    <t>卫鸿羽</t>
  </si>
  <si>
    <t>余欢</t>
  </si>
  <si>
    <t>杨秀娟</t>
  </si>
  <si>
    <t>何锦楠</t>
  </si>
  <si>
    <t>邱运丽</t>
  </si>
  <si>
    <t>张春苗</t>
  </si>
  <si>
    <t>成华区建业路药店</t>
  </si>
  <si>
    <t>郑欣慧</t>
  </si>
  <si>
    <t>范海英</t>
  </si>
  <si>
    <t>陈心雨</t>
  </si>
  <si>
    <t>李静</t>
  </si>
  <si>
    <t>邓华芬</t>
  </si>
  <si>
    <t>何英1</t>
  </si>
  <si>
    <t>高文棋</t>
  </si>
  <si>
    <t>高玉</t>
  </si>
  <si>
    <t>代曾莲</t>
  </si>
  <si>
    <t>周娟</t>
  </si>
  <si>
    <t>舒海燕</t>
  </si>
  <si>
    <t>王雪萍</t>
  </si>
  <si>
    <t>杨琼</t>
  </si>
  <si>
    <t>王波</t>
  </si>
  <si>
    <t>李可</t>
  </si>
  <si>
    <t>蒋小琼</t>
  </si>
  <si>
    <t>贺丽</t>
  </si>
  <si>
    <t>蔡小丽</t>
  </si>
  <si>
    <t>饶向倩</t>
  </si>
  <si>
    <t>张梅</t>
  </si>
  <si>
    <t>光华店（医馆）</t>
  </si>
  <si>
    <t>彭蕾</t>
  </si>
  <si>
    <t>汤雪芹</t>
  </si>
  <si>
    <t>青羊区十二桥店（医馆）</t>
  </si>
  <si>
    <t>曾宣悦</t>
  </si>
  <si>
    <t>冯莉</t>
  </si>
  <si>
    <t>王珊</t>
  </si>
  <si>
    <t>赵原</t>
  </si>
  <si>
    <t>黄长菊</t>
  </si>
  <si>
    <t>文成燕</t>
  </si>
  <si>
    <t>廖桂英</t>
  </si>
  <si>
    <t>严善群</t>
  </si>
  <si>
    <t>余志彬</t>
  </si>
  <si>
    <t>马昕</t>
  </si>
  <si>
    <t>张娟娟</t>
  </si>
  <si>
    <t>李银萍</t>
  </si>
  <si>
    <t>陈丽梅</t>
  </si>
  <si>
    <t>官静</t>
  </si>
  <si>
    <t>万宇路店（医馆）</t>
  </si>
  <si>
    <t>黄禹秀</t>
  </si>
  <si>
    <t>高新区大源北街</t>
  </si>
  <si>
    <t>侯玉肖</t>
  </si>
  <si>
    <t>胡元</t>
  </si>
  <si>
    <t>龚晓清</t>
  </si>
  <si>
    <t>陈梦露</t>
  </si>
  <si>
    <t>吴茹雪</t>
  </si>
  <si>
    <t>李桂芳</t>
  </si>
  <si>
    <t>黄兴中</t>
  </si>
  <si>
    <t>鄢珊珊</t>
  </si>
  <si>
    <t>李倩</t>
  </si>
  <si>
    <t>罗爱玲</t>
  </si>
  <si>
    <t>成华区万科路（医馆）</t>
  </si>
  <si>
    <t>卢卫琴</t>
  </si>
  <si>
    <t>张玉1</t>
  </si>
  <si>
    <t>唐瑶</t>
  </si>
  <si>
    <t>董召英</t>
  </si>
  <si>
    <t>锦江区柳翠路店</t>
  </si>
  <si>
    <t>何小容</t>
  </si>
  <si>
    <t>李甜甜</t>
  </si>
  <si>
    <t>门店销售占比和笔数占比同时完成任务，不交成长金</t>
  </si>
  <si>
    <t>杨伟钰</t>
  </si>
  <si>
    <t>金丝街店（医馆）</t>
  </si>
  <si>
    <t>王海鑫</t>
  </si>
  <si>
    <t>邓红梅</t>
  </si>
  <si>
    <t>李馨怡</t>
  </si>
  <si>
    <t>庞莉娜</t>
  </si>
  <si>
    <t>张科英</t>
  </si>
  <si>
    <t>殷瑞雪</t>
  </si>
  <si>
    <t>汤益霞</t>
  </si>
  <si>
    <t>谢玉涛</t>
  </si>
  <si>
    <t>科华路店（医馆）</t>
  </si>
  <si>
    <t>阴静</t>
  </si>
  <si>
    <t>潘静</t>
  </si>
  <si>
    <t>廖洵媛</t>
  </si>
  <si>
    <t>周金梅</t>
  </si>
  <si>
    <t>唐丽</t>
  </si>
  <si>
    <t>高斯</t>
  </si>
  <si>
    <t>王茹</t>
  </si>
  <si>
    <t>张群</t>
  </si>
  <si>
    <t>罗洁滟</t>
  </si>
  <si>
    <t>彭蓉</t>
  </si>
  <si>
    <t>唐礼萍</t>
  </si>
  <si>
    <t>邛崃洪川小区店</t>
  </si>
  <si>
    <t>高星宇</t>
  </si>
  <si>
    <t>彭亚丹</t>
  </si>
  <si>
    <t>桃源店</t>
  </si>
  <si>
    <t>郭益</t>
  </si>
  <si>
    <t>宋利鸿</t>
  </si>
  <si>
    <t>刘芬</t>
  </si>
  <si>
    <t>廖文莉</t>
  </si>
  <si>
    <t>古素琼</t>
  </si>
  <si>
    <t>金敏霜</t>
  </si>
  <si>
    <t>万义丽</t>
  </si>
  <si>
    <t>都江堰聚源镇中心街联建房药店</t>
  </si>
  <si>
    <t>易月红</t>
  </si>
  <si>
    <t>乐良清</t>
  </si>
  <si>
    <t>代富群</t>
  </si>
  <si>
    <t>周有惠</t>
  </si>
  <si>
    <t>詹少洋</t>
  </si>
  <si>
    <t>晏祥春</t>
  </si>
  <si>
    <t>卓敏</t>
  </si>
  <si>
    <t>陈婷婷</t>
  </si>
  <si>
    <t>曹琼</t>
  </si>
  <si>
    <t>王佳美</t>
  </si>
  <si>
    <t>蒋润</t>
  </si>
  <si>
    <t>郑越</t>
  </si>
  <si>
    <t>门店笔数占比同比上月有增长，不缴纳成长金</t>
  </si>
  <si>
    <t>甘甜</t>
  </si>
  <si>
    <t>魏琼芳</t>
  </si>
  <si>
    <t>陈礼凤</t>
  </si>
  <si>
    <t>何方喜</t>
  </si>
  <si>
    <t>李迎新</t>
  </si>
  <si>
    <t>黄思雨</t>
  </si>
  <si>
    <t>张玉2</t>
  </si>
  <si>
    <t>陈正连</t>
  </si>
  <si>
    <t>叶倪</t>
  </si>
  <si>
    <t>冯斯琪</t>
  </si>
  <si>
    <t>李艳</t>
  </si>
  <si>
    <t>唐敏</t>
  </si>
  <si>
    <t>王莉</t>
  </si>
  <si>
    <t>陈雪</t>
  </si>
  <si>
    <t>黄梅2</t>
  </si>
  <si>
    <t>付晓娟</t>
  </si>
  <si>
    <t>谢敏</t>
  </si>
  <si>
    <t>马芸</t>
  </si>
  <si>
    <t>冯学勤</t>
  </si>
  <si>
    <t>魏存敏</t>
  </si>
  <si>
    <t>阳玲</t>
  </si>
  <si>
    <t>羊玉梅</t>
  </si>
  <si>
    <t>姜孝杨</t>
  </si>
  <si>
    <t>病假，暂不考核</t>
  </si>
  <si>
    <t>陈娇娇</t>
  </si>
  <si>
    <t>赖春梅</t>
  </si>
  <si>
    <t>欧玲</t>
  </si>
  <si>
    <t>许静</t>
  </si>
  <si>
    <t>朱娟</t>
  </si>
  <si>
    <t>郑红艳</t>
  </si>
  <si>
    <t>冯开秀</t>
  </si>
  <si>
    <t>刘春梅</t>
  </si>
  <si>
    <t>熊代艳</t>
  </si>
  <si>
    <t>税越</t>
  </si>
  <si>
    <t>李敏会</t>
  </si>
  <si>
    <t>谢心钥</t>
  </si>
  <si>
    <t>潘杨</t>
  </si>
  <si>
    <t>吕海露</t>
  </si>
  <si>
    <t>宁玉清</t>
  </si>
  <si>
    <t>杜海江</t>
  </si>
  <si>
    <t>李丽</t>
  </si>
  <si>
    <t>杏林路店</t>
  </si>
  <si>
    <t>李宋琴</t>
  </si>
  <si>
    <t>王李秋</t>
  </si>
  <si>
    <t>请假不考核</t>
  </si>
  <si>
    <t>李雪梅</t>
  </si>
  <si>
    <t>吴萍</t>
  </si>
  <si>
    <t>周春宏</t>
  </si>
  <si>
    <t>朱佑艳</t>
  </si>
  <si>
    <t>宋小红</t>
  </si>
  <si>
    <t>陈晓蓉</t>
  </si>
  <si>
    <t>胡建兴</t>
  </si>
  <si>
    <t>周小芳</t>
  </si>
  <si>
    <t>曾娟</t>
  </si>
  <si>
    <t>申彩文</t>
  </si>
  <si>
    <t>蔡红秀</t>
  </si>
  <si>
    <t>张密</t>
  </si>
  <si>
    <t>李铃</t>
  </si>
  <si>
    <t>晏玲</t>
  </si>
  <si>
    <t>潘婷</t>
  </si>
  <si>
    <t>韩彬</t>
  </si>
  <si>
    <t>孙荣丽</t>
  </si>
  <si>
    <t>黄文君</t>
  </si>
  <si>
    <t>向桂西</t>
  </si>
  <si>
    <t>陈志勇</t>
  </si>
  <si>
    <t>张蓉2</t>
  </si>
  <si>
    <t>孙霁野</t>
  </si>
  <si>
    <t>曾静</t>
  </si>
  <si>
    <t>席礼丹</t>
  </si>
  <si>
    <t>张琴琴</t>
  </si>
  <si>
    <t>金巷西街店</t>
  </si>
  <si>
    <t>顾情</t>
  </si>
  <si>
    <t>任丹</t>
  </si>
  <si>
    <t>张莉2</t>
  </si>
  <si>
    <t>李霞2</t>
  </si>
  <si>
    <t>蒲晓芬</t>
  </si>
  <si>
    <t>张燕2</t>
  </si>
  <si>
    <t>龚艳</t>
  </si>
  <si>
    <t>王春艳</t>
  </si>
  <si>
    <t>陈芳</t>
  </si>
  <si>
    <t>黄丽宇</t>
  </si>
  <si>
    <t>王丽超</t>
  </si>
  <si>
    <t>刁乐</t>
  </si>
  <si>
    <t>韩国丽</t>
  </si>
  <si>
    <t>杜作莲</t>
  </si>
  <si>
    <t>管理片区</t>
  </si>
  <si>
    <t>5月开卡任务</t>
  </si>
  <si>
    <t>实际完成</t>
  </si>
  <si>
    <t>开卡完成率</t>
  </si>
  <si>
    <t>会员销售占比任务</t>
  </si>
  <si>
    <t>2025年5月总销售</t>
  </si>
  <si>
    <t>2025年5月会员销售</t>
  </si>
  <si>
    <t>2025年5月实际完成会员销售占比</t>
  </si>
  <si>
    <t>消费占比完成差额</t>
  </si>
  <si>
    <t>2025年5月总笔数</t>
  </si>
  <si>
    <t>2025年5月会员笔数</t>
  </si>
  <si>
    <t>2025年5月实际完成笔数占比</t>
  </si>
  <si>
    <t>笔数占比完成差额</t>
  </si>
  <si>
    <t>环比上月笔数占比</t>
  </si>
  <si>
    <t>环比上月销售占比</t>
  </si>
  <si>
    <t>2024年5月总笔数</t>
  </si>
  <si>
    <t>2024年5月会员笔数</t>
  </si>
  <si>
    <t>2024年5月笔数占比</t>
  </si>
  <si>
    <t>2024年5月总消费</t>
  </si>
  <si>
    <t>2024年5月会员消费</t>
  </si>
  <si>
    <t>2024年5月消费占比</t>
  </si>
  <si>
    <t>笔数占比同比去年（月）</t>
  </si>
  <si>
    <t>消费占比同比去年（月)</t>
  </si>
  <si>
    <t>笔数占比（环比）上月</t>
  </si>
  <si>
    <t>销售占比（环比）上月</t>
  </si>
  <si>
    <t>25年1-5月笔数占比</t>
  </si>
  <si>
    <t>25年1-5月销售占比</t>
  </si>
  <si>
    <t>24年1-5月（全月）笔数占比</t>
  </si>
  <si>
    <t>24年1-5月（全月）销售占比</t>
  </si>
  <si>
    <t>1-5月销售占比对比</t>
  </si>
  <si>
    <t>1-5月笔数占比对比</t>
  </si>
  <si>
    <t>小计</t>
  </si>
  <si>
    <t>合计</t>
  </si>
  <si>
    <t>总笔数</t>
  </si>
  <si>
    <t>线上笔数</t>
  </si>
  <si>
    <t>会员消费笔数</t>
  </si>
  <si>
    <t>会员消费笔数占比</t>
  </si>
  <si>
    <t>总销售</t>
  </si>
  <si>
    <t>线上销售</t>
  </si>
  <si>
    <t>会员消费</t>
  </si>
  <si>
    <t>会员消费占比</t>
  </si>
  <si>
    <t>行政区</t>
  </si>
  <si>
    <t>四川太极大药房连锁有限公司达州通川北路店</t>
  </si>
  <si>
    <t>达州片</t>
  </si>
  <si>
    <t>四川太极大药房连锁有限公司成都高新区尚锦路药店</t>
  </si>
  <si>
    <t>四川太极大药房连锁有限公司达州领域广场店</t>
  </si>
  <si>
    <t>四川太极大药房连锁有限公司南充5店</t>
  </si>
  <si>
    <t>南充片</t>
  </si>
  <si>
    <t>四川太极大药房连锁有限公司青羊区青龙街药店</t>
  </si>
  <si>
    <t>四川太极大药房连锁有限公司青羊区十二桥路药店</t>
  </si>
  <si>
    <t>四川太极大药房连锁有限公司锦江区庆云南街药店</t>
  </si>
  <si>
    <t>四川太极大药房连锁有限公司彭州市致和镇南三环路药店</t>
  </si>
  <si>
    <t>四川太极大药房连锁有限公司达州华蜀南路店</t>
  </si>
  <si>
    <t>四川太极大药房连锁有限公司泸州七直营店</t>
  </si>
  <si>
    <t>泸州片</t>
  </si>
  <si>
    <t>四川太极大药房连锁有限公司南充8店</t>
  </si>
  <si>
    <t>四川太极大药房连锁有限公司武侯区浆洗街药店</t>
  </si>
  <si>
    <t>四川太极大药房连锁有限公司武侯区倪家桥路药店</t>
  </si>
  <si>
    <t>四川太极大药房连锁有限公司成都高新区吉瑞三路二药房</t>
  </si>
  <si>
    <t>四川太极大药房连锁有限公司锦江区梨花街药店</t>
  </si>
  <si>
    <t>四川太极大药房连锁有限公司泸州一店</t>
  </si>
  <si>
    <t>四川太极大药房连锁有限公司锦江区宏济中路药店</t>
  </si>
  <si>
    <t>四川太极大药房连锁有限公司达州鸿福新村店</t>
  </si>
  <si>
    <t>四川太极大药房连锁有限公司金牛区花照壁中横街药店</t>
  </si>
  <si>
    <t>四川太极大药房连锁有限公司武侯区佳灵路药店</t>
  </si>
  <si>
    <t>四川太极大药房连锁有限公司崇州市崇阳镇尚贤坊街药店</t>
  </si>
  <si>
    <t>四川太极大药房连锁有限公司南充7店</t>
  </si>
  <si>
    <t>四川太极大药房连锁有限公司青羊区金祥路药店</t>
  </si>
  <si>
    <t>四川太极大药房连锁有限公司高新区新下街药店</t>
  </si>
  <si>
    <t>四川太极大药房连锁有限公司成都高新区肖家河正街药店</t>
  </si>
  <si>
    <t>四川太极大药房连锁有限公司泸州佳乐直营店</t>
  </si>
  <si>
    <t>四川太极大药房连锁有限公司青羊区金丝街药店</t>
  </si>
  <si>
    <t>四川太极大药房连锁有限公司新都区大丰街道华美东街药店</t>
  </si>
  <si>
    <t>四川太极大药房连锁有限公司南充3店</t>
  </si>
  <si>
    <t>四川太极大药房连锁有限公司成华区华泰路二药店</t>
  </si>
  <si>
    <t>四川太极大药房连锁有限公司金牛区花照壁药店</t>
  </si>
  <si>
    <t>四川太极大药房连锁有限公司泸州六直营店</t>
  </si>
  <si>
    <t>四川太极大药房连锁有限公司武侯区科华北路药店</t>
  </si>
  <si>
    <t>四川太极大药房连锁有限公司金牛区蜀汉路药店</t>
  </si>
  <si>
    <t>四川太极大药房连锁有限公司成华区双林路药店</t>
  </si>
  <si>
    <t>四川太极大药房连锁有限公司锦江区劼人路药店</t>
  </si>
  <si>
    <t>四川太极大药房连锁有限公司锦江区东大街药店</t>
  </si>
  <si>
    <t>四川太极大药房连锁有限公司邛崃市文君街道杏林路药店</t>
  </si>
  <si>
    <t>四川太极大药房连锁有限公司南充11店</t>
  </si>
  <si>
    <t>四川太极大药房连锁有限公司双流区东升街道三强西路药店</t>
  </si>
  <si>
    <t>四川太极大药房连锁有限公司青羊区光华北五路药店</t>
  </si>
  <si>
    <t>四川太极大药房连锁有限公司成华区培华东路药店</t>
  </si>
  <si>
    <t>四川太极大药房连锁有限公司温江区柳城镇凤溪大道药店</t>
  </si>
  <si>
    <t>四川太极大药房连锁有限公司成都高新区成汉南路药店</t>
  </si>
  <si>
    <t>四川太极大药房连锁有限公司青羊区北东街药店</t>
  </si>
  <si>
    <t>四川太极大药房连锁有限公司金牛区蓉北商贸大道药店</t>
  </si>
  <si>
    <t>四川太极大药房连锁有限公司青羊区红星路药店</t>
  </si>
  <si>
    <t>四川太极大药房连锁有限公司泸州蓝田直营店</t>
  </si>
  <si>
    <t>四川太极大药房连锁有限公司高新区中和公济桥路药店</t>
  </si>
  <si>
    <t>四川太极大药房连锁有限公司青羊区文和路药店</t>
  </si>
  <si>
    <t xml:space="preserve">四川太极大药房连锁有限公司崇州市崇阳镇永康东路药店 </t>
  </si>
  <si>
    <t>四川太极大药房连锁有限公司金牛区枣子巷药店</t>
  </si>
  <si>
    <t>四川太极大药房连锁有限公司成华区驷马桥三路药店</t>
  </si>
  <si>
    <t>四川太极大药房连锁有限公司成华区建业路药店</t>
  </si>
  <si>
    <t>四川太极大药房连锁有限公司成都高新区天久南巷药店</t>
  </si>
  <si>
    <t>四川太极大药房连锁有限公司成华区水碾河路药店</t>
  </si>
  <si>
    <t>四川太极大药房连锁有限公司郫县郫筒镇一环路东南段药店</t>
  </si>
  <si>
    <t>四川太极大药房连锁有限公司温江区公平街道江安路药店</t>
  </si>
  <si>
    <t>四川太极大药房连锁有限公司崇州市崇阳镇蜀州中路药店</t>
  </si>
  <si>
    <t>四川太极大药房连锁有限公司武侯区长寿路药店</t>
  </si>
  <si>
    <t>四川太极大药房连锁有限公司泸州佳裕店</t>
  </si>
  <si>
    <t>四川太极大药房连锁有限公司成华区金马河路药店</t>
  </si>
  <si>
    <t>雅安市太极智慧云医药科技有限公司</t>
  </si>
  <si>
    <t>四川太极大药房连锁有限公司大邑县晋原街道内蒙古大道桃源药店</t>
  </si>
  <si>
    <t>四川太极大药房连锁有限公司大邑县晋原镇东壕沟北段药店</t>
  </si>
  <si>
    <t>四川太极大药房连锁有限公司金牛区沙河源药店</t>
  </si>
  <si>
    <t>四川太极大药房连锁有限公司金牛区沙湾东一路药店</t>
  </si>
  <si>
    <t>四川太极大药房连锁有限公司成华区华康路药店</t>
  </si>
  <si>
    <t>四川太极大药房连锁有限公司青羊区贝森北路药店</t>
  </si>
  <si>
    <t>四川太极大药房连锁有限公司青羊区光华西一路药店</t>
  </si>
  <si>
    <t>四川太极大药房连锁有限公司武侯区科华街药店</t>
  </si>
  <si>
    <t>四川太极大药房连锁有限公司成都高新区泰和二街药店</t>
  </si>
  <si>
    <t>四川太极大药房连锁有限公司高新区紫薇东路药店</t>
  </si>
  <si>
    <t>四川太极大药房连锁有限公司青羊区蜀辉路药店</t>
  </si>
  <si>
    <t>四川太极大药房连锁有限公司武侯区丝竹路药店</t>
  </si>
  <si>
    <t>四川太极大药房连锁有限公司锦江区大田坎街药店</t>
  </si>
  <si>
    <t>四川太极大药房连锁有限公司泸州五直营店</t>
  </si>
  <si>
    <t>四川太极大药房连锁有限公司青羊区蜀鑫路药店</t>
  </si>
  <si>
    <t>四川太极大药房连锁有限公司成华区高车一路药店</t>
  </si>
  <si>
    <t>四川太极大药房连锁有限公司成都高新区元华二巷药店</t>
  </si>
  <si>
    <t>四川太极大药房连锁有限公司高新区新乐中街药店</t>
  </si>
  <si>
    <t>四川太极大药房连锁有限公司崇州市崇阳镇文化西街药店</t>
  </si>
  <si>
    <t>四川太极大药房连锁有限公司青羊区大石西路药店</t>
  </si>
  <si>
    <t>四川太极大药房连锁有限公司锦江区榕声路药店</t>
  </si>
  <si>
    <t>四川太极大药房连锁有限公司大邑县安仁镇千禧街药店</t>
  </si>
  <si>
    <t>四川太极大药房连锁有限公司南充16店</t>
  </si>
  <si>
    <t>四川太极大药房连锁有限公司新津县五津镇五津西路二药房</t>
  </si>
  <si>
    <t>四川太极大药房连锁有限公司邛崃市中心药店</t>
  </si>
  <si>
    <t>四川太极大药房连锁有限公司金牛区黄苑东街药店</t>
  </si>
  <si>
    <t>四川太极大药房连锁有限公司锦江区水杉街药店</t>
  </si>
  <si>
    <t>四川太极大药房连锁有限公司成华区华泰路药店</t>
  </si>
  <si>
    <t>四川太极大药房连锁有限公司新津县五津镇武阳西路药店</t>
  </si>
  <si>
    <t>四川太极大药房连锁有限公司青羊区光华村街药店</t>
  </si>
  <si>
    <t>四川太极大药房连锁有限公司大邑县金巷西街药店</t>
  </si>
  <si>
    <t>四川太极大药房连锁有限公司青羊区清江东路药店</t>
  </si>
  <si>
    <t>四川太极大药房连锁有限公司大邑县晋原镇通达东路五段药店</t>
  </si>
  <si>
    <t>四川太极大药房连锁有限公司泸州飞跃路直营店</t>
  </si>
  <si>
    <t>四川太极大药房连锁有限公司青羊区童子街药店</t>
  </si>
  <si>
    <t>四川太极大药房连锁有限公司锦江区静沙南路药店</t>
  </si>
  <si>
    <t>四川太极大药房连锁有限公司大邑县晋原镇潘家街药店</t>
  </si>
  <si>
    <t>四川太极大药房连锁有限公司金牛区交大路第三药店</t>
  </si>
  <si>
    <t>四川太极大药房连锁有限公司武侯区大华街药店</t>
  </si>
  <si>
    <t>四川太极大药房连锁有限公司金牛区五福桥东路药店</t>
  </si>
  <si>
    <t>四川太极大药房连锁有限公司成华区东昌路一药店</t>
  </si>
  <si>
    <t>四川太极大药房连锁有限公司新都区新繁镇繁江北路药店</t>
  </si>
  <si>
    <t>四川太极大药房连锁有限公司成华区西林一街药店</t>
  </si>
  <si>
    <t>四川太极大药房连锁有限公司成华区华油路药店</t>
  </si>
  <si>
    <t>四川太极大药房连锁有限公司成华区羊子山西路药店</t>
  </si>
  <si>
    <t>四川太极大药房连锁有限公司大邑县晋原街道观音阁街西段药店</t>
  </si>
  <si>
    <t>四川太极大药房连锁有限公司高新区大源三期药店</t>
  </si>
  <si>
    <t>四川太极大药房连锁有限公司大邑县晋原镇东街药店</t>
  </si>
  <si>
    <t>四川太极大药房连锁有限公司新津县五津镇五津西路药店</t>
  </si>
  <si>
    <t>四川太极大药房连锁有限公司大邑县晋原镇北街药店</t>
  </si>
  <si>
    <t>四川太极大药房连锁有限公司都江堰市灌口镇蒲阳路药店</t>
  </si>
  <si>
    <t>四川太极大药房连锁有限公司成都高新区天顺路药店</t>
  </si>
  <si>
    <t>四川太极大药房连锁有限公司成都高新区泰和二街三药店</t>
  </si>
  <si>
    <t>四川太极大药房连锁有限公司成华区万宇路药店</t>
  </si>
  <si>
    <t>四川太极大药房连锁有限公司都江堰市永丰街道宝莲路药店</t>
  </si>
  <si>
    <t>四川太极大药房连锁有限公司郫县郫筒镇东大街药店</t>
  </si>
  <si>
    <t>四川太极大药房连锁有限公司武侯区大悦路药店</t>
  </si>
  <si>
    <t>四川太极大药房连锁有限公司大邑县青霞街道元通路南段药店</t>
  </si>
  <si>
    <t>四川太极大药房连锁有限公司武侯区高攀西巷药店</t>
  </si>
  <si>
    <t>四川太极大药房连锁有限公司都江堰市聚源镇联建房药店</t>
  </si>
  <si>
    <t>四川太极大药房连锁有限公司高新区新园大道药店</t>
  </si>
  <si>
    <t>四川太极大药房连锁有限公司都江堰市奎光塔街道奎光路药店</t>
  </si>
  <si>
    <t>四川太极大药房连锁有限公司高新区土龙路药店</t>
  </si>
  <si>
    <t>四川太极大药房连锁有限公司金牛区金沙路药店</t>
  </si>
  <si>
    <t>四川太极大药房连锁有限公司都江堰市蒲阳镇问道西路药店</t>
  </si>
  <si>
    <t>四川太极大药房连锁有限公司邛崃市临邛镇洪川小区药店</t>
  </si>
  <si>
    <t>四川太极大药房连锁有限公司邛崃市文君街道办翠荫街药店</t>
  </si>
  <si>
    <t>四川太极大药房连锁有限公司崇州市崇阳镇金带街药店</t>
  </si>
  <si>
    <t>四川太极大药房连锁有限公司新都区斑竹园街道医贸大道药店</t>
  </si>
  <si>
    <t>四川太极大药房连锁有限公司高新区锦城大道药店</t>
  </si>
  <si>
    <t>四川太极大药房连锁有限公司成华区杉板桥南一路药店</t>
  </si>
  <si>
    <t>四川太极大药房连锁有限公司金牛区银沙路药店</t>
  </si>
  <si>
    <t>四川太极大药房连锁有限公司锦江区通盈街药店</t>
  </si>
  <si>
    <t>四川太极大药房连锁有限公司锦江区观音桥街药店</t>
  </si>
  <si>
    <t>四川太极大药房连锁有限公司双流县西航港街道锦华路一段药店</t>
  </si>
  <si>
    <t>四川太极大药房连锁有限公司锦江区柳翠路药店</t>
  </si>
  <si>
    <t>四川太极大药房连锁有限公司成华区崔家店路药店</t>
  </si>
  <si>
    <t>四川太极大药房连锁有限公司新都区新都街道兴乐北路药店</t>
  </si>
  <si>
    <t>四川太极大药房连锁有限公司青羊区蜀源路药店</t>
  </si>
  <si>
    <t>四川太极大药房连锁有限公司金牛区银河北街药店</t>
  </si>
  <si>
    <t>四川太极大药房连锁有限公司新都区新都街道万和北路药店</t>
  </si>
  <si>
    <t>四川太极大药房连锁有限公司大邑县晋原镇子龙街药店</t>
  </si>
  <si>
    <t>四川太极大药房连锁有限公司青羊区光华药店</t>
  </si>
  <si>
    <t>四川太极大药房连锁有限公司武侯区顺和街药店</t>
  </si>
  <si>
    <t>四川太极大药房连锁有限公司成华区万科路药店</t>
  </si>
  <si>
    <t>四川太极大药房连锁有限公司都江堰市幸福镇翔凤路药店</t>
  </si>
  <si>
    <t>四川太极大药房连锁有限公司都江堰幸福镇景中路药店</t>
  </si>
  <si>
    <t>四川太极大药房连锁有限公司邛崃市羊安镇永康大道药店</t>
  </si>
  <si>
    <t>四川太极大药房连锁有限公司新津县兴义镇万兴路药店</t>
  </si>
  <si>
    <t>四川太极大药房连锁有限公司大邑县新场镇文昌街药店</t>
  </si>
  <si>
    <t>四川太极大药房连锁有限公司大邑县沙渠镇利民街药店</t>
  </si>
  <si>
    <t>四川太极大药房连锁有限公司新津县邓双镇飞雪路药店</t>
  </si>
  <si>
    <t>四川太极大药房连锁有限公司崇州市三江镇崇新路药店</t>
  </si>
  <si>
    <t>四川太极大药房连锁有限公司崇州市怀远镇新正东街药店</t>
  </si>
  <si>
    <t>80.96%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</si>
</sst>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%"/>
    <numFmt numFmtId="178" formatCode="0.00_ "/>
  </numFmts>
  <fonts count="3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b/>
      <sz val="11"/>
      <color rgb="FF000000"/>
      <name val="宋体"/>
      <charset val="134"/>
    </font>
    <font>
      <sz val="11"/>
      <color rgb="FF000000"/>
      <name val="宋体"/>
      <charset val="134"/>
    </font>
    <font>
      <b/>
      <sz val="11"/>
      <color rgb="FFFF0000"/>
      <name val="宋体"/>
      <charset val="134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</font>
    <font>
      <b/>
      <sz val="11"/>
      <color theme="1"/>
      <name val="宋体"/>
      <charset val="134"/>
      <scheme val="minor"/>
    </font>
    <font>
      <sz val="12"/>
      <color rgb="FF000000"/>
      <name val="宋体"/>
      <charset val="134"/>
    </font>
    <font>
      <sz val="12"/>
      <color indexed="8"/>
      <name val="宋体"/>
      <charset val="134"/>
    </font>
    <font>
      <sz val="12"/>
      <color theme="1"/>
      <name val="宋体"/>
      <charset val="134"/>
    </font>
    <font>
      <b/>
      <sz val="11"/>
      <color rgb="FFFF0000"/>
      <name val="宋体"/>
      <charset val="134"/>
      <scheme val="minor"/>
    </font>
    <font>
      <sz val="9"/>
      <color rgb="FF000000"/>
      <name val="宋体"/>
      <charset val="134"/>
    </font>
    <font>
      <sz val="11"/>
      <color rgb="FFFF0000"/>
      <name val="宋体"/>
      <charset val="134"/>
      <scheme val="minor"/>
    </font>
    <font>
      <b/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theme="4" tint="0.8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9" borderId="2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10" borderId="5" applyNumberFormat="0" applyAlignment="0" applyProtection="0">
      <alignment vertical="center"/>
    </xf>
    <xf numFmtId="0" fontId="27" fillId="11" borderId="6" applyNumberFormat="0" applyAlignment="0" applyProtection="0">
      <alignment vertical="center"/>
    </xf>
    <xf numFmtId="0" fontId="28" fillId="11" borderId="5" applyNumberFormat="0" applyAlignment="0" applyProtection="0">
      <alignment vertical="center"/>
    </xf>
    <xf numFmtId="0" fontId="29" fillId="12" borderId="7" applyNumberFormat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36" fillId="37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</cellStyleXfs>
  <cellXfs count="97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1" fillId="0" borderId="0" xfId="0" applyFont="1">
      <alignment vertical="center"/>
    </xf>
    <xf numFmtId="0" fontId="2" fillId="0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/>
    </xf>
    <xf numFmtId="9" fontId="4" fillId="2" borderId="1" xfId="3" applyFont="1" applyFill="1" applyBorder="1" applyAlignment="1">
      <alignment horizontal="center"/>
    </xf>
    <xf numFmtId="0" fontId="0" fillId="0" borderId="0" xfId="0" applyFill="1">
      <alignment vertical="center"/>
    </xf>
    <xf numFmtId="0" fontId="0" fillId="3" borderId="0" xfId="0" applyFill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9" fontId="8" fillId="4" borderId="1" xfId="3" applyFont="1" applyFill="1" applyBorder="1" applyAlignment="1">
      <alignment horizontal="center" vertical="center"/>
    </xf>
    <xf numFmtId="9" fontId="8" fillId="5" borderId="1" xfId="3" applyFont="1" applyFill="1" applyBorder="1" applyAlignment="1">
      <alignment horizontal="center" vertical="center"/>
    </xf>
    <xf numFmtId="176" fontId="6" fillId="5" borderId="1" xfId="0" applyNumberFormat="1" applyFont="1" applyFill="1" applyBorder="1" applyAlignment="1">
      <alignment horizontal="center" vertical="center"/>
    </xf>
    <xf numFmtId="177" fontId="9" fillId="5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9" fontId="0" fillId="5" borderId="1" xfId="0" applyNumberForma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/>
    </xf>
    <xf numFmtId="177" fontId="9" fillId="4" borderId="1" xfId="0" applyNumberFormat="1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/>
    </xf>
    <xf numFmtId="177" fontId="6" fillId="3" borderId="1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9" fontId="3" fillId="4" borderId="1" xfId="3" applyFont="1" applyFill="1" applyBorder="1" applyAlignment="1">
      <alignment horizontal="center" vertical="center" wrapText="1"/>
    </xf>
    <xf numFmtId="9" fontId="0" fillId="0" borderId="1" xfId="3" applyFill="1" applyBorder="1" applyAlignment="1">
      <alignment horizontal="center" vertical="center" wrapText="1"/>
    </xf>
    <xf numFmtId="9" fontId="0" fillId="6" borderId="1" xfId="3" applyFill="1" applyBorder="1" applyAlignment="1">
      <alignment horizontal="center" vertical="center" wrapText="1"/>
    </xf>
    <xf numFmtId="9" fontId="0" fillId="0" borderId="1" xfId="3" applyNumberFormat="1" applyFill="1" applyBorder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horizontal="center" vertical="center"/>
    </xf>
    <xf numFmtId="0" fontId="0" fillId="7" borderId="0" xfId="0" applyFill="1">
      <alignment vertical="center"/>
    </xf>
    <xf numFmtId="0" fontId="0" fillId="7" borderId="0" xfId="0" applyFill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wrapText="1"/>
    </xf>
    <xf numFmtId="0" fontId="1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10" fillId="7" borderId="1" xfId="0" applyFont="1" applyFill="1" applyBorder="1" applyAlignment="1">
      <alignment horizontal="center" vertical="center" wrapText="1"/>
    </xf>
    <xf numFmtId="178" fontId="2" fillId="7" borderId="1" xfId="0" applyNumberFormat="1" applyFont="1" applyFill="1" applyBorder="1" applyAlignment="1">
      <alignment horizontal="center" vertical="center"/>
    </xf>
    <xf numFmtId="178" fontId="2" fillId="7" borderId="1" xfId="0" applyNumberFormat="1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9" fontId="0" fillId="0" borderId="1" xfId="3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14" fillId="7" borderId="1" xfId="0" applyFont="1" applyFill="1" applyBorder="1" applyAlignment="1">
      <alignment horizontal="center" vertical="center"/>
    </xf>
    <xf numFmtId="0" fontId="14" fillId="7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>
      <alignment vertical="center"/>
    </xf>
    <xf numFmtId="176" fontId="16" fillId="7" borderId="0" xfId="0" applyNumberFormat="1" applyFont="1" applyFill="1" applyAlignment="1">
      <alignment horizontal="center" vertical="center"/>
    </xf>
    <xf numFmtId="0" fontId="16" fillId="4" borderId="0" xfId="0" applyFont="1" applyFill="1">
      <alignment vertical="center"/>
    </xf>
    <xf numFmtId="0" fontId="14" fillId="4" borderId="0" xfId="0" applyFont="1" applyFill="1">
      <alignment vertical="center"/>
    </xf>
    <xf numFmtId="0" fontId="16" fillId="3" borderId="0" xfId="0" applyFont="1" applyFill="1">
      <alignment vertical="center"/>
    </xf>
    <xf numFmtId="0" fontId="16" fillId="0" borderId="0" xfId="0" applyFont="1" applyFill="1">
      <alignment vertical="center"/>
    </xf>
    <xf numFmtId="10" fontId="16" fillId="4" borderId="0" xfId="0" applyNumberFormat="1" applyFont="1" applyFill="1">
      <alignment vertical="center"/>
    </xf>
    <xf numFmtId="10" fontId="0" fillId="4" borderId="0" xfId="0" applyNumberFormat="1" applyFill="1">
      <alignment vertical="center"/>
    </xf>
    <xf numFmtId="10" fontId="14" fillId="4" borderId="0" xfId="0" applyNumberFormat="1" applyFont="1" applyFill="1">
      <alignment vertical="center"/>
    </xf>
    <xf numFmtId="10" fontId="0" fillId="3" borderId="0" xfId="0" applyNumberFormat="1" applyFill="1">
      <alignment vertical="center"/>
    </xf>
    <xf numFmtId="10" fontId="0" fillId="0" borderId="0" xfId="0" applyNumberFormat="1" applyFill="1">
      <alignment vertical="center"/>
    </xf>
    <xf numFmtId="0" fontId="17" fillId="0" borderId="1" xfId="0" applyFont="1" applyFill="1" applyBorder="1" applyAlignment="1">
      <alignment horizontal="center" vertical="center" wrapText="1"/>
    </xf>
    <xf numFmtId="176" fontId="17" fillId="7" borderId="1" xfId="0" applyNumberFormat="1" applyFont="1" applyFill="1" applyBorder="1" applyAlignment="1">
      <alignment horizontal="center" vertical="center" wrapText="1"/>
    </xf>
    <xf numFmtId="176" fontId="16" fillId="7" borderId="1" xfId="0" applyNumberFormat="1" applyFont="1" applyFill="1" applyBorder="1" applyAlignment="1">
      <alignment horizontal="center" vertical="center" wrapText="1"/>
    </xf>
    <xf numFmtId="176" fontId="1" fillId="7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7" fillId="4" borderId="1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10" fontId="17" fillId="4" borderId="1" xfId="0" applyNumberFormat="1" applyFont="1" applyFill="1" applyBorder="1" applyAlignment="1">
      <alignment horizontal="center" vertical="center" wrapText="1"/>
    </xf>
    <xf numFmtId="9" fontId="1" fillId="7" borderId="1" xfId="3" applyFont="1" applyFill="1" applyBorder="1" applyAlignment="1">
      <alignment horizontal="center" vertical="center" wrapText="1"/>
    </xf>
    <xf numFmtId="10" fontId="16" fillId="4" borderId="1" xfId="0" applyNumberFormat="1" applyFont="1" applyFill="1" applyBorder="1" applyAlignment="1">
      <alignment horizontal="center" vertical="center" wrapText="1"/>
    </xf>
    <xf numFmtId="10" fontId="1" fillId="4" borderId="1" xfId="0" applyNumberFormat="1" applyFont="1" applyFill="1" applyBorder="1" applyAlignment="1">
      <alignment horizontal="center" vertical="center" wrapText="1"/>
    </xf>
    <xf numFmtId="10" fontId="14" fillId="4" borderId="1" xfId="0" applyNumberFormat="1" applyFont="1" applyFill="1" applyBorder="1" applyAlignment="1">
      <alignment horizontal="center" vertical="center" wrapText="1"/>
    </xf>
    <xf numFmtId="10" fontId="1" fillId="0" borderId="1" xfId="0" applyNumberFormat="1" applyFont="1" applyFill="1" applyBorder="1" applyAlignment="1">
      <alignment horizontal="center" vertical="center" wrapText="1"/>
    </xf>
    <xf numFmtId="10" fontId="1" fillId="8" borderId="1" xfId="0" applyNumberFormat="1" applyFont="1" applyFill="1" applyBorder="1" applyAlignment="1">
      <alignment horizontal="center" vertical="center" wrapText="1"/>
    </xf>
    <xf numFmtId="10" fontId="14" fillId="2" borderId="1" xfId="0" applyNumberFormat="1" applyFont="1" applyFill="1" applyBorder="1" applyAlignment="1">
      <alignment horizontal="center" vertical="center" wrapText="1"/>
    </xf>
    <xf numFmtId="9" fontId="1" fillId="2" borderId="1" xfId="3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20">
    <dxf>
      <fill>
        <patternFill patternType="solid">
          <bgColor theme="9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0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12" defaultTableStyle="TableStylePreset3_Accent1" defaultPivotStyle="PivotStylePreset2_Accent1">
    <tableStyle name="TableStylePreset3_Accent1" pivot="0" count="7" xr9:uid="{59DB682C-5494-4EDE-A608-00C9E5F0F923}">
      <tableStyleElement type="wholeTable" dxfId="9"/>
      <tableStyleElement type="headerRow" dxfId="8"/>
      <tableStyleElement type="totalRow" dxfId="7"/>
      <tableStyleElement type="firstColumn" dxfId="6"/>
      <tableStyleElement type="lastColumn" dxfId="5"/>
      <tableStyleElement type="firstRowStripe" dxfId="4"/>
      <tableStyleElement type="firstColumnStripe" dxfId="3"/>
    </tableStyle>
    <tableStyle name="PivotStylePreset2_Accent1 2" pivot="0" table="0" count="10" xr9:uid="{89B2EB74-F531-44B4-AB0F-5102000F2520}">
      <tableStyleElement type="headerRow" dxfId="19"/>
      <tableStyleElement type="totalRow" dxfId="18"/>
      <tableStyleElement type="firstRowStripe" dxfId="17"/>
      <tableStyleElement type="firstColumnStripe" dxfId="16"/>
      <tableStyleElement type="firstSubtotalRow" dxfId="15"/>
      <tableStyleElement type="secondSubtotalRow" dxfId="14"/>
      <tableStyleElement type="firstRowSubheading" dxfId="13"/>
      <tableStyleElement type="secondRowSubheading" dxfId="12"/>
      <tableStyleElement type="pageFieldLabels" dxfId="11"/>
      <tableStyleElement type="pageFieldValues" dxfId="10"/>
    </tableStyle>
    <tableStyle name="PivotStylePreset2_Accent1 3" pivot="0" table="0" count="10" xr9:uid="{6E9AD4F8-501C-49FE-BBE2-EDFCE180DF3B}">
      <tableStyleElement type="headerRow" dxfId="29"/>
      <tableStyleElement type="totalRow" dxfId="28"/>
      <tableStyleElement type="firstRowStripe" dxfId="27"/>
      <tableStyleElement type="firstColumnStripe" dxfId="26"/>
      <tableStyleElement type="firstSubtotalRow" dxfId="25"/>
      <tableStyleElement type="secondSubtotalRow" dxfId="24"/>
      <tableStyleElement type="firstRowSubheading" dxfId="23"/>
      <tableStyleElement type="secondRowSubheading" dxfId="22"/>
      <tableStyleElement type="pageFieldLabels" dxfId="21"/>
      <tableStyleElement type="pageFieldValues" dxfId="20"/>
    </tableStyle>
    <tableStyle name="PivotStylePreset2_Accent1 4" pivot="0" table="0" count="10" xr9:uid="{F58099E2-E59C-448B-8BC1-D7484DA431BE}">
      <tableStyleElement type="headerRow" dxfId="39"/>
      <tableStyleElement type="totalRow" dxfId="38"/>
      <tableStyleElement type="firstRowStripe" dxfId="37"/>
      <tableStyleElement type="firstColumnStripe" dxfId="36"/>
      <tableStyleElement type="firstSubtotalRow" dxfId="35"/>
      <tableStyleElement type="secondSubtotalRow" dxfId="34"/>
      <tableStyleElement type="firstRowSubheading" dxfId="33"/>
      <tableStyleElement type="secondRowSubheading" dxfId="32"/>
      <tableStyleElement type="pageFieldLabels" dxfId="31"/>
      <tableStyleElement type="pageFieldValues" dxfId="30"/>
    </tableStyle>
    <tableStyle name="PivotStylePreset2_Accent1 5" pivot="0" table="0" count="10" xr9:uid="{C917E0F6-CDC2-48E6-88A7-CFF5FBFADBBA}">
      <tableStyleElement type="headerRow" dxfId="49"/>
      <tableStyleElement type="totalRow" dxfId="48"/>
      <tableStyleElement type="firstRowStripe" dxfId="47"/>
      <tableStyleElement type="firstColumnStripe" dxfId="46"/>
      <tableStyleElement type="firstSubtotalRow" dxfId="45"/>
      <tableStyleElement type="secondSubtotalRow" dxfId="44"/>
      <tableStyleElement type="firstRowSubheading" dxfId="43"/>
      <tableStyleElement type="secondRowSubheading" dxfId="42"/>
      <tableStyleElement type="pageFieldLabels" dxfId="41"/>
      <tableStyleElement type="pageFieldValues" dxfId="40"/>
    </tableStyle>
    <tableStyle name="PivotStylePreset2_Accent1 6" pivot="0" table="0" count="10" xr9:uid="{3BE2014C-FAF8-4A11-B62C-559D4BEBD4A9}">
      <tableStyleElement type="headerRow" dxfId="59"/>
      <tableStyleElement type="totalRow" dxfId="58"/>
      <tableStyleElement type="firstRowStripe" dxfId="57"/>
      <tableStyleElement type="firstColumnStripe" dxfId="56"/>
      <tableStyleElement type="firstSubtotalRow" dxfId="55"/>
      <tableStyleElement type="secondSubtotalRow" dxfId="54"/>
      <tableStyleElement type="firstRowSubheading" dxfId="53"/>
      <tableStyleElement type="secondRowSubheading" dxfId="52"/>
      <tableStyleElement type="pageFieldLabels" dxfId="51"/>
      <tableStyleElement type="pageFieldValues" dxfId="50"/>
    </tableStyle>
    <tableStyle name="PivotStylePreset2_Accent1 7" pivot="0" table="0" count="10" xr9:uid="{66077F6D-55BB-4B9E-B06B-D813E2D49987}">
      <tableStyleElement type="headerRow" dxfId="69"/>
      <tableStyleElement type="totalRow" dxfId="68"/>
      <tableStyleElement type="firstRowStripe" dxfId="67"/>
      <tableStyleElement type="firstColumnStripe" dxfId="66"/>
      <tableStyleElement type="firstSubtotalRow" dxfId="65"/>
      <tableStyleElement type="secondSubtotalRow" dxfId="64"/>
      <tableStyleElement type="firstRowSubheading" dxfId="63"/>
      <tableStyleElement type="secondRowSubheading" dxfId="62"/>
      <tableStyleElement type="pageFieldLabels" dxfId="61"/>
      <tableStyleElement type="pageFieldValues" dxfId="60"/>
    </tableStyle>
    <tableStyle name="PivotStylePreset2_Accent1 8" pivot="0" table="0" count="10" xr9:uid="{71642659-BC03-4492-B144-ADD5CDA99ABF}">
      <tableStyleElement type="headerRow" dxfId="79"/>
      <tableStyleElement type="totalRow" dxfId="78"/>
      <tableStyleElement type="firstRowStripe" dxfId="77"/>
      <tableStyleElement type="firstColumnStripe" dxfId="76"/>
      <tableStyleElement type="firstSubtotalRow" dxfId="75"/>
      <tableStyleElement type="secondSubtotalRow" dxfId="74"/>
      <tableStyleElement type="firstRowSubheading" dxfId="73"/>
      <tableStyleElement type="secondRowSubheading" dxfId="72"/>
      <tableStyleElement type="pageFieldLabels" dxfId="71"/>
      <tableStyleElement type="pageFieldValues" dxfId="70"/>
    </tableStyle>
    <tableStyle name="PivotStylePreset2_Accent1 9" pivot="0" table="0" count="10" xr9:uid="{5CAFED13-202B-400E-8410-FFE65B1F3655}">
      <tableStyleElement type="headerRow" dxfId="89"/>
      <tableStyleElement type="totalRow" dxfId="88"/>
      <tableStyleElement type="firstRowStripe" dxfId="87"/>
      <tableStyleElement type="firstColumnStripe" dxfId="86"/>
      <tableStyleElement type="firstSubtotalRow" dxfId="85"/>
      <tableStyleElement type="secondSubtotalRow" dxfId="84"/>
      <tableStyleElement type="firstRowSubheading" dxfId="83"/>
      <tableStyleElement type="secondRowSubheading" dxfId="82"/>
      <tableStyleElement type="pageFieldLabels" dxfId="81"/>
      <tableStyleElement type="pageFieldValues" dxfId="80"/>
    </tableStyle>
    <tableStyle name="PivotStylePreset2_Accent1 10" pivot="0" table="0" count="10" xr9:uid="{F2EC6E6F-C032-4BAA-B256-C073585D79A5}">
      <tableStyleElement type="headerRow" dxfId="99"/>
      <tableStyleElement type="totalRow" dxfId="98"/>
      <tableStyleElement type="firstRowStripe" dxfId="97"/>
      <tableStyleElement type="firstColumnStripe" dxfId="96"/>
      <tableStyleElement type="firstSubtotalRow" dxfId="95"/>
      <tableStyleElement type="secondSubtotalRow" dxfId="94"/>
      <tableStyleElement type="firstRowSubheading" dxfId="93"/>
      <tableStyleElement type="secondRowSubheading" dxfId="92"/>
      <tableStyleElement type="pageFieldLabels" dxfId="91"/>
      <tableStyleElement type="pageFieldValues" dxfId="90"/>
    </tableStyle>
    <tableStyle name="PivotStylePreset2_Accent1 11" pivot="0" table="0" count="10" xr9:uid="{D4593B36-53F8-415F-85FA-E1617210E09A}">
      <tableStyleElement type="headerRow" dxfId="109"/>
      <tableStyleElement type="totalRow" dxfId="108"/>
      <tableStyleElement type="firstRowStripe" dxfId="107"/>
      <tableStyleElement type="firstColumnStripe" dxfId="106"/>
      <tableStyleElement type="firstSubtotalRow" dxfId="105"/>
      <tableStyleElement type="secondSubtotalRow" dxfId="104"/>
      <tableStyleElement type="firstRowSubheading" dxfId="103"/>
      <tableStyleElement type="secondRowSubheading" dxfId="102"/>
      <tableStyleElement type="pageFieldLabels" dxfId="101"/>
      <tableStyleElement type="pageFieldValues" dxfId="100"/>
    </tableStyle>
    <tableStyle name="PivotStylePreset2_Accent1" table="0" count="10" xr9:uid="{267968C8-6FFD-4C36-ACC1-9EA1FD1885CA}">
      <tableStyleElement type="headerRow" dxfId="119"/>
      <tableStyleElement type="totalRow" dxfId="118"/>
      <tableStyleElement type="firstRowStripe" dxfId="117"/>
      <tableStyleElement type="firstColumnStripe" dxfId="116"/>
      <tableStyleElement type="firstSubtotalRow" dxfId="115"/>
      <tableStyleElement type="secondSubtotalRow" dxfId="114"/>
      <tableStyleElement type="firstRowSubheading" dxfId="113"/>
      <tableStyleElement type="secondRowSubheading" dxfId="112"/>
      <tableStyleElement type="pageFieldLabels" dxfId="111"/>
      <tableStyleElement type="pageFieldValues" dxfId="110"/>
    </tableStyle>
  </tableStyles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www.wps.cn/officeDocument/2023/relationships/customStorage" Target="customStorage/customStorage.xml"/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63"/>
  <sheetViews>
    <sheetView tabSelected="1" workbookViewId="0">
      <pane ySplit="1" topLeftCell="A2" activePane="bottomLeft" state="frozen"/>
      <selection/>
      <selection pane="bottomLeft" activeCell="P4" sqref="P4"/>
    </sheetView>
  </sheetViews>
  <sheetFormatPr defaultColWidth="9" defaultRowHeight="20" customHeight="1"/>
  <cols>
    <col min="1" max="1" width="7.875" customWidth="1"/>
    <col min="2" max="2" width="10" customWidth="1"/>
    <col min="3" max="4" width="8.625" customWidth="1"/>
    <col min="5" max="5" width="12.75" style="67" customWidth="1"/>
    <col min="6" max="6" width="7.75" customWidth="1"/>
    <col min="7" max="7" width="8.625" style="68" customWidth="1"/>
    <col min="8" max="8" width="8.5" style="68" customWidth="1"/>
    <col min="9" max="9" width="8" style="68" customWidth="1"/>
    <col min="10" max="11" width="9" style="69" customWidth="1"/>
    <col min="12" max="12" width="9" style="70" hidden="1" customWidth="1"/>
    <col min="13" max="13" width="9" style="71" hidden="1" customWidth="1"/>
    <col min="14" max="14" width="9" style="72" hidden="1" customWidth="1"/>
    <col min="15" max="15" width="9" style="72" customWidth="1"/>
    <col min="16" max="16" width="13.125" style="73" customWidth="1"/>
    <col min="17" max="17" width="8.625" style="74" customWidth="1"/>
    <col min="18" max="18" width="8.625" style="75" hidden="1" customWidth="1"/>
    <col min="19" max="19" width="8.625" style="76" hidden="1" customWidth="1"/>
    <col min="20" max="20" width="8.625" style="77" hidden="1" customWidth="1"/>
    <col min="21" max="21" width="8.625" style="77" customWidth="1"/>
    <col min="22" max="22" width="44.5" customWidth="1"/>
  </cols>
  <sheetData>
    <row r="1" s="7" customFormat="1" ht="47" customHeight="1" spans="1:22">
      <c r="A1" s="78" t="s">
        <v>0</v>
      </c>
      <c r="B1" s="78" t="s">
        <v>1</v>
      </c>
      <c r="C1" s="78" t="s">
        <v>2</v>
      </c>
      <c r="D1" s="78" t="s">
        <v>3</v>
      </c>
      <c r="E1" s="78" t="s">
        <v>4</v>
      </c>
      <c r="F1" s="78" t="s">
        <v>5</v>
      </c>
      <c r="G1" s="79" t="s">
        <v>6</v>
      </c>
      <c r="H1" s="79" t="s">
        <v>7</v>
      </c>
      <c r="I1" s="79" t="s">
        <v>8</v>
      </c>
      <c r="J1" s="83" t="s">
        <v>9</v>
      </c>
      <c r="K1" s="83" t="s">
        <v>7</v>
      </c>
      <c r="L1" s="84" t="s">
        <v>10</v>
      </c>
      <c r="M1" s="78" t="s">
        <v>11</v>
      </c>
      <c r="N1" s="78" t="s">
        <v>12</v>
      </c>
      <c r="O1" s="78" t="s">
        <v>13</v>
      </c>
      <c r="P1" s="85" t="s">
        <v>14</v>
      </c>
      <c r="Q1" s="85" t="s">
        <v>7</v>
      </c>
      <c r="R1" s="89" t="s">
        <v>15</v>
      </c>
      <c r="S1" s="78" t="s">
        <v>16</v>
      </c>
      <c r="T1" s="78" t="s">
        <v>12</v>
      </c>
      <c r="U1" s="78" t="s">
        <v>13</v>
      </c>
      <c r="V1" s="94" t="s">
        <v>17</v>
      </c>
    </row>
    <row r="2" ht="40" customHeight="1" spans="1:22">
      <c r="A2" s="20">
        <v>120844</v>
      </c>
      <c r="B2" s="20" t="s">
        <v>18</v>
      </c>
      <c r="C2" s="20" t="s">
        <v>19</v>
      </c>
      <c r="D2" s="20" t="s">
        <v>20</v>
      </c>
      <c r="E2" s="20" t="s">
        <v>21</v>
      </c>
      <c r="F2" s="20">
        <v>3</v>
      </c>
      <c r="G2" s="80">
        <v>180</v>
      </c>
      <c r="H2" s="81">
        <v>242</v>
      </c>
      <c r="I2" s="86">
        <f t="shared" ref="I2:I65" si="0">H2/G2</f>
        <v>1.34444444444444</v>
      </c>
      <c r="J2" s="87">
        <v>0.6</v>
      </c>
      <c r="K2" s="88" t="s">
        <v>22</v>
      </c>
      <c r="L2" s="89">
        <v>0.624267910310985</v>
      </c>
      <c r="M2" s="90" t="s">
        <v>23</v>
      </c>
      <c r="N2" s="90">
        <f t="shared" ref="N2:N65" si="1">K2-M2</f>
        <v>0.0328</v>
      </c>
      <c r="O2" s="90">
        <f t="shared" ref="O2:O65" si="2">K2-J2</f>
        <v>-0.0767</v>
      </c>
      <c r="P2" s="87">
        <v>0.55</v>
      </c>
      <c r="Q2" s="88" t="s">
        <v>24</v>
      </c>
      <c r="R2" s="92">
        <v>0.374175824175824</v>
      </c>
      <c r="S2" s="90" t="s">
        <v>25</v>
      </c>
      <c r="T2" s="90">
        <f t="shared" ref="T2:T65" si="3">Q2-S2</f>
        <v>0.0249</v>
      </c>
      <c r="U2" s="90">
        <f t="shared" ref="U2:U65" si="4">Q2-P2</f>
        <v>-0.2962</v>
      </c>
      <c r="V2" s="63" t="s">
        <v>26</v>
      </c>
    </row>
    <row r="3" ht="40" customHeight="1" spans="1:22">
      <c r="A3" s="20">
        <v>114685</v>
      </c>
      <c r="B3" s="20" t="s">
        <v>27</v>
      </c>
      <c r="C3" s="20" t="s">
        <v>28</v>
      </c>
      <c r="D3" s="20" t="s">
        <v>29</v>
      </c>
      <c r="E3" s="20" t="s">
        <v>30</v>
      </c>
      <c r="F3" s="20">
        <v>3</v>
      </c>
      <c r="G3" s="80">
        <v>270</v>
      </c>
      <c r="H3" s="81">
        <v>431</v>
      </c>
      <c r="I3" s="86">
        <f t="shared" si="0"/>
        <v>1.5962962962963</v>
      </c>
      <c r="J3" s="87">
        <v>0.6</v>
      </c>
      <c r="K3" s="88" t="s">
        <v>31</v>
      </c>
      <c r="L3" s="89">
        <v>0.652302487192565</v>
      </c>
      <c r="M3" s="90" t="s">
        <v>32</v>
      </c>
      <c r="N3" s="90">
        <f t="shared" si="1"/>
        <v>-0.0179</v>
      </c>
      <c r="O3" s="91">
        <f t="shared" si="2"/>
        <v>0.0351</v>
      </c>
      <c r="P3" s="87">
        <v>0.55</v>
      </c>
      <c r="Q3" s="88" t="s">
        <v>33</v>
      </c>
      <c r="R3" s="92">
        <v>0.339753466872111</v>
      </c>
      <c r="S3" s="90" t="s">
        <v>34</v>
      </c>
      <c r="T3" s="90">
        <f t="shared" si="3"/>
        <v>0.0355</v>
      </c>
      <c r="U3" s="90">
        <f t="shared" si="4"/>
        <v>-0.238</v>
      </c>
      <c r="V3" s="63" t="s">
        <v>26</v>
      </c>
    </row>
    <row r="4" ht="40" customHeight="1" spans="1:22">
      <c r="A4" s="20">
        <v>113008</v>
      </c>
      <c r="B4" s="20" t="s">
        <v>18</v>
      </c>
      <c r="C4" s="20" t="s">
        <v>19</v>
      </c>
      <c r="D4" s="20" t="s">
        <v>35</v>
      </c>
      <c r="E4" s="20" t="s">
        <v>36</v>
      </c>
      <c r="F4" s="20">
        <v>2</v>
      </c>
      <c r="G4" s="80">
        <v>120</v>
      </c>
      <c r="H4" s="81">
        <v>105</v>
      </c>
      <c r="I4" s="86">
        <f t="shared" si="0"/>
        <v>0.875</v>
      </c>
      <c r="J4" s="87">
        <v>0.78</v>
      </c>
      <c r="K4" s="88" t="s">
        <v>37</v>
      </c>
      <c r="L4" s="92">
        <v>0.461643484396874</v>
      </c>
      <c r="M4" s="90" t="s">
        <v>38</v>
      </c>
      <c r="N4" s="90">
        <f t="shared" si="1"/>
        <v>-0.0247</v>
      </c>
      <c r="O4" s="90">
        <f t="shared" si="2"/>
        <v>-0.3708</v>
      </c>
      <c r="P4" s="87">
        <v>0.55</v>
      </c>
      <c r="Q4" s="88" t="s">
        <v>39</v>
      </c>
      <c r="R4" s="92">
        <v>0.27719298245614</v>
      </c>
      <c r="S4" s="90" t="s">
        <v>39</v>
      </c>
      <c r="T4" s="90">
        <f t="shared" si="3"/>
        <v>0</v>
      </c>
      <c r="U4" s="90">
        <f t="shared" si="4"/>
        <v>-0.3236</v>
      </c>
      <c r="V4" s="63" t="s">
        <v>40</v>
      </c>
    </row>
    <row r="5" ht="40" customHeight="1" spans="1:22">
      <c r="A5" s="20">
        <v>2573</v>
      </c>
      <c r="B5" s="20" t="s">
        <v>41</v>
      </c>
      <c r="C5" s="20" t="s">
        <v>42</v>
      </c>
      <c r="D5" s="20" t="s">
        <v>43</v>
      </c>
      <c r="E5" s="20" t="s">
        <v>44</v>
      </c>
      <c r="F5" s="20">
        <v>4</v>
      </c>
      <c r="G5" s="80">
        <v>268</v>
      </c>
      <c r="H5" s="81">
        <v>354</v>
      </c>
      <c r="I5" s="86">
        <f t="shared" si="0"/>
        <v>1.32089552238806</v>
      </c>
      <c r="J5" s="87">
        <v>0.8</v>
      </c>
      <c r="K5" s="88" t="s">
        <v>45</v>
      </c>
      <c r="L5" s="92">
        <v>0.605290571939555</v>
      </c>
      <c r="M5" s="90" t="s">
        <v>46</v>
      </c>
      <c r="N5" s="90">
        <f t="shared" si="1"/>
        <v>0.0798</v>
      </c>
      <c r="O5" s="90">
        <f t="shared" si="2"/>
        <v>-0.205</v>
      </c>
      <c r="P5" s="87">
        <v>0.55</v>
      </c>
      <c r="Q5" s="88" t="s">
        <v>47</v>
      </c>
      <c r="R5" s="92">
        <v>0.356096284667713</v>
      </c>
      <c r="S5" s="90" t="s">
        <v>48</v>
      </c>
      <c r="T5" s="90">
        <f t="shared" si="3"/>
        <v>0.0336</v>
      </c>
      <c r="U5" s="90">
        <f t="shared" si="4"/>
        <v>-0.2117</v>
      </c>
      <c r="V5" s="63" t="s">
        <v>40</v>
      </c>
    </row>
    <row r="6" ht="40" customHeight="1" spans="1:22">
      <c r="A6" s="20">
        <v>2791</v>
      </c>
      <c r="B6" s="20" t="s">
        <v>27</v>
      </c>
      <c r="C6" s="20" t="s">
        <v>28</v>
      </c>
      <c r="D6" s="20" t="s">
        <v>49</v>
      </c>
      <c r="E6" s="20" t="s">
        <v>50</v>
      </c>
      <c r="F6" s="20">
        <v>1</v>
      </c>
      <c r="G6" s="80">
        <v>150</v>
      </c>
      <c r="H6" s="81">
        <v>190</v>
      </c>
      <c r="I6" s="86">
        <f t="shared" si="0"/>
        <v>1.26666666666667</v>
      </c>
      <c r="J6" s="87">
        <v>0.7</v>
      </c>
      <c r="K6" s="88" t="s">
        <v>51</v>
      </c>
      <c r="L6" s="89">
        <v>0.699804462008839</v>
      </c>
      <c r="M6" s="90" t="s">
        <v>52</v>
      </c>
      <c r="N6" s="90">
        <f t="shared" si="1"/>
        <v>0.0679</v>
      </c>
      <c r="O6" s="90">
        <f t="shared" si="2"/>
        <v>-0.0183</v>
      </c>
      <c r="P6" s="87">
        <v>0.55</v>
      </c>
      <c r="Q6" s="88" t="s">
        <v>53</v>
      </c>
      <c r="R6" s="92">
        <v>0.358367346938776</v>
      </c>
      <c r="S6" s="90" t="s">
        <v>54</v>
      </c>
      <c r="T6" s="90">
        <f t="shared" si="3"/>
        <v>0.0308</v>
      </c>
      <c r="U6" s="90">
        <f t="shared" si="4"/>
        <v>-0.2142</v>
      </c>
      <c r="V6" s="63" t="s">
        <v>26</v>
      </c>
    </row>
    <row r="7" ht="40" customHeight="1" spans="1:22">
      <c r="A7" s="20">
        <v>2715</v>
      </c>
      <c r="B7" s="20" t="s">
        <v>55</v>
      </c>
      <c r="C7" s="20" t="s">
        <v>56</v>
      </c>
      <c r="D7" s="20" t="s">
        <v>57</v>
      </c>
      <c r="E7" s="20" t="s">
        <v>58</v>
      </c>
      <c r="F7" s="20">
        <v>2</v>
      </c>
      <c r="G7" s="80">
        <v>120</v>
      </c>
      <c r="H7" s="81">
        <v>43</v>
      </c>
      <c r="I7" s="93">
        <f t="shared" si="0"/>
        <v>0.358333333333333</v>
      </c>
      <c r="J7" s="87">
        <v>0.7983</v>
      </c>
      <c r="K7" s="88" t="s">
        <v>59</v>
      </c>
      <c r="L7" s="89">
        <v>0.928006169293711</v>
      </c>
      <c r="M7" s="90" t="s">
        <v>60</v>
      </c>
      <c r="N7" s="90">
        <f t="shared" si="1"/>
        <v>-0.00829999999999997</v>
      </c>
      <c r="O7" s="90">
        <f t="shared" si="2"/>
        <v>-0.1071</v>
      </c>
      <c r="P7" s="87">
        <v>0.593078835408293</v>
      </c>
      <c r="Q7" s="88" t="s">
        <v>61</v>
      </c>
      <c r="R7" s="89">
        <v>0.863125638406537</v>
      </c>
      <c r="S7" s="90" t="s">
        <v>62</v>
      </c>
      <c r="T7" s="90">
        <f t="shared" si="3"/>
        <v>-0.0163000000000001</v>
      </c>
      <c r="U7" s="90">
        <f t="shared" si="4"/>
        <v>-0.063278835408293</v>
      </c>
      <c r="V7" s="63" t="s">
        <v>63</v>
      </c>
    </row>
    <row r="8" ht="40" customHeight="1" spans="1:22">
      <c r="A8" s="20">
        <v>2851</v>
      </c>
      <c r="B8" s="20" t="s">
        <v>64</v>
      </c>
      <c r="C8" s="20" t="s">
        <v>65</v>
      </c>
      <c r="D8" s="20" t="s">
        <v>66</v>
      </c>
      <c r="E8" s="20" t="s">
        <v>67</v>
      </c>
      <c r="F8" s="20">
        <v>2</v>
      </c>
      <c r="G8" s="80">
        <v>120</v>
      </c>
      <c r="H8" s="81">
        <v>79</v>
      </c>
      <c r="I8" s="93">
        <f t="shared" si="0"/>
        <v>0.658333333333333</v>
      </c>
      <c r="J8" s="87">
        <v>0.8196</v>
      </c>
      <c r="K8" s="88" t="s">
        <v>68</v>
      </c>
      <c r="L8" s="89">
        <v>0.849003040080289</v>
      </c>
      <c r="M8" s="90" t="s">
        <v>69</v>
      </c>
      <c r="N8" s="90">
        <f t="shared" si="1"/>
        <v>-0.01</v>
      </c>
      <c r="O8" s="90">
        <f t="shared" si="2"/>
        <v>-0.2353</v>
      </c>
      <c r="P8" s="87">
        <v>0.599647625797307</v>
      </c>
      <c r="Q8" s="88" t="s">
        <v>70</v>
      </c>
      <c r="R8" s="89">
        <v>0.72271714922049</v>
      </c>
      <c r="S8" s="90" t="s">
        <v>71</v>
      </c>
      <c r="T8" s="90">
        <f t="shared" si="3"/>
        <v>0.00469999999999998</v>
      </c>
      <c r="U8" s="90">
        <f t="shared" si="4"/>
        <v>-0.256447625797307</v>
      </c>
      <c r="V8" s="63" t="s">
        <v>72</v>
      </c>
    </row>
    <row r="9" ht="40" customHeight="1" spans="1:22">
      <c r="A9" s="20">
        <v>116482</v>
      </c>
      <c r="B9" s="20" t="s">
        <v>27</v>
      </c>
      <c r="C9" s="20" t="s">
        <v>28</v>
      </c>
      <c r="D9" s="20" t="s">
        <v>73</v>
      </c>
      <c r="E9" s="20" t="s">
        <v>74</v>
      </c>
      <c r="F9" s="20">
        <v>2</v>
      </c>
      <c r="G9" s="80">
        <v>136</v>
      </c>
      <c r="H9" s="81">
        <v>42</v>
      </c>
      <c r="I9" s="93">
        <f t="shared" si="0"/>
        <v>0.308823529411765</v>
      </c>
      <c r="J9" s="87">
        <v>0.7</v>
      </c>
      <c r="K9" s="88" t="s">
        <v>75</v>
      </c>
      <c r="L9" s="89">
        <v>0.65026655661417</v>
      </c>
      <c r="M9" s="90" t="s">
        <v>76</v>
      </c>
      <c r="N9" s="90">
        <f t="shared" si="1"/>
        <v>0.0920000000000001</v>
      </c>
      <c r="O9" s="90">
        <f t="shared" si="2"/>
        <v>-0.0875999999999999</v>
      </c>
      <c r="P9" s="87">
        <v>0.55</v>
      </c>
      <c r="Q9" s="88" t="s">
        <v>77</v>
      </c>
      <c r="R9" s="89">
        <v>0.441527446300716</v>
      </c>
      <c r="S9" s="90" t="s">
        <v>78</v>
      </c>
      <c r="T9" s="90">
        <f t="shared" si="3"/>
        <v>0.0537</v>
      </c>
      <c r="U9" s="90">
        <f t="shared" si="4"/>
        <v>-0.1504</v>
      </c>
      <c r="V9" s="63" t="s">
        <v>63</v>
      </c>
    </row>
    <row r="10" ht="40" customHeight="1" spans="1:22">
      <c r="A10" s="20">
        <v>106066</v>
      </c>
      <c r="B10" s="20" t="s">
        <v>27</v>
      </c>
      <c r="C10" s="20" t="s">
        <v>28</v>
      </c>
      <c r="D10" s="20" t="s">
        <v>79</v>
      </c>
      <c r="E10" s="20" t="s">
        <v>80</v>
      </c>
      <c r="F10" s="20">
        <v>2</v>
      </c>
      <c r="G10" s="80">
        <v>90</v>
      </c>
      <c r="H10" s="81">
        <v>94</v>
      </c>
      <c r="I10" s="86">
        <f t="shared" si="0"/>
        <v>1.04444444444444</v>
      </c>
      <c r="J10" s="87">
        <v>0.6</v>
      </c>
      <c r="K10" s="88" t="s">
        <v>81</v>
      </c>
      <c r="L10" s="92">
        <v>0.577418402957219</v>
      </c>
      <c r="M10" s="90" t="s">
        <v>82</v>
      </c>
      <c r="N10" s="90">
        <f t="shared" si="1"/>
        <v>0.00990000000000002</v>
      </c>
      <c r="O10" s="90">
        <f t="shared" si="2"/>
        <v>-0.0786</v>
      </c>
      <c r="P10" s="87">
        <v>0.55</v>
      </c>
      <c r="Q10" s="88" t="s">
        <v>83</v>
      </c>
      <c r="R10" s="89">
        <v>0.437678790355537</v>
      </c>
      <c r="S10" s="90" t="s">
        <v>84</v>
      </c>
      <c r="T10" s="90">
        <f t="shared" si="3"/>
        <v>0.041</v>
      </c>
      <c r="U10" s="90">
        <f t="shared" si="4"/>
        <v>-0.1851</v>
      </c>
      <c r="V10" s="63" t="s">
        <v>40</v>
      </c>
    </row>
    <row r="11" ht="40" customHeight="1" spans="1:22">
      <c r="A11" s="20">
        <v>2153</v>
      </c>
      <c r="B11" s="20" t="s">
        <v>85</v>
      </c>
      <c r="C11" s="20" t="s">
        <v>86</v>
      </c>
      <c r="D11" s="20" t="s">
        <v>87</v>
      </c>
      <c r="E11" s="20" t="s">
        <v>88</v>
      </c>
      <c r="F11" s="20">
        <v>2</v>
      </c>
      <c r="G11" s="80">
        <v>156</v>
      </c>
      <c r="H11" s="81">
        <v>151</v>
      </c>
      <c r="I11" s="86">
        <f t="shared" si="0"/>
        <v>0.967948717948718</v>
      </c>
      <c r="J11" s="87">
        <v>0.6</v>
      </c>
      <c r="K11" s="88" t="s">
        <v>89</v>
      </c>
      <c r="L11" s="89">
        <v>0.64822642285272</v>
      </c>
      <c r="M11" s="90" t="s">
        <v>90</v>
      </c>
      <c r="N11" s="90">
        <f t="shared" si="1"/>
        <v>0.0376</v>
      </c>
      <c r="O11" s="90">
        <f t="shared" si="2"/>
        <v>-0.1325</v>
      </c>
      <c r="P11" s="87">
        <v>0.55</v>
      </c>
      <c r="Q11" s="88" t="s">
        <v>91</v>
      </c>
      <c r="R11" s="89">
        <v>0.437452033768227</v>
      </c>
      <c r="S11" s="90" t="s">
        <v>92</v>
      </c>
      <c r="T11" s="90">
        <f t="shared" si="3"/>
        <v>0.0355</v>
      </c>
      <c r="U11" s="90">
        <f t="shared" si="4"/>
        <v>-0.2829</v>
      </c>
      <c r="V11" s="63"/>
    </row>
    <row r="12" ht="40" customHeight="1" spans="1:22">
      <c r="A12" s="20">
        <v>102565</v>
      </c>
      <c r="B12" s="20" t="s">
        <v>41</v>
      </c>
      <c r="C12" s="20" t="s">
        <v>42</v>
      </c>
      <c r="D12" s="20" t="s">
        <v>93</v>
      </c>
      <c r="E12" s="20" t="s">
        <v>94</v>
      </c>
      <c r="F12" s="20">
        <v>2</v>
      </c>
      <c r="G12" s="80">
        <v>120</v>
      </c>
      <c r="H12" s="81">
        <v>134</v>
      </c>
      <c r="I12" s="86">
        <f t="shared" si="0"/>
        <v>1.11666666666667</v>
      </c>
      <c r="J12" s="87">
        <v>0.8</v>
      </c>
      <c r="K12" s="88" t="s">
        <v>95</v>
      </c>
      <c r="L12" s="89">
        <v>0.647219979936748</v>
      </c>
      <c r="M12" s="90" t="s">
        <v>96</v>
      </c>
      <c r="N12" s="90">
        <f t="shared" si="1"/>
        <v>0.00699999999999995</v>
      </c>
      <c r="O12" s="90">
        <f t="shared" si="2"/>
        <v>-0.3367</v>
      </c>
      <c r="P12" s="87">
        <v>0.55</v>
      </c>
      <c r="Q12" s="88" t="s">
        <v>97</v>
      </c>
      <c r="R12" s="89">
        <v>0.478463933575506</v>
      </c>
      <c r="S12" s="90" t="s">
        <v>98</v>
      </c>
      <c r="T12" s="90">
        <f t="shared" si="3"/>
        <v>0.023</v>
      </c>
      <c r="U12" s="90">
        <f t="shared" si="4"/>
        <v>-0.2494</v>
      </c>
      <c r="V12" s="63"/>
    </row>
    <row r="13" ht="40" customHeight="1" spans="1:22">
      <c r="A13" s="20">
        <v>113299</v>
      </c>
      <c r="B13" s="20" t="s">
        <v>27</v>
      </c>
      <c r="C13" s="20" t="s">
        <v>28</v>
      </c>
      <c r="D13" s="20" t="s">
        <v>99</v>
      </c>
      <c r="E13" s="20" t="s">
        <v>100</v>
      </c>
      <c r="F13" s="20">
        <v>2</v>
      </c>
      <c r="G13" s="80">
        <v>120</v>
      </c>
      <c r="H13" s="81">
        <v>116</v>
      </c>
      <c r="I13" s="86">
        <f t="shared" si="0"/>
        <v>0.966666666666667</v>
      </c>
      <c r="J13" s="87">
        <v>0.6</v>
      </c>
      <c r="K13" s="88" t="s">
        <v>101</v>
      </c>
      <c r="L13" s="89">
        <v>0.643411391303464</v>
      </c>
      <c r="M13" s="90" t="s">
        <v>102</v>
      </c>
      <c r="N13" s="90">
        <f t="shared" si="1"/>
        <v>0.0962000000000001</v>
      </c>
      <c r="O13" s="90">
        <f t="shared" si="2"/>
        <v>-0.0105</v>
      </c>
      <c r="P13" s="87">
        <v>0.55</v>
      </c>
      <c r="Q13" s="88" t="s">
        <v>83</v>
      </c>
      <c r="R13" s="89">
        <v>0.432306798373039</v>
      </c>
      <c r="S13" s="90" t="s">
        <v>103</v>
      </c>
      <c r="T13" s="90">
        <f t="shared" si="3"/>
        <v>0.043</v>
      </c>
      <c r="U13" s="90">
        <f t="shared" si="4"/>
        <v>-0.1851</v>
      </c>
      <c r="V13" s="63"/>
    </row>
    <row r="14" ht="40" customHeight="1" spans="1:22">
      <c r="A14" s="20">
        <v>105751</v>
      </c>
      <c r="B14" s="20" t="s">
        <v>85</v>
      </c>
      <c r="C14" s="20" t="s">
        <v>86</v>
      </c>
      <c r="D14" s="20" t="s">
        <v>104</v>
      </c>
      <c r="E14" s="20" t="s">
        <v>105</v>
      </c>
      <c r="F14" s="20">
        <v>2</v>
      </c>
      <c r="G14" s="80">
        <v>90</v>
      </c>
      <c r="H14" s="81">
        <v>112</v>
      </c>
      <c r="I14" s="86">
        <f t="shared" si="0"/>
        <v>1.24444444444444</v>
      </c>
      <c r="J14" s="87">
        <v>0.6</v>
      </c>
      <c r="K14" s="88" t="s">
        <v>106</v>
      </c>
      <c r="L14" s="89">
        <v>0.635812767381298</v>
      </c>
      <c r="M14" s="90" t="s">
        <v>107</v>
      </c>
      <c r="N14" s="90">
        <f t="shared" si="1"/>
        <v>-0.024</v>
      </c>
      <c r="O14" s="90">
        <f t="shared" si="2"/>
        <v>-0.0574</v>
      </c>
      <c r="P14" s="87">
        <v>0.55</v>
      </c>
      <c r="Q14" s="88" t="s">
        <v>108</v>
      </c>
      <c r="R14" s="89">
        <v>0.499279538904899</v>
      </c>
      <c r="S14" s="90" t="s">
        <v>109</v>
      </c>
      <c r="T14" s="90">
        <f t="shared" si="3"/>
        <v>0.00180000000000002</v>
      </c>
      <c r="U14" s="90">
        <f t="shared" si="4"/>
        <v>-0.175</v>
      </c>
      <c r="V14" s="63"/>
    </row>
    <row r="15" customHeight="1" spans="1:22">
      <c r="A15" s="20">
        <v>2907</v>
      </c>
      <c r="B15" s="20" t="s">
        <v>85</v>
      </c>
      <c r="C15" s="20" t="s">
        <v>86</v>
      </c>
      <c r="D15" s="20" t="s">
        <v>110</v>
      </c>
      <c r="E15" s="20" t="s">
        <v>111</v>
      </c>
      <c r="F15" s="20">
        <v>1</v>
      </c>
      <c r="G15" s="80">
        <v>90</v>
      </c>
      <c r="H15" s="81">
        <v>87</v>
      </c>
      <c r="I15" s="86">
        <f t="shared" si="0"/>
        <v>0.966666666666667</v>
      </c>
      <c r="J15" s="87">
        <v>0.7</v>
      </c>
      <c r="K15" s="88" t="s">
        <v>112</v>
      </c>
      <c r="L15" s="89">
        <v>0.935774284415724</v>
      </c>
      <c r="M15" s="90" t="s">
        <v>113</v>
      </c>
      <c r="N15" s="90">
        <f t="shared" si="1"/>
        <v>0.383</v>
      </c>
      <c r="O15" s="91">
        <f t="shared" si="2"/>
        <v>0.1556</v>
      </c>
      <c r="P15" s="87">
        <v>0.55</v>
      </c>
      <c r="Q15" s="88" t="s">
        <v>114</v>
      </c>
      <c r="R15" s="89">
        <v>0.6078184110971</v>
      </c>
      <c r="S15" s="90" t="s">
        <v>115</v>
      </c>
      <c r="T15" s="90">
        <f t="shared" si="3"/>
        <v>-0.00159999999999993</v>
      </c>
      <c r="U15" s="90">
        <f t="shared" si="4"/>
        <v>-0.1597</v>
      </c>
      <c r="V15" s="95"/>
    </row>
    <row r="16" customHeight="1" spans="1:22">
      <c r="A16" s="20">
        <v>2729</v>
      </c>
      <c r="B16" s="20" t="s">
        <v>85</v>
      </c>
      <c r="C16" s="20" t="s">
        <v>86</v>
      </c>
      <c r="D16" s="20" t="s">
        <v>116</v>
      </c>
      <c r="E16" s="20" t="s">
        <v>117</v>
      </c>
      <c r="F16" s="20">
        <v>2</v>
      </c>
      <c r="G16" s="80">
        <v>120</v>
      </c>
      <c r="H16" s="81">
        <v>116</v>
      </c>
      <c r="I16" s="86">
        <f t="shared" si="0"/>
        <v>0.966666666666667</v>
      </c>
      <c r="J16" s="87">
        <v>0.8</v>
      </c>
      <c r="K16" s="88" t="s">
        <v>118</v>
      </c>
      <c r="L16" s="89">
        <v>0.886343343521509</v>
      </c>
      <c r="M16" s="90" t="s">
        <v>119</v>
      </c>
      <c r="N16" s="90">
        <f t="shared" si="1"/>
        <v>-0.00630000000000008</v>
      </c>
      <c r="O16" s="90">
        <f t="shared" si="2"/>
        <v>-0.0293000000000001</v>
      </c>
      <c r="P16" s="87">
        <v>0.611862441789836</v>
      </c>
      <c r="Q16" s="88" t="s">
        <v>120</v>
      </c>
      <c r="R16" s="89">
        <v>0.81364724660814</v>
      </c>
      <c r="S16" s="90" t="s">
        <v>121</v>
      </c>
      <c r="T16" s="90">
        <f t="shared" si="3"/>
        <v>0.0270999999999999</v>
      </c>
      <c r="U16" s="90">
        <f t="shared" si="4"/>
        <v>0.033637558210164</v>
      </c>
      <c r="V16" s="95"/>
    </row>
    <row r="17" customHeight="1" spans="1:22">
      <c r="A17" s="20">
        <v>2751</v>
      </c>
      <c r="B17" s="20" t="s">
        <v>85</v>
      </c>
      <c r="C17" s="20" t="s">
        <v>86</v>
      </c>
      <c r="D17" s="20" t="s">
        <v>122</v>
      </c>
      <c r="E17" s="20" t="s">
        <v>123</v>
      </c>
      <c r="F17" s="20">
        <v>1</v>
      </c>
      <c r="G17" s="80">
        <v>90</v>
      </c>
      <c r="H17" s="81">
        <v>84</v>
      </c>
      <c r="I17" s="86">
        <f t="shared" si="0"/>
        <v>0.933333333333333</v>
      </c>
      <c r="J17" s="87">
        <v>0.8468</v>
      </c>
      <c r="K17" s="88" t="s">
        <v>124</v>
      </c>
      <c r="L17" s="89">
        <v>0.852994945299441</v>
      </c>
      <c r="M17" s="90" t="s">
        <v>125</v>
      </c>
      <c r="N17" s="90">
        <f t="shared" si="1"/>
        <v>0.032</v>
      </c>
      <c r="O17" s="90">
        <f t="shared" si="2"/>
        <v>-0.0327000000000001</v>
      </c>
      <c r="P17" s="87">
        <v>0.687392329000639</v>
      </c>
      <c r="Q17" s="88" t="s">
        <v>126</v>
      </c>
      <c r="R17" s="89">
        <v>0.720229555236729</v>
      </c>
      <c r="S17" s="90" t="s">
        <v>127</v>
      </c>
      <c r="T17" s="90">
        <f t="shared" si="3"/>
        <v>-0.0225000000000001</v>
      </c>
      <c r="U17" s="90">
        <f t="shared" si="4"/>
        <v>-0.013992329000639</v>
      </c>
      <c r="V17" s="95"/>
    </row>
    <row r="18" customHeight="1" spans="1:22">
      <c r="A18" s="20">
        <v>2738</v>
      </c>
      <c r="B18" s="20" t="s">
        <v>85</v>
      </c>
      <c r="C18" s="20" t="s">
        <v>86</v>
      </c>
      <c r="D18" s="20" t="s">
        <v>128</v>
      </c>
      <c r="E18" s="20" t="s">
        <v>129</v>
      </c>
      <c r="F18" s="20">
        <v>4</v>
      </c>
      <c r="G18" s="80">
        <v>180</v>
      </c>
      <c r="H18" s="81">
        <v>242</v>
      </c>
      <c r="I18" s="86">
        <f t="shared" si="0"/>
        <v>1.34444444444444</v>
      </c>
      <c r="J18" s="87">
        <v>0.8</v>
      </c>
      <c r="K18" s="88" t="s">
        <v>130</v>
      </c>
      <c r="L18" s="89">
        <v>0.825879354282471</v>
      </c>
      <c r="M18" s="90" t="s">
        <v>131</v>
      </c>
      <c r="N18" s="90">
        <f t="shared" si="1"/>
        <v>0.0347999999999998</v>
      </c>
      <c r="O18" s="90">
        <f t="shared" si="2"/>
        <v>-0.0229000000000001</v>
      </c>
      <c r="P18" s="87">
        <v>0.6</v>
      </c>
      <c r="Q18" s="88" t="s">
        <v>132</v>
      </c>
      <c r="R18" s="89">
        <v>0.612531172069825</v>
      </c>
      <c r="S18" s="90" t="s">
        <v>133</v>
      </c>
      <c r="T18" s="90">
        <f t="shared" si="3"/>
        <v>0.0132</v>
      </c>
      <c r="U18" s="90">
        <f t="shared" si="4"/>
        <v>-0.0718</v>
      </c>
      <c r="V18" s="95"/>
    </row>
    <row r="19" customHeight="1" spans="1:22">
      <c r="A19" s="20">
        <v>2741</v>
      </c>
      <c r="B19" s="20" t="s">
        <v>85</v>
      </c>
      <c r="C19" s="20" t="s">
        <v>86</v>
      </c>
      <c r="D19" s="20" t="s">
        <v>134</v>
      </c>
      <c r="E19" s="20" t="s">
        <v>135</v>
      </c>
      <c r="F19" s="20">
        <v>3</v>
      </c>
      <c r="G19" s="80">
        <v>180</v>
      </c>
      <c r="H19" s="81">
        <v>227</v>
      </c>
      <c r="I19" s="86">
        <f t="shared" si="0"/>
        <v>1.26111111111111</v>
      </c>
      <c r="J19" s="87">
        <v>0.7</v>
      </c>
      <c r="K19" s="88" t="s">
        <v>136</v>
      </c>
      <c r="L19" s="89">
        <v>0.837796881825808</v>
      </c>
      <c r="M19" s="90" t="s">
        <v>137</v>
      </c>
      <c r="N19" s="90">
        <f t="shared" si="1"/>
        <v>0.0456</v>
      </c>
      <c r="O19" s="91">
        <f t="shared" si="2"/>
        <v>0.000800000000000023</v>
      </c>
      <c r="P19" s="87">
        <v>0.55</v>
      </c>
      <c r="Q19" s="88" t="s">
        <v>138</v>
      </c>
      <c r="R19" s="89">
        <v>0.722709722709723</v>
      </c>
      <c r="S19" s="90" t="s">
        <v>139</v>
      </c>
      <c r="T19" s="90">
        <f t="shared" si="3"/>
        <v>0.0378</v>
      </c>
      <c r="U19" s="90">
        <f t="shared" si="4"/>
        <v>-0.0564000000000001</v>
      </c>
      <c r="V19" s="95"/>
    </row>
    <row r="20" customHeight="1" spans="1:22">
      <c r="A20" s="20">
        <v>2414</v>
      </c>
      <c r="B20" s="20" t="s">
        <v>85</v>
      </c>
      <c r="C20" s="20" t="s">
        <v>86</v>
      </c>
      <c r="D20" s="20" t="s">
        <v>140</v>
      </c>
      <c r="E20" s="20" t="s">
        <v>141</v>
      </c>
      <c r="F20" s="20">
        <v>2</v>
      </c>
      <c r="G20" s="80">
        <v>62</v>
      </c>
      <c r="H20" s="81">
        <v>74</v>
      </c>
      <c r="I20" s="86">
        <f t="shared" si="0"/>
        <v>1.19354838709677</v>
      </c>
      <c r="J20" s="87">
        <v>0.8</v>
      </c>
      <c r="K20" s="88" t="s">
        <v>142</v>
      </c>
      <c r="L20" s="89">
        <v>0.868934606761996</v>
      </c>
      <c r="M20" s="90" t="s">
        <v>143</v>
      </c>
      <c r="N20" s="90">
        <f t="shared" si="1"/>
        <v>0.0521999999999999</v>
      </c>
      <c r="O20" s="91">
        <f t="shared" si="2"/>
        <v>0.0443999999999999</v>
      </c>
      <c r="P20" s="87">
        <v>0.641944129777289</v>
      </c>
      <c r="Q20" s="88" t="s">
        <v>144</v>
      </c>
      <c r="R20" s="89">
        <v>0.720854922279793</v>
      </c>
      <c r="S20" s="90" t="s">
        <v>145</v>
      </c>
      <c r="T20" s="90">
        <f t="shared" si="3"/>
        <v>-0.0182</v>
      </c>
      <c r="U20" s="91">
        <f t="shared" si="4"/>
        <v>0.042555870222711</v>
      </c>
      <c r="V20" s="95"/>
    </row>
    <row r="21" customHeight="1" spans="1:22">
      <c r="A21" s="20">
        <v>2113</v>
      </c>
      <c r="B21" s="20" t="s">
        <v>85</v>
      </c>
      <c r="C21" s="20" t="s">
        <v>86</v>
      </c>
      <c r="D21" s="20" t="s">
        <v>146</v>
      </c>
      <c r="E21" s="20" t="s">
        <v>147</v>
      </c>
      <c r="F21" s="20">
        <v>3</v>
      </c>
      <c r="G21" s="80">
        <v>150</v>
      </c>
      <c r="H21" s="81">
        <v>138</v>
      </c>
      <c r="I21" s="86">
        <f t="shared" si="0"/>
        <v>0.92</v>
      </c>
      <c r="J21" s="87">
        <v>0.8291</v>
      </c>
      <c r="K21" s="88" t="s">
        <v>148</v>
      </c>
      <c r="L21" s="89">
        <v>0.956480403724829</v>
      </c>
      <c r="M21" s="90" t="s">
        <v>149</v>
      </c>
      <c r="N21" s="90">
        <f t="shared" si="1"/>
        <v>0.00749999999999995</v>
      </c>
      <c r="O21" s="90">
        <f t="shared" si="2"/>
        <v>-0.0542</v>
      </c>
      <c r="P21" s="87">
        <v>0.615860548184866</v>
      </c>
      <c r="Q21" s="88" t="s">
        <v>150</v>
      </c>
      <c r="R21" s="89">
        <v>0.856624319419238</v>
      </c>
      <c r="S21" s="90" t="s">
        <v>151</v>
      </c>
      <c r="T21" s="90">
        <f t="shared" si="3"/>
        <v>0.0152000000000001</v>
      </c>
      <c r="U21" s="90">
        <f t="shared" si="4"/>
        <v>-0.043760548184866</v>
      </c>
      <c r="V21" s="95"/>
    </row>
    <row r="22" customHeight="1" spans="1:22">
      <c r="A22" s="20">
        <v>2755</v>
      </c>
      <c r="B22" s="20" t="s">
        <v>85</v>
      </c>
      <c r="C22" s="20" t="s">
        <v>86</v>
      </c>
      <c r="D22" s="20" t="s">
        <v>152</v>
      </c>
      <c r="E22" s="20" t="s">
        <v>153</v>
      </c>
      <c r="F22" s="20">
        <v>3</v>
      </c>
      <c r="G22" s="80">
        <v>141</v>
      </c>
      <c r="H22" s="81">
        <v>192</v>
      </c>
      <c r="I22" s="86">
        <f t="shared" si="0"/>
        <v>1.36170212765957</v>
      </c>
      <c r="J22" s="87">
        <v>0.8614</v>
      </c>
      <c r="K22" s="88" t="s">
        <v>154</v>
      </c>
      <c r="L22" s="89">
        <v>0.978305466267719</v>
      </c>
      <c r="M22" s="90" t="s">
        <v>155</v>
      </c>
      <c r="N22" s="90">
        <f t="shared" si="1"/>
        <v>0.0552</v>
      </c>
      <c r="O22" s="91">
        <f t="shared" si="2"/>
        <v>0.0165999999999999</v>
      </c>
      <c r="P22" s="87">
        <v>0.693752442159383</v>
      </c>
      <c r="Q22" s="88" t="s">
        <v>156</v>
      </c>
      <c r="R22" s="89">
        <v>0.91928632115548</v>
      </c>
      <c r="S22" s="90" t="s">
        <v>157</v>
      </c>
      <c r="T22" s="90">
        <f t="shared" si="3"/>
        <v>0.0579999999999999</v>
      </c>
      <c r="U22" s="91">
        <f t="shared" si="4"/>
        <v>0.023547557840617</v>
      </c>
      <c r="V22" s="95"/>
    </row>
    <row r="23" customHeight="1" spans="1:22">
      <c r="A23" s="20">
        <v>2771</v>
      </c>
      <c r="B23" s="20" t="s">
        <v>85</v>
      </c>
      <c r="C23" s="20" t="s">
        <v>86</v>
      </c>
      <c r="D23" s="20" t="s">
        <v>158</v>
      </c>
      <c r="E23" s="20" t="s">
        <v>159</v>
      </c>
      <c r="F23" s="20">
        <v>2</v>
      </c>
      <c r="G23" s="80">
        <v>62</v>
      </c>
      <c r="H23" s="81">
        <v>101</v>
      </c>
      <c r="I23" s="86">
        <f t="shared" si="0"/>
        <v>1.62903225806452</v>
      </c>
      <c r="J23" s="87">
        <v>0.88</v>
      </c>
      <c r="K23" s="88" t="s">
        <v>160</v>
      </c>
      <c r="L23" s="89">
        <v>0.941900199381707</v>
      </c>
      <c r="M23" s="90" t="s">
        <v>161</v>
      </c>
      <c r="N23" s="90">
        <f t="shared" si="1"/>
        <v>0.0435</v>
      </c>
      <c r="O23" s="90">
        <f t="shared" si="2"/>
        <v>-0.0125</v>
      </c>
      <c r="P23" s="87">
        <v>0.8</v>
      </c>
      <c r="Q23" s="88" t="s">
        <v>162</v>
      </c>
      <c r="R23" s="89">
        <v>0.863821138211382</v>
      </c>
      <c r="S23" s="90" t="s">
        <v>163</v>
      </c>
      <c r="T23" s="90">
        <f t="shared" si="3"/>
        <v>0.0443</v>
      </c>
      <c r="U23" s="90">
        <f t="shared" si="4"/>
        <v>-0.042</v>
      </c>
      <c r="V23" s="95"/>
    </row>
    <row r="24" customHeight="1" spans="1:22">
      <c r="A24" s="20">
        <v>2722</v>
      </c>
      <c r="B24" s="20" t="s">
        <v>85</v>
      </c>
      <c r="C24" s="20" t="s">
        <v>86</v>
      </c>
      <c r="D24" s="20" t="s">
        <v>164</v>
      </c>
      <c r="E24" s="20" t="s">
        <v>165</v>
      </c>
      <c r="F24" s="20">
        <v>2</v>
      </c>
      <c r="G24" s="80">
        <v>94</v>
      </c>
      <c r="H24" s="81">
        <v>146</v>
      </c>
      <c r="I24" s="86">
        <f t="shared" si="0"/>
        <v>1.5531914893617</v>
      </c>
      <c r="J24" s="87">
        <v>0.8</v>
      </c>
      <c r="K24" s="88" t="s">
        <v>166</v>
      </c>
      <c r="L24" s="89">
        <v>0.935812647201892</v>
      </c>
      <c r="M24" s="90" t="s">
        <v>167</v>
      </c>
      <c r="N24" s="90">
        <f t="shared" si="1"/>
        <v>0.142</v>
      </c>
      <c r="O24" s="91">
        <f t="shared" si="2"/>
        <v>0.071</v>
      </c>
      <c r="P24" s="87">
        <v>0.628873339544789</v>
      </c>
      <c r="Q24" s="88" t="s">
        <v>168</v>
      </c>
      <c r="R24" s="89">
        <v>0.776796973518285</v>
      </c>
      <c r="S24" s="90" t="s">
        <v>169</v>
      </c>
      <c r="T24" s="90">
        <f t="shared" si="3"/>
        <v>0.0668000000000001</v>
      </c>
      <c r="U24" s="91">
        <f t="shared" si="4"/>
        <v>0.0378266604552111</v>
      </c>
      <c r="V24" s="95"/>
    </row>
    <row r="25" ht="45" customHeight="1" spans="1:22">
      <c r="A25" s="20">
        <v>2717</v>
      </c>
      <c r="B25" s="20" t="s">
        <v>85</v>
      </c>
      <c r="C25" s="20" t="s">
        <v>86</v>
      </c>
      <c r="D25" s="20" t="s">
        <v>170</v>
      </c>
      <c r="E25" s="20" t="s">
        <v>171</v>
      </c>
      <c r="F25" s="20">
        <v>2</v>
      </c>
      <c r="G25" s="80">
        <v>62</v>
      </c>
      <c r="H25" s="81">
        <v>66</v>
      </c>
      <c r="I25" s="86">
        <f t="shared" si="0"/>
        <v>1.06451612903226</v>
      </c>
      <c r="J25" s="87">
        <v>0.8354</v>
      </c>
      <c r="K25" s="88" t="s">
        <v>172</v>
      </c>
      <c r="L25" s="89">
        <v>0.911243521830367</v>
      </c>
      <c r="M25" s="90" t="s">
        <v>173</v>
      </c>
      <c r="N25" s="90">
        <f t="shared" si="1"/>
        <v>0.0570999999999999</v>
      </c>
      <c r="O25" s="91">
        <f t="shared" si="2"/>
        <v>0.0161999999999999</v>
      </c>
      <c r="P25" s="87">
        <v>0.709095698924731</v>
      </c>
      <c r="Q25" s="88" t="s">
        <v>174</v>
      </c>
      <c r="R25" s="89">
        <v>0.799151343705799</v>
      </c>
      <c r="S25" s="90" t="s">
        <v>175</v>
      </c>
      <c r="T25" s="90">
        <f t="shared" si="3"/>
        <v>0.0591</v>
      </c>
      <c r="U25" s="91">
        <f t="shared" si="4"/>
        <v>0.016204301075269</v>
      </c>
      <c r="V25" s="95"/>
    </row>
    <row r="26" customHeight="1" spans="1:22">
      <c r="A26" s="20">
        <v>101453</v>
      </c>
      <c r="B26" s="20" t="s">
        <v>85</v>
      </c>
      <c r="C26" s="20" t="s">
        <v>86</v>
      </c>
      <c r="D26" s="20" t="s">
        <v>176</v>
      </c>
      <c r="E26" s="20" t="s">
        <v>177</v>
      </c>
      <c r="F26" s="20">
        <v>2</v>
      </c>
      <c r="G26" s="80">
        <v>124</v>
      </c>
      <c r="H26" s="81">
        <v>122</v>
      </c>
      <c r="I26" s="86">
        <f t="shared" si="0"/>
        <v>0.983870967741935</v>
      </c>
      <c r="J26" s="87">
        <v>0.8</v>
      </c>
      <c r="K26" s="88" t="s">
        <v>178</v>
      </c>
      <c r="L26" s="89">
        <v>0.862360148818491</v>
      </c>
      <c r="M26" s="90" t="s">
        <v>179</v>
      </c>
      <c r="N26" s="90">
        <f t="shared" si="1"/>
        <v>0.0226999999999999</v>
      </c>
      <c r="O26" s="90">
        <f t="shared" si="2"/>
        <v>-0.0720000000000001</v>
      </c>
      <c r="P26" s="87">
        <v>0.606410347710961</v>
      </c>
      <c r="Q26" s="88" t="s">
        <v>180</v>
      </c>
      <c r="R26" s="89">
        <v>0.68695652173913</v>
      </c>
      <c r="S26" s="90" t="s">
        <v>181</v>
      </c>
      <c r="T26" s="90">
        <f t="shared" si="3"/>
        <v>0.0179</v>
      </c>
      <c r="U26" s="90">
        <f t="shared" si="4"/>
        <v>-0.094710347710961</v>
      </c>
      <c r="V26" s="95"/>
    </row>
    <row r="27" customHeight="1" spans="1:22">
      <c r="A27" s="20">
        <v>103639</v>
      </c>
      <c r="B27" s="20" t="s">
        <v>85</v>
      </c>
      <c r="C27" s="20" t="s">
        <v>86</v>
      </c>
      <c r="D27" s="20" t="s">
        <v>182</v>
      </c>
      <c r="E27" s="20" t="s">
        <v>183</v>
      </c>
      <c r="F27" s="20">
        <v>2</v>
      </c>
      <c r="G27" s="80">
        <v>124</v>
      </c>
      <c r="H27" s="81">
        <v>181</v>
      </c>
      <c r="I27" s="86">
        <f t="shared" si="0"/>
        <v>1.45967741935484</v>
      </c>
      <c r="J27" s="87">
        <v>0.8</v>
      </c>
      <c r="K27" s="88" t="s">
        <v>184</v>
      </c>
      <c r="L27" s="89">
        <v>0.809474711598045</v>
      </c>
      <c r="M27" s="90" t="s">
        <v>185</v>
      </c>
      <c r="N27" s="90">
        <f t="shared" si="1"/>
        <v>0.0369999999999998</v>
      </c>
      <c r="O27" s="90">
        <f t="shared" si="2"/>
        <v>-0.0368000000000002</v>
      </c>
      <c r="P27" s="87">
        <v>0.628980749574106</v>
      </c>
      <c r="Q27" s="88" t="s">
        <v>186</v>
      </c>
      <c r="R27" s="89">
        <v>0.690680766688698</v>
      </c>
      <c r="S27" s="90" t="s">
        <v>187</v>
      </c>
      <c r="T27" s="90">
        <f t="shared" si="3"/>
        <v>0.0208</v>
      </c>
      <c r="U27" s="90">
        <f t="shared" si="4"/>
        <v>-0.024280749574106</v>
      </c>
      <c r="V27" s="95"/>
    </row>
    <row r="28" customHeight="1" spans="1:22">
      <c r="A28" s="20">
        <v>104429</v>
      </c>
      <c r="B28" s="20" t="s">
        <v>85</v>
      </c>
      <c r="C28" s="20" t="s">
        <v>86</v>
      </c>
      <c r="D28" s="20" t="s">
        <v>188</v>
      </c>
      <c r="E28" s="20" t="s">
        <v>189</v>
      </c>
      <c r="F28" s="20">
        <v>2</v>
      </c>
      <c r="G28" s="80">
        <v>62</v>
      </c>
      <c r="H28" s="81">
        <v>62</v>
      </c>
      <c r="I28" s="86">
        <f t="shared" si="0"/>
        <v>1</v>
      </c>
      <c r="J28" s="87">
        <v>0.8559</v>
      </c>
      <c r="K28" s="88" t="s">
        <v>190</v>
      </c>
      <c r="L28" s="89">
        <v>0.83366572795514</v>
      </c>
      <c r="M28" s="90" t="s">
        <v>191</v>
      </c>
      <c r="N28" s="90">
        <f t="shared" si="1"/>
        <v>0.0385000000000001</v>
      </c>
      <c r="O28" s="90">
        <f t="shared" si="2"/>
        <v>-0.0921999999999999</v>
      </c>
      <c r="P28" s="87">
        <v>0.712093069423235</v>
      </c>
      <c r="Q28" s="88" t="s">
        <v>192</v>
      </c>
      <c r="R28" s="89">
        <v>0.764928909952607</v>
      </c>
      <c r="S28" s="90" t="s">
        <v>193</v>
      </c>
      <c r="T28" s="90">
        <f t="shared" si="3"/>
        <v>0.0218999999999999</v>
      </c>
      <c r="U28" s="90">
        <f t="shared" si="4"/>
        <v>-0.0695930694232351</v>
      </c>
      <c r="V28" s="95"/>
    </row>
    <row r="29" customHeight="1" spans="1:22">
      <c r="A29" s="20">
        <v>106399</v>
      </c>
      <c r="B29" s="20" t="s">
        <v>85</v>
      </c>
      <c r="C29" s="20" t="s">
        <v>86</v>
      </c>
      <c r="D29" s="20" t="s">
        <v>194</v>
      </c>
      <c r="E29" s="20" t="s">
        <v>195</v>
      </c>
      <c r="F29" s="20">
        <v>3</v>
      </c>
      <c r="G29" s="80">
        <v>102</v>
      </c>
      <c r="H29" s="81">
        <v>87</v>
      </c>
      <c r="I29" s="86">
        <f t="shared" si="0"/>
        <v>0.852941176470588</v>
      </c>
      <c r="J29" s="87">
        <v>0.863</v>
      </c>
      <c r="K29" s="88" t="s">
        <v>196</v>
      </c>
      <c r="L29" s="89">
        <v>0.88734696516274</v>
      </c>
      <c r="M29" s="90" t="s">
        <v>196</v>
      </c>
      <c r="N29" s="90">
        <f t="shared" si="1"/>
        <v>0</v>
      </c>
      <c r="O29" s="90">
        <f t="shared" si="2"/>
        <v>-0.0192</v>
      </c>
      <c r="P29" s="87">
        <v>0.747652631578947</v>
      </c>
      <c r="Q29" s="88" t="s">
        <v>197</v>
      </c>
      <c r="R29" s="89">
        <v>0.714609286523216</v>
      </c>
      <c r="S29" s="90" t="s">
        <v>198</v>
      </c>
      <c r="T29" s="90">
        <f t="shared" si="3"/>
        <v>-0.00579999999999992</v>
      </c>
      <c r="U29" s="90">
        <f t="shared" si="4"/>
        <v>-0.087652631578947</v>
      </c>
      <c r="V29" s="95"/>
    </row>
    <row r="30" customHeight="1" spans="1:22">
      <c r="A30" s="20">
        <v>106568</v>
      </c>
      <c r="B30" s="20" t="s">
        <v>85</v>
      </c>
      <c r="C30" s="20" t="s">
        <v>86</v>
      </c>
      <c r="D30" s="20" t="s">
        <v>199</v>
      </c>
      <c r="E30" s="20" t="s">
        <v>200</v>
      </c>
      <c r="F30" s="20">
        <v>1</v>
      </c>
      <c r="G30" s="80">
        <v>120</v>
      </c>
      <c r="H30" s="81">
        <v>197</v>
      </c>
      <c r="I30" s="86">
        <f t="shared" si="0"/>
        <v>1.64166666666667</v>
      </c>
      <c r="J30" s="87">
        <v>0.7</v>
      </c>
      <c r="K30" s="88" t="s">
        <v>201</v>
      </c>
      <c r="L30" s="89">
        <v>0.776000734046118</v>
      </c>
      <c r="M30" s="90" t="s">
        <v>202</v>
      </c>
      <c r="N30" s="90">
        <f t="shared" si="1"/>
        <v>0.1513</v>
      </c>
      <c r="O30" s="91">
        <f t="shared" si="2"/>
        <v>0.0143000000000001</v>
      </c>
      <c r="P30" s="87">
        <v>0.55</v>
      </c>
      <c r="Q30" s="88" t="s">
        <v>203</v>
      </c>
      <c r="R30" s="89">
        <v>0.648596321393998</v>
      </c>
      <c r="S30" s="90" t="s">
        <v>204</v>
      </c>
      <c r="T30" s="90">
        <f t="shared" si="3"/>
        <v>0.1321</v>
      </c>
      <c r="U30" s="91">
        <f t="shared" si="4"/>
        <v>0.0331</v>
      </c>
      <c r="V30" s="95"/>
    </row>
    <row r="31" s="7" customFormat="1" customHeight="1" spans="1:22">
      <c r="A31" s="20">
        <v>113025</v>
      </c>
      <c r="B31" s="20" t="s">
        <v>85</v>
      </c>
      <c r="C31" s="20" t="s">
        <v>86</v>
      </c>
      <c r="D31" s="20" t="s">
        <v>205</v>
      </c>
      <c r="E31" s="20" t="s">
        <v>206</v>
      </c>
      <c r="F31" s="20">
        <v>2</v>
      </c>
      <c r="G31" s="80">
        <v>66</v>
      </c>
      <c r="H31" s="81">
        <v>110</v>
      </c>
      <c r="I31" s="86">
        <f t="shared" si="0"/>
        <v>1.66666666666667</v>
      </c>
      <c r="J31" s="87">
        <v>0.8396</v>
      </c>
      <c r="K31" s="88" t="s">
        <v>207</v>
      </c>
      <c r="L31" s="89">
        <v>0.817631139249592</v>
      </c>
      <c r="M31" s="90" t="s">
        <v>208</v>
      </c>
      <c r="N31" s="90">
        <f t="shared" si="1"/>
        <v>-0.0214</v>
      </c>
      <c r="O31" s="90">
        <f t="shared" si="2"/>
        <v>-0.0959</v>
      </c>
      <c r="P31" s="87">
        <v>0.668066490281876</v>
      </c>
      <c r="Q31" s="88" t="s">
        <v>209</v>
      </c>
      <c r="R31" s="89">
        <v>0.7153905645785</v>
      </c>
      <c r="S31" s="90" t="s">
        <v>210</v>
      </c>
      <c r="T31" s="90">
        <f t="shared" si="3"/>
        <v>0.004</v>
      </c>
      <c r="U31" s="90">
        <f t="shared" si="4"/>
        <v>-0.0327664902818761</v>
      </c>
      <c r="V31" s="95"/>
    </row>
    <row r="32" customHeight="1" spans="1:22">
      <c r="A32" s="20">
        <v>113833</v>
      </c>
      <c r="B32" s="20" t="s">
        <v>85</v>
      </c>
      <c r="C32" s="20" t="s">
        <v>86</v>
      </c>
      <c r="D32" s="20" t="s">
        <v>211</v>
      </c>
      <c r="E32" s="20" t="s">
        <v>212</v>
      </c>
      <c r="F32" s="20">
        <v>2</v>
      </c>
      <c r="G32" s="80">
        <v>136</v>
      </c>
      <c r="H32" s="81">
        <v>218</v>
      </c>
      <c r="I32" s="86">
        <f t="shared" si="0"/>
        <v>1.60294117647059</v>
      </c>
      <c r="J32" s="87">
        <v>0.8</v>
      </c>
      <c r="K32" s="88" t="s">
        <v>213</v>
      </c>
      <c r="L32" s="89">
        <v>0.841990534743151</v>
      </c>
      <c r="M32" s="90" t="s">
        <v>214</v>
      </c>
      <c r="N32" s="90">
        <f t="shared" si="1"/>
        <v>0.0619</v>
      </c>
      <c r="O32" s="90">
        <f t="shared" si="2"/>
        <v>-0.0253000000000001</v>
      </c>
      <c r="P32" s="87">
        <v>0.6</v>
      </c>
      <c r="Q32" s="88" t="s">
        <v>215</v>
      </c>
      <c r="R32" s="89">
        <v>0.706930693069307</v>
      </c>
      <c r="S32" s="90" t="s">
        <v>216</v>
      </c>
      <c r="T32" s="90">
        <f t="shared" si="3"/>
        <v>0.0518000000000001</v>
      </c>
      <c r="U32" s="90">
        <f t="shared" si="4"/>
        <v>0.000300000000000078</v>
      </c>
      <c r="V32" s="95"/>
    </row>
    <row r="33" customHeight="1" spans="1:22">
      <c r="A33" s="20">
        <v>114286</v>
      </c>
      <c r="B33" s="20" t="s">
        <v>85</v>
      </c>
      <c r="C33" s="20" t="s">
        <v>86</v>
      </c>
      <c r="D33" s="20" t="s">
        <v>217</v>
      </c>
      <c r="E33" s="20" t="s">
        <v>218</v>
      </c>
      <c r="F33" s="20">
        <v>2</v>
      </c>
      <c r="G33" s="80">
        <v>150</v>
      </c>
      <c r="H33" s="81">
        <v>196</v>
      </c>
      <c r="I33" s="86">
        <f t="shared" si="0"/>
        <v>1.30666666666667</v>
      </c>
      <c r="J33" s="87">
        <v>0.8</v>
      </c>
      <c r="K33" s="88" t="s">
        <v>219</v>
      </c>
      <c r="L33" s="89">
        <v>0.756694256212816</v>
      </c>
      <c r="M33" s="90" t="s">
        <v>220</v>
      </c>
      <c r="N33" s="90">
        <f t="shared" si="1"/>
        <v>0.0502</v>
      </c>
      <c r="O33" s="90">
        <f t="shared" si="2"/>
        <v>-0.0913</v>
      </c>
      <c r="P33" s="87">
        <v>0.6</v>
      </c>
      <c r="Q33" s="88" t="s">
        <v>221</v>
      </c>
      <c r="R33" s="89">
        <v>0.606769537083126</v>
      </c>
      <c r="S33" s="90" t="s">
        <v>222</v>
      </c>
      <c r="T33" s="90">
        <f t="shared" si="3"/>
        <v>0.0564</v>
      </c>
      <c r="U33" s="90">
        <f t="shared" si="4"/>
        <v>-0.0536</v>
      </c>
      <c r="V33" s="95"/>
    </row>
    <row r="34" customHeight="1" spans="1:22">
      <c r="A34" s="20">
        <v>115971</v>
      </c>
      <c r="B34" s="20" t="s">
        <v>85</v>
      </c>
      <c r="C34" s="20" t="s">
        <v>86</v>
      </c>
      <c r="D34" s="20" t="s">
        <v>223</v>
      </c>
      <c r="E34" s="20" t="s">
        <v>224</v>
      </c>
      <c r="F34" s="20">
        <v>1</v>
      </c>
      <c r="G34" s="80">
        <v>60</v>
      </c>
      <c r="H34" s="81">
        <v>108</v>
      </c>
      <c r="I34" s="86">
        <f t="shared" si="0"/>
        <v>1.8</v>
      </c>
      <c r="J34" s="87">
        <v>0.8</v>
      </c>
      <c r="K34" s="88" t="s">
        <v>225</v>
      </c>
      <c r="L34" s="89">
        <v>0.924900298929235</v>
      </c>
      <c r="M34" s="90" t="s">
        <v>226</v>
      </c>
      <c r="N34" s="90">
        <f t="shared" si="1"/>
        <v>0.0518</v>
      </c>
      <c r="O34" s="91">
        <f t="shared" si="2"/>
        <v>0.0932999999999999</v>
      </c>
      <c r="P34" s="87">
        <v>0.641263352826511</v>
      </c>
      <c r="Q34" s="88" t="s">
        <v>227</v>
      </c>
      <c r="R34" s="89">
        <v>0.795433789954338</v>
      </c>
      <c r="S34" s="90" t="s">
        <v>228</v>
      </c>
      <c r="T34" s="90">
        <f t="shared" si="3"/>
        <v>0.0172</v>
      </c>
      <c r="U34" s="91">
        <f t="shared" si="4"/>
        <v>0.101936647173489</v>
      </c>
      <c r="V34" s="95"/>
    </row>
    <row r="35" customHeight="1" spans="1:22">
      <c r="A35" s="20">
        <v>118074</v>
      </c>
      <c r="B35" s="20" t="s">
        <v>85</v>
      </c>
      <c r="C35" s="20" t="s">
        <v>86</v>
      </c>
      <c r="D35" s="20" t="s">
        <v>229</v>
      </c>
      <c r="E35" s="20" t="s">
        <v>230</v>
      </c>
      <c r="F35" s="20">
        <v>1</v>
      </c>
      <c r="G35" s="80">
        <v>90</v>
      </c>
      <c r="H35" s="81">
        <v>79</v>
      </c>
      <c r="I35" s="86">
        <f t="shared" si="0"/>
        <v>0.877777777777778</v>
      </c>
      <c r="J35" s="87">
        <v>0.8511</v>
      </c>
      <c r="K35" s="88" t="s">
        <v>231</v>
      </c>
      <c r="L35" s="89">
        <v>0.878021700299243</v>
      </c>
      <c r="M35" s="90" t="s">
        <v>232</v>
      </c>
      <c r="N35" s="90">
        <f t="shared" si="1"/>
        <v>0.0534</v>
      </c>
      <c r="O35" s="90">
        <f t="shared" si="2"/>
        <v>-0.0165999999999999</v>
      </c>
      <c r="P35" s="87">
        <v>0.683309395973154</v>
      </c>
      <c r="Q35" s="88" t="s">
        <v>233</v>
      </c>
      <c r="R35" s="89">
        <v>0.711871227364185</v>
      </c>
      <c r="S35" s="90" t="s">
        <v>234</v>
      </c>
      <c r="T35" s="90">
        <f t="shared" si="3"/>
        <v>0.0205</v>
      </c>
      <c r="U35" s="90">
        <f t="shared" si="4"/>
        <v>-0.0264093959731541</v>
      </c>
      <c r="V35" s="95"/>
    </row>
    <row r="36" customHeight="1" spans="1:22">
      <c r="A36" s="20">
        <v>118951</v>
      </c>
      <c r="B36" s="20" t="s">
        <v>85</v>
      </c>
      <c r="C36" s="20" t="s">
        <v>86</v>
      </c>
      <c r="D36" s="20" t="s">
        <v>235</v>
      </c>
      <c r="E36" s="20" t="s">
        <v>236</v>
      </c>
      <c r="F36" s="20">
        <v>2</v>
      </c>
      <c r="G36" s="80">
        <v>90</v>
      </c>
      <c r="H36" s="81">
        <v>121</v>
      </c>
      <c r="I36" s="86">
        <f t="shared" si="0"/>
        <v>1.34444444444444</v>
      </c>
      <c r="J36" s="87">
        <v>0.7</v>
      </c>
      <c r="K36" s="88" t="s">
        <v>237</v>
      </c>
      <c r="L36" s="89">
        <v>0.66297609141739</v>
      </c>
      <c r="M36" s="90" t="s">
        <v>238</v>
      </c>
      <c r="N36" s="90">
        <f t="shared" si="1"/>
        <v>-0.00360000000000005</v>
      </c>
      <c r="O36" s="90">
        <f t="shared" si="2"/>
        <v>-0.0659</v>
      </c>
      <c r="P36" s="87">
        <v>0.6</v>
      </c>
      <c r="Q36" s="88" t="s">
        <v>239</v>
      </c>
      <c r="R36" s="89">
        <v>0.498371335504886</v>
      </c>
      <c r="S36" s="90" t="s">
        <v>240</v>
      </c>
      <c r="T36" s="90">
        <f t="shared" si="3"/>
        <v>0.0106000000000001</v>
      </c>
      <c r="U36" s="90">
        <f t="shared" si="4"/>
        <v>-0.1301</v>
      </c>
      <c r="V36" s="95"/>
    </row>
    <row r="37" customHeight="1" spans="1:22">
      <c r="A37" s="20">
        <v>119263</v>
      </c>
      <c r="B37" s="20" t="s">
        <v>85</v>
      </c>
      <c r="C37" s="20" t="s">
        <v>86</v>
      </c>
      <c r="D37" s="20" t="s">
        <v>241</v>
      </c>
      <c r="E37" s="20" t="s">
        <v>242</v>
      </c>
      <c r="F37" s="20">
        <v>2</v>
      </c>
      <c r="G37" s="80">
        <v>62</v>
      </c>
      <c r="H37" s="81">
        <v>74</v>
      </c>
      <c r="I37" s="86">
        <f t="shared" si="0"/>
        <v>1.19354838709677</v>
      </c>
      <c r="J37" s="87">
        <v>0.8607</v>
      </c>
      <c r="K37" s="88" t="s">
        <v>243</v>
      </c>
      <c r="L37" s="89">
        <v>0.942670414805681</v>
      </c>
      <c r="M37" s="90" t="s">
        <v>244</v>
      </c>
      <c r="N37" s="90">
        <f t="shared" si="1"/>
        <v>0.0776</v>
      </c>
      <c r="O37" s="91">
        <f t="shared" si="2"/>
        <v>0.0606</v>
      </c>
      <c r="P37" s="87">
        <v>0.718603660366037</v>
      </c>
      <c r="Q37" s="88" t="s">
        <v>245</v>
      </c>
      <c r="R37" s="89">
        <v>0.86542750929368</v>
      </c>
      <c r="S37" s="90" t="s">
        <v>246</v>
      </c>
      <c r="T37" s="90">
        <f t="shared" si="3"/>
        <v>0.1273</v>
      </c>
      <c r="U37" s="91">
        <f t="shared" si="4"/>
        <v>0.107496339633963</v>
      </c>
      <c r="V37" s="95"/>
    </row>
    <row r="38" customHeight="1" spans="1:22">
      <c r="A38" s="20">
        <v>138202</v>
      </c>
      <c r="B38" s="20" t="s">
        <v>85</v>
      </c>
      <c r="C38" s="20" t="s">
        <v>86</v>
      </c>
      <c r="D38" s="20" t="s">
        <v>247</v>
      </c>
      <c r="E38" s="20" t="s">
        <v>248</v>
      </c>
      <c r="F38" s="20">
        <v>2</v>
      </c>
      <c r="G38" s="80">
        <v>120</v>
      </c>
      <c r="H38" s="81">
        <v>280</v>
      </c>
      <c r="I38" s="86">
        <f t="shared" si="0"/>
        <v>2.33333333333333</v>
      </c>
      <c r="J38" s="87">
        <v>0.7</v>
      </c>
      <c r="K38" s="88" t="s">
        <v>249</v>
      </c>
      <c r="L38" s="89">
        <v>0.770322949195864</v>
      </c>
      <c r="M38" s="90" t="s">
        <v>250</v>
      </c>
      <c r="N38" s="90">
        <f t="shared" si="1"/>
        <v>0.0648000000000001</v>
      </c>
      <c r="O38" s="91">
        <f t="shared" si="2"/>
        <v>0.0167</v>
      </c>
      <c r="P38" s="87">
        <v>0.55</v>
      </c>
      <c r="Q38" s="88" t="s">
        <v>251</v>
      </c>
      <c r="R38" s="89">
        <v>0.693286219081272</v>
      </c>
      <c r="S38" s="90" t="s">
        <v>252</v>
      </c>
      <c r="T38" s="90">
        <f t="shared" si="3"/>
        <v>0.0851</v>
      </c>
      <c r="U38" s="90">
        <f t="shared" si="4"/>
        <v>-0.00290000000000001</v>
      </c>
      <c r="V38" s="95"/>
    </row>
    <row r="39" customHeight="1" spans="1:22">
      <c r="A39" s="20">
        <v>1950</v>
      </c>
      <c r="B39" s="20" t="s">
        <v>85</v>
      </c>
      <c r="C39" s="20" t="s">
        <v>86</v>
      </c>
      <c r="D39" s="20" t="s">
        <v>253</v>
      </c>
      <c r="E39" s="20" t="s">
        <v>254</v>
      </c>
      <c r="F39" s="20">
        <v>2</v>
      </c>
      <c r="G39" s="80">
        <v>62</v>
      </c>
      <c r="H39" s="81">
        <v>144</v>
      </c>
      <c r="I39" s="86">
        <f t="shared" si="0"/>
        <v>2.32258064516129</v>
      </c>
      <c r="J39" s="87">
        <v>0.8</v>
      </c>
      <c r="K39" s="88" t="s">
        <v>255</v>
      </c>
      <c r="L39" s="89">
        <v>0.901506390097362</v>
      </c>
      <c r="M39" s="90" t="s">
        <v>256</v>
      </c>
      <c r="N39" s="90">
        <f t="shared" si="1"/>
        <v>0.2035</v>
      </c>
      <c r="O39" s="91">
        <f t="shared" si="2"/>
        <v>0.0569999999999999</v>
      </c>
      <c r="P39" s="87">
        <v>0.584833433693718</v>
      </c>
      <c r="Q39" s="88" t="s">
        <v>257</v>
      </c>
      <c r="R39" s="89">
        <v>0.795604395604396</v>
      </c>
      <c r="S39" s="90" t="s">
        <v>258</v>
      </c>
      <c r="T39" s="90">
        <f t="shared" si="3"/>
        <v>0.1786</v>
      </c>
      <c r="U39" s="91">
        <f t="shared" si="4"/>
        <v>0.127066566306282</v>
      </c>
      <c r="V39" s="95"/>
    </row>
    <row r="40" customHeight="1" spans="1:22">
      <c r="A40" s="82">
        <v>2304</v>
      </c>
      <c r="B40" s="20" t="s">
        <v>85</v>
      </c>
      <c r="C40" s="20" t="s">
        <v>86</v>
      </c>
      <c r="D40" s="20" t="s">
        <v>259</v>
      </c>
      <c r="E40" s="82" t="s">
        <v>260</v>
      </c>
      <c r="F40" s="20">
        <v>2</v>
      </c>
      <c r="G40" s="80">
        <v>124</v>
      </c>
      <c r="H40" s="81">
        <v>143</v>
      </c>
      <c r="I40" s="86">
        <f t="shared" si="0"/>
        <v>1.15322580645161</v>
      </c>
      <c r="J40" s="87">
        <v>0.8</v>
      </c>
      <c r="K40" s="88" t="s">
        <v>261</v>
      </c>
      <c r="L40" s="89">
        <v>0.840144275378832</v>
      </c>
      <c r="M40" s="90" t="s">
        <v>262</v>
      </c>
      <c r="N40" s="90">
        <f t="shared" si="1"/>
        <v>-0.00880000000000003</v>
      </c>
      <c r="O40" s="90">
        <f t="shared" si="2"/>
        <v>-0.0663</v>
      </c>
      <c r="P40" s="87">
        <v>0.6</v>
      </c>
      <c r="Q40" s="88" t="s">
        <v>263</v>
      </c>
      <c r="R40" s="89">
        <v>0.680851063829787</v>
      </c>
      <c r="S40" s="90" t="s">
        <v>264</v>
      </c>
      <c r="T40" s="90">
        <f t="shared" si="3"/>
        <v>0.0177</v>
      </c>
      <c r="U40" s="90">
        <f t="shared" si="4"/>
        <v>-0.0426</v>
      </c>
      <c r="V40" s="21"/>
    </row>
    <row r="41" customHeight="1" spans="1:22">
      <c r="A41" s="20">
        <v>2881</v>
      </c>
      <c r="B41" s="20" t="s">
        <v>265</v>
      </c>
      <c r="C41" s="20" t="s">
        <v>266</v>
      </c>
      <c r="D41" s="20" t="s">
        <v>267</v>
      </c>
      <c r="E41" s="20" t="s">
        <v>268</v>
      </c>
      <c r="F41" s="20">
        <v>4</v>
      </c>
      <c r="G41" s="80">
        <v>180</v>
      </c>
      <c r="H41" s="81">
        <v>243</v>
      </c>
      <c r="I41" s="86">
        <f t="shared" si="0"/>
        <v>1.35</v>
      </c>
      <c r="J41" s="87">
        <v>0.7</v>
      </c>
      <c r="K41" s="88" t="s">
        <v>269</v>
      </c>
      <c r="L41" s="89">
        <v>0.877413115841876</v>
      </c>
      <c r="M41" s="90" t="s">
        <v>270</v>
      </c>
      <c r="N41" s="90">
        <f t="shared" si="1"/>
        <v>0.0481999999999999</v>
      </c>
      <c r="O41" s="90">
        <f t="shared" si="2"/>
        <v>-0.014</v>
      </c>
      <c r="P41" s="87">
        <v>0.55</v>
      </c>
      <c r="Q41" s="88" t="s">
        <v>271</v>
      </c>
      <c r="R41" s="89">
        <v>0.729977116704805</v>
      </c>
      <c r="S41" s="90" t="s">
        <v>272</v>
      </c>
      <c r="T41" s="90">
        <f t="shared" si="3"/>
        <v>0.0283</v>
      </c>
      <c r="U41" s="90">
        <f t="shared" si="4"/>
        <v>-0.1913</v>
      </c>
      <c r="V41" s="95"/>
    </row>
    <row r="42" customHeight="1" spans="1:22">
      <c r="A42" s="20">
        <v>2865</v>
      </c>
      <c r="B42" s="20" t="s">
        <v>265</v>
      </c>
      <c r="C42" s="20" t="s">
        <v>266</v>
      </c>
      <c r="D42" s="20" t="s">
        <v>273</v>
      </c>
      <c r="E42" s="20" t="s">
        <v>274</v>
      </c>
      <c r="F42" s="20">
        <v>2</v>
      </c>
      <c r="G42" s="80">
        <v>62</v>
      </c>
      <c r="H42" s="81">
        <v>87</v>
      </c>
      <c r="I42" s="86">
        <f t="shared" si="0"/>
        <v>1.40322580645161</v>
      </c>
      <c r="J42" s="87">
        <v>0.9</v>
      </c>
      <c r="K42" s="88" t="s">
        <v>275</v>
      </c>
      <c r="L42" s="89">
        <v>0.934133895538702</v>
      </c>
      <c r="M42" s="90" t="s">
        <v>276</v>
      </c>
      <c r="N42" s="90">
        <f t="shared" si="1"/>
        <v>0.0269</v>
      </c>
      <c r="O42" s="91">
        <f t="shared" si="2"/>
        <v>0.0167</v>
      </c>
      <c r="P42" s="87">
        <v>0.82</v>
      </c>
      <c r="Q42" s="88" t="s">
        <v>277</v>
      </c>
      <c r="R42" s="89">
        <v>0.841814837522992</v>
      </c>
      <c r="S42" s="90" t="s">
        <v>278</v>
      </c>
      <c r="T42" s="90">
        <f t="shared" si="3"/>
        <v>0.0214000000000001</v>
      </c>
      <c r="U42" s="90">
        <f t="shared" si="4"/>
        <v>-0.00519999999999987</v>
      </c>
      <c r="V42" s="95"/>
    </row>
    <row r="43" customHeight="1" spans="1:22">
      <c r="A43" s="20">
        <v>2837</v>
      </c>
      <c r="B43" s="20" t="s">
        <v>265</v>
      </c>
      <c r="C43" s="20" t="s">
        <v>266</v>
      </c>
      <c r="D43" s="20" t="s">
        <v>279</v>
      </c>
      <c r="E43" s="20" t="s">
        <v>280</v>
      </c>
      <c r="F43" s="20">
        <v>1</v>
      </c>
      <c r="G43" s="80">
        <v>90</v>
      </c>
      <c r="H43" s="81">
        <v>72</v>
      </c>
      <c r="I43" s="86">
        <f t="shared" si="0"/>
        <v>0.8</v>
      </c>
      <c r="J43" s="87">
        <v>0.8</v>
      </c>
      <c r="K43" s="88" t="s">
        <v>281</v>
      </c>
      <c r="L43" s="89" t="e">
        <v>#N/A</v>
      </c>
      <c r="M43" s="90" t="s">
        <v>282</v>
      </c>
      <c r="N43" s="90">
        <f t="shared" si="1"/>
        <v>0.0918</v>
      </c>
      <c r="O43" s="90">
        <f t="shared" si="2"/>
        <v>-0.0856000000000001</v>
      </c>
      <c r="P43" s="87">
        <v>0.6</v>
      </c>
      <c r="Q43" s="88" t="s">
        <v>283</v>
      </c>
      <c r="R43" s="89" t="e">
        <v>#N/A</v>
      </c>
      <c r="S43" s="90" t="s">
        <v>284</v>
      </c>
      <c r="T43" s="90">
        <f t="shared" si="3"/>
        <v>0.1249</v>
      </c>
      <c r="U43" s="90">
        <f t="shared" si="4"/>
        <v>0.0113000000000001</v>
      </c>
      <c r="V43" s="95"/>
    </row>
    <row r="44" customHeight="1" spans="1:22">
      <c r="A44" s="20">
        <v>102564</v>
      </c>
      <c r="B44" s="20" t="s">
        <v>265</v>
      </c>
      <c r="C44" s="20" t="s">
        <v>266</v>
      </c>
      <c r="D44" s="20" t="s">
        <v>285</v>
      </c>
      <c r="E44" s="20" t="s">
        <v>286</v>
      </c>
      <c r="F44" s="20">
        <v>2</v>
      </c>
      <c r="G44" s="80">
        <v>42</v>
      </c>
      <c r="H44" s="81">
        <v>47</v>
      </c>
      <c r="I44" s="86">
        <f t="shared" si="0"/>
        <v>1.11904761904762</v>
      </c>
      <c r="J44" s="87">
        <v>0.8551</v>
      </c>
      <c r="K44" s="88" t="s">
        <v>287</v>
      </c>
      <c r="L44" s="89">
        <v>0.924808558491189</v>
      </c>
      <c r="M44" s="90" t="s">
        <v>288</v>
      </c>
      <c r="N44" s="90">
        <f t="shared" si="1"/>
        <v>0.0419999999999999</v>
      </c>
      <c r="O44" s="91">
        <f t="shared" si="2"/>
        <v>0.00590000000000002</v>
      </c>
      <c r="P44" s="87">
        <v>0.678699784017279</v>
      </c>
      <c r="Q44" s="88" t="s">
        <v>289</v>
      </c>
      <c r="R44" s="89">
        <v>0.841897233201581</v>
      </c>
      <c r="S44" s="90" t="s">
        <v>290</v>
      </c>
      <c r="T44" s="90">
        <f t="shared" si="3"/>
        <v>0.0615999999999999</v>
      </c>
      <c r="U44" s="91">
        <f t="shared" si="4"/>
        <v>0.0533002159827209</v>
      </c>
      <c r="V44" s="95"/>
    </row>
    <row r="45" customHeight="1" spans="1:22">
      <c r="A45" s="20">
        <v>111400</v>
      </c>
      <c r="B45" s="20" t="s">
        <v>265</v>
      </c>
      <c r="C45" s="20" t="s">
        <v>266</v>
      </c>
      <c r="D45" s="20" t="s">
        <v>291</v>
      </c>
      <c r="E45" s="20" t="s">
        <v>292</v>
      </c>
      <c r="F45" s="20">
        <v>3</v>
      </c>
      <c r="G45" s="80">
        <v>120</v>
      </c>
      <c r="H45" s="81">
        <v>184</v>
      </c>
      <c r="I45" s="86">
        <f t="shared" si="0"/>
        <v>1.53333333333333</v>
      </c>
      <c r="J45" s="87">
        <v>0.8</v>
      </c>
      <c r="K45" s="88" t="s">
        <v>293</v>
      </c>
      <c r="L45" s="89">
        <v>0.848253460756622</v>
      </c>
      <c r="M45" s="90" t="s">
        <v>294</v>
      </c>
      <c r="N45" s="90">
        <f t="shared" si="1"/>
        <v>0.0528</v>
      </c>
      <c r="O45" s="91">
        <f t="shared" si="2"/>
        <v>0.0125</v>
      </c>
      <c r="P45" s="87">
        <v>0.6</v>
      </c>
      <c r="Q45" s="88" t="s">
        <v>295</v>
      </c>
      <c r="R45" s="89">
        <v>0.599025974025974</v>
      </c>
      <c r="S45" s="90" t="s">
        <v>296</v>
      </c>
      <c r="T45" s="90">
        <f t="shared" si="3"/>
        <v>0.00480000000000008</v>
      </c>
      <c r="U45" s="90">
        <f t="shared" si="4"/>
        <v>-0.1229</v>
      </c>
      <c r="V45" s="95"/>
    </row>
    <row r="46" customHeight="1" spans="1:22">
      <c r="A46" s="20">
        <v>2905</v>
      </c>
      <c r="B46" s="20" t="s">
        <v>297</v>
      </c>
      <c r="C46" s="20" t="s">
        <v>298</v>
      </c>
      <c r="D46" s="20" t="s">
        <v>299</v>
      </c>
      <c r="E46" s="20" t="s">
        <v>300</v>
      </c>
      <c r="F46" s="20">
        <v>2</v>
      </c>
      <c r="G46" s="80">
        <v>80</v>
      </c>
      <c r="H46" s="81">
        <v>71</v>
      </c>
      <c r="I46" s="86">
        <f t="shared" si="0"/>
        <v>0.8875</v>
      </c>
      <c r="J46" s="87">
        <v>0.8</v>
      </c>
      <c r="K46" s="88" t="s">
        <v>301</v>
      </c>
      <c r="L46" s="89">
        <v>0.853670413231923</v>
      </c>
      <c r="M46" s="90" t="s">
        <v>302</v>
      </c>
      <c r="N46" s="90">
        <f t="shared" si="1"/>
        <v>0.0225</v>
      </c>
      <c r="O46" s="90">
        <f t="shared" si="2"/>
        <v>-0.0202</v>
      </c>
      <c r="P46" s="87">
        <v>0.577177404667046</v>
      </c>
      <c r="Q46" s="88" t="s">
        <v>303</v>
      </c>
      <c r="R46" s="89">
        <v>0.720524017467249</v>
      </c>
      <c r="S46" s="90" t="s">
        <v>304</v>
      </c>
      <c r="T46" s="90">
        <f t="shared" si="3"/>
        <v>0.00880000000000003</v>
      </c>
      <c r="U46" s="90">
        <f t="shared" si="4"/>
        <v>0.0228225953329539</v>
      </c>
      <c r="V46" s="95"/>
    </row>
    <row r="47" customHeight="1" spans="1:22">
      <c r="A47" s="20">
        <v>2914</v>
      </c>
      <c r="B47" s="20" t="s">
        <v>297</v>
      </c>
      <c r="C47" s="20" t="s">
        <v>298</v>
      </c>
      <c r="D47" s="20" t="s">
        <v>305</v>
      </c>
      <c r="E47" s="20" t="s">
        <v>306</v>
      </c>
      <c r="F47" s="20">
        <v>3</v>
      </c>
      <c r="G47" s="80">
        <v>93</v>
      </c>
      <c r="H47" s="81">
        <v>102</v>
      </c>
      <c r="I47" s="86">
        <f t="shared" si="0"/>
        <v>1.09677419354839</v>
      </c>
      <c r="J47" s="87">
        <v>0.8844</v>
      </c>
      <c r="K47" s="88" t="s">
        <v>307</v>
      </c>
      <c r="L47" s="89" t="e">
        <v>#N/A</v>
      </c>
      <c r="M47" s="90" t="s">
        <v>308</v>
      </c>
      <c r="N47" s="90">
        <f t="shared" si="1"/>
        <v>0.2176</v>
      </c>
      <c r="O47" s="91">
        <f t="shared" si="2"/>
        <v>0.0448000000000001</v>
      </c>
      <c r="P47" s="87">
        <v>0.769335444699705</v>
      </c>
      <c r="Q47" s="88" t="s">
        <v>309</v>
      </c>
      <c r="R47" s="89" t="e">
        <v>#N/A</v>
      </c>
      <c r="S47" s="90" t="s">
        <v>310</v>
      </c>
      <c r="T47" s="90">
        <f t="shared" si="3"/>
        <v>0.1019</v>
      </c>
      <c r="U47" s="91">
        <f t="shared" si="4"/>
        <v>0.0401645553002949</v>
      </c>
      <c r="V47" s="95"/>
    </row>
    <row r="48" customHeight="1" spans="1:22">
      <c r="A48" s="20">
        <v>2894</v>
      </c>
      <c r="B48" s="20" t="s">
        <v>297</v>
      </c>
      <c r="C48" s="20" t="s">
        <v>298</v>
      </c>
      <c r="D48" s="20" t="s">
        <v>311</v>
      </c>
      <c r="E48" s="20" t="s">
        <v>312</v>
      </c>
      <c r="F48" s="20">
        <v>1</v>
      </c>
      <c r="G48" s="80">
        <v>60</v>
      </c>
      <c r="H48" s="81">
        <v>91</v>
      </c>
      <c r="I48" s="86">
        <f t="shared" si="0"/>
        <v>1.51666666666667</v>
      </c>
      <c r="J48" s="87">
        <v>0.75</v>
      </c>
      <c r="K48" s="88" t="s">
        <v>313</v>
      </c>
      <c r="L48" s="89" t="e">
        <v>#N/A</v>
      </c>
      <c r="M48" s="90" t="s">
        <v>314</v>
      </c>
      <c r="N48" s="90">
        <f t="shared" si="1"/>
        <v>0.0686999999999999</v>
      </c>
      <c r="O48" s="91">
        <f t="shared" si="2"/>
        <v>0.0348999999999999</v>
      </c>
      <c r="P48" s="87">
        <v>0.6</v>
      </c>
      <c r="Q48" s="88" t="s">
        <v>315</v>
      </c>
      <c r="R48" s="89" t="e">
        <v>#N/A</v>
      </c>
      <c r="S48" s="90" t="s">
        <v>316</v>
      </c>
      <c r="T48" s="90">
        <f t="shared" si="3"/>
        <v>0.0272</v>
      </c>
      <c r="U48" s="91">
        <f t="shared" si="4"/>
        <v>0.0071</v>
      </c>
      <c r="V48" s="95"/>
    </row>
    <row r="49" customHeight="1" spans="1:22">
      <c r="A49" s="20">
        <v>2910</v>
      </c>
      <c r="B49" s="20" t="s">
        <v>297</v>
      </c>
      <c r="C49" s="20" t="s">
        <v>298</v>
      </c>
      <c r="D49" s="20" t="s">
        <v>317</v>
      </c>
      <c r="E49" s="20" t="s">
        <v>318</v>
      </c>
      <c r="F49" s="20">
        <v>2</v>
      </c>
      <c r="G49" s="80">
        <v>90</v>
      </c>
      <c r="H49" s="81">
        <v>105</v>
      </c>
      <c r="I49" s="86">
        <f t="shared" si="0"/>
        <v>1.16666666666667</v>
      </c>
      <c r="J49" s="87">
        <v>0.7548</v>
      </c>
      <c r="K49" s="88" t="s">
        <v>319</v>
      </c>
      <c r="L49" s="89">
        <v>0.93360403931702</v>
      </c>
      <c r="M49" s="90" t="s">
        <v>320</v>
      </c>
      <c r="N49" s="90">
        <f t="shared" si="1"/>
        <v>0.1047</v>
      </c>
      <c r="O49" s="91">
        <f t="shared" si="2"/>
        <v>0.0220999999999999</v>
      </c>
      <c r="P49" s="87">
        <v>0.6</v>
      </c>
      <c r="Q49" s="88" t="s">
        <v>321</v>
      </c>
      <c r="R49" s="89">
        <v>0.844463971880492</v>
      </c>
      <c r="S49" s="90" t="s">
        <v>322</v>
      </c>
      <c r="T49" s="90">
        <f t="shared" si="3"/>
        <v>0.0299</v>
      </c>
      <c r="U49" s="90">
        <f t="shared" si="4"/>
        <v>-0.0477</v>
      </c>
      <c r="V49" s="95"/>
    </row>
    <row r="50" customHeight="1" spans="1:22">
      <c r="A50" s="20">
        <v>2916</v>
      </c>
      <c r="B50" s="20" t="s">
        <v>297</v>
      </c>
      <c r="C50" s="20" t="s">
        <v>298</v>
      </c>
      <c r="D50" s="20" t="s">
        <v>323</v>
      </c>
      <c r="E50" s="20" t="s">
        <v>324</v>
      </c>
      <c r="F50" s="20">
        <v>2</v>
      </c>
      <c r="G50" s="80">
        <v>90</v>
      </c>
      <c r="H50" s="81">
        <v>87</v>
      </c>
      <c r="I50" s="86">
        <f t="shared" si="0"/>
        <v>0.966666666666667</v>
      </c>
      <c r="J50" s="87">
        <v>0.6</v>
      </c>
      <c r="K50" s="88" t="s">
        <v>325</v>
      </c>
      <c r="L50" s="89">
        <v>0.786496908189904</v>
      </c>
      <c r="M50" s="90" t="s">
        <v>326</v>
      </c>
      <c r="N50" s="90">
        <f t="shared" si="1"/>
        <v>0.0237000000000001</v>
      </c>
      <c r="O50" s="91">
        <f t="shared" si="2"/>
        <v>0.1368</v>
      </c>
      <c r="P50" s="87">
        <v>0.55</v>
      </c>
      <c r="Q50" s="88" t="s">
        <v>327</v>
      </c>
      <c r="R50" s="89">
        <v>0.488815244407622</v>
      </c>
      <c r="S50" s="90" t="s">
        <v>328</v>
      </c>
      <c r="T50" s="90">
        <f t="shared" si="3"/>
        <v>0.0488</v>
      </c>
      <c r="U50" s="90">
        <f t="shared" si="4"/>
        <v>-0.11</v>
      </c>
      <c r="V50" s="95"/>
    </row>
    <row r="51" customHeight="1" spans="1:22">
      <c r="A51" s="20">
        <v>104428</v>
      </c>
      <c r="B51" s="20" t="s">
        <v>297</v>
      </c>
      <c r="C51" s="20" t="s">
        <v>298</v>
      </c>
      <c r="D51" s="20" t="s">
        <v>329</v>
      </c>
      <c r="E51" s="20" t="s">
        <v>330</v>
      </c>
      <c r="F51" s="20">
        <v>2</v>
      </c>
      <c r="G51" s="80">
        <v>120</v>
      </c>
      <c r="H51" s="81">
        <v>109</v>
      </c>
      <c r="I51" s="86">
        <f t="shared" si="0"/>
        <v>0.908333333333333</v>
      </c>
      <c r="J51" s="87">
        <v>0.75</v>
      </c>
      <c r="K51" s="88" t="s">
        <v>331</v>
      </c>
      <c r="L51" s="89">
        <v>0.849046184169514</v>
      </c>
      <c r="M51" s="90" t="s">
        <v>332</v>
      </c>
      <c r="N51" s="90">
        <f t="shared" si="1"/>
        <v>0.0965</v>
      </c>
      <c r="O51" s="90">
        <f t="shared" si="2"/>
        <v>-0.032</v>
      </c>
      <c r="P51" s="87">
        <v>0.6</v>
      </c>
      <c r="Q51" s="88" t="s">
        <v>333</v>
      </c>
      <c r="R51" s="89">
        <v>0.656165127648017</v>
      </c>
      <c r="S51" s="90" t="s">
        <v>334</v>
      </c>
      <c r="T51" s="90">
        <f t="shared" si="3"/>
        <v>-0.00580000000000003</v>
      </c>
      <c r="U51" s="90">
        <f t="shared" si="4"/>
        <v>-0.182</v>
      </c>
      <c r="V51" s="95"/>
    </row>
    <row r="52" customHeight="1" spans="1:22">
      <c r="A52" s="20">
        <v>104838</v>
      </c>
      <c r="B52" s="20" t="s">
        <v>297</v>
      </c>
      <c r="C52" s="20" t="s">
        <v>298</v>
      </c>
      <c r="D52" s="20" t="s">
        <v>335</v>
      </c>
      <c r="E52" s="20" t="s">
        <v>336</v>
      </c>
      <c r="F52" s="20">
        <v>2</v>
      </c>
      <c r="G52" s="80">
        <v>42</v>
      </c>
      <c r="H52" s="81">
        <v>47</v>
      </c>
      <c r="I52" s="86">
        <f t="shared" si="0"/>
        <v>1.11904761904762</v>
      </c>
      <c r="J52" s="87">
        <v>0.78</v>
      </c>
      <c r="K52" s="88" t="s">
        <v>337</v>
      </c>
      <c r="L52" s="89">
        <v>0.779385507951946</v>
      </c>
      <c r="M52" s="90" t="s">
        <v>338</v>
      </c>
      <c r="N52" s="90">
        <f t="shared" si="1"/>
        <v>-0.0669</v>
      </c>
      <c r="O52" s="90">
        <f t="shared" si="2"/>
        <v>-0.0899</v>
      </c>
      <c r="P52" s="87">
        <v>0.6</v>
      </c>
      <c r="Q52" s="88" t="s">
        <v>339</v>
      </c>
      <c r="R52" s="89">
        <v>0.687757909215956</v>
      </c>
      <c r="S52" s="90" t="s">
        <v>340</v>
      </c>
      <c r="T52" s="90">
        <f t="shared" si="3"/>
        <v>-0.0102</v>
      </c>
      <c r="U52" s="90">
        <f t="shared" si="4"/>
        <v>-0.0407</v>
      </c>
      <c r="V52" s="95"/>
    </row>
    <row r="53" customHeight="1" spans="1:22">
      <c r="A53" s="20">
        <v>2852</v>
      </c>
      <c r="B53" s="20" t="s">
        <v>64</v>
      </c>
      <c r="C53" s="20" t="s">
        <v>65</v>
      </c>
      <c r="D53" s="20" t="s">
        <v>341</v>
      </c>
      <c r="E53" s="20" t="s">
        <v>342</v>
      </c>
      <c r="F53" s="20">
        <v>2</v>
      </c>
      <c r="G53" s="80">
        <v>62</v>
      </c>
      <c r="H53" s="81">
        <v>69</v>
      </c>
      <c r="I53" s="86">
        <f t="shared" si="0"/>
        <v>1.11290322580645</v>
      </c>
      <c r="J53" s="87">
        <v>0.8729</v>
      </c>
      <c r="K53" s="88" t="s">
        <v>343</v>
      </c>
      <c r="L53" s="89">
        <v>0.949381742628859</v>
      </c>
      <c r="M53" s="90" t="s">
        <v>309</v>
      </c>
      <c r="N53" s="90">
        <f t="shared" si="1"/>
        <v>0.1074</v>
      </c>
      <c r="O53" s="91">
        <f t="shared" si="2"/>
        <v>0.0439999999999999</v>
      </c>
      <c r="P53" s="87">
        <v>0.769726060734314</v>
      </c>
      <c r="Q53" s="88" t="s">
        <v>344</v>
      </c>
      <c r="R53" s="89">
        <v>0.874524714828897</v>
      </c>
      <c r="S53" s="90" t="s">
        <v>345</v>
      </c>
      <c r="T53" s="90">
        <f t="shared" si="3"/>
        <v>0.1145</v>
      </c>
      <c r="U53" s="91">
        <f t="shared" si="4"/>
        <v>0.033373939265686</v>
      </c>
      <c r="V53" s="95"/>
    </row>
    <row r="54" customHeight="1" spans="1:22">
      <c r="A54" s="20">
        <v>2853</v>
      </c>
      <c r="B54" s="20" t="s">
        <v>64</v>
      </c>
      <c r="C54" s="20" t="s">
        <v>65</v>
      </c>
      <c r="D54" s="20" t="s">
        <v>346</v>
      </c>
      <c r="E54" s="20" t="s">
        <v>347</v>
      </c>
      <c r="F54" s="20">
        <v>2</v>
      </c>
      <c r="G54" s="80">
        <v>42</v>
      </c>
      <c r="H54" s="81">
        <v>31</v>
      </c>
      <c r="I54" s="86">
        <f t="shared" si="0"/>
        <v>0.738095238095238</v>
      </c>
      <c r="J54" s="87">
        <v>0.8118</v>
      </c>
      <c r="K54" s="88" t="s">
        <v>348</v>
      </c>
      <c r="L54" s="89">
        <v>0.830086172067004</v>
      </c>
      <c r="M54" s="90" t="s">
        <v>349</v>
      </c>
      <c r="N54" s="90">
        <f t="shared" si="1"/>
        <v>-0.00859999999999994</v>
      </c>
      <c r="O54" s="90">
        <f t="shared" si="2"/>
        <v>-0.0102999999999999</v>
      </c>
      <c r="P54" s="87">
        <v>0.713940422599908</v>
      </c>
      <c r="Q54" s="88" t="s">
        <v>350</v>
      </c>
      <c r="R54" s="89">
        <v>0.70137299771167</v>
      </c>
      <c r="S54" s="90" t="s">
        <v>351</v>
      </c>
      <c r="T54" s="90">
        <f t="shared" si="3"/>
        <v>-0.0152000000000001</v>
      </c>
      <c r="U54" s="90">
        <f t="shared" si="4"/>
        <v>-0.047640422599908</v>
      </c>
      <c r="V54" s="95"/>
    </row>
    <row r="55" customHeight="1" spans="1:22">
      <c r="A55" s="20">
        <v>2873</v>
      </c>
      <c r="B55" s="20" t="s">
        <v>64</v>
      </c>
      <c r="C55" s="20" t="s">
        <v>65</v>
      </c>
      <c r="D55" s="20" t="s">
        <v>352</v>
      </c>
      <c r="E55" s="20" t="s">
        <v>353</v>
      </c>
      <c r="F55" s="20">
        <v>1</v>
      </c>
      <c r="G55" s="80">
        <v>30</v>
      </c>
      <c r="H55" s="81">
        <v>27</v>
      </c>
      <c r="I55" s="86">
        <f t="shared" si="0"/>
        <v>0.9</v>
      </c>
      <c r="J55" s="87">
        <v>0.8882</v>
      </c>
      <c r="K55" s="88" t="s">
        <v>354</v>
      </c>
      <c r="L55" s="89"/>
      <c r="M55" s="90" t="s">
        <v>355</v>
      </c>
      <c r="N55" s="90">
        <f t="shared" si="1"/>
        <v>0.0125000000000001</v>
      </c>
      <c r="O55" s="91">
        <f t="shared" si="2"/>
        <v>0.00570000000000004</v>
      </c>
      <c r="P55" s="87">
        <v>0.8</v>
      </c>
      <c r="Q55" s="88" t="s">
        <v>356</v>
      </c>
      <c r="R55" s="89"/>
      <c r="S55" s="90" t="s">
        <v>357</v>
      </c>
      <c r="T55" s="90">
        <f t="shared" si="3"/>
        <v>0.0277000000000001</v>
      </c>
      <c r="U55" s="91">
        <f t="shared" si="4"/>
        <v>0.0537</v>
      </c>
      <c r="V55" s="95"/>
    </row>
    <row r="56" customHeight="1" spans="1:22">
      <c r="A56" s="20">
        <v>2854</v>
      </c>
      <c r="B56" s="20" t="s">
        <v>64</v>
      </c>
      <c r="C56" s="20" t="s">
        <v>65</v>
      </c>
      <c r="D56" s="20" t="s">
        <v>358</v>
      </c>
      <c r="E56" s="20" t="s">
        <v>359</v>
      </c>
      <c r="F56" s="20">
        <v>2</v>
      </c>
      <c r="G56" s="80">
        <v>60</v>
      </c>
      <c r="H56" s="81">
        <v>107</v>
      </c>
      <c r="I56" s="86">
        <f t="shared" si="0"/>
        <v>1.78333333333333</v>
      </c>
      <c r="J56" s="87">
        <v>0.8378</v>
      </c>
      <c r="K56" s="88" t="s">
        <v>360</v>
      </c>
      <c r="L56" s="89">
        <v>0.855883521497922</v>
      </c>
      <c r="M56" s="90" t="s">
        <v>361</v>
      </c>
      <c r="N56" s="90">
        <f t="shared" si="1"/>
        <v>-0.0294</v>
      </c>
      <c r="O56" s="90">
        <f t="shared" si="2"/>
        <v>-0.0623999999999999</v>
      </c>
      <c r="P56" s="87">
        <v>0.684284083044983</v>
      </c>
      <c r="Q56" s="88" t="s">
        <v>362</v>
      </c>
      <c r="R56" s="89">
        <v>0.74625074985003</v>
      </c>
      <c r="S56" s="90" t="s">
        <v>363</v>
      </c>
      <c r="T56" s="90">
        <f t="shared" si="3"/>
        <v>-0.00559999999999994</v>
      </c>
      <c r="U56" s="90">
        <f t="shared" si="4"/>
        <v>-0.042384083044983</v>
      </c>
      <c r="V56" s="95"/>
    </row>
    <row r="57" customHeight="1" spans="1:22">
      <c r="A57" s="20">
        <v>2844</v>
      </c>
      <c r="B57" s="20" t="s">
        <v>64</v>
      </c>
      <c r="C57" s="20" t="s">
        <v>65</v>
      </c>
      <c r="D57" s="20" t="s">
        <v>364</v>
      </c>
      <c r="E57" s="20" t="s">
        <v>365</v>
      </c>
      <c r="F57" s="20">
        <v>2</v>
      </c>
      <c r="G57" s="80">
        <v>40</v>
      </c>
      <c r="H57" s="81">
        <v>39</v>
      </c>
      <c r="I57" s="86">
        <f t="shared" si="0"/>
        <v>0.975</v>
      </c>
      <c r="J57" s="87">
        <v>0.8558</v>
      </c>
      <c r="K57" s="88" t="s">
        <v>366</v>
      </c>
      <c r="L57" s="89" t="e">
        <v>#N/A</v>
      </c>
      <c r="M57" s="90" t="s">
        <v>367</v>
      </c>
      <c r="N57" s="90">
        <f t="shared" si="1"/>
        <v>0.0825999999999999</v>
      </c>
      <c r="O57" s="90">
        <f t="shared" si="2"/>
        <v>-0.0184000000000001</v>
      </c>
      <c r="P57" s="87">
        <v>0.695295357833656</v>
      </c>
      <c r="Q57" s="88" t="s">
        <v>368</v>
      </c>
      <c r="R57" s="89" t="e">
        <v>#N/A</v>
      </c>
      <c r="S57" s="90" t="s">
        <v>369</v>
      </c>
      <c r="T57" s="90">
        <f t="shared" si="3"/>
        <v>0.0325999999999999</v>
      </c>
      <c r="U57" s="90">
        <f t="shared" si="4"/>
        <v>0.00320464216634386</v>
      </c>
      <c r="V57" s="95"/>
    </row>
    <row r="58" customHeight="1" spans="1:22">
      <c r="A58" s="20">
        <v>2875</v>
      </c>
      <c r="B58" s="20" t="s">
        <v>64</v>
      </c>
      <c r="C58" s="20" t="s">
        <v>65</v>
      </c>
      <c r="D58" s="20" t="s">
        <v>370</v>
      </c>
      <c r="E58" s="20" t="s">
        <v>371</v>
      </c>
      <c r="F58" s="20">
        <v>2</v>
      </c>
      <c r="G58" s="80">
        <v>60</v>
      </c>
      <c r="H58" s="81">
        <v>51</v>
      </c>
      <c r="I58" s="86">
        <f t="shared" si="0"/>
        <v>0.85</v>
      </c>
      <c r="J58" s="87">
        <v>0.6</v>
      </c>
      <c r="K58" s="88" t="s">
        <v>372</v>
      </c>
      <c r="L58" s="89">
        <v>0.824246983673428</v>
      </c>
      <c r="M58" s="90" t="s">
        <v>373</v>
      </c>
      <c r="N58" s="90">
        <f t="shared" si="1"/>
        <v>-0.0215</v>
      </c>
      <c r="O58" s="90">
        <f t="shared" si="2"/>
        <v>-0.2837</v>
      </c>
      <c r="P58" s="87">
        <v>0.55</v>
      </c>
      <c r="Q58" s="88" t="s">
        <v>374</v>
      </c>
      <c r="R58" s="89">
        <v>0.696864111498258</v>
      </c>
      <c r="S58" s="90" t="s">
        <v>375</v>
      </c>
      <c r="T58" s="90">
        <f t="shared" si="3"/>
        <v>-0.012</v>
      </c>
      <c r="U58" s="90">
        <f t="shared" si="4"/>
        <v>-0.4009</v>
      </c>
      <c r="V58" s="95"/>
    </row>
    <row r="59" customHeight="1" spans="1:22">
      <c r="A59" s="20">
        <v>2874</v>
      </c>
      <c r="B59" s="20" t="s">
        <v>64</v>
      </c>
      <c r="C59" s="20" t="s">
        <v>65</v>
      </c>
      <c r="D59" s="20" t="s">
        <v>376</v>
      </c>
      <c r="E59" s="20" t="s">
        <v>377</v>
      </c>
      <c r="F59" s="20">
        <v>2</v>
      </c>
      <c r="G59" s="80">
        <v>62</v>
      </c>
      <c r="H59" s="81">
        <v>78</v>
      </c>
      <c r="I59" s="86">
        <f t="shared" si="0"/>
        <v>1.25806451612903</v>
      </c>
      <c r="J59" s="87">
        <v>0.8608</v>
      </c>
      <c r="K59" s="88" t="s">
        <v>378</v>
      </c>
      <c r="L59" s="89">
        <v>0.890163722545352</v>
      </c>
      <c r="M59" s="90" t="s">
        <v>379</v>
      </c>
      <c r="N59" s="90">
        <f t="shared" si="1"/>
        <v>0.08</v>
      </c>
      <c r="O59" s="90">
        <f t="shared" si="2"/>
        <v>-0.0112000000000001</v>
      </c>
      <c r="P59" s="87">
        <v>0.733756719005876</v>
      </c>
      <c r="Q59" s="88" t="s">
        <v>380</v>
      </c>
      <c r="R59" s="89">
        <v>0.784469096671949</v>
      </c>
      <c r="S59" s="90" t="s">
        <v>381</v>
      </c>
      <c r="T59" s="90">
        <f t="shared" si="3"/>
        <v>0.0402999999999999</v>
      </c>
      <c r="U59" s="90">
        <f t="shared" si="4"/>
        <v>-0.0105567190058761</v>
      </c>
      <c r="V59" s="95"/>
    </row>
    <row r="60" customHeight="1" spans="1:22">
      <c r="A60" s="20">
        <v>104533</v>
      </c>
      <c r="B60" s="20" t="s">
        <v>64</v>
      </c>
      <c r="C60" s="20" t="s">
        <v>65</v>
      </c>
      <c r="D60" s="20" t="s">
        <v>382</v>
      </c>
      <c r="E60" s="20" t="s">
        <v>383</v>
      </c>
      <c r="F60" s="20">
        <v>2</v>
      </c>
      <c r="G60" s="80">
        <v>60</v>
      </c>
      <c r="H60" s="81">
        <v>72</v>
      </c>
      <c r="I60" s="86">
        <f t="shared" si="0"/>
        <v>1.2</v>
      </c>
      <c r="J60" s="87">
        <v>0.8272</v>
      </c>
      <c r="K60" s="88" t="s">
        <v>384</v>
      </c>
      <c r="L60" s="89">
        <v>0.890607638921838</v>
      </c>
      <c r="M60" s="90" t="s">
        <v>385</v>
      </c>
      <c r="N60" s="90">
        <f t="shared" si="1"/>
        <v>0.0371999999999999</v>
      </c>
      <c r="O60" s="91">
        <f t="shared" si="2"/>
        <v>0.00349999999999984</v>
      </c>
      <c r="P60" s="87">
        <v>0.662722558340536</v>
      </c>
      <c r="Q60" s="88" t="s">
        <v>386</v>
      </c>
      <c r="R60" s="89">
        <v>0.76218611521418</v>
      </c>
      <c r="S60" s="90" t="s">
        <v>387</v>
      </c>
      <c r="T60" s="90">
        <f t="shared" si="3"/>
        <v>0.0339999999999999</v>
      </c>
      <c r="U60" s="91">
        <f t="shared" si="4"/>
        <v>0.00827744165946398</v>
      </c>
      <c r="V60" s="95"/>
    </row>
    <row r="61" customHeight="1" spans="1:22">
      <c r="A61" s="20">
        <v>107728</v>
      </c>
      <c r="B61" s="20" t="s">
        <v>64</v>
      </c>
      <c r="C61" s="20" t="s">
        <v>65</v>
      </c>
      <c r="D61" s="20" t="s">
        <v>388</v>
      </c>
      <c r="E61" s="20" t="s">
        <v>389</v>
      </c>
      <c r="F61" s="20">
        <v>2</v>
      </c>
      <c r="G61" s="80">
        <v>62</v>
      </c>
      <c r="H61" s="81">
        <v>94</v>
      </c>
      <c r="I61" s="86">
        <f t="shared" si="0"/>
        <v>1.51612903225806</v>
      </c>
      <c r="J61" s="87">
        <v>0.8336</v>
      </c>
      <c r="K61" s="88" t="s">
        <v>390</v>
      </c>
      <c r="L61" s="89">
        <v>0.874004680722783</v>
      </c>
      <c r="M61" s="90" t="s">
        <v>391</v>
      </c>
      <c r="N61" s="90">
        <f t="shared" si="1"/>
        <v>0.0445999999999999</v>
      </c>
      <c r="O61" s="91">
        <f t="shared" si="2"/>
        <v>0.00639999999999996</v>
      </c>
      <c r="P61" s="87">
        <v>0.711071410679722</v>
      </c>
      <c r="Q61" s="88" t="s">
        <v>392</v>
      </c>
      <c r="R61" s="89">
        <v>0.786607799852833</v>
      </c>
      <c r="S61" s="90" t="s">
        <v>393</v>
      </c>
      <c r="T61" s="90">
        <f t="shared" si="3"/>
        <v>0.0531</v>
      </c>
      <c r="U61" s="91">
        <f t="shared" si="4"/>
        <v>0.0318285893202781</v>
      </c>
      <c r="V61" s="95"/>
    </row>
    <row r="62" customHeight="1" spans="1:22">
      <c r="A62" s="20">
        <v>117923</v>
      </c>
      <c r="B62" s="20" t="s">
        <v>64</v>
      </c>
      <c r="C62" s="20" t="s">
        <v>65</v>
      </c>
      <c r="D62" s="20" t="s">
        <v>394</v>
      </c>
      <c r="E62" s="20" t="s">
        <v>395</v>
      </c>
      <c r="F62" s="20">
        <v>2</v>
      </c>
      <c r="G62" s="80">
        <v>40</v>
      </c>
      <c r="H62" s="81">
        <v>40</v>
      </c>
      <c r="I62" s="86">
        <f t="shared" si="0"/>
        <v>1</v>
      </c>
      <c r="J62" s="87">
        <v>0.8668</v>
      </c>
      <c r="K62" s="88" t="s">
        <v>396</v>
      </c>
      <c r="L62" s="89">
        <v>0.92986013852309</v>
      </c>
      <c r="M62" s="90" t="s">
        <v>357</v>
      </c>
      <c r="N62" s="90">
        <f t="shared" si="1"/>
        <v>0.0955000000000001</v>
      </c>
      <c r="O62" s="91">
        <f t="shared" si="2"/>
        <v>0.0547000000000001</v>
      </c>
      <c r="P62" s="87">
        <v>0.729247123994536</v>
      </c>
      <c r="Q62" s="88" t="s">
        <v>397</v>
      </c>
      <c r="R62" s="89">
        <v>0.775943396226415</v>
      </c>
      <c r="S62" s="90" t="s">
        <v>398</v>
      </c>
      <c r="T62" s="90">
        <f t="shared" si="3"/>
        <v>0.0259</v>
      </c>
      <c r="U62" s="91">
        <f t="shared" si="4"/>
        <v>0.021052876005464</v>
      </c>
      <c r="V62" s="95"/>
    </row>
    <row r="63" customHeight="1" spans="1:22">
      <c r="A63" s="20">
        <v>123007</v>
      </c>
      <c r="B63" s="20" t="s">
        <v>64</v>
      </c>
      <c r="C63" s="20" t="s">
        <v>65</v>
      </c>
      <c r="D63" s="20" t="s">
        <v>399</v>
      </c>
      <c r="E63" s="20" t="s">
        <v>400</v>
      </c>
      <c r="F63" s="20">
        <v>2</v>
      </c>
      <c r="G63" s="80">
        <v>62</v>
      </c>
      <c r="H63" s="81">
        <v>78</v>
      </c>
      <c r="I63" s="86">
        <f t="shared" si="0"/>
        <v>1.25806451612903</v>
      </c>
      <c r="J63" s="87">
        <v>0.8279</v>
      </c>
      <c r="K63" s="88" t="s">
        <v>401</v>
      </c>
      <c r="L63" s="89">
        <v>0.916698000436188</v>
      </c>
      <c r="M63" s="90" t="s">
        <v>402</v>
      </c>
      <c r="N63" s="90">
        <f t="shared" si="1"/>
        <v>0.0342</v>
      </c>
      <c r="O63" s="91">
        <f t="shared" si="2"/>
        <v>0.0304</v>
      </c>
      <c r="P63" s="87">
        <v>0.688919686104722</v>
      </c>
      <c r="Q63" s="88" t="s">
        <v>403</v>
      </c>
      <c r="R63" s="89">
        <v>0.805084745762712</v>
      </c>
      <c r="S63" s="90" t="s">
        <v>404</v>
      </c>
      <c r="T63" s="90">
        <f t="shared" si="3"/>
        <v>0.0780000000000001</v>
      </c>
      <c r="U63" s="91">
        <f t="shared" si="4"/>
        <v>0.017780313895278</v>
      </c>
      <c r="V63" s="95"/>
    </row>
    <row r="64" customHeight="1" spans="1:22">
      <c r="A64" s="20">
        <v>122718</v>
      </c>
      <c r="B64" s="20" t="s">
        <v>64</v>
      </c>
      <c r="C64" s="20" t="s">
        <v>65</v>
      </c>
      <c r="D64" s="20" t="s">
        <v>405</v>
      </c>
      <c r="E64" s="20" t="s">
        <v>406</v>
      </c>
      <c r="F64" s="20">
        <v>1</v>
      </c>
      <c r="G64" s="80">
        <v>30</v>
      </c>
      <c r="H64" s="81">
        <v>89</v>
      </c>
      <c r="I64" s="86">
        <f t="shared" si="0"/>
        <v>2.96666666666667</v>
      </c>
      <c r="J64" s="87">
        <v>0.8</v>
      </c>
      <c r="K64" s="88" t="s">
        <v>407</v>
      </c>
      <c r="L64" s="89">
        <v>0.878396429980944</v>
      </c>
      <c r="M64" s="90" t="s">
        <v>408</v>
      </c>
      <c r="N64" s="90">
        <f t="shared" si="1"/>
        <v>-0.00989999999999991</v>
      </c>
      <c r="O64" s="91">
        <f t="shared" si="2"/>
        <v>0.0712</v>
      </c>
      <c r="P64" s="87">
        <v>0.65</v>
      </c>
      <c r="Q64" s="88" t="s">
        <v>409</v>
      </c>
      <c r="R64" s="89">
        <v>0.744897959183674</v>
      </c>
      <c r="S64" s="90" t="s">
        <v>410</v>
      </c>
      <c r="T64" s="90">
        <f t="shared" si="3"/>
        <v>-0.0119</v>
      </c>
      <c r="U64" s="91">
        <f t="shared" si="4"/>
        <v>0.08</v>
      </c>
      <c r="V64" s="95"/>
    </row>
    <row r="65" customHeight="1" spans="1:22">
      <c r="A65" s="20">
        <v>2483</v>
      </c>
      <c r="B65" s="20" t="s">
        <v>41</v>
      </c>
      <c r="C65" s="20" t="s">
        <v>42</v>
      </c>
      <c r="D65" s="20" t="s">
        <v>411</v>
      </c>
      <c r="E65" s="20" t="s">
        <v>412</v>
      </c>
      <c r="F65" s="20">
        <v>2</v>
      </c>
      <c r="G65" s="80">
        <v>60</v>
      </c>
      <c r="H65" s="81">
        <v>84</v>
      </c>
      <c r="I65" s="86">
        <f t="shared" si="0"/>
        <v>1.4</v>
      </c>
      <c r="J65" s="87">
        <v>0.8</v>
      </c>
      <c r="K65" s="88" t="s">
        <v>413</v>
      </c>
      <c r="L65" s="89">
        <v>0.959733713501686</v>
      </c>
      <c r="M65" s="90" t="s">
        <v>414</v>
      </c>
      <c r="N65" s="90">
        <f t="shared" si="1"/>
        <v>-0.1279</v>
      </c>
      <c r="O65" s="90">
        <f t="shared" si="2"/>
        <v>-0.199</v>
      </c>
      <c r="P65" s="87">
        <v>0.55</v>
      </c>
      <c r="Q65" s="88" t="s">
        <v>415</v>
      </c>
      <c r="R65" s="89">
        <v>0.61377245508982</v>
      </c>
      <c r="S65" s="90" t="s">
        <v>416</v>
      </c>
      <c r="T65" s="90">
        <f t="shared" si="3"/>
        <v>-0.117</v>
      </c>
      <c r="U65" s="90">
        <f t="shared" si="4"/>
        <v>-0.308</v>
      </c>
      <c r="V65" s="95"/>
    </row>
    <row r="66" customHeight="1" spans="1:22">
      <c r="A66" s="20">
        <v>2408</v>
      </c>
      <c r="B66" s="20" t="s">
        <v>41</v>
      </c>
      <c r="C66" s="20" t="s">
        <v>42</v>
      </c>
      <c r="D66" s="20" t="s">
        <v>417</v>
      </c>
      <c r="E66" s="20" t="s">
        <v>418</v>
      </c>
      <c r="F66" s="20">
        <v>2</v>
      </c>
      <c r="G66" s="80">
        <v>60</v>
      </c>
      <c r="H66" s="81">
        <v>68</v>
      </c>
      <c r="I66" s="86">
        <f t="shared" ref="I66:I129" si="5">H66/G66</f>
        <v>1.13333333333333</v>
      </c>
      <c r="J66" s="87">
        <v>0.8</v>
      </c>
      <c r="K66" s="88" t="s">
        <v>419</v>
      </c>
      <c r="L66" s="89">
        <v>0.992799609698855</v>
      </c>
      <c r="M66" s="90" t="s">
        <v>420</v>
      </c>
      <c r="N66" s="90">
        <f t="shared" ref="N66:N129" si="6">K66-M66</f>
        <v>0.5255</v>
      </c>
      <c r="O66" s="91">
        <f t="shared" ref="O66:O129" si="7">K66-J66</f>
        <v>0.1866</v>
      </c>
      <c r="P66" s="87">
        <v>0.7</v>
      </c>
      <c r="Q66" s="88" t="s">
        <v>421</v>
      </c>
      <c r="R66" s="89">
        <v>0.701612903225806</v>
      </c>
      <c r="S66" s="90" t="s">
        <v>422</v>
      </c>
      <c r="T66" s="90">
        <f t="shared" ref="T66:T129" si="8">Q66-S66</f>
        <v>0.0955999999999999</v>
      </c>
      <c r="U66" s="90">
        <f t="shared" ref="U66:U129" si="9">Q66-P66</f>
        <v>-0.1613</v>
      </c>
      <c r="V66" s="95"/>
    </row>
    <row r="67" customHeight="1" spans="1:22">
      <c r="A67" s="20">
        <v>2559</v>
      </c>
      <c r="B67" s="20" t="s">
        <v>41</v>
      </c>
      <c r="C67" s="20" t="s">
        <v>42</v>
      </c>
      <c r="D67" s="20" t="s">
        <v>423</v>
      </c>
      <c r="E67" s="20" t="s">
        <v>424</v>
      </c>
      <c r="F67" s="20">
        <v>3</v>
      </c>
      <c r="G67" s="80">
        <v>93</v>
      </c>
      <c r="H67" s="81">
        <v>97</v>
      </c>
      <c r="I67" s="86">
        <f t="shared" si="5"/>
        <v>1.04301075268817</v>
      </c>
      <c r="J67" s="87">
        <v>0.88</v>
      </c>
      <c r="K67" s="88" t="s">
        <v>425</v>
      </c>
      <c r="L67" s="89">
        <v>0.968137575292025</v>
      </c>
      <c r="M67" s="90" t="s">
        <v>426</v>
      </c>
      <c r="N67" s="90">
        <f t="shared" si="6"/>
        <v>0.0440999999999999</v>
      </c>
      <c r="O67" s="91">
        <f t="shared" si="7"/>
        <v>0.0562999999999999</v>
      </c>
      <c r="P67" s="87">
        <v>0.76</v>
      </c>
      <c r="Q67" s="88" t="s">
        <v>427</v>
      </c>
      <c r="R67" s="89">
        <v>0.875703942075624</v>
      </c>
      <c r="S67" s="90" t="s">
        <v>149</v>
      </c>
      <c r="T67" s="90">
        <f t="shared" si="8"/>
        <v>0.0356</v>
      </c>
      <c r="U67" s="91">
        <f t="shared" si="9"/>
        <v>0.0429999999999999</v>
      </c>
      <c r="V67" s="95"/>
    </row>
    <row r="68" customHeight="1" spans="1:22">
      <c r="A68" s="20">
        <v>2471</v>
      </c>
      <c r="B68" s="20" t="s">
        <v>41</v>
      </c>
      <c r="C68" s="20" t="s">
        <v>42</v>
      </c>
      <c r="D68" s="20" t="s">
        <v>428</v>
      </c>
      <c r="E68" s="20" t="s">
        <v>429</v>
      </c>
      <c r="F68" s="20">
        <v>2</v>
      </c>
      <c r="G68" s="80">
        <v>90</v>
      </c>
      <c r="H68" s="81">
        <v>102</v>
      </c>
      <c r="I68" s="86">
        <f t="shared" si="5"/>
        <v>1.13333333333333</v>
      </c>
      <c r="J68" s="87">
        <v>0.8568</v>
      </c>
      <c r="K68" s="88" t="s">
        <v>430</v>
      </c>
      <c r="L68" s="89">
        <v>0.891882851953117</v>
      </c>
      <c r="M68" s="90" t="s">
        <v>431</v>
      </c>
      <c r="N68" s="90">
        <f t="shared" si="6"/>
        <v>0.0259999999999999</v>
      </c>
      <c r="O68" s="90">
        <f t="shared" si="7"/>
        <v>-0.0149</v>
      </c>
      <c r="P68" s="87">
        <v>0.665235974643423</v>
      </c>
      <c r="Q68" s="88" t="s">
        <v>432</v>
      </c>
      <c r="R68" s="89">
        <v>0.745467730239304</v>
      </c>
      <c r="S68" s="90" t="s">
        <v>433</v>
      </c>
      <c r="T68" s="90">
        <f t="shared" si="8"/>
        <v>0.0603</v>
      </c>
      <c r="U68" s="90">
        <f t="shared" si="9"/>
        <v>-0.0295359746434229</v>
      </c>
      <c r="V68" s="95"/>
    </row>
    <row r="69" customHeight="1" spans="1:22">
      <c r="A69" s="20">
        <v>2443</v>
      </c>
      <c r="B69" s="20" t="s">
        <v>41</v>
      </c>
      <c r="C69" s="20" t="s">
        <v>42</v>
      </c>
      <c r="D69" s="20" t="s">
        <v>434</v>
      </c>
      <c r="E69" s="20" t="s">
        <v>435</v>
      </c>
      <c r="F69" s="20">
        <v>2</v>
      </c>
      <c r="G69" s="80">
        <v>124</v>
      </c>
      <c r="H69" s="81">
        <v>158</v>
      </c>
      <c r="I69" s="86">
        <f t="shared" si="5"/>
        <v>1.2741935483871</v>
      </c>
      <c r="J69" s="87">
        <v>0.8</v>
      </c>
      <c r="K69" s="88" t="s">
        <v>436</v>
      </c>
      <c r="L69" s="89">
        <v>0.790154802836714</v>
      </c>
      <c r="M69" s="90" t="s">
        <v>437</v>
      </c>
      <c r="N69" s="90">
        <f t="shared" si="6"/>
        <v>0.0185999999999999</v>
      </c>
      <c r="O69" s="90">
        <f t="shared" si="7"/>
        <v>-0.0397000000000001</v>
      </c>
      <c r="P69" s="87">
        <v>0.6</v>
      </c>
      <c r="Q69" s="88" t="s">
        <v>438</v>
      </c>
      <c r="R69" s="89">
        <v>0.662182361733931</v>
      </c>
      <c r="S69" s="90" t="s">
        <v>439</v>
      </c>
      <c r="T69" s="90">
        <f t="shared" si="8"/>
        <v>0.052</v>
      </c>
      <c r="U69" s="90">
        <f t="shared" si="9"/>
        <v>0.00990000000000002</v>
      </c>
      <c r="V69" s="95"/>
    </row>
    <row r="70" customHeight="1" spans="1:22">
      <c r="A70" s="20">
        <v>2527</v>
      </c>
      <c r="B70" s="20" t="s">
        <v>41</v>
      </c>
      <c r="C70" s="20" t="s">
        <v>42</v>
      </c>
      <c r="D70" s="20" t="s">
        <v>440</v>
      </c>
      <c r="E70" s="20" t="s">
        <v>441</v>
      </c>
      <c r="F70" s="20">
        <v>3</v>
      </c>
      <c r="G70" s="80">
        <v>120</v>
      </c>
      <c r="H70" s="81">
        <v>207</v>
      </c>
      <c r="I70" s="86">
        <f t="shared" si="5"/>
        <v>1.725</v>
      </c>
      <c r="J70" s="87">
        <v>0.8748</v>
      </c>
      <c r="K70" s="88" t="s">
        <v>442</v>
      </c>
      <c r="L70" s="89">
        <v>0.86773487790228</v>
      </c>
      <c r="M70" s="90" t="s">
        <v>443</v>
      </c>
      <c r="N70" s="90">
        <f t="shared" si="6"/>
        <v>-0.0373</v>
      </c>
      <c r="O70" s="90">
        <f t="shared" si="7"/>
        <v>-0.0526</v>
      </c>
      <c r="P70" s="87">
        <v>0.661286971283881</v>
      </c>
      <c r="Q70" s="88" t="s">
        <v>444</v>
      </c>
      <c r="R70" s="89">
        <v>0.744538564422648</v>
      </c>
      <c r="S70" s="90" t="s">
        <v>445</v>
      </c>
      <c r="T70" s="90">
        <f t="shared" si="8"/>
        <v>-0.00579999999999992</v>
      </c>
      <c r="U70" s="90">
        <f t="shared" si="9"/>
        <v>0.00591302871611898</v>
      </c>
      <c r="V70" s="95"/>
    </row>
    <row r="71" customHeight="1" spans="1:22">
      <c r="A71" s="20">
        <v>2451</v>
      </c>
      <c r="B71" s="20" t="s">
        <v>18</v>
      </c>
      <c r="C71" s="20" t="s">
        <v>19</v>
      </c>
      <c r="D71" s="20" t="s">
        <v>446</v>
      </c>
      <c r="E71" s="20" t="s">
        <v>447</v>
      </c>
      <c r="F71" s="20">
        <v>2</v>
      </c>
      <c r="G71" s="80">
        <v>90</v>
      </c>
      <c r="H71" s="81">
        <v>71</v>
      </c>
      <c r="I71" s="86">
        <f t="shared" si="5"/>
        <v>0.788888888888889</v>
      </c>
      <c r="J71" s="87">
        <v>0.8544</v>
      </c>
      <c r="K71" s="88" t="s">
        <v>448</v>
      </c>
      <c r="L71" s="89">
        <v>0.919781887373808</v>
      </c>
      <c r="M71" s="90" t="s">
        <v>449</v>
      </c>
      <c r="N71" s="90">
        <f t="shared" si="6"/>
        <v>0.0315</v>
      </c>
      <c r="O71" s="90">
        <f t="shared" si="7"/>
        <v>-0.0378000000000001</v>
      </c>
      <c r="P71" s="87">
        <v>0.666544354605833</v>
      </c>
      <c r="Q71" s="88" t="s">
        <v>450</v>
      </c>
      <c r="R71" s="89">
        <v>0.821676118462508</v>
      </c>
      <c r="S71" s="90" t="s">
        <v>451</v>
      </c>
      <c r="T71" s="90">
        <f t="shared" si="8"/>
        <v>0.00919999999999987</v>
      </c>
      <c r="U71" s="90">
        <f t="shared" si="9"/>
        <v>-0.026744354605833</v>
      </c>
      <c r="V71" s="95"/>
    </row>
    <row r="72" customHeight="1" spans="1:22">
      <c r="A72" s="20">
        <v>2802</v>
      </c>
      <c r="B72" s="20" t="s">
        <v>18</v>
      </c>
      <c r="C72" s="20" t="s">
        <v>19</v>
      </c>
      <c r="D72" s="20" t="s">
        <v>452</v>
      </c>
      <c r="E72" s="20" t="s">
        <v>453</v>
      </c>
      <c r="F72" s="20">
        <v>2</v>
      </c>
      <c r="G72" s="80">
        <v>150</v>
      </c>
      <c r="H72" s="81">
        <v>196</v>
      </c>
      <c r="I72" s="86">
        <f t="shared" si="5"/>
        <v>1.30666666666667</v>
      </c>
      <c r="J72" s="87">
        <v>0.8</v>
      </c>
      <c r="K72" s="88" t="s">
        <v>69</v>
      </c>
      <c r="L72" s="89">
        <v>0.696330219362435</v>
      </c>
      <c r="M72" s="90" t="s">
        <v>454</v>
      </c>
      <c r="N72" s="90">
        <f t="shared" si="6"/>
        <v>0.0349</v>
      </c>
      <c r="O72" s="90">
        <f t="shared" si="7"/>
        <v>-0.2057</v>
      </c>
      <c r="P72" s="87">
        <v>0.55</v>
      </c>
      <c r="Q72" s="88" t="s">
        <v>455</v>
      </c>
      <c r="R72" s="89">
        <v>0.526135389888603</v>
      </c>
      <c r="S72" s="90" t="s">
        <v>456</v>
      </c>
      <c r="T72" s="90">
        <f t="shared" si="8"/>
        <v>0.0246</v>
      </c>
      <c r="U72" s="90">
        <f t="shared" si="9"/>
        <v>-0.1499</v>
      </c>
      <c r="V72" s="95"/>
    </row>
    <row r="73" ht="34" customHeight="1" spans="1:22">
      <c r="A73" s="20">
        <v>2479</v>
      </c>
      <c r="B73" s="20" t="s">
        <v>41</v>
      </c>
      <c r="C73" s="20" t="s">
        <v>42</v>
      </c>
      <c r="D73" s="20" t="s">
        <v>457</v>
      </c>
      <c r="E73" s="20" t="s">
        <v>458</v>
      </c>
      <c r="F73" s="20">
        <v>1</v>
      </c>
      <c r="G73" s="80">
        <v>93</v>
      </c>
      <c r="H73" s="81">
        <v>157</v>
      </c>
      <c r="I73" s="86">
        <f t="shared" si="5"/>
        <v>1.68817204301075</v>
      </c>
      <c r="J73" s="87">
        <v>0.8671</v>
      </c>
      <c r="K73" s="88" t="s">
        <v>459</v>
      </c>
      <c r="L73" s="89">
        <v>0.961035097214896</v>
      </c>
      <c r="M73" s="90" t="s">
        <v>460</v>
      </c>
      <c r="N73" s="90">
        <f t="shared" si="6"/>
        <v>0.0728</v>
      </c>
      <c r="O73" s="91">
        <f t="shared" si="7"/>
        <v>0.0149</v>
      </c>
      <c r="P73" s="87">
        <v>0.78</v>
      </c>
      <c r="Q73" s="88" t="s">
        <v>461</v>
      </c>
      <c r="R73" s="89">
        <v>0.91244019138756</v>
      </c>
      <c r="S73" s="90" t="s">
        <v>462</v>
      </c>
      <c r="T73" s="90">
        <f t="shared" si="8"/>
        <v>0.1237</v>
      </c>
      <c r="U73" s="91">
        <f t="shared" si="9"/>
        <v>0.047</v>
      </c>
      <c r="V73" s="95"/>
    </row>
    <row r="74" customHeight="1" spans="1:22">
      <c r="A74" s="20">
        <v>2826</v>
      </c>
      <c r="B74" s="20" t="s">
        <v>18</v>
      </c>
      <c r="C74" s="20" t="s">
        <v>19</v>
      </c>
      <c r="D74" s="20" t="s">
        <v>463</v>
      </c>
      <c r="E74" s="20" t="s">
        <v>464</v>
      </c>
      <c r="F74" s="20">
        <v>2</v>
      </c>
      <c r="G74" s="80">
        <v>124</v>
      </c>
      <c r="H74" s="81">
        <v>159</v>
      </c>
      <c r="I74" s="86">
        <f t="shared" si="5"/>
        <v>1.28225806451613</v>
      </c>
      <c r="J74" s="87">
        <v>0.8</v>
      </c>
      <c r="K74" s="88" t="s">
        <v>465</v>
      </c>
      <c r="L74" s="89">
        <v>0.772089203449553</v>
      </c>
      <c r="M74" s="90" t="s">
        <v>466</v>
      </c>
      <c r="N74" s="90">
        <f t="shared" si="6"/>
        <v>0.00919999999999999</v>
      </c>
      <c r="O74" s="90">
        <f t="shared" si="7"/>
        <v>-0.0635</v>
      </c>
      <c r="P74" s="87">
        <v>0.62</v>
      </c>
      <c r="Q74" s="88" t="s">
        <v>467</v>
      </c>
      <c r="R74" s="89">
        <v>0.612537313432836</v>
      </c>
      <c r="S74" s="90" t="s">
        <v>468</v>
      </c>
      <c r="T74" s="90">
        <f t="shared" si="8"/>
        <v>0.0213</v>
      </c>
      <c r="U74" s="90">
        <f t="shared" si="9"/>
        <v>-0.0344</v>
      </c>
      <c r="V74" s="95"/>
    </row>
    <row r="75" customHeight="1" spans="1:22">
      <c r="A75" s="20">
        <v>2778</v>
      </c>
      <c r="B75" s="20" t="s">
        <v>18</v>
      </c>
      <c r="C75" s="20" t="s">
        <v>19</v>
      </c>
      <c r="D75" s="20" t="s">
        <v>469</v>
      </c>
      <c r="E75" s="20" t="s">
        <v>470</v>
      </c>
      <c r="F75" s="20">
        <v>2</v>
      </c>
      <c r="G75" s="80">
        <v>124</v>
      </c>
      <c r="H75" s="81">
        <v>109</v>
      </c>
      <c r="I75" s="86">
        <f t="shared" si="5"/>
        <v>0.879032258064516</v>
      </c>
      <c r="J75" s="87">
        <v>0.8628</v>
      </c>
      <c r="K75" s="88" t="s">
        <v>471</v>
      </c>
      <c r="L75" s="89">
        <v>0.937458120381991</v>
      </c>
      <c r="M75" s="90" t="s">
        <v>472</v>
      </c>
      <c r="N75" s="90">
        <f t="shared" si="6"/>
        <v>0.0755</v>
      </c>
      <c r="O75" s="91">
        <f t="shared" si="7"/>
        <v>0.0128999999999999</v>
      </c>
      <c r="P75" s="87">
        <v>0.685188083675756</v>
      </c>
      <c r="Q75" s="88" t="s">
        <v>201</v>
      </c>
      <c r="R75" s="89">
        <v>0.800325556158437</v>
      </c>
      <c r="S75" s="90" t="s">
        <v>450</v>
      </c>
      <c r="T75" s="90">
        <f t="shared" si="8"/>
        <v>0.0745000000000001</v>
      </c>
      <c r="U75" s="91">
        <f t="shared" si="9"/>
        <v>0.029111916324244</v>
      </c>
      <c r="V75" s="95"/>
    </row>
    <row r="76" customHeight="1" spans="1:22">
      <c r="A76" s="20">
        <v>2466</v>
      </c>
      <c r="B76" s="20" t="s">
        <v>18</v>
      </c>
      <c r="C76" s="20" t="s">
        <v>19</v>
      </c>
      <c r="D76" s="20" t="s">
        <v>473</v>
      </c>
      <c r="E76" s="20" t="s">
        <v>474</v>
      </c>
      <c r="F76" s="20">
        <v>3</v>
      </c>
      <c r="G76" s="80">
        <v>150</v>
      </c>
      <c r="H76" s="81">
        <v>182</v>
      </c>
      <c r="I76" s="86">
        <f t="shared" si="5"/>
        <v>1.21333333333333</v>
      </c>
      <c r="J76" s="87">
        <v>0.8</v>
      </c>
      <c r="K76" s="88" t="s">
        <v>475</v>
      </c>
      <c r="L76" s="89">
        <v>0.941476207923838</v>
      </c>
      <c r="M76" s="90" t="s">
        <v>476</v>
      </c>
      <c r="N76" s="90">
        <f t="shared" si="6"/>
        <v>0.2342</v>
      </c>
      <c r="O76" s="91">
        <f t="shared" si="7"/>
        <v>0.0848999999999999</v>
      </c>
      <c r="P76" s="87">
        <v>0.6</v>
      </c>
      <c r="Q76" s="88" t="s">
        <v>477</v>
      </c>
      <c r="R76" s="89">
        <v>0.764407853071564</v>
      </c>
      <c r="S76" s="90" t="s">
        <v>478</v>
      </c>
      <c r="T76" s="90">
        <f t="shared" si="8"/>
        <v>0.1337</v>
      </c>
      <c r="U76" s="91">
        <f t="shared" si="9"/>
        <v>0.05</v>
      </c>
      <c r="V76" s="95"/>
    </row>
    <row r="77" customHeight="1" spans="1:22">
      <c r="A77" s="20">
        <v>2409</v>
      </c>
      <c r="B77" s="20" t="s">
        <v>18</v>
      </c>
      <c r="C77" s="20" t="s">
        <v>19</v>
      </c>
      <c r="D77" s="20" t="s">
        <v>479</v>
      </c>
      <c r="E77" s="20" t="s">
        <v>480</v>
      </c>
      <c r="F77" s="20">
        <v>2</v>
      </c>
      <c r="G77" s="80">
        <v>62</v>
      </c>
      <c r="H77" s="81">
        <v>88</v>
      </c>
      <c r="I77" s="86">
        <f t="shared" si="5"/>
        <v>1.41935483870968</v>
      </c>
      <c r="J77" s="87">
        <v>0.82</v>
      </c>
      <c r="K77" s="88" t="s">
        <v>481</v>
      </c>
      <c r="L77" s="89">
        <v>0.830354781286286</v>
      </c>
      <c r="M77" s="90" t="s">
        <v>482</v>
      </c>
      <c r="N77" s="90">
        <f t="shared" si="6"/>
        <v>-0.0157999999999999</v>
      </c>
      <c r="O77" s="90">
        <f t="shared" si="7"/>
        <v>-0.0454999999999999</v>
      </c>
      <c r="P77" s="87">
        <v>0.72</v>
      </c>
      <c r="Q77" s="88" t="s">
        <v>483</v>
      </c>
      <c r="R77" s="89">
        <v>0.733092876465284</v>
      </c>
      <c r="S77" s="90" t="s">
        <v>484</v>
      </c>
      <c r="T77" s="90">
        <f t="shared" si="8"/>
        <v>0.0240999999999999</v>
      </c>
      <c r="U77" s="90">
        <f t="shared" si="9"/>
        <v>-0.0612</v>
      </c>
      <c r="V77" s="95"/>
    </row>
    <row r="78" customHeight="1" spans="1:22">
      <c r="A78" s="20">
        <v>2422</v>
      </c>
      <c r="B78" s="20" t="s">
        <v>18</v>
      </c>
      <c r="C78" s="20" t="s">
        <v>19</v>
      </c>
      <c r="D78" s="20" t="s">
        <v>485</v>
      </c>
      <c r="E78" s="20" t="s">
        <v>486</v>
      </c>
      <c r="F78" s="20">
        <v>2</v>
      </c>
      <c r="G78" s="80">
        <v>60</v>
      </c>
      <c r="H78" s="81">
        <v>89</v>
      </c>
      <c r="I78" s="86">
        <f t="shared" si="5"/>
        <v>1.48333333333333</v>
      </c>
      <c r="J78" s="87">
        <v>0.85</v>
      </c>
      <c r="K78" s="88" t="s">
        <v>487</v>
      </c>
      <c r="L78" s="89">
        <v>0.89705303926811</v>
      </c>
      <c r="M78" s="90" t="s">
        <v>488</v>
      </c>
      <c r="N78" s="90">
        <f t="shared" si="6"/>
        <v>0.0581</v>
      </c>
      <c r="O78" s="90">
        <f t="shared" si="7"/>
        <v>-0.00609999999999999</v>
      </c>
      <c r="P78" s="87">
        <v>0.684563512862511</v>
      </c>
      <c r="Q78" s="88" t="s">
        <v>489</v>
      </c>
      <c r="R78" s="89">
        <v>0.825751734772552</v>
      </c>
      <c r="S78" s="90" t="s">
        <v>201</v>
      </c>
      <c r="T78" s="90">
        <f t="shared" si="8"/>
        <v>0.03</v>
      </c>
      <c r="U78" s="90">
        <f t="shared" si="9"/>
        <v>0.059736487137489</v>
      </c>
      <c r="V78" s="95"/>
    </row>
    <row r="79" customHeight="1" spans="1:22">
      <c r="A79" s="20">
        <v>2804</v>
      </c>
      <c r="B79" s="20" t="s">
        <v>18</v>
      </c>
      <c r="C79" s="20" t="s">
        <v>19</v>
      </c>
      <c r="D79" s="20" t="s">
        <v>490</v>
      </c>
      <c r="E79" s="20" t="s">
        <v>491</v>
      </c>
      <c r="F79" s="20">
        <v>2</v>
      </c>
      <c r="G79" s="80">
        <v>90</v>
      </c>
      <c r="H79" s="81">
        <v>100</v>
      </c>
      <c r="I79" s="86">
        <f t="shared" si="5"/>
        <v>1.11111111111111</v>
      </c>
      <c r="J79" s="87">
        <v>0.82</v>
      </c>
      <c r="K79" s="88" t="s">
        <v>492</v>
      </c>
      <c r="L79" s="89">
        <v>0.836086726834619</v>
      </c>
      <c r="M79" s="90" t="s">
        <v>493</v>
      </c>
      <c r="N79" s="90">
        <f t="shared" si="6"/>
        <v>0.0531</v>
      </c>
      <c r="O79" s="90">
        <f t="shared" si="7"/>
        <v>-0.0420999999999999</v>
      </c>
      <c r="P79" s="87">
        <v>0.626277734375</v>
      </c>
      <c r="Q79" s="88" t="s">
        <v>494</v>
      </c>
      <c r="R79" s="89">
        <v>0.684142394822006</v>
      </c>
      <c r="S79" s="90" t="s">
        <v>495</v>
      </c>
      <c r="T79" s="90">
        <f t="shared" si="8"/>
        <v>0.000900000000000012</v>
      </c>
      <c r="U79" s="90">
        <f t="shared" si="9"/>
        <v>-0.061677734375</v>
      </c>
      <c r="V79" s="95"/>
    </row>
    <row r="80" customHeight="1" spans="1:22">
      <c r="A80" s="20">
        <v>102934</v>
      </c>
      <c r="B80" s="20" t="s">
        <v>18</v>
      </c>
      <c r="C80" s="20" t="s">
        <v>19</v>
      </c>
      <c r="D80" s="20" t="s">
        <v>496</v>
      </c>
      <c r="E80" s="96" t="s">
        <v>497</v>
      </c>
      <c r="F80" s="20">
        <v>3</v>
      </c>
      <c r="G80" s="80">
        <v>60</v>
      </c>
      <c r="H80" s="81">
        <v>136</v>
      </c>
      <c r="I80" s="86">
        <f t="shared" si="5"/>
        <v>2.26666666666667</v>
      </c>
      <c r="J80" s="87">
        <v>0.8512</v>
      </c>
      <c r="K80" s="88" t="s">
        <v>498</v>
      </c>
      <c r="L80" s="89">
        <v>0.956516925105</v>
      </c>
      <c r="M80" s="90" t="s">
        <v>499</v>
      </c>
      <c r="N80" s="90">
        <f t="shared" si="6"/>
        <v>0.0250999999999999</v>
      </c>
      <c r="O80" s="91">
        <f t="shared" si="7"/>
        <v>0.0782</v>
      </c>
      <c r="P80" s="87">
        <v>0.78</v>
      </c>
      <c r="Q80" s="88" t="s">
        <v>500</v>
      </c>
      <c r="R80" s="89">
        <v>0.866884888161484</v>
      </c>
      <c r="S80" s="90" t="s">
        <v>501</v>
      </c>
      <c r="T80" s="90">
        <f t="shared" si="8"/>
        <v>-0.00939999999999996</v>
      </c>
      <c r="U80" s="91">
        <f t="shared" si="9"/>
        <v>0.0361</v>
      </c>
      <c r="V80" s="95"/>
    </row>
    <row r="81" customHeight="1" spans="1:22">
      <c r="A81" s="20">
        <v>103198</v>
      </c>
      <c r="B81" s="20" t="s">
        <v>41</v>
      </c>
      <c r="C81" s="20" t="s">
        <v>42</v>
      </c>
      <c r="D81" s="20" t="s">
        <v>502</v>
      </c>
      <c r="E81" s="20" t="s">
        <v>503</v>
      </c>
      <c r="F81" s="20">
        <v>3</v>
      </c>
      <c r="G81" s="80">
        <v>150</v>
      </c>
      <c r="H81" s="81">
        <v>106</v>
      </c>
      <c r="I81" s="86">
        <f t="shared" si="5"/>
        <v>0.706666666666667</v>
      </c>
      <c r="J81" s="87">
        <v>0.8</v>
      </c>
      <c r="K81" s="88" t="s">
        <v>504</v>
      </c>
      <c r="L81" s="89">
        <v>0.86535800452924</v>
      </c>
      <c r="M81" s="90" t="s">
        <v>505</v>
      </c>
      <c r="N81" s="90">
        <f t="shared" si="6"/>
        <v>0.0525000000000001</v>
      </c>
      <c r="O81" s="90">
        <f t="shared" si="7"/>
        <v>-0.083</v>
      </c>
      <c r="P81" s="87">
        <v>0.6</v>
      </c>
      <c r="Q81" s="88" t="s">
        <v>506</v>
      </c>
      <c r="R81" s="89">
        <v>0.705269607843137</v>
      </c>
      <c r="S81" s="90" t="s">
        <v>507</v>
      </c>
      <c r="T81" s="90">
        <f t="shared" si="8"/>
        <v>-0.0208</v>
      </c>
      <c r="U81" s="90">
        <f t="shared" si="9"/>
        <v>-0.1315</v>
      </c>
      <c r="V81" s="95"/>
    </row>
    <row r="82" customHeight="1" spans="1:22">
      <c r="A82" s="20">
        <v>105267</v>
      </c>
      <c r="B82" s="20" t="s">
        <v>18</v>
      </c>
      <c r="C82" s="20" t="s">
        <v>19</v>
      </c>
      <c r="D82" s="20" t="s">
        <v>508</v>
      </c>
      <c r="E82" s="20" t="s">
        <v>509</v>
      </c>
      <c r="F82" s="20">
        <v>3</v>
      </c>
      <c r="G82" s="80">
        <v>135</v>
      </c>
      <c r="H82" s="81">
        <v>103</v>
      </c>
      <c r="I82" s="86">
        <f t="shared" si="5"/>
        <v>0.762962962962963</v>
      </c>
      <c r="J82" s="87">
        <v>0.8</v>
      </c>
      <c r="K82" s="88" t="s">
        <v>256</v>
      </c>
      <c r="L82" s="89">
        <v>0.77058114874514</v>
      </c>
      <c r="M82" s="90" t="s">
        <v>510</v>
      </c>
      <c r="N82" s="90">
        <f t="shared" si="6"/>
        <v>0.0951</v>
      </c>
      <c r="O82" s="90">
        <f t="shared" si="7"/>
        <v>-0.1465</v>
      </c>
      <c r="P82" s="87">
        <v>0.55</v>
      </c>
      <c r="Q82" s="88" t="s">
        <v>511</v>
      </c>
      <c r="R82" s="89">
        <v>0.5727959697733</v>
      </c>
      <c r="S82" s="90" t="s">
        <v>512</v>
      </c>
      <c r="T82" s="90">
        <f t="shared" si="8"/>
        <v>0.0286</v>
      </c>
      <c r="U82" s="90">
        <f t="shared" si="9"/>
        <v>-0.1314</v>
      </c>
      <c r="V82" s="95"/>
    </row>
    <row r="83" customHeight="1" spans="1:22">
      <c r="A83" s="20">
        <v>106569</v>
      </c>
      <c r="B83" s="20" t="s">
        <v>41</v>
      </c>
      <c r="C83" s="20" t="s">
        <v>42</v>
      </c>
      <c r="D83" s="20" t="s">
        <v>513</v>
      </c>
      <c r="E83" s="20" t="s">
        <v>514</v>
      </c>
      <c r="F83" s="20">
        <v>1</v>
      </c>
      <c r="G83" s="80">
        <v>90</v>
      </c>
      <c r="H83" s="81">
        <v>84</v>
      </c>
      <c r="I83" s="86">
        <f t="shared" si="5"/>
        <v>0.933333333333333</v>
      </c>
      <c r="J83" s="87">
        <v>0.8</v>
      </c>
      <c r="K83" s="88" t="s">
        <v>515</v>
      </c>
      <c r="L83" s="89">
        <v>0.897928532363651</v>
      </c>
      <c r="M83" s="90" t="s">
        <v>516</v>
      </c>
      <c r="N83" s="90">
        <f t="shared" si="6"/>
        <v>0.1322</v>
      </c>
      <c r="O83" s="90">
        <f t="shared" si="7"/>
        <v>-0.021</v>
      </c>
      <c r="P83" s="87">
        <v>0.55</v>
      </c>
      <c r="Q83" s="88" t="s">
        <v>517</v>
      </c>
      <c r="R83" s="89">
        <v>0.800554016620499</v>
      </c>
      <c r="S83" s="90" t="s">
        <v>518</v>
      </c>
      <c r="T83" s="90">
        <f t="shared" si="8"/>
        <v>0.1037</v>
      </c>
      <c r="U83" s="90">
        <f t="shared" si="9"/>
        <v>0.0458999999999999</v>
      </c>
      <c r="V83" s="95"/>
    </row>
    <row r="84" customHeight="1" spans="1:22">
      <c r="A84" s="20">
        <v>108277</v>
      </c>
      <c r="B84" s="20" t="s">
        <v>18</v>
      </c>
      <c r="C84" s="20" t="s">
        <v>19</v>
      </c>
      <c r="D84" s="20" t="s">
        <v>519</v>
      </c>
      <c r="E84" s="96" t="s">
        <v>520</v>
      </c>
      <c r="F84" s="20">
        <v>2</v>
      </c>
      <c r="G84" s="80">
        <v>90</v>
      </c>
      <c r="H84" s="81">
        <v>236</v>
      </c>
      <c r="I84" s="86">
        <f t="shared" si="5"/>
        <v>2.62222222222222</v>
      </c>
      <c r="J84" s="87">
        <v>0.88</v>
      </c>
      <c r="K84" s="88" t="s">
        <v>521</v>
      </c>
      <c r="L84" s="89">
        <v>0.926093656855109</v>
      </c>
      <c r="M84" s="90" t="s">
        <v>522</v>
      </c>
      <c r="N84" s="90">
        <f t="shared" si="6"/>
        <v>0.0423999999999999</v>
      </c>
      <c r="O84" s="91">
        <f t="shared" si="7"/>
        <v>0.0275</v>
      </c>
      <c r="P84" s="87">
        <v>0.78</v>
      </c>
      <c r="Q84" s="88" t="s">
        <v>523</v>
      </c>
      <c r="R84" s="89">
        <v>0.859514687100894</v>
      </c>
      <c r="S84" s="90" t="s">
        <v>524</v>
      </c>
      <c r="T84" s="90">
        <f t="shared" si="8"/>
        <v>0.0629000000000001</v>
      </c>
      <c r="U84" s="91">
        <f t="shared" si="9"/>
        <v>0.0526</v>
      </c>
      <c r="V84" s="95"/>
    </row>
    <row r="85" customHeight="1" spans="1:22">
      <c r="A85" s="20">
        <v>111219</v>
      </c>
      <c r="B85" s="20" t="s">
        <v>18</v>
      </c>
      <c r="C85" s="20" t="s">
        <v>19</v>
      </c>
      <c r="D85" s="20" t="s">
        <v>525</v>
      </c>
      <c r="E85" s="20" t="s">
        <v>526</v>
      </c>
      <c r="F85" s="20">
        <v>2</v>
      </c>
      <c r="G85" s="80">
        <v>150</v>
      </c>
      <c r="H85" s="81">
        <v>117</v>
      </c>
      <c r="I85" s="86">
        <f t="shared" si="5"/>
        <v>0.78</v>
      </c>
      <c r="J85" s="87">
        <v>0.8</v>
      </c>
      <c r="K85" s="88" t="s">
        <v>527</v>
      </c>
      <c r="L85" s="89">
        <v>0.740283578599341</v>
      </c>
      <c r="M85" s="90" t="s">
        <v>528</v>
      </c>
      <c r="N85" s="90">
        <f t="shared" si="6"/>
        <v>-0.0752000000000001</v>
      </c>
      <c r="O85" s="90">
        <f t="shared" si="7"/>
        <v>-0.3153</v>
      </c>
      <c r="P85" s="87">
        <v>0.55</v>
      </c>
      <c r="Q85" s="88" t="s">
        <v>529</v>
      </c>
      <c r="R85" s="89">
        <v>0.555600814663951</v>
      </c>
      <c r="S85" s="90" t="s">
        <v>530</v>
      </c>
      <c r="T85" s="90">
        <f t="shared" si="8"/>
        <v>-0.0424</v>
      </c>
      <c r="U85" s="90">
        <f t="shared" si="9"/>
        <v>-0.293</v>
      </c>
      <c r="V85" s="95"/>
    </row>
    <row r="86" customHeight="1" spans="1:22">
      <c r="A86" s="20">
        <v>112415</v>
      </c>
      <c r="B86" s="20" t="s">
        <v>41</v>
      </c>
      <c r="C86" s="20" t="s">
        <v>42</v>
      </c>
      <c r="D86" s="20" t="s">
        <v>531</v>
      </c>
      <c r="E86" s="20" t="s">
        <v>532</v>
      </c>
      <c r="F86" s="20">
        <v>2</v>
      </c>
      <c r="G86" s="80">
        <v>90</v>
      </c>
      <c r="H86" s="81">
        <v>92</v>
      </c>
      <c r="I86" s="86">
        <f t="shared" si="5"/>
        <v>1.02222222222222</v>
      </c>
      <c r="J86" s="87">
        <v>0.82</v>
      </c>
      <c r="K86" s="88" t="s">
        <v>533</v>
      </c>
      <c r="L86" s="89">
        <v>0.882297304298729</v>
      </c>
      <c r="M86" s="90" t="s">
        <v>534</v>
      </c>
      <c r="N86" s="90">
        <f t="shared" si="6"/>
        <v>-0.00879999999999992</v>
      </c>
      <c r="O86" s="90">
        <f t="shared" si="7"/>
        <v>-0.0221999999999999</v>
      </c>
      <c r="P86" s="87">
        <v>0.641316010776484</v>
      </c>
      <c r="Q86" s="88" t="s">
        <v>535</v>
      </c>
      <c r="R86" s="89">
        <v>0.766141732283465</v>
      </c>
      <c r="S86" s="90" t="s">
        <v>536</v>
      </c>
      <c r="T86" s="90">
        <f t="shared" si="8"/>
        <v>0.00360000000000005</v>
      </c>
      <c r="U86" s="90">
        <f t="shared" si="9"/>
        <v>-0.00281601077648397</v>
      </c>
      <c r="V86" s="95"/>
    </row>
    <row r="87" customHeight="1" spans="1:22">
      <c r="A87" s="20">
        <v>117491</v>
      </c>
      <c r="B87" s="20" t="s">
        <v>18</v>
      </c>
      <c r="C87" s="20" t="s">
        <v>19</v>
      </c>
      <c r="D87" s="20" t="s">
        <v>537</v>
      </c>
      <c r="E87" s="20" t="s">
        <v>538</v>
      </c>
      <c r="F87" s="20">
        <v>2</v>
      </c>
      <c r="G87" s="80">
        <v>180</v>
      </c>
      <c r="H87" s="81">
        <v>214</v>
      </c>
      <c r="I87" s="86">
        <f t="shared" si="5"/>
        <v>1.18888888888889</v>
      </c>
      <c r="J87" s="87">
        <v>0.85</v>
      </c>
      <c r="K87" s="88" t="s">
        <v>539</v>
      </c>
      <c r="L87" s="89">
        <v>0.817412506659315</v>
      </c>
      <c r="M87" s="90" t="s">
        <v>540</v>
      </c>
      <c r="N87" s="90">
        <f t="shared" si="6"/>
        <v>0.0467</v>
      </c>
      <c r="O87" s="90">
        <f t="shared" si="7"/>
        <v>-0.0594</v>
      </c>
      <c r="P87" s="87">
        <v>0.55</v>
      </c>
      <c r="Q87" s="88" t="s">
        <v>541</v>
      </c>
      <c r="R87" s="89">
        <v>0.477059694129255</v>
      </c>
      <c r="S87" s="90" t="s">
        <v>542</v>
      </c>
      <c r="T87" s="90">
        <f t="shared" si="8"/>
        <v>0.0286</v>
      </c>
      <c r="U87" s="90">
        <f t="shared" si="9"/>
        <v>-0.114</v>
      </c>
      <c r="V87" s="95"/>
    </row>
    <row r="88" customHeight="1" spans="1:22">
      <c r="A88" s="20">
        <v>118151</v>
      </c>
      <c r="B88" s="20" t="s">
        <v>18</v>
      </c>
      <c r="C88" s="20" t="s">
        <v>19</v>
      </c>
      <c r="D88" s="20" t="s">
        <v>543</v>
      </c>
      <c r="E88" s="20" t="s">
        <v>544</v>
      </c>
      <c r="F88" s="20">
        <v>2</v>
      </c>
      <c r="G88" s="80">
        <v>120</v>
      </c>
      <c r="H88" s="81">
        <v>190</v>
      </c>
      <c r="I88" s="86">
        <f t="shared" si="5"/>
        <v>1.58333333333333</v>
      </c>
      <c r="J88" s="87">
        <v>0.8</v>
      </c>
      <c r="K88" s="88" t="s">
        <v>545</v>
      </c>
      <c r="L88" s="89">
        <v>0.818006764032892</v>
      </c>
      <c r="M88" s="90" t="s">
        <v>546</v>
      </c>
      <c r="N88" s="90">
        <f t="shared" si="6"/>
        <v>0.00940000000000019</v>
      </c>
      <c r="O88" s="90">
        <f t="shared" si="7"/>
        <v>-0.0335</v>
      </c>
      <c r="P88" s="87">
        <v>0.62</v>
      </c>
      <c r="Q88" s="88" t="s">
        <v>547</v>
      </c>
      <c r="R88" s="89">
        <v>0.704953338119167</v>
      </c>
      <c r="S88" s="90" t="s">
        <v>548</v>
      </c>
      <c r="T88" s="90">
        <f t="shared" si="8"/>
        <v>0.0343</v>
      </c>
      <c r="U88" s="90">
        <f t="shared" si="9"/>
        <v>0.0152</v>
      </c>
      <c r="V88" s="95"/>
    </row>
    <row r="89" customHeight="1" spans="1:22">
      <c r="A89" s="20">
        <v>298747</v>
      </c>
      <c r="B89" s="20" t="s">
        <v>41</v>
      </c>
      <c r="C89" s="20" t="s">
        <v>42</v>
      </c>
      <c r="D89" s="20" t="s">
        <v>549</v>
      </c>
      <c r="E89" s="20" t="s">
        <v>550</v>
      </c>
      <c r="F89" s="20">
        <v>2</v>
      </c>
      <c r="G89" s="80">
        <v>90</v>
      </c>
      <c r="H89" s="81">
        <v>71</v>
      </c>
      <c r="I89" s="86">
        <f t="shared" si="5"/>
        <v>0.788888888888889</v>
      </c>
      <c r="J89" s="87">
        <v>0.8</v>
      </c>
      <c r="K89" s="88" t="s">
        <v>551</v>
      </c>
      <c r="L89" s="89">
        <v>0.828927376435326</v>
      </c>
      <c r="M89" s="90" t="s">
        <v>552</v>
      </c>
      <c r="N89" s="90">
        <f t="shared" si="6"/>
        <v>0.0114000000000001</v>
      </c>
      <c r="O89" s="90">
        <f t="shared" si="7"/>
        <v>-0.0464</v>
      </c>
      <c r="P89" s="87">
        <v>0.6</v>
      </c>
      <c r="Q89" s="88" t="s">
        <v>553</v>
      </c>
      <c r="R89" s="89">
        <v>0.652232746955345</v>
      </c>
      <c r="S89" s="90" t="s">
        <v>554</v>
      </c>
      <c r="T89" s="90">
        <f t="shared" si="8"/>
        <v>-0.00180000000000002</v>
      </c>
      <c r="U89" s="90">
        <f t="shared" si="9"/>
        <v>-0.0453</v>
      </c>
      <c r="V89" s="95"/>
    </row>
    <row r="90" customHeight="1" spans="1:22">
      <c r="A90" s="20">
        <v>2816</v>
      </c>
      <c r="B90" s="20" t="s">
        <v>18</v>
      </c>
      <c r="C90" s="20" t="s">
        <v>19</v>
      </c>
      <c r="D90" s="20" t="s">
        <v>555</v>
      </c>
      <c r="E90" s="20" t="s">
        <v>556</v>
      </c>
      <c r="F90" s="20">
        <v>2</v>
      </c>
      <c r="G90" s="80">
        <v>90</v>
      </c>
      <c r="H90" s="81">
        <v>99</v>
      </c>
      <c r="I90" s="86">
        <f t="shared" si="5"/>
        <v>1.1</v>
      </c>
      <c r="J90" s="87">
        <v>0.7</v>
      </c>
      <c r="K90" s="88" t="s">
        <v>557</v>
      </c>
      <c r="L90" s="89">
        <v>0.729487803676532</v>
      </c>
      <c r="M90" s="90" t="s">
        <v>558</v>
      </c>
      <c r="N90" s="90">
        <f t="shared" si="6"/>
        <v>-0.0296000000000001</v>
      </c>
      <c r="O90" s="90">
        <f t="shared" si="7"/>
        <v>-0.0193</v>
      </c>
      <c r="P90" s="87">
        <v>0.6</v>
      </c>
      <c r="Q90" s="88" t="s">
        <v>559</v>
      </c>
      <c r="R90" s="89">
        <v>0.588344125809436</v>
      </c>
      <c r="S90" s="90" t="s">
        <v>560</v>
      </c>
      <c r="T90" s="90">
        <f t="shared" si="8"/>
        <v>-0.0349999999999999</v>
      </c>
      <c r="U90" s="90">
        <f t="shared" si="9"/>
        <v>-0.0871</v>
      </c>
      <c r="V90" s="95"/>
    </row>
    <row r="91" customHeight="1" spans="1:22">
      <c r="A91" s="20">
        <v>2817</v>
      </c>
      <c r="B91" s="20" t="s">
        <v>41</v>
      </c>
      <c r="C91" s="20" t="s">
        <v>42</v>
      </c>
      <c r="D91" s="20" t="s">
        <v>561</v>
      </c>
      <c r="E91" s="20" t="s">
        <v>562</v>
      </c>
      <c r="F91" s="20">
        <v>3</v>
      </c>
      <c r="G91" s="80">
        <v>120</v>
      </c>
      <c r="H91" s="81">
        <v>116</v>
      </c>
      <c r="I91" s="86">
        <f t="shared" si="5"/>
        <v>0.966666666666667</v>
      </c>
      <c r="J91" s="87">
        <v>0.8672</v>
      </c>
      <c r="K91" s="88" t="s">
        <v>563</v>
      </c>
      <c r="L91" s="89">
        <v>0.950380156600278</v>
      </c>
      <c r="M91" s="90" t="s">
        <v>564</v>
      </c>
      <c r="N91" s="90">
        <f t="shared" si="6"/>
        <v>0.0442</v>
      </c>
      <c r="O91" s="91">
        <f t="shared" si="7"/>
        <v>0.0341</v>
      </c>
      <c r="P91" s="87">
        <v>0.756732394366197</v>
      </c>
      <c r="Q91" s="88" t="s">
        <v>565</v>
      </c>
      <c r="R91" s="89">
        <v>0.861538461538462</v>
      </c>
      <c r="S91" s="90" t="s">
        <v>566</v>
      </c>
      <c r="T91" s="90">
        <f t="shared" si="8"/>
        <v>0.0479999999999999</v>
      </c>
      <c r="U91" s="90">
        <f t="shared" si="9"/>
        <v>-0.0112323943661971</v>
      </c>
      <c r="V91" s="95"/>
    </row>
    <row r="92" customHeight="1" spans="1:22">
      <c r="A92" s="20">
        <v>2797</v>
      </c>
      <c r="B92" s="20" t="s">
        <v>18</v>
      </c>
      <c r="C92" s="20" t="s">
        <v>19</v>
      </c>
      <c r="D92" s="20" t="s">
        <v>567</v>
      </c>
      <c r="E92" s="20" t="s">
        <v>568</v>
      </c>
      <c r="F92" s="20">
        <v>2</v>
      </c>
      <c r="G92" s="80">
        <v>90</v>
      </c>
      <c r="H92" s="81">
        <v>84</v>
      </c>
      <c r="I92" s="86">
        <f t="shared" si="5"/>
        <v>0.933333333333333</v>
      </c>
      <c r="J92" s="87">
        <v>0.8</v>
      </c>
      <c r="K92" s="88" t="s">
        <v>569</v>
      </c>
      <c r="L92" s="89">
        <v>0.903673571988775</v>
      </c>
      <c r="M92" s="90" t="s">
        <v>570</v>
      </c>
      <c r="N92" s="90">
        <f t="shared" si="6"/>
        <v>0.0769</v>
      </c>
      <c r="O92" s="91">
        <f t="shared" si="7"/>
        <v>0.0654999999999999</v>
      </c>
      <c r="P92" s="87">
        <v>0.648802657431621</v>
      </c>
      <c r="Q92" s="88" t="s">
        <v>571</v>
      </c>
      <c r="R92" s="89">
        <v>0.857142857142857</v>
      </c>
      <c r="S92" s="90" t="s">
        <v>572</v>
      </c>
      <c r="T92" s="90">
        <f t="shared" si="8"/>
        <v>0.0735000000000001</v>
      </c>
      <c r="U92" s="91">
        <f t="shared" si="9"/>
        <v>0.134297342568379</v>
      </c>
      <c r="V92" s="95"/>
    </row>
    <row r="93" customHeight="1" spans="1:22">
      <c r="A93" s="20">
        <v>2808</v>
      </c>
      <c r="B93" s="20" t="s">
        <v>18</v>
      </c>
      <c r="C93" s="20" t="s">
        <v>19</v>
      </c>
      <c r="D93" s="20" t="s">
        <v>573</v>
      </c>
      <c r="E93" s="20" t="s">
        <v>574</v>
      </c>
      <c r="F93" s="20">
        <v>2</v>
      </c>
      <c r="G93" s="80">
        <v>120</v>
      </c>
      <c r="H93" s="81">
        <v>119</v>
      </c>
      <c r="I93" s="86">
        <f t="shared" si="5"/>
        <v>0.991666666666667</v>
      </c>
      <c r="J93" s="87">
        <v>0.8717</v>
      </c>
      <c r="K93" s="88" t="s">
        <v>575</v>
      </c>
      <c r="L93" s="89">
        <v>0.953481675610787</v>
      </c>
      <c r="M93" s="90" t="s">
        <v>576</v>
      </c>
      <c r="N93" s="90">
        <f t="shared" si="6"/>
        <v>0.0322</v>
      </c>
      <c r="O93" s="90">
        <f t="shared" si="7"/>
        <v>-0.0708</v>
      </c>
      <c r="P93" s="87">
        <v>0.72318210180624</v>
      </c>
      <c r="Q93" s="88" t="s">
        <v>577</v>
      </c>
      <c r="R93" s="89">
        <v>0.863898500576701</v>
      </c>
      <c r="S93" s="90" t="s">
        <v>578</v>
      </c>
      <c r="T93" s="90">
        <f t="shared" si="8"/>
        <v>0.001</v>
      </c>
      <c r="U93" s="90">
        <f t="shared" si="9"/>
        <v>-0.0924821018062399</v>
      </c>
      <c r="V93" s="95"/>
    </row>
    <row r="94" customHeight="1" spans="1:22">
      <c r="A94" s="20">
        <v>2819</v>
      </c>
      <c r="B94" s="20" t="s">
        <v>18</v>
      </c>
      <c r="C94" s="20" t="s">
        <v>19</v>
      </c>
      <c r="D94" s="20" t="s">
        <v>579</v>
      </c>
      <c r="E94" s="20" t="s">
        <v>580</v>
      </c>
      <c r="F94" s="20">
        <v>2</v>
      </c>
      <c r="G94" s="80">
        <v>90</v>
      </c>
      <c r="H94" s="81">
        <v>102</v>
      </c>
      <c r="I94" s="86">
        <f t="shared" si="5"/>
        <v>1.13333333333333</v>
      </c>
      <c r="J94" s="87">
        <v>0.8678</v>
      </c>
      <c r="K94" s="88" t="s">
        <v>581</v>
      </c>
      <c r="L94" s="89">
        <v>0.888772760611884</v>
      </c>
      <c r="M94" s="90" t="s">
        <v>582</v>
      </c>
      <c r="N94" s="90">
        <f t="shared" si="6"/>
        <v>0.0323000000000001</v>
      </c>
      <c r="O94" s="90">
        <f t="shared" si="7"/>
        <v>-0.0309999999999999</v>
      </c>
      <c r="P94" s="87">
        <v>0.750114310645724</v>
      </c>
      <c r="Q94" s="88" t="s">
        <v>583</v>
      </c>
      <c r="R94" s="89">
        <v>0.774889380530973</v>
      </c>
      <c r="S94" s="90" t="s">
        <v>584</v>
      </c>
      <c r="T94" s="90">
        <f t="shared" si="8"/>
        <v>0.0233</v>
      </c>
      <c r="U94" s="90">
        <f t="shared" si="9"/>
        <v>-0.052414310645724</v>
      </c>
      <c r="V94" s="95"/>
    </row>
    <row r="95" customHeight="1" spans="1:22">
      <c r="A95" s="20">
        <v>2520</v>
      </c>
      <c r="B95" s="20" t="s">
        <v>41</v>
      </c>
      <c r="C95" s="20" t="s">
        <v>42</v>
      </c>
      <c r="D95" s="20" t="s">
        <v>585</v>
      </c>
      <c r="E95" s="20" t="s">
        <v>586</v>
      </c>
      <c r="F95" s="20">
        <v>3</v>
      </c>
      <c r="G95" s="80">
        <v>120</v>
      </c>
      <c r="H95" s="81">
        <v>131</v>
      </c>
      <c r="I95" s="86">
        <f t="shared" si="5"/>
        <v>1.09166666666667</v>
      </c>
      <c r="J95" s="87">
        <v>0.8645</v>
      </c>
      <c r="K95" s="88" t="s">
        <v>293</v>
      </c>
      <c r="L95" s="89">
        <v>0.846187942976788</v>
      </c>
      <c r="M95" s="90" t="s">
        <v>587</v>
      </c>
      <c r="N95" s="90">
        <f t="shared" si="6"/>
        <v>-0.027</v>
      </c>
      <c r="O95" s="90">
        <f t="shared" si="7"/>
        <v>-0.052</v>
      </c>
      <c r="P95" s="87">
        <v>0.723391276524082</v>
      </c>
      <c r="Q95" s="88" t="s">
        <v>588</v>
      </c>
      <c r="R95" s="89">
        <v>0.718085106382979</v>
      </c>
      <c r="S95" s="90" t="s">
        <v>589</v>
      </c>
      <c r="T95" s="90">
        <f t="shared" si="8"/>
        <v>-0.0211999999999999</v>
      </c>
      <c r="U95" s="90">
        <f t="shared" si="9"/>
        <v>-0.0557912765240819</v>
      </c>
      <c r="V95" s="95"/>
    </row>
    <row r="96" customHeight="1" spans="1:22">
      <c r="A96" s="20">
        <v>2512</v>
      </c>
      <c r="B96" s="20" t="s">
        <v>41</v>
      </c>
      <c r="C96" s="20" t="s">
        <v>42</v>
      </c>
      <c r="D96" s="20" t="s">
        <v>590</v>
      </c>
      <c r="E96" s="20" t="s">
        <v>591</v>
      </c>
      <c r="F96" s="20">
        <v>3</v>
      </c>
      <c r="G96" s="80">
        <v>150</v>
      </c>
      <c r="H96" s="81">
        <v>216</v>
      </c>
      <c r="I96" s="86">
        <f t="shared" si="5"/>
        <v>1.44</v>
      </c>
      <c r="J96" s="87">
        <v>0.8464</v>
      </c>
      <c r="K96" s="88" t="s">
        <v>592</v>
      </c>
      <c r="L96" s="89">
        <v>0.900516649328221</v>
      </c>
      <c r="M96" s="90" t="s">
        <v>593</v>
      </c>
      <c r="N96" s="90">
        <f t="shared" si="6"/>
        <v>0.0118</v>
      </c>
      <c r="O96" s="91">
        <f t="shared" si="7"/>
        <v>0.0201</v>
      </c>
      <c r="P96" s="87">
        <v>0.71301949937693</v>
      </c>
      <c r="Q96" s="88" t="s">
        <v>594</v>
      </c>
      <c r="R96" s="89">
        <v>0.7749703908409</v>
      </c>
      <c r="S96" s="90" t="s">
        <v>368</v>
      </c>
      <c r="T96" s="90">
        <f t="shared" si="8"/>
        <v>0.0219000000000001</v>
      </c>
      <c r="U96" s="91">
        <f t="shared" si="9"/>
        <v>0.00738050062307005</v>
      </c>
      <c r="V96" s="95"/>
    </row>
    <row r="97" customHeight="1" spans="1:22">
      <c r="A97" s="20">
        <v>2730</v>
      </c>
      <c r="B97" s="20" t="s">
        <v>41</v>
      </c>
      <c r="C97" s="20" t="s">
        <v>42</v>
      </c>
      <c r="D97" s="20" t="s">
        <v>595</v>
      </c>
      <c r="E97" s="20" t="s">
        <v>596</v>
      </c>
      <c r="F97" s="20">
        <v>2</v>
      </c>
      <c r="G97" s="80">
        <v>136</v>
      </c>
      <c r="H97" s="81">
        <v>162</v>
      </c>
      <c r="I97" s="86">
        <f t="shared" si="5"/>
        <v>1.19117647058824</v>
      </c>
      <c r="J97" s="87">
        <v>0.78</v>
      </c>
      <c r="K97" s="88" t="s">
        <v>597</v>
      </c>
      <c r="L97" s="89">
        <v>0.866007879190408</v>
      </c>
      <c r="M97" s="90" t="s">
        <v>598</v>
      </c>
      <c r="N97" s="90">
        <f t="shared" si="6"/>
        <v>0.0162000000000001</v>
      </c>
      <c r="O97" s="91">
        <f t="shared" si="7"/>
        <v>0.00219999999999998</v>
      </c>
      <c r="P97" s="87">
        <v>0.598460612043435</v>
      </c>
      <c r="Q97" s="88" t="s">
        <v>599</v>
      </c>
      <c r="R97" s="89">
        <v>0.73875511131304</v>
      </c>
      <c r="S97" s="90" t="s">
        <v>600</v>
      </c>
      <c r="T97" s="90">
        <f t="shared" si="8"/>
        <v>0.0349</v>
      </c>
      <c r="U97" s="91">
        <f t="shared" si="9"/>
        <v>0.020039387956565</v>
      </c>
      <c r="V97" s="95"/>
    </row>
    <row r="98" customHeight="1" spans="1:22">
      <c r="A98" s="20">
        <v>2497</v>
      </c>
      <c r="B98" s="20" t="s">
        <v>41</v>
      </c>
      <c r="C98" s="20" t="s">
        <v>42</v>
      </c>
      <c r="D98" s="20" t="s">
        <v>601</v>
      </c>
      <c r="E98" s="20" t="s">
        <v>602</v>
      </c>
      <c r="F98" s="20">
        <v>3</v>
      </c>
      <c r="G98" s="80">
        <v>60</v>
      </c>
      <c r="H98" s="81">
        <v>93</v>
      </c>
      <c r="I98" s="86">
        <f t="shared" si="5"/>
        <v>1.55</v>
      </c>
      <c r="J98" s="87">
        <v>0.8783</v>
      </c>
      <c r="K98" s="88" t="s">
        <v>603</v>
      </c>
      <c r="L98" s="89">
        <v>0.951471777957558</v>
      </c>
      <c r="M98" s="90" t="s">
        <v>604</v>
      </c>
      <c r="N98" s="90">
        <f t="shared" si="6"/>
        <v>0.0266</v>
      </c>
      <c r="O98" s="91">
        <f t="shared" si="7"/>
        <v>0.0133</v>
      </c>
      <c r="P98" s="87">
        <v>0.754805132285657</v>
      </c>
      <c r="Q98" s="88" t="s">
        <v>605</v>
      </c>
      <c r="R98" s="89">
        <v>0.864771151178918</v>
      </c>
      <c r="S98" s="90" t="s">
        <v>606</v>
      </c>
      <c r="T98" s="90">
        <f t="shared" si="8"/>
        <v>0.0259</v>
      </c>
      <c r="U98" s="90">
        <f t="shared" si="9"/>
        <v>-0.00670513228565706</v>
      </c>
      <c r="V98" s="95"/>
    </row>
    <row r="99" customHeight="1" spans="1:22">
      <c r="A99" s="20">
        <v>2757</v>
      </c>
      <c r="B99" s="20" t="s">
        <v>18</v>
      </c>
      <c r="C99" s="20" t="s">
        <v>19</v>
      </c>
      <c r="D99" s="20" t="s">
        <v>607</v>
      </c>
      <c r="E99" s="20" t="s">
        <v>608</v>
      </c>
      <c r="F99" s="20">
        <v>3</v>
      </c>
      <c r="G99" s="80">
        <v>180</v>
      </c>
      <c r="H99" s="81">
        <v>236</v>
      </c>
      <c r="I99" s="86">
        <f t="shared" si="5"/>
        <v>1.31111111111111</v>
      </c>
      <c r="J99" s="87">
        <v>0.7889</v>
      </c>
      <c r="K99" s="88" t="s">
        <v>609</v>
      </c>
      <c r="L99" s="89">
        <v>0.832070528636843</v>
      </c>
      <c r="M99" s="90" t="s">
        <v>610</v>
      </c>
      <c r="N99" s="90">
        <f t="shared" si="6"/>
        <v>0.0277999999999999</v>
      </c>
      <c r="O99" s="90">
        <f t="shared" si="7"/>
        <v>-0.0129000000000001</v>
      </c>
      <c r="P99" s="87">
        <v>0.640404078131187</v>
      </c>
      <c r="Q99" s="88" t="s">
        <v>611</v>
      </c>
      <c r="R99" s="89">
        <v>0.738790035587189</v>
      </c>
      <c r="S99" s="90" t="s">
        <v>612</v>
      </c>
      <c r="T99" s="90">
        <f t="shared" si="8"/>
        <v>0.0306999999999999</v>
      </c>
      <c r="U99" s="90">
        <f t="shared" si="9"/>
        <v>0.00369592186881296</v>
      </c>
      <c r="V99" s="95"/>
    </row>
    <row r="100" customHeight="1" spans="1:22">
      <c r="A100" s="20">
        <v>2735</v>
      </c>
      <c r="B100" s="20" t="s">
        <v>41</v>
      </c>
      <c r="C100" s="20" t="s">
        <v>42</v>
      </c>
      <c r="D100" s="20" t="s">
        <v>613</v>
      </c>
      <c r="E100" s="20" t="s">
        <v>614</v>
      </c>
      <c r="F100" s="20">
        <v>3</v>
      </c>
      <c r="G100" s="80">
        <v>90</v>
      </c>
      <c r="H100" s="81">
        <v>112</v>
      </c>
      <c r="I100" s="86">
        <f t="shared" si="5"/>
        <v>1.24444444444444</v>
      </c>
      <c r="J100" s="87">
        <v>0.88</v>
      </c>
      <c r="K100" s="88" t="s">
        <v>615</v>
      </c>
      <c r="L100" s="89">
        <v>0.909578565331742</v>
      </c>
      <c r="M100" s="90" t="s">
        <v>616</v>
      </c>
      <c r="N100" s="90">
        <f t="shared" si="6"/>
        <v>-0.032</v>
      </c>
      <c r="O100" s="90">
        <f t="shared" si="7"/>
        <v>-0.000499999999999945</v>
      </c>
      <c r="P100" s="87">
        <v>0.78</v>
      </c>
      <c r="Q100" s="88" t="s">
        <v>617</v>
      </c>
      <c r="R100" s="89">
        <v>0.861926415874328</v>
      </c>
      <c r="S100" s="90" t="s">
        <v>618</v>
      </c>
      <c r="T100" s="90">
        <f t="shared" si="8"/>
        <v>-0.0106000000000001</v>
      </c>
      <c r="U100" s="90">
        <f t="shared" si="9"/>
        <v>0.0309999999999999</v>
      </c>
      <c r="V100" s="95"/>
    </row>
    <row r="101" customHeight="1" spans="1:22">
      <c r="A101" s="20">
        <v>2526</v>
      </c>
      <c r="B101" s="20" t="s">
        <v>41</v>
      </c>
      <c r="C101" s="20" t="s">
        <v>42</v>
      </c>
      <c r="D101" s="20" t="s">
        <v>619</v>
      </c>
      <c r="E101" s="20" t="s">
        <v>620</v>
      </c>
      <c r="F101" s="20">
        <v>3</v>
      </c>
      <c r="G101" s="80">
        <v>141</v>
      </c>
      <c r="H101" s="81">
        <v>160</v>
      </c>
      <c r="I101" s="86">
        <f t="shared" si="5"/>
        <v>1.13475177304965</v>
      </c>
      <c r="J101" s="87">
        <v>0.8049</v>
      </c>
      <c r="K101" s="88" t="s">
        <v>621</v>
      </c>
      <c r="L101" s="89">
        <v>0.911357812094899</v>
      </c>
      <c r="M101" s="90" t="s">
        <v>622</v>
      </c>
      <c r="N101" s="90">
        <f t="shared" si="6"/>
        <v>0.0198</v>
      </c>
      <c r="O101" s="91">
        <f t="shared" si="7"/>
        <v>0.024</v>
      </c>
      <c r="P101" s="87">
        <v>0.614739703153989</v>
      </c>
      <c r="Q101" s="88" t="s">
        <v>623</v>
      </c>
      <c r="R101" s="89">
        <v>0.770147559591373</v>
      </c>
      <c r="S101" s="90" t="s">
        <v>624</v>
      </c>
      <c r="T101" s="90">
        <f t="shared" si="8"/>
        <v>0.0136000000000001</v>
      </c>
      <c r="U101" s="91">
        <f t="shared" si="9"/>
        <v>0.00656029684601112</v>
      </c>
      <c r="V101" s="95"/>
    </row>
    <row r="102" customHeight="1" spans="1:22">
      <c r="A102" s="20">
        <v>2714</v>
      </c>
      <c r="B102" s="20" t="s">
        <v>18</v>
      </c>
      <c r="C102" s="20" t="s">
        <v>19</v>
      </c>
      <c r="D102" s="20" t="s">
        <v>625</v>
      </c>
      <c r="E102" s="20" t="s">
        <v>626</v>
      </c>
      <c r="F102" s="20">
        <v>2</v>
      </c>
      <c r="G102" s="80">
        <v>90</v>
      </c>
      <c r="H102" s="81">
        <v>75</v>
      </c>
      <c r="I102" s="86">
        <f t="shared" si="5"/>
        <v>0.833333333333333</v>
      </c>
      <c r="J102" s="87">
        <v>0.8</v>
      </c>
      <c r="K102" s="88" t="s">
        <v>627</v>
      </c>
      <c r="L102" s="89">
        <v>0.79936980576356</v>
      </c>
      <c r="M102" s="90" t="s">
        <v>628</v>
      </c>
      <c r="N102" s="90">
        <f t="shared" si="6"/>
        <v>0.0392999999999999</v>
      </c>
      <c r="O102" s="90">
        <f t="shared" si="7"/>
        <v>-0.0643000000000001</v>
      </c>
      <c r="P102" s="87">
        <v>0.65</v>
      </c>
      <c r="Q102" s="88" t="s">
        <v>52</v>
      </c>
      <c r="R102" s="89">
        <v>0.704975473020322</v>
      </c>
      <c r="S102" s="90" t="s">
        <v>629</v>
      </c>
      <c r="T102" s="90">
        <f t="shared" si="8"/>
        <v>0.0349</v>
      </c>
      <c r="U102" s="90">
        <f t="shared" si="9"/>
        <v>-0.0362</v>
      </c>
      <c r="V102" s="95"/>
    </row>
    <row r="103" customHeight="1" spans="1:22">
      <c r="A103" s="20">
        <v>102479</v>
      </c>
      <c r="B103" s="20" t="s">
        <v>41</v>
      </c>
      <c r="C103" s="20" t="s">
        <v>42</v>
      </c>
      <c r="D103" s="20" t="s">
        <v>630</v>
      </c>
      <c r="E103" s="20" t="s">
        <v>631</v>
      </c>
      <c r="F103" s="20">
        <v>2</v>
      </c>
      <c r="G103" s="80">
        <v>136</v>
      </c>
      <c r="H103" s="81">
        <v>171</v>
      </c>
      <c r="I103" s="86">
        <f t="shared" si="5"/>
        <v>1.25735294117647</v>
      </c>
      <c r="J103" s="87">
        <v>0.8</v>
      </c>
      <c r="K103" s="88" t="s">
        <v>632</v>
      </c>
      <c r="L103" s="89">
        <v>0.715375480945961</v>
      </c>
      <c r="M103" s="90" t="s">
        <v>633</v>
      </c>
      <c r="N103" s="90">
        <f t="shared" si="6"/>
        <v>-0.0642</v>
      </c>
      <c r="O103" s="90">
        <f t="shared" si="7"/>
        <v>-0.1841</v>
      </c>
      <c r="P103" s="87">
        <v>0.6</v>
      </c>
      <c r="Q103" s="88" t="s">
        <v>634</v>
      </c>
      <c r="R103" s="89">
        <v>0.59721146398141</v>
      </c>
      <c r="S103" s="90" t="s">
        <v>635</v>
      </c>
      <c r="T103" s="90">
        <f t="shared" si="8"/>
        <v>-0.00109999999999999</v>
      </c>
      <c r="U103" s="90">
        <f t="shared" si="9"/>
        <v>-0.1181</v>
      </c>
      <c r="V103" s="95"/>
    </row>
    <row r="104" customHeight="1" spans="1:22">
      <c r="A104" s="20">
        <v>103199</v>
      </c>
      <c r="B104" s="20" t="s">
        <v>41</v>
      </c>
      <c r="C104" s="20" t="s">
        <v>42</v>
      </c>
      <c r="D104" s="20" t="s">
        <v>636</v>
      </c>
      <c r="E104" s="20" t="s">
        <v>637</v>
      </c>
      <c r="F104" s="20">
        <v>2</v>
      </c>
      <c r="G104" s="80">
        <v>120</v>
      </c>
      <c r="H104" s="81">
        <v>126</v>
      </c>
      <c r="I104" s="86">
        <f t="shared" si="5"/>
        <v>1.05</v>
      </c>
      <c r="J104" s="87">
        <v>0.7</v>
      </c>
      <c r="K104" s="88" t="s">
        <v>638</v>
      </c>
      <c r="L104" s="89">
        <v>0.876245189878767</v>
      </c>
      <c r="M104" s="90" t="s">
        <v>639</v>
      </c>
      <c r="N104" s="90">
        <f t="shared" si="6"/>
        <v>0.0635</v>
      </c>
      <c r="O104" s="90">
        <f t="shared" si="7"/>
        <v>-0.0375</v>
      </c>
      <c r="P104" s="87">
        <v>0.6</v>
      </c>
      <c r="Q104" s="88" t="s">
        <v>640</v>
      </c>
      <c r="R104" s="89">
        <v>0.770258980785297</v>
      </c>
      <c r="S104" s="90" t="s">
        <v>641</v>
      </c>
      <c r="T104" s="90">
        <f t="shared" si="8"/>
        <v>0.0191</v>
      </c>
      <c r="U104" s="90">
        <f t="shared" si="9"/>
        <v>-0.1563</v>
      </c>
      <c r="V104" s="95"/>
    </row>
    <row r="105" customHeight="1" spans="1:22">
      <c r="A105" s="20">
        <v>107658</v>
      </c>
      <c r="B105" s="20" t="s">
        <v>41</v>
      </c>
      <c r="C105" s="20" t="s">
        <v>42</v>
      </c>
      <c r="D105" s="20" t="s">
        <v>642</v>
      </c>
      <c r="E105" s="20" t="s">
        <v>643</v>
      </c>
      <c r="F105" s="20">
        <v>3</v>
      </c>
      <c r="G105" s="80">
        <v>120</v>
      </c>
      <c r="H105" s="81">
        <v>133</v>
      </c>
      <c r="I105" s="86">
        <f t="shared" si="5"/>
        <v>1.10833333333333</v>
      </c>
      <c r="J105" s="87">
        <v>0.8681</v>
      </c>
      <c r="K105" s="88" t="s">
        <v>390</v>
      </c>
      <c r="L105" s="89">
        <v>0.933584687529223</v>
      </c>
      <c r="M105" s="90" t="s">
        <v>644</v>
      </c>
      <c r="N105" s="90">
        <f t="shared" si="6"/>
        <v>-0.0212000000000001</v>
      </c>
      <c r="O105" s="90">
        <f t="shared" si="7"/>
        <v>-0.0281</v>
      </c>
      <c r="P105" s="87">
        <v>0.782066801619433</v>
      </c>
      <c r="Q105" s="88" t="s">
        <v>645</v>
      </c>
      <c r="R105" s="89">
        <v>0.871018482107747</v>
      </c>
      <c r="S105" s="90" t="s">
        <v>646</v>
      </c>
      <c r="T105" s="90">
        <f t="shared" si="8"/>
        <v>0.00319999999999998</v>
      </c>
      <c r="U105" s="90">
        <f t="shared" si="9"/>
        <v>-0.073266801619433</v>
      </c>
      <c r="V105" s="95"/>
    </row>
    <row r="106" customHeight="1" spans="1:22">
      <c r="A106" s="20">
        <v>114622</v>
      </c>
      <c r="B106" s="20" t="s">
        <v>41</v>
      </c>
      <c r="C106" s="20" t="s">
        <v>42</v>
      </c>
      <c r="D106" s="20" t="s">
        <v>647</v>
      </c>
      <c r="E106" s="20" t="s">
        <v>648</v>
      </c>
      <c r="F106" s="20">
        <v>3</v>
      </c>
      <c r="G106" s="80">
        <v>180</v>
      </c>
      <c r="H106" s="81">
        <v>284</v>
      </c>
      <c r="I106" s="86">
        <f t="shared" si="5"/>
        <v>1.57777777777778</v>
      </c>
      <c r="J106" s="87">
        <v>0.7</v>
      </c>
      <c r="K106" s="88" t="s">
        <v>649</v>
      </c>
      <c r="L106" s="89">
        <v>0.888264611279427</v>
      </c>
      <c r="M106" s="90" t="s">
        <v>650</v>
      </c>
      <c r="N106" s="90">
        <f t="shared" si="6"/>
        <v>0.0404</v>
      </c>
      <c r="O106" s="91">
        <f t="shared" si="7"/>
        <v>0.0742</v>
      </c>
      <c r="P106" s="87">
        <v>0.6</v>
      </c>
      <c r="Q106" s="88" t="s">
        <v>651</v>
      </c>
      <c r="R106" s="89">
        <v>0.770142180094787</v>
      </c>
      <c r="S106" s="90" t="s">
        <v>652</v>
      </c>
      <c r="T106" s="90">
        <f t="shared" si="8"/>
        <v>0.0450999999999999</v>
      </c>
      <c r="U106" s="91">
        <f t="shared" si="9"/>
        <v>0.00219999999999998</v>
      </c>
      <c r="V106" s="95"/>
    </row>
    <row r="107" customHeight="1" spans="1:22">
      <c r="A107" s="20">
        <v>114844</v>
      </c>
      <c r="B107" s="20" t="s">
        <v>18</v>
      </c>
      <c r="C107" s="20" t="s">
        <v>19</v>
      </c>
      <c r="D107" s="20" t="s">
        <v>653</v>
      </c>
      <c r="E107" s="20" t="s">
        <v>654</v>
      </c>
      <c r="F107" s="20">
        <v>2</v>
      </c>
      <c r="G107" s="80">
        <v>120</v>
      </c>
      <c r="H107" s="81">
        <v>182</v>
      </c>
      <c r="I107" s="86">
        <f t="shared" si="5"/>
        <v>1.51666666666667</v>
      </c>
      <c r="J107" s="87">
        <v>0.8689</v>
      </c>
      <c r="K107" s="88" t="s">
        <v>655</v>
      </c>
      <c r="L107" s="89">
        <v>0.878161261755623</v>
      </c>
      <c r="M107" s="90" t="s">
        <v>656</v>
      </c>
      <c r="N107" s="90">
        <f t="shared" si="6"/>
        <v>0.0413999999999999</v>
      </c>
      <c r="O107" s="90">
        <f t="shared" si="7"/>
        <v>-0.0107</v>
      </c>
      <c r="P107" s="87">
        <v>0.591175156890637</v>
      </c>
      <c r="Q107" s="88" t="s">
        <v>657</v>
      </c>
      <c r="R107" s="89">
        <v>0.607357859531773</v>
      </c>
      <c r="S107" s="90" t="s">
        <v>658</v>
      </c>
      <c r="T107" s="90">
        <f t="shared" si="8"/>
        <v>0.00760000000000005</v>
      </c>
      <c r="U107" s="90">
        <f t="shared" si="9"/>
        <v>-0.022975156890637</v>
      </c>
      <c r="V107" s="95"/>
    </row>
    <row r="108" customHeight="1" spans="1:22">
      <c r="A108" s="20">
        <v>117184</v>
      </c>
      <c r="B108" s="20" t="s">
        <v>41</v>
      </c>
      <c r="C108" s="20" t="s">
        <v>42</v>
      </c>
      <c r="D108" s="20" t="s">
        <v>659</v>
      </c>
      <c r="E108" s="20" t="s">
        <v>660</v>
      </c>
      <c r="F108" s="20">
        <v>2</v>
      </c>
      <c r="G108" s="80">
        <v>120</v>
      </c>
      <c r="H108" s="81">
        <v>93</v>
      </c>
      <c r="I108" s="86">
        <f t="shared" si="5"/>
        <v>0.775</v>
      </c>
      <c r="J108" s="87">
        <v>0.7817</v>
      </c>
      <c r="K108" s="88" t="s">
        <v>661</v>
      </c>
      <c r="L108" s="89">
        <v>0.849665685212014</v>
      </c>
      <c r="M108" s="90" t="s">
        <v>662</v>
      </c>
      <c r="N108" s="90">
        <f t="shared" si="6"/>
        <v>-0.0179000000000001</v>
      </c>
      <c r="O108" s="90">
        <f t="shared" si="7"/>
        <v>-0.000700000000000034</v>
      </c>
      <c r="P108" s="87">
        <v>0.562796139449131</v>
      </c>
      <c r="Q108" s="88" t="s">
        <v>663</v>
      </c>
      <c r="R108" s="89">
        <v>0.753456221198157</v>
      </c>
      <c r="S108" s="90" t="s">
        <v>664</v>
      </c>
      <c r="T108" s="90">
        <f t="shared" si="8"/>
        <v>-0.0539000000000001</v>
      </c>
      <c r="U108" s="90">
        <f t="shared" si="9"/>
        <v>0.045003860550869</v>
      </c>
      <c r="V108" s="95"/>
    </row>
    <row r="109" customHeight="1" spans="1:22">
      <c r="A109" s="20">
        <v>118758</v>
      </c>
      <c r="B109" s="20" t="s">
        <v>18</v>
      </c>
      <c r="C109" s="20" t="s">
        <v>19</v>
      </c>
      <c r="D109" s="20" t="s">
        <v>665</v>
      </c>
      <c r="E109" s="20" t="s">
        <v>666</v>
      </c>
      <c r="F109" s="20">
        <v>2</v>
      </c>
      <c r="G109" s="80">
        <v>90</v>
      </c>
      <c r="H109" s="81">
        <v>143</v>
      </c>
      <c r="I109" s="86">
        <f t="shared" si="5"/>
        <v>1.58888888888889</v>
      </c>
      <c r="J109" s="87">
        <v>0.6</v>
      </c>
      <c r="K109" s="88" t="s">
        <v>667</v>
      </c>
      <c r="L109" s="89">
        <v>0.717036148355407</v>
      </c>
      <c r="M109" s="90" t="s">
        <v>668</v>
      </c>
      <c r="N109" s="90">
        <f t="shared" si="6"/>
        <v>0.1597</v>
      </c>
      <c r="O109" s="91">
        <f t="shared" si="7"/>
        <v>0.0883</v>
      </c>
      <c r="P109" s="87">
        <v>0.55</v>
      </c>
      <c r="Q109" s="88" t="s">
        <v>669</v>
      </c>
      <c r="R109" s="89">
        <v>0.683424980361351</v>
      </c>
      <c r="S109" s="90" t="s">
        <v>670</v>
      </c>
      <c r="T109" s="90">
        <f t="shared" si="8"/>
        <v>0.087</v>
      </c>
      <c r="U109" s="91">
        <f t="shared" si="9"/>
        <v>0.071</v>
      </c>
      <c r="V109" s="95"/>
    </row>
    <row r="110" customHeight="1" spans="1:22">
      <c r="A110" s="20">
        <v>119262</v>
      </c>
      <c r="B110" s="20" t="s">
        <v>41</v>
      </c>
      <c r="C110" s="20" t="s">
        <v>42</v>
      </c>
      <c r="D110" s="20" t="s">
        <v>671</v>
      </c>
      <c r="E110" s="20" t="s">
        <v>672</v>
      </c>
      <c r="F110" s="20">
        <v>2</v>
      </c>
      <c r="G110" s="80">
        <v>90</v>
      </c>
      <c r="H110" s="81">
        <v>104</v>
      </c>
      <c r="I110" s="86">
        <f t="shared" si="5"/>
        <v>1.15555555555556</v>
      </c>
      <c r="J110" s="87">
        <v>0.78</v>
      </c>
      <c r="K110" s="88" t="s">
        <v>673</v>
      </c>
      <c r="L110" s="89">
        <v>0.763875164207073</v>
      </c>
      <c r="M110" s="90" t="s">
        <v>674</v>
      </c>
      <c r="N110" s="90">
        <f t="shared" si="6"/>
        <v>0.0455</v>
      </c>
      <c r="O110" s="90">
        <f t="shared" si="7"/>
        <v>-0.0650000000000001</v>
      </c>
      <c r="P110" s="87">
        <v>0.572793095445315</v>
      </c>
      <c r="Q110" s="88" t="s">
        <v>675</v>
      </c>
      <c r="R110" s="89">
        <v>0.664335664335664</v>
      </c>
      <c r="S110" s="90" t="s">
        <v>676</v>
      </c>
      <c r="T110" s="90">
        <f t="shared" si="8"/>
        <v>0.0213000000000001</v>
      </c>
      <c r="U110" s="90">
        <f t="shared" si="9"/>
        <v>0.024706904554685</v>
      </c>
      <c r="V110" s="95"/>
    </row>
    <row r="111" ht="42" customHeight="1" spans="1:22">
      <c r="A111" s="20">
        <v>122198</v>
      </c>
      <c r="B111" s="20" t="s">
        <v>18</v>
      </c>
      <c r="C111" s="20" t="s">
        <v>19</v>
      </c>
      <c r="D111" s="20" t="s">
        <v>677</v>
      </c>
      <c r="E111" s="20" t="s">
        <v>678</v>
      </c>
      <c r="F111" s="20">
        <v>1</v>
      </c>
      <c r="G111" s="80">
        <v>90</v>
      </c>
      <c r="H111" s="81">
        <v>61</v>
      </c>
      <c r="I111" s="86">
        <f t="shared" si="5"/>
        <v>0.677777777777778</v>
      </c>
      <c r="J111" s="87">
        <v>0.7</v>
      </c>
      <c r="K111" s="88" t="s">
        <v>679</v>
      </c>
      <c r="L111" s="89">
        <v>0.682661637010052</v>
      </c>
      <c r="M111" s="90" t="s">
        <v>680</v>
      </c>
      <c r="N111" s="90">
        <f t="shared" si="6"/>
        <v>0.0292</v>
      </c>
      <c r="O111" s="90">
        <f t="shared" si="7"/>
        <v>-0.096</v>
      </c>
      <c r="P111" s="87">
        <v>0.55</v>
      </c>
      <c r="Q111" s="88" t="s">
        <v>681</v>
      </c>
      <c r="R111" s="89">
        <v>0.549338758901322</v>
      </c>
      <c r="S111" s="90" t="s">
        <v>682</v>
      </c>
      <c r="T111" s="90">
        <f t="shared" si="8"/>
        <v>-0.00680000000000003</v>
      </c>
      <c r="U111" s="90">
        <f t="shared" si="9"/>
        <v>-0.1004</v>
      </c>
      <c r="V111" s="63" t="s">
        <v>63</v>
      </c>
    </row>
    <row r="112" customHeight="1" spans="1:22">
      <c r="A112" s="20">
        <v>122906</v>
      </c>
      <c r="B112" s="20" t="s">
        <v>41</v>
      </c>
      <c r="C112" s="20" t="s">
        <v>42</v>
      </c>
      <c r="D112" s="20" t="s">
        <v>683</v>
      </c>
      <c r="E112" s="20" t="s">
        <v>684</v>
      </c>
      <c r="F112" s="20">
        <v>2</v>
      </c>
      <c r="G112" s="80">
        <v>120</v>
      </c>
      <c r="H112" s="81">
        <v>160</v>
      </c>
      <c r="I112" s="86">
        <f t="shared" si="5"/>
        <v>1.33333333333333</v>
      </c>
      <c r="J112" s="87">
        <v>0.8426</v>
      </c>
      <c r="K112" s="88" t="s">
        <v>685</v>
      </c>
      <c r="L112" s="89">
        <v>0.915607708984149</v>
      </c>
      <c r="M112" s="90" t="s">
        <v>686</v>
      </c>
      <c r="N112" s="90">
        <f t="shared" si="6"/>
        <v>0.0344</v>
      </c>
      <c r="O112" s="90">
        <f t="shared" si="7"/>
        <v>-0.0153</v>
      </c>
      <c r="P112" s="87">
        <v>0.656305824550281</v>
      </c>
      <c r="Q112" s="88" t="s">
        <v>687</v>
      </c>
      <c r="R112" s="89">
        <v>0.853506787330317</v>
      </c>
      <c r="S112" s="90" t="s">
        <v>688</v>
      </c>
      <c r="T112" s="90">
        <f t="shared" si="8"/>
        <v>0.0422999999999999</v>
      </c>
      <c r="U112" s="90">
        <f t="shared" si="9"/>
        <v>0.057494175449719</v>
      </c>
      <c r="V112" s="95"/>
    </row>
    <row r="113" customHeight="1" spans="1:22">
      <c r="A113" s="20">
        <v>297863</v>
      </c>
      <c r="B113" s="20" t="s">
        <v>18</v>
      </c>
      <c r="C113" s="20" t="s">
        <v>19</v>
      </c>
      <c r="D113" s="20" t="s">
        <v>689</v>
      </c>
      <c r="E113" s="20" t="s">
        <v>690</v>
      </c>
      <c r="F113" s="20">
        <v>3</v>
      </c>
      <c r="G113" s="80">
        <v>120</v>
      </c>
      <c r="H113" s="81">
        <v>158</v>
      </c>
      <c r="I113" s="86">
        <f t="shared" si="5"/>
        <v>1.31666666666667</v>
      </c>
      <c r="J113" s="87">
        <v>0.8412</v>
      </c>
      <c r="K113" s="88" t="s">
        <v>691</v>
      </c>
      <c r="L113" s="89">
        <v>0.856700344312408</v>
      </c>
      <c r="M113" s="90" t="s">
        <v>692</v>
      </c>
      <c r="N113" s="90">
        <f t="shared" si="6"/>
        <v>0.0871999999999999</v>
      </c>
      <c r="O113" s="90">
        <f t="shared" si="7"/>
        <v>-0.0256</v>
      </c>
      <c r="P113" s="87">
        <v>0.72843175861018</v>
      </c>
      <c r="Q113" s="88" t="s">
        <v>693</v>
      </c>
      <c r="R113" s="89">
        <v>0.714641434262948</v>
      </c>
      <c r="S113" s="90" t="s">
        <v>694</v>
      </c>
      <c r="T113" s="90">
        <f t="shared" si="8"/>
        <v>0.0512</v>
      </c>
      <c r="U113" s="90">
        <f t="shared" si="9"/>
        <v>-0.0794317586101799</v>
      </c>
      <c r="V113" s="95"/>
    </row>
    <row r="114" customHeight="1" spans="1:22">
      <c r="A114" s="20">
        <v>302867</v>
      </c>
      <c r="B114" s="20" t="s">
        <v>41</v>
      </c>
      <c r="C114" s="20" t="s">
        <v>42</v>
      </c>
      <c r="D114" s="20" t="s">
        <v>695</v>
      </c>
      <c r="E114" s="20" t="s">
        <v>696</v>
      </c>
      <c r="F114" s="20">
        <v>2</v>
      </c>
      <c r="G114" s="80">
        <v>120</v>
      </c>
      <c r="H114" s="81">
        <v>158</v>
      </c>
      <c r="I114" s="86">
        <f t="shared" si="5"/>
        <v>1.31666666666667</v>
      </c>
      <c r="J114" s="87">
        <v>0.7</v>
      </c>
      <c r="K114" s="88" t="s">
        <v>697</v>
      </c>
      <c r="L114" s="89">
        <v>0.773869579752993</v>
      </c>
      <c r="M114" s="90" t="s">
        <v>698</v>
      </c>
      <c r="N114" s="90">
        <f t="shared" si="6"/>
        <v>0.1316</v>
      </c>
      <c r="O114" s="90">
        <f t="shared" si="7"/>
        <v>-0.0426</v>
      </c>
      <c r="P114" s="87">
        <v>0.55</v>
      </c>
      <c r="Q114" s="88" t="s">
        <v>699</v>
      </c>
      <c r="R114" s="89">
        <v>0.534501642935378</v>
      </c>
      <c r="S114" s="90" t="s">
        <v>700</v>
      </c>
      <c r="T114" s="90">
        <f t="shared" si="8"/>
        <v>0.0707</v>
      </c>
      <c r="U114" s="90">
        <f t="shared" si="9"/>
        <v>-0.1343</v>
      </c>
      <c r="V114" s="95"/>
    </row>
    <row r="115" customHeight="1" spans="1:22">
      <c r="A115" s="20">
        <v>2595</v>
      </c>
      <c r="B115" s="20" t="s">
        <v>27</v>
      </c>
      <c r="C115" s="20" t="s">
        <v>28</v>
      </c>
      <c r="D115" s="20" t="s">
        <v>28</v>
      </c>
      <c r="E115" s="20" t="s">
        <v>701</v>
      </c>
      <c r="F115" s="20">
        <v>8</v>
      </c>
      <c r="G115" s="80">
        <v>360</v>
      </c>
      <c r="H115" s="81">
        <v>311</v>
      </c>
      <c r="I115" s="86">
        <f t="shared" si="5"/>
        <v>0.863888888888889</v>
      </c>
      <c r="J115" s="87">
        <v>0.9</v>
      </c>
      <c r="K115" s="88" t="s">
        <v>702</v>
      </c>
      <c r="L115" s="89">
        <v>0.944775010897571</v>
      </c>
      <c r="M115" s="90" t="s">
        <v>703</v>
      </c>
      <c r="N115" s="90">
        <f t="shared" si="6"/>
        <v>0.00449999999999995</v>
      </c>
      <c r="O115" s="91">
        <f t="shared" si="7"/>
        <v>0.004</v>
      </c>
      <c r="P115" s="87">
        <v>0.55</v>
      </c>
      <c r="Q115" s="88" t="s">
        <v>704</v>
      </c>
      <c r="R115" s="89">
        <v>0.597298355520752</v>
      </c>
      <c r="S115" s="90" t="s">
        <v>705</v>
      </c>
      <c r="T115" s="90">
        <f t="shared" si="8"/>
        <v>-0.0125</v>
      </c>
      <c r="U115" s="90">
        <f t="shared" si="9"/>
        <v>-0.2156</v>
      </c>
      <c r="V115" s="95"/>
    </row>
    <row r="116" ht="45" customHeight="1" spans="1:22">
      <c r="A116" s="20">
        <v>2813</v>
      </c>
      <c r="B116" s="20" t="s">
        <v>27</v>
      </c>
      <c r="C116" s="20" t="s">
        <v>28</v>
      </c>
      <c r="D116" s="20" t="s">
        <v>706</v>
      </c>
      <c r="E116" s="20" t="s">
        <v>707</v>
      </c>
      <c r="F116" s="20">
        <v>1</v>
      </c>
      <c r="G116" s="80">
        <v>90</v>
      </c>
      <c r="H116" s="81">
        <v>85</v>
      </c>
      <c r="I116" s="86">
        <f t="shared" si="5"/>
        <v>0.944444444444444</v>
      </c>
      <c r="J116" s="87">
        <v>0.78</v>
      </c>
      <c r="K116" s="88" t="s">
        <v>708</v>
      </c>
      <c r="L116" s="89">
        <v>0.794840543873052</v>
      </c>
      <c r="M116" s="90" t="s">
        <v>709</v>
      </c>
      <c r="N116" s="90">
        <f t="shared" si="6"/>
        <v>0.0421</v>
      </c>
      <c r="O116" s="90">
        <f t="shared" si="7"/>
        <v>-0.011</v>
      </c>
      <c r="P116" s="87">
        <v>0.561142931937173</v>
      </c>
      <c r="Q116" s="88" t="s">
        <v>710</v>
      </c>
      <c r="R116" s="89">
        <v>0.630697674418605</v>
      </c>
      <c r="S116" s="90" t="s">
        <v>711</v>
      </c>
      <c r="T116" s="90">
        <f t="shared" si="8"/>
        <v>0.0759</v>
      </c>
      <c r="U116" s="90">
        <f t="shared" si="9"/>
        <v>0.00715706806282701</v>
      </c>
      <c r="V116" s="95"/>
    </row>
    <row r="117" customHeight="1" spans="1:22">
      <c r="A117" s="20">
        <v>2834</v>
      </c>
      <c r="B117" s="20" t="s">
        <v>27</v>
      </c>
      <c r="C117" s="20" t="s">
        <v>28</v>
      </c>
      <c r="D117" s="20" t="s">
        <v>712</v>
      </c>
      <c r="E117" s="20" t="s">
        <v>713</v>
      </c>
      <c r="F117" s="20">
        <v>4</v>
      </c>
      <c r="G117" s="80">
        <v>220</v>
      </c>
      <c r="H117" s="81">
        <v>283</v>
      </c>
      <c r="I117" s="86">
        <f t="shared" si="5"/>
        <v>1.28636363636364</v>
      </c>
      <c r="J117" s="87">
        <v>0.8</v>
      </c>
      <c r="K117" s="88" t="s">
        <v>714</v>
      </c>
      <c r="L117" s="89">
        <v>0.830154536972363</v>
      </c>
      <c r="M117" s="90" t="s">
        <v>715</v>
      </c>
      <c r="N117" s="90">
        <f t="shared" si="6"/>
        <v>0.0420999999999999</v>
      </c>
      <c r="O117" s="91">
        <f t="shared" si="7"/>
        <v>0.00519999999999987</v>
      </c>
      <c r="P117" s="87">
        <v>0.62</v>
      </c>
      <c r="Q117" s="88" t="s">
        <v>716</v>
      </c>
      <c r="R117" s="89">
        <v>0.4279176201373</v>
      </c>
      <c r="S117" s="90" t="s">
        <v>717</v>
      </c>
      <c r="T117" s="90">
        <f t="shared" si="8"/>
        <v>0.0769</v>
      </c>
      <c r="U117" s="90">
        <f t="shared" si="9"/>
        <v>-0.2163</v>
      </c>
      <c r="V117" s="95"/>
    </row>
    <row r="118" customHeight="1" spans="1:22">
      <c r="A118" s="20">
        <v>2820</v>
      </c>
      <c r="B118" s="20" t="s">
        <v>27</v>
      </c>
      <c r="C118" s="20" t="s">
        <v>28</v>
      </c>
      <c r="D118" s="20" t="s">
        <v>718</v>
      </c>
      <c r="E118" s="20" t="s">
        <v>719</v>
      </c>
      <c r="F118" s="20">
        <v>2</v>
      </c>
      <c r="G118" s="80">
        <v>90</v>
      </c>
      <c r="H118" s="81">
        <v>98</v>
      </c>
      <c r="I118" s="86">
        <f t="shared" si="5"/>
        <v>1.08888888888889</v>
      </c>
      <c r="J118" s="87">
        <v>0.75</v>
      </c>
      <c r="K118" s="88" t="s">
        <v>686</v>
      </c>
      <c r="L118" s="89">
        <v>0.829416031773386</v>
      </c>
      <c r="M118" s="90" t="s">
        <v>118</v>
      </c>
      <c r="N118" s="90">
        <f t="shared" si="6"/>
        <v>0.0222000000000001</v>
      </c>
      <c r="O118" s="91">
        <f t="shared" si="7"/>
        <v>0.0429</v>
      </c>
      <c r="P118" s="87">
        <v>0.7</v>
      </c>
      <c r="Q118" s="88" t="s">
        <v>697</v>
      </c>
      <c r="R118" s="89">
        <v>0.710179640718563</v>
      </c>
      <c r="S118" s="90" t="s">
        <v>558</v>
      </c>
      <c r="T118" s="90">
        <f t="shared" si="8"/>
        <v>-0.0529000000000001</v>
      </c>
      <c r="U118" s="90">
        <f t="shared" si="9"/>
        <v>-0.0426</v>
      </c>
      <c r="V118" s="95"/>
    </row>
    <row r="119" customHeight="1" spans="1:22">
      <c r="A119" s="20">
        <v>102935</v>
      </c>
      <c r="B119" s="20" t="s">
        <v>27</v>
      </c>
      <c r="C119" s="20" t="s">
        <v>28</v>
      </c>
      <c r="D119" s="20" t="s">
        <v>720</v>
      </c>
      <c r="E119" s="20" t="s">
        <v>721</v>
      </c>
      <c r="F119" s="20">
        <v>1</v>
      </c>
      <c r="G119" s="80">
        <v>90</v>
      </c>
      <c r="H119" s="81">
        <v>129</v>
      </c>
      <c r="I119" s="86">
        <f t="shared" si="5"/>
        <v>1.43333333333333</v>
      </c>
      <c r="J119" s="87">
        <v>0.78</v>
      </c>
      <c r="K119" s="88" t="s">
        <v>722</v>
      </c>
      <c r="L119" s="89">
        <v>0.866174109046657</v>
      </c>
      <c r="M119" s="90" t="s">
        <v>723</v>
      </c>
      <c r="N119" s="90">
        <f t="shared" si="6"/>
        <v>0.1409</v>
      </c>
      <c r="O119" s="91">
        <f t="shared" si="7"/>
        <v>0.0621999999999999</v>
      </c>
      <c r="P119" s="87">
        <v>0.582127272727273</v>
      </c>
      <c r="Q119" s="88" t="s">
        <v>724</v>
      </c>
      <c r="R119" s="89">
        <v>0.748344370860927</v>
      </c>
      <c r="S119" s="90" t="s">
        <v>725</v>
      </c>
      <c r="T119" s="90">
        <f t="shared" si="8"/>
        <v>0.1394</v>
      </c>
      <c r="U119" s="91">
        <f t="shared" si="9"/>
        <v>0.106872727272727</v>
      </c>
      <c r="V119" s="95"/>
    </row>
    <row r="120" customHeight="1" spans="1:22">
      <c r="A120" s="20">
        <v>105910</v>
      </c>
      <c r="B120" s="20" t="s">
        <v>27</v>
      </c>
      <c r="C120" s="20" t="s">
        <v>28</v>
      </c>
      <c r="D120" s="20" t="s">
        <v>726</v>
      </c>
      <c r="E120" s="20" t="s">
        <v>727</v>
      </c>
      <c r="F120" s="20">
        <v>2</v>
      </c>
      <c r="G120" s="80">
        <v>120</v>
      </c>
      <c r="H120" s="81">
        <v>153</v>
      </c>
      <c r="I120" s="86">
        <f t="shared" si="5"/>
        <v>1.275</v>
      </c>
      <c r="J120" s="87">
        <v>0.816</v>
      </c>
      <c r="K120" s="88" t="s">
        <v>728</v>
      </c>
      <c r="L120" s="89">
        <v>0.865984367041458</v>
      </c>
      <c r="M120" s="90" t="s">
        <v>148</v>
      </c>
      <c r="N120" s="90">
        <f t="shared" si="6"/>
        <v>0.0329</v>
      </c>
      <c r="O120" s="90">
        <f t="shared" si="7"/>
        <v>-0.00819999999999999</v>
      </c>
      <c r="P120" s="87">
        <v>0.669026757704373</v>
      </c>
      <c r="Q120" s="88" t="s">
        <v>729</v>
      </c>
      <c r="R120" s="89">
        <v>0.712546816479401</v>
      </c>
      <c r="S120" s="90" t="s">
        <v>730</v>
      </c>
      <c r="T120" s="90">
        <f t="shared" si="8"/>
        <v>-0.00750000000000006</v>
      </c>
      <c r="U120" s="90">
        <f t="shared" si="9"/>
        <v>-0.0629267577043731</v>
      </c>
      <c r="V120" s="95"/>
    </row>
    <row r="121" customHeight="1" spans="1:22">
      <c r="A121" s="20">
        <v>106485</v>
      </c>
      <c r="B121" s="20" t="s">
        <v>27</v>
      </c>
      <c r="C121" s="20" t="s">
        <v>28</v>
      </c>
      <c r="D121" s="20" t="s">
        <v>731</v>
      </c>
      <c r="E121" s="20" t="s">
        <v>732</v>
      </c>
      <c r="F121" s="20">
        <v>1</v>
      </c>
      <c r="G121" s="80">
        <v>90</v>
      </c>
      <c r="H121" s="81">
        <v>106</v>
      </c>
      <c r="I121" s="86">
        <f t="shared" si="5"/>
        <v>1.17777777777778</v>
      </c>
      <c r="J121" s="87">
        <v>0.8</v>
      </c>
      <c r="K121" s="88" t="s">
        <v>733</v>
      </c>
      <c r="L121" s="89">
        <v>0.863814889457535</v>
      </c>
      <c r="M121" s="90" t="s">
        <v>734</v>
      </c>
      <c r="N121" s="90">
        <f t="shared" si="6"/>
        <v>0.1285</v>
      </c>
      <c r="O121" s="91">
        <f t="shared" si="7"/>
        <v>0.0229999999999999</v>
      </c>
      <c r="P121" s="87">
        <v>0.62</v>
      </c>
      <c r="Q121" s="88" t="s">
        <v>270</v>
      </c>
      <c r="R121" s="89">
        <v>0.719378427787934</v>
      </c>
      <c r="S121" s="90" t="s">
        <v>735</v>
      </c>
      <c r="T121" s="90">
        <f t="shared" si="8"/>
        <v>0.1382</v>
      </c>
      <c r="U121" s="91">
        <f t="shared" si="9"/>
        <v>0.0178</v>
      </c>
      <c r="V121" s="95"/>
    </row>
    <row r="122" customHeight="1" spans="1:22">
      <c r="A122" s="20">
        <v>106865</v>
      </c>
      <c r="B122" s="20" t="s">
        <v>27</v>
      </c>
      <c r="C122" s="20" t="s">
        <v>28</v>
      </c>
      <c r="D122" s="20" t="s">
        <v>736</v>
      </c>
      <c r="E122" s="20" t="s">
        <v>737</v>
      </c>
      <c r="F122" s="20">
        <v>2</v>
      </c>
      <c r="G122" s="80">
        <v>60</v>
      </c>
      <c r="H122" s="81">
        <v>78</v>
      </c>
      <c r="I122" s="86">
        <f t="shared" si="5"/>
        <v>1.3</v>
      </c>
      <c r="J122" s="87">
        <v>0.8</v>
      </c>
      <c r="K122" s="88" t="s">
        <v>738</v>
      </c>
      <c r="L122" s="89">
        <v>0.832931399977448</v>
      </c>
      <c r="M122" s="90" t="s">
        <v>739</v>
      </c>
      <c r="N122" s="90">
        <f t="shared" si="6"/>
        <v>0.0724</v>
      </c>
      <c r="O122" s="90">
        <f t="shared" si="7"/>
        <v>-0.00370000000000004</v>
      </c>
      <c r="P122" s="87">
        <v>0.7</v>
      </c>
      <c r="Q122" s="88" t="s">
        <v>740</v>
      </c>
      <c r="R122" s="89">
        <v>0.714614499424626</v>
      </c>
      <c r="S122" s="90" t="s">
        <v>741</v>
      </c>
      <c r="T122" s="90">
        <f t="shared" si="8"/>
        <v>0.0592</v>
      </c>
      <c r="U122" s="90">
        <f t="shared" si="9"/>
        <v>-0.0598</v>
      </c>
      <c r="V122" s="95"/>
    </row>
    <row r="123" customHeight="1" spans="1:22">
      <c r="A123" s="20">
        <v>2274</v>
      </c>
      <c r="B123" s="20" t="s">
        <v>27</v>
      </c>
      <c r="C123" s="20" t="s">
        <v>28</v>
      </c>
      <c r="D123" s="20" t="s">
        <v>742</v>
      </c>
      <c r="E123" s="20" t="s">
        <v>743</v>
      </c>
      <c r="F123" s="20">
        <v>2</v>
      </c>
      <c r="G123" s="80">
        <v>90</v>
      </c>
      <c r="H123" s="81">
        <v>126</v>
      </c>
      <c r="I123" s="86">
        <f t="shared" si="5"/>
        <v>1.4</v>
      </c>
      <c r="J123" s="87">
        <v>0.7</v>
      </c>
      <c r="K123" s="88" t="s">
        <v>744</v>
      </c>
      <c r="L123" s="89">
        <v>0.734278570282797</v>
      </c>
      <c r="M123" s="90" t="s">
        <v>745</v>
      </c>
      <c r="N123" s="90">
        <f t="shared" si="6"/>
        <v>0.0490999999999999</v>
      </c>
      <c r="O123" s="91">
        <f t="shared" si="7"/>
        <v>0.00280000000000002</v>
      </c>
      <c r="P123" s="87">
        <v>0.6</v>
      </c>
      <c r="Q123" s="88" t="s">
        <v>746</v>
      </c>
      <c r="R123" s="89">
        <v>0.515508021390374</v>
      </c>
      <c r="S123" s="90" t="s">
        <v>747</v>
      </c>
      <c r="T123" s="90">
        <f t="shared" si="8"/>
        <v>0.0344</v>
      </c>
      <c r="U123" s="90">
        <f t="shared" si="9"/>
        <v>-0.137</v>
      </c>
      <c r="V123" s="95"/>
    </row>
    <row r="124" customHeight="1" spans="1:22">
      <c r="A124" s="20">
        <v>116919</v>
      </c>
      <c r="B124" s="20" t="s">
        <v>27</v>
      </c>
      <c r="C124" s="20" t="s">
        <v>28</v>
      </c>
      <c r="D124" s="20" t="s">
        <v>748</v>
      </c>
      <c r="E124" s="20" t="s">
        <v>749</v>
      </c>
      <c r="F124" s="20">
        <v>1</v>
      </c>
      <c r="G124" s="80">
        <v>136</v>
      </c>
      <c r="H124" s="81">
        <v>239</v>
      </c>
      <c r="I124" s="86">
        <f t="shared" si="5"/>
        <v>1.75735294117647</v>
      </c>
      <c r="J124" s="87">
        <v>0.6</v>
      </c>
      <c r="K124" s="88" t="s">
        <v>750</v>
      </c>
      <c r="L124" s="89">
        <v>0.713015790046434</v>
      </c>
      <c r="M124" s="90" t="s">
        <v>751</v>
      </c>
      <c r="N124" s="90">
        <f t="shared" si="6"/>
        <v>0.1613</v>
      </c>
      <c r="O124" s="91">
        <f t="shared" si="7"/>
        <v>0.0692</v>
      </c>
      <c r="P124" s="87">
        <v>0.55</v>
      </c>
      <c r="Q124" s="88" t="s">
        <v>752</v>
      </c>
      <c r="R124" s="89">
        <v>0.567066521264995</v>
      </c>
      <c r="S124" s="90" t="s">
        <v>753</v>
      </c>
      <c r="T124" s="90">
        <f t="shared" si="8"/>
        <v>0.148</v>
      </c>
      <c r="U124" s="90">
        <f t="shared" si="9"/>
        <v>-0.0437000000000001</v>
      </c>
      <c r="V124" s="95"/>
    </row>
    <row r="125" customHeight="1" spans="1:22">
      <c r="A125" s="20">
        <v>117310</v>
      </c>
      <c r="B125" s="20" t="s">
        <v>27</v>
      </c>
      <c r="C125" s="20" t="s">
        <v>28</v>
      </c>
      <c r="D125" s="20" t="s">
        <v>754</v>
      </c>
      <c r="E125" s="20" t="s">
        <v>755</v>
      </c>
      <c r="F125" s="20">
        <v>3</v>
      </c>
      <c r="G125" s="80">
        <v>60</v>
      </c>
      <c r="H125" s="81">
        <v>184</v>
      </c>
      <c r="I125" s="86">
        <f t="shared" si="5"/>
        <v>3.06666666666667</v>
      </c>
      <c r="J125" s="87">
        <v>0.8</v>
      </c>
      <c r="K125" s="88" t="s">
        <v>756</v>
      </c>
      <c r="L125" s="89">
        <v>0.865564775988115</v>
      </c>
      <c r="M125" s="90" t="s">
        <v>757</v>
      </c>
      <c r="N125" s="90">
        <f t="shared" si="6"/>
        <v>0.0810999999999999</v>
      </c>
      <c r="O125" s="91">
        <f t="shared" si="7"/>
        <v>0.00790000000000002</v>
      </c>
      <c r="P125" s="87">
        <v>0.65</v>
      </c>
      <c r="Q125" s="88" t="s">
        <v>758</v>
      </c>
      <c r="R125" s="89">
        <v>0.689542483660131</v>
      </c>
      <c r="S125" s="90" t="s">
        <v>759</v>
      </c>
      <c r="T125" s="90">
        <f t="shared" si="8"/>
        <v>0.0604</v>
      </c>
      <c r="U125" s="90">
        <f t="shared" si="9"/>
        <v>-0.0483</v>
      </c>
      <c r="V125" s="95"/>
    </row>
    <row r="126" customHeight="1" spans="1:22">
      <c r="A126" s="20">
        <v>119622</v>
      </c>
      <c r="B126" s="20" t="s">
        <v>27</v>
      </c>
      <c r="C126" s="20" t="s">
        <v>28</v>
      </c>
      <c r="D126" s="20" t="s">
        <v>760</v>
      </c>
      <c r="E126" s="20" t="s">
        <v>761</v>
      </c>
      <c r="F126" s="20">
        <v>2</v>
      </c>
      <c r="G126" s="80">
        <v>60</v>
      </c>
      <c r="H126" s="81">
        <v>81</v>
      </c>
      <c r="I126" s="86">
        <f t="shared" si="5"/>
        <v>1.35</v>
      </c>
      <c r="J126" s="87">
        <v>0.7</v>
      </c>
      <c r="K126" s="88" t="s">
        <v>762</v>
      </c>
      <c r="L126" s="89">
        <v>0.913584570589367</v>
      </c>
      <c r="M126" s="90" t="s">
        <v>763</v>
      </c>
      <c r="N126" s="90">
        <f t="shared" si="6"/>
        <v>0.0382</v>
      </c>
      <c r="O126" s="91">
        <f t="shared" si="7"/>
        <v>0.1625</v>
      </c>
      <c r="P126" s="87">
        <v>0.7</v>
      </c>
      <c r="Q126" s="88" t="s">
        <v>308</v>
      </c>
      <c r="R126" s="89">
        <v>0.806111696522655</v>
      </c>
      <c r="S126" s="90" t="s">
        <v>764</v>
      </c>
      <c r="T126" s="90">
        <f t="shared" si="8"/>
        <v>0.041</v>
      </c>
      <c r="U126" s="91">
        <f t="shared" si="9"/>
        <v>0.0116000000000001</v>
      </c>
      <c r="V126" s="95"/>
    </row>
    <row r="127" customHeight="1" spans="1:22">
      <c r="A127" s="20">
        <v>2326</v>
      </c>
      <c r="B127" s="20" t="s">
        <v>18</v>
      </c>
      <c r="C127" s="20" t="s">
        <v>19</v>
      </c>
      <c r="D127" s="20" t="s">
        <v>765</v>
      </c>
      <c r="E127" s="20" t="s">
        <v>766</v>
      </c>
      <c r="F127" s="20">
        <v>1</v>
      </c>
      <c r="G127" s="80">
        <v>120</v>
      </c>
      <c r="H127" s="81">
        <v>119</v>
      </c>
      <c r="I127" s="86">
        <f t="shared" si="5"/>
        <v>0.991666666666667</v>
      </c>
      <c r="J127" s="87">
        <v>0.7866</v>
      </c>
      <c r="K127" s="88" t="s">
        <v>767</v>
      </c>
      <c r="L127" s="89">
        <v>0.786304733702263</v>
      </c>
      <c r="M127" s="90" t="s">
        <v>517</v>
      </c>
      <c r="N127" s="90">
        <f t="shared" si="6"/>
        <v>0.0881000000000001</v>
      </c>
      <c r="O127" s="90">
        <f t="shared" si="7"/>
        <v>-0.1026</v>
      </c>
      <c r="P127" s="87">
        <v>0.604193157482371</v>
      </c>
      <c r="Q127" s="88" t="s">
        <v>46</v>
      </c>
      <c r="R127" s="89">
        <v>0.667574931880109</v>
      </c>
      <c r="S127" s="90" t="s">
        <v>768</v>
      </c>
      <c r="T127" s="90">
        <f t="shared" si="8"/>
        <v>0.0608</v>
      </c>
      <c r="U127" s="90">
        <f t="shared" si="9"/>
        <v>-0.088993157482371</v>
      </c>
      <c r="V127" s="95"/>
    </row>
    <row r="128" customHeight="1" spans="1:22">
      <c r="A128" s="20">
        <v>2839</v>
      </c>
      <c r="B128" s="20" t="s">
        <v>55</v>
      </c>
      <c r="C128" s="20" t="s">
        <v>56</v>
      </c>
      <c r="D128" s="20" t="s">
        <v>769</v>
      </c>
      <c r="E128" s="20" t="s">
        <v>770</v>
      </c>
      <c r="F128" s="20">
        <v>2</v>
      </c>
      <c r="G128" s="80">
        <v>44</v>
      </c>
      <c r="H128" s="81">
        <v>62</v>
      </c>
      <c r="I128" s="86">
        <f t="shared" si="5"/>
        <v>1.40909090909091</v>
      </c>
      <c r="J128" s="87">
        <v>0.8653</v>
      </c>
      <c r="K128" s="88" t="s">
        <v>771</v>
      </c>
      <c r="L128" s="89" t="e">
        <v>#N/A</v>
      </c>
      <c r="M128" s="90" t="s">
        <v>772</v>
      </c>
      <c r="N128" s="90">
        <f t="shared" si="6"/>
        <v>0.0515</v>
      </c>
      <c r="O128" s="90">
        <f t="shared" si="7"/>
        <v>-0.0226999999999999</v>
      </c>
      <c r="P128" s="87">
        <v>0.727972482372085</v>
      </c>
      <c r="Q128" s="88" t="s">
        <v>773</v>
      </c>
      <c r="R128" s="89" t="e">
        <v>#N/A</v>
      </c>
      <c r="S128" s="90" t="s">
        <v>774</v>
      </c>
      <c r="T128" s="90">
        <f t="shared" si="8"/>
        <v>0.0242</v>
      </c>
      <c r="U128" s="90">
        <f t="shared" si="9"/>
        <v>-0.020472482372085</v>
      </c>
      <c r="V128" s="95"/>
    </row>
    <row r="129" customHeight="1" spans="1:22">
      <c r="A129" s="20">
        <v>2877</v>
      </c>
      <c r="B129" s="20" t="s">
        <v>55</v>
      </c>
      <c r="C129" s="20" t="s">
        <v>56</v>
      </c>
      <c r="D129" s="20" t="s">
        <v>56</v>
      </c>
      <c r="E129" s="20" t="s">
        <v>775</v>
      </c>
      <c r="F129" s="20">
        <v>3</v>
      </c>
      <c r="G129" s="80">
        <v>90</v>
      </c>
      <c r="H129" s="81">
        <v>142</v>
      </c>
      <c r="I129" s="86">
        <f t="shared" si="5"/>
        <v>1.57777777777778</v>
      </c>
      <c r="J129" s="87">
        <v>0.8381</v>
      </c>
      <c r="K129" s="88" t="s">
        <v>776</v>
      </c>
      <c r="L129" s="89">
        <v>0.958217155029679</v>
      </c>
      <c r="M129" s="90" t="s">
        <v>777</v>
      </c>
      <c r="N129" s="90">
        <f t="shared" si="6"/>
        <v>0.0490999999999999</v>
      </c>
      <c r="O129" s="91">
        <f t="shared" si="7"/>
        <v>0.1079</v>
      </c>
      <c r="P129" s="87">
        <v>0.7</v>
      </c>
      <c r="Q129" s="88" t="s">
        <v>778</v>
      </c>
      <c r="R129" s="89">
        <v>0.786219081272085</v>
      </c>
      <c r="S129" s="90" t="s">
        <v>646</v>
      </c>
      <c r="T129" s="90">
        <f t="shared" si="8"/>
        <v>0.0389999999999999</v>
      </c>
      <c r="U129" s="91">
        <f t="shared" si="9"/>
        <v>0.0446</v>
      </c>
      <c r="V129" s="95"/>
    </row>
    <row r="130" customHeight="1" spans="1:22">
      <c r="A130" s="20">
        <v>2876</v>
      </c>
      <c r="B130" s="20" t="s">
        <v>55</v>
      </c>
      <c r="C130" s="20" t="s">
        <v>56</v>
      </c>
      <c r="D130" s="20" t="s">
        <v>779</v>
      </c>
      <c r="E130" s="96" t="s">
        <v>780</v>
      </c>
      <c r="F130" s="20">
        <v>2</v>
      </c>
      <c r="G130" s="80">
        <v>30</v>
      </c>
      <c r="H130" s="81">
        <v>107</v>
      </c>
      <c r="I130" s="86">
        <f>H130/G130</f>
        <v>3.56666666666667</v>
      </c>
      <c r="J130" s="87">
        <v>0.93</v>
      </c>
      <c r="K130" s="88" t="s">
        <v>781</v>
      </c>
      <c r="L130" s="89" t="e">
        <v>#N/A</v>
      </c>
      <c r="M130" s="90" t="s">
        <v>782</v>
      </c>
      <c r="N130" s="90">
        <f>K130-M130</f>
        <v>0.0113</v>
      </c>
      <c r="O130" s="91">
        <f>K130-J130</f>
        <v>0.0479999999999999</v>
      </c>
      <c r="P130" s="87">
        <v>0.92</v>
      </c>
      <c r="Q130" s="88" t="s">
        <v>783</v>
      </c>
      <c r="R130" s="89" t="e">
        <v>#N/A</v>
      </c>
      <c r="S130" s="90" t="s">
        <v>784</v>
      </c>
      <c r="T130" s="90">
        <f>Q130-S130</f>
        <v>0.0351</v>
      </c>
      <c r="U130" s="91">
        <f>Q130-P130</f>
        <v>0.0351</v>
      </c>
      <c r="V130" s="95"/>
    </row>
    <row r="131" customHeight="1" spans="1:22">
      <c r="A131" s="20">
        <v>2713</v>
      </c>
      <c r="B131" s="20" t="s">
        <v>55</v>
      </c>
      <c r="C131" s="20" t="s">
        <v>56</v>
      </c>
      <c r="D131" s="20" t="s">
        <v>785</v>
      </c>
      <c r="E131" s="20" t="s">
        <v>786</v>
      </c>
      <c r="F131" s="20">
        <v>2</v>
      </c>
      <c r="G131" s="80">
        <v>120</v>
      </c>
      <c r="H131" s="81">
        <v>124</v>
      </c>
      <c r="I131" s="86">
        <f t="shared" ref="I131:I158" si="10">H131/G131</f>
        <v>1.03333333333333</v>
      </c>
      <c r="J131" s="87">
        <v>0.6</v>
      </c>
      <c r="K131" s="88" t="s">
        <v>787</v>
      </c>
      <c r="L131" s="89">
        <v>0.77959965229002</v>
      </c>
      <c r="M131" s="90" t="s">
        <v>788</v>
      </c>
      <c r="N131" s="90">
        <f t="shared" ref="N131:N158" si="11">K131-M131</f>
        <v>0.0201</v>
      </c>
      <c r="O131" s="90">
        <f t="shared" ref="O131:O158" si="12">K131-J131</f>
        <v>-0.0152</v>
      </c>
      <c r="P131" s="87">
        <v>0.55</v>
      </c>
      <c r="Q131" s="88" t="s">
        <v>789</v>
      </c>
      <c r="R131" s="89">
        <v>0.606666666666667</v>
      </c>
      <c r="S131" s="90" t="s">
        <v>790</v>
      </c>
      <c r="T131" s="90">
        <f t="shared" ref="T131:T158" si="13">Q131-S131</f>
        <v>0.015</v>
      </c>
      <c r="U131" s="90">
        <f t="shared" ref="U131:U158" si="14">Q131-P131</f>
        <v>-0.1364</v>
      </c>
      <c r="V131" s="95"/>
    </row>
    <row r="132" customHeight="1" spans="1:22">
      <c r="A132" s="20">
        <v>102567</v>
      </c>
      <c r="B132" s="20" t="s">
        <v>55</v>
      </c>
      <c r="C132" s="20" t="s">
        <v>56</v>
      </c>
      <c r="D132" s="20" t="s">
        <v>791</v>
      </c>
      <c r="E132" s="20" t="s">
        <v>792</v>
      </c>
      <c r="F132" s="20">
        <v>2</v>
      </c>
      <c r="G132" s="80">
        <v>60</v>
      </c>
      <c r="H132" s="81">
        <v>73</v>
      </c>
      <c r="I132" s="86">
        <f t="shared" si="10"/>
        <v>1.21666666666667</v>
      </c>
      <c r="J132" s="87">
        <v>0.8</v>
      </c>
      <c r="K132" s="88" t="s">
        <v>793</v>
      </c>
      <c r="L132" s="89">
        <v>0.90822460223586</v>
      </c>
      <c r="M132" s="90" t="s">
        <v>794</v>
      </c>
      <c r="N132" s="90">
        <f t="shared" si="11"/>
        <v>0.0690999999999999</v>
      </c>
      <c r="O132" s="91">
        <f t="shared" si="12"/>
        <v>0.0730999999999999</v>
      </c>
      <c r="P132" s="87">
        <v>0.634414480991029</v>
      </c>
      <c r="Q132" s="88" t="s">
        <v>795</v>
      </c>
      <c r="R132" s="89">
        <v>0.740041928721174</v>
      </c>
      <c r="S132" s="90" t="s">
        <v>796</v>
      </c>
      <c r="T132" s="90">
        <f t="shared" si="13"/>
        <v>0.0224</v>
      </c>
      <c r="U132" s="91">
        <f t="shared" si="14"/>
        <v>0.0563855190089709</v>
      </c>
      <c r="V132" s="95"/>
    </row>
    <row r="133" customHeight="1" spans="1:22">
      <c r="A133" s="20">
        <v>108656</v>
      </c>
      <c r="B133" s="20" t="s">
        <v>55</v>
      </c>
      <c r="C133" s="20" t="s">
        <v>56</v>
      </c>
      <c r="D133" s="20" t="s">
        <v>797</v>
      </c>
      <c r="E133" s="20" t="s">
        <v>798</v>
      </c>
      <c r="F133" s="20">
        <v>2</v>
      </c>
      <c r="G133" s="80">
        <v>120</v>
      </c>
      <c r="H133" s="81">
        <v>172</v>
      </c>
      <c r="I133" s="86">
        <f t="shared" si="10"/>
        <v>1.43333333333333</v>
      </c>
      <c r="J133" s="87">
        <v>0.75</v>
      </c>
      <c r="K133" s="88" t="s">
        <v>799</v>
      </c>
      <c r="L133" s="89">
        <v>0.91674396042245</v>
      </c>
      <c r="M133" s="90" t="s">
        <v>800</v>
      </c>
      <c r="N133" s="90">
        <f t="shared" si="11"/>
        <v>0.0693</v>
      </c>
      <c r="O133" s="91">
        <f t="shared" si="12"/>
        <v>0.1065</v>
      </c>
      <c r="P133" s="87">
        <v>0.65</v>
      </c>
      <c r="Q133" s="88" t="s">
        <v>801</v>
      </c>
      <c r="R133" s="89">
        <v>0.727338651196519</v>
      </c>
      <c r="S133" s="90" t="s">
        <v>802</v>
      </c>
      <c r="T133" s="90">
        <f t="shared" si="13"/>
        <v>0.0739</v>
      </c>
      <c r="U133" s="90">
        <f t="shared" si="14"/>
        <v>-0.0373</v>
      </c>
      <c r="V133" s="95"/>
    </row>
    <row r="134" customHeight="1" spans="1:22">
      <c r="A134" s="20">
        <v>2904</v>
      </c>
      <c r="B134" s="20" t="s">
        <v>803</v>
      </c>
      <c r="C134" s="20" t="s">
        <v>804</v>
      </c>
      <c r="D134" s="20" t="s">
        <v>804</v>
      </c>
      <c r="E134" s="20" t="s">
        <v>805</v>
      </c>
      <c r="F134" s="20">
        <v>2</v>
      </c>
      <c r="G134" s="80">
        <v>90</v>
      </c>
      <c r="H134" s="81">
        <v>82</v>
      </c>
      <c r="I134" s="86">
        <f t="shared" si="10"/>
        <v>0.911111111111111</v>
      </c>
      <c r="J134" s="87">
        <v>0.9</v>
      </c>
      <c r="K134" s="88" t="s">
        <v>806</v>
      </c>
      <c r="L134" s="89">
        <v>0.99648435459218</v>
      </c>
      <c r="M134" s="90" t="s">
        <v>807</v>
      </c>
      <c r="N134" s="90">
        <f t="shared" si="11"/>
        <v>0.00309999999999999</v>
      </c>
      <c r="O134" s="90">
        <f t="shared" si="12"/>
        <v>-0.0358000000000001</v>
      </c>
      <c r="P134" s="87">
        <v>0.8</v>
      </c>
      <c r="Q134" s="88" t="s">
        <v>808</v>
      </c>
      <c r="R134" s="89">
        <v>0.970906068162926</v>
      </c>
      <c r="S134" s="90" t="s">
        <v>337</v>
      </c>
      <c r="T134" s="90">
        <f t="shared" si="13"/>
        <v>-0.0423</v>
      </c>
      <c r="U134" s="90">
        <f t="shared" si="14"/>
        <v>-0.1522</v>
      </c>
      <c r="V134" s="95"/>
    </row>
    <row r="135" customHeight="1" spans="1:22">
      <c r="A135" s="20">
        <v>2901</v>
      </c>
      <c r="B135" s="20" t="s">
        <v>803</v>
      </c>
      <c r="C135" s="20" t="s">
        <v>804</v>
      </c>
      <c r="D135" s="20" t="s">
        <v>809</v>
      </c>
      <c r="E135" s="20" t="s">
        <v>810</v>
      </c>
      <c r="F135" s="20">
        <v>2</v>
      </c>
      <c r="G135" s="80">
        <v>60</v>
      </c>
      <c r="H135" s="81">
        <v>72</v>
      </c>
      <c r="I135" s="86">
        <f t="shared" si="10"/>
        <v>1.2</v>
      </c>
      <c r="J135" s="87">
        <v>0.8</v>
      </c>
      <c r="K135" s="88" t="s">
        <v>811</v>
      </c>
      <c r="L135" s="89">
        <v>0.904105948027013</v>
      </c>
      <c r="M135" s="90" t="s">
        <v>812</v>
      </c>
      <c r="N135" s="90">
        <f t="shared" si="11"/>
        <v>-0.0208000000000002</v>
      </c>
      <c r="O135" s="91">
        <f t="shared" si="12"/>
        <v>0.0195999999999998</v>
      </c>
      <c r="P135" s="87">
        <v>0.634715395381386</v>
      </c>
      <c r="Q135" s="88" t="s">
        <v>813</v>
      </c>
      <c r="R135" s="89">
        <v>0.817223198594025</v>
      </c>
      <c r="S135" s="90" t="s">
        <v>814</v>
      </c>
      <c r="T135" s="90">
        <f t="shared" si="13"/>
        <v>-0.0427</v>
      </c>
      <c r="U135" s="91">
        <f t="shared" si="14"/>
        <v>0.0110846046186139</v>
      </c>
      <c r="V135" s="95"/>
    </row>
    <row r="136" customHeight="1" spans="1:22">
      <c r="A136" s="20">
        <v>2886</v>
      </c>
      <c r="B136" s="20" t="s">
        <v>803</v>
      </c>
      <c r="C136" s="20" t="s">
        <v>804</v>
      </c>
      <c r="D136" s="20" t="s">
        <v>815</v>
      </c>
      <c r="E136" s="20" t="s">
        <v>816</v>
      </c>
      <c r="F136" s="20">
        <v>2</v>
      </c>
      <c r="G136" s="80">
        <v>60</v>
      </c>
      <c r="H136" s="81">
        <v>76</v>
      </c>
      <c r="I136" s="86">
        <f t="shared" si="10"/>
        <v>1.26666666666667</v>
      </c>
      <c r="J136" s="87">
        <v>0.8061</v>
      </c>
      <c r="K136" s="88" t="s">
        <v>817</v>
      </c>
      <c r="L136" s="89">
        <v>0.971231963539072</v>
      </c>
      <c r="M136" s="90" t="s">
        <v>818</v>
      </c>
      <c r="N136" s="90">
        <f t="shared" si="11"/>
        <v>0.0316</v>
      </c>
      <c r="O136" s="91">
        <f t="shared" si="12"/>
        <v>0.0412999999999999</v>
      </c>
      <c r="P136" s="87">
        <v>0.597067434831885</v>
      </c>
      <c r="Q136" s="88" t="s">
        <v>819</v>
      </c>
      <c r="R136" s="89">
        <v>0.944048830111902</v>
      </c>
      <c r="S136" s="90" t="s">
        <v>234</v>
      </c>
      <c r="T136" s="90">
        <f t="shared" si="13"/>
        <v>0.00800000000000001</v>
      </c>
      <c r="U136" s="91">
        <f t="shared" si="14"/>
        <v>0.047332565168115</v>
      </c>
      <c r="V136" s="95"/>
    </row>
    <row r="137" customHeight="1" spans="1:22">
      <c r="A137" s="20">
        <v>2888</v>
      </c>
      <c r="B137" s="20" t="s">
        <v>803</v>
      </c>
      <c r="C137" s="20" t="s">
        <v>804</v>
      </c>
      <c r="D137" s="20" t="s">
        <v>820</v>
      </c>
      <c r="E137" s="20" t="s">
        <v>821</v>
      </c>
      <c r="F137" s="20">
        <v>2</v>
      </c>
      <c r="G137" s="80">
        <v>60</v>
      </c>
      <c r="H137" s="81">
        <v>91</v>
      </c>
      <c r="I137" s="86">
        <f t="shared" si="10"/>
        <v>1.51666666666667</v>
      </c>
      <c r="J137" s="87">
        <v>0.8123</v>
      </c>
      <c r="K137" s="88" t="s">
        <v>822</v>
      </c>
      <c r="L137" s="89">
        <v>0.93817938702094</v>
      </c>
      <c r="M137" s="90" t="s">
        <v>823</v>
      </c>
      <c r="N137" s="90">
        <f t="shared" si="11"/>
        <v>0.0278999999999999</v>
      </c>
      <c r="O137" s="91">
        <f t="shared" si="12"/>
        <v>0.0317999999999999</v>
      </c>
      <c r="P137" s="87">
        <v>0.8</v>
      </c>
      <c r="Q137" s="88" t="s">
        <v>824</v>
      </c>
      <c r="R137" s="89">
        <v>0.840686274509804</v>
      </c>
      <c r="S137" s="90" t="s">
        <v>825</v>
      </c>
      <c r="T137" s="90">
        <f t="shared" si="13"/>
        <v>-0.0189</v>
      </c>
      <c r="U137" s="90">
        <f t="shared" si="14"/>
        <v>-0.1094</v>
      </c>
      <c r="V137" s="95"/>
    </row>
    <row r="138" customHeight="1" spans="1:22">
      <c r="A138" s="20">
        <v>2883</v>
      </c>
      <c r="B138" s="20" t="s">
        <v>803</v>
      </c>
      <c r="C138" s="20" t="s">
        <v>804</v>
      </c>
      <c r="D138" s="20" t="s">
        <v>826</v>
      </c>
      <c r="E138" s="20" t="s">
        <v>827</v>
      </c>
      <c r="F138" s="20">
        <v>2</v>
      </c>
      <c r="G138" s="80">
        <v>30</v>
      </c>
      <c r="H138" s="81">
        <v>47</v>
      </c>
      <c r="I138" s="86">
        <f t="shared" si="10"/>
        <v>1.56666666666667</v>
      </c>
      <c r="J138" s="87">
        <v>0.92</v>
      </c>
      <c r="K138" s="88" t="s">
        <v>828</v>
      </c>
      <c r="L138" s="89">
        <v>0.913149387882036</v>
      </c>
      <c r="M138" s="90" t="s">
        <v>499</v>
      </c>
      <c r="N138" s="90">
        <f t="shared" si="11"/>
        <v>-0.0142000000000001</v>
      </c>
      <c r="O138" s="90">
        <f t="shared" si="12"/>
        <v>-0.0299</v>
      </c>
      <c r="P138" s="87">
        <v>0.82</v>
      </c>
      <c r="Q138" s="88" t="s">
        <v>597</v>
      </c>
      <c r="R138" s="89">
        <v>0.812757201646091</v>
      </c>
      <c r="S138" s="90" t="s">
        <v>829</v>
      </c>
      <c r="T138" s="90">
        <f t="shared" si="13"/>
        <v>-0.0248999999999999</v>
      </c>
      <c r="U138" s="90">
        <f t="shared" si="14"/>
        <v>-0.0377999999999999</v>
      </c>
      <c r="V138" s="95"/>
    </row>
    <row r="139" customHeight="1" spans="1:22">
      <c r="A139" s="20">
        <v>2893</v>
      </c>
      <c r="B139" s="20" t="s">
        <v>803</v>
      </c>
      <c r="C139" s="20" t="s">
        <v>804</v>
      </c>
      <c r="D139" s="20" t="s">
        <v>830</v>
      </c>
      <c r="E139" s="20" t="s">
        <v>831</v>
      </c>
      <c r="F139" s="20">
        <v>2</v>
      </c>
      <c r="G139" s="80">
        <v>60</v>
      </c>
      <c r="H139" s="81">
        <v>83</v>
      </c>
      <c r="I139" s="86">
        <f t="shared" si="10"/>
        <v>1.38333333333333</v>
      </c>
      <c r="J139" s="87">
        <v>0.6</v>
      </c>
      <c r="K139" s="88" t="s">
        <v>832</v>
      </c>
      <c r="L139" s="89">
        <v>0.89398158893233</v>
      </c>
      <c r="M139" s="90" t="s">
        <v>833</v>
      </c>
      <c r="N139" s="90">
        <f t="shared" si="11"/>
        <v>-0.0055</v>
      </c>
      <c r="O139" s="90">
        <f t="shared" si="12"/>
        <v>-0.2063</v>
      </c>
      <c r="P139" s="87">
        <v>0.55</v>
      </c>
      <c r="Q139" s="88" t="s">
        <v>834</v>
      </c>
      <c r="R139" s="89">
        <v>0.786790266512167</v>
      </c>
      <c r="S139" s="90" t="s">
        <v>835</v>
      </c>
      <c r="T139" s="90">
        <f t="shared" si="13"/>
        <v>-0.00289999999999999</v>
      </c>
      <c r="U139" s="90">
        <f t="shared" si="14"/>
        <v>-0.3865</v>
      </c>
      <c r="V139" s="95"/>
    </row>
    <row r="140" customHeight="1" spans="1:22">
      <c r="A140" s="20">
        <v>110378</v>
      </c>
      <c r="B140" s="20" t="s">
        <v>803</v>
      </c>
      <c r="C140" s="20" t="s">
        <v>804</v>
      </c>
      <c r="D140" s="20" t="s">
        <v>836</v>
      </c>
      <c r="E140" s="20" t="s">
        <v>837</v>
      </c>
      <c r="F140" s="20">
        <v>2</v>
      </c>
      <c r="G140" s="80">
        <v>60</v>
      </c>
      <c r="H140" s="81">
        <v>112</v>
      </c>
      <c r="I140" s="86">
        <f t="shared" si="10"/>
        <v>1.86666666666667</v>
      </c>
      <c r="J140" s="87">
        <v>0.8</v>
      </c>
      <c r="K140" s="88" t="s">
        <v>465</v>
      </c>
      <c r="L140" s="89">
        <v>0.758420601135641</v>
      </c>
      <c r="M140" s="90" t="s">
        <v>838</v>
      </c>
      <c r="N140" s="90">
        <f t="shared" si="11"/>
        <v>0.0906</v>
      </c>
      <c r="O140" s="90">
        <f t="shared" si="12"/>
        <v>-0.0635</v>
      </c>
      <c r="P140" s="87">
        <v>0.626633890214797</v>
      </c>
      <c r="Q140" s="88" t="s">
        <v>813</v>
      </c>
      <c r="R140" s="89">
        <v>0.800218340611354</v>
      </c>
      <c r="S140" s="90" t="s">
        <v>839</v>
      </c>
      <c r="T140" s="90">
        <f t="shared" si="13"/>
        <v>0.0153</v>
      </c>
      <c r="U140" s="90">
        <f t="shared" si="14"/>
        <v>0.0191661097852029</v>
      </c>
      <c r="V140" s="95"/>
    </row>
    <row r="141" customHeight="1" spans="1:22">
      <c r="A141" s="21">
        <v>17948</v>
      </c>
      <c r="B141" s="20" t="s">
        <v>840</v>
      </c>
      <c r="C141" s="20" t="s">
        <v>841</v>
      </c>
      <c r="D141" s="20" t="s">
        <v>842</v>
      </c>
      <c r="E141" s="82" t="s">
        <v>843</v>
      </c>
      <c r="F141" s="21">
        <v>2</v>
      </c>
      <c r="G141" s="80">
        <v>30</v>
      </c>
      <c r="H141" s="81">
        <v>31</v>
      </c>
      <c r="I141" s="86">
        <f t="shared" si="10"/>
        <v>1.03333333333333</v>
      </c>
      <c r="J141" s="87">
        <v>0.8</v>
      </c>
      <c r="K141" s="88" t="s">
        <v>844</v>
      </c>
      <c r="L141" s="89">
        <v>0.823000625089917</v>
      </c>
      <c r="M141" s="90" t="s">
        <v>845</v>
      </c>
      <c r="N141" s="90">
        <f t="shared" si="11"/>
        <v>-0.0209</v>
      </c>
      <c r="O141" s="90">
        <f t="shared" si="12"/>
        <v>-0.0641</v>
      </c>
      <c r="P141" s="87">
        <v>0.650401482396541</v>
      </c>
      <c r="Q141" s="88" t="s">
        <v>846</v>
      </c>
      <c r="R141" s="89">
        <v>0.747016706443914</v>
      </c>
      <c r="S141" s="90" t="s">
        <v>847</v>
      </c>
      <c r="T141" s="90">
        <f t="shared" si="13"/>
        <v>0.0415</v>
      </c>
      <c r="U141" s="90">
        <f t="shared" si="14"/>
        <v>-0.0531014823965411</v>
      </c>
      <c r="V141" s="95"/>
    </row>
    <row r="142" customHeight="1" spans="1:22">
      <c r="A142" s="21">
        <v>110896</v>
      </c>
      <c r="B142" s="20" t="s">
        <v>840</v>
      </c>
      <c r="C142" s="20" t="s">
        <v>841</v>
      </c>
      <c r="D142" s="20" t="s">
        <v>848</v>
      </c>
      <c r="E142" s="82" t="s">
        <v>849</v>
      </c>
      <c r="F142" s="21">
        <v>2</v>
      </c>
      <c r="G142" s="80">
        <v>90</v>
      </c>
      <c r="H142" s="81">
        <v>109</v>
      </c>
      <c r="I142" s="86">
        <f t="shared" si="10"/>
        <v>1.21111111111111</v>
      </c>
      <c r="J142" s="87">
        <v>0.65</v>
      </c>
      <c r="K142" s="88" t="s">
        <v>850</v>
      </c>
      <c r="L142" s="89">
        <v>0.648933529844821</v>
      </c>
      <c r="M142" s="90" t="s">
        <v>851</v>
      </c>
      <c r="N142" s="90">
        <f t="shared" si="11"/>
        <v>0.0824000000000001</v>
      </c>
      <c r="O142" s="90">
        <f t="shared" si="12"/>
        <v>-0.0690999999999999</v>
      </c>
      <c r="P142" s="87">
        <v>0.431603773584906</v>
      </c>
      <c r="Q142" s="88" t="s">
        <v>852</v>
      </c>
      <c r="R142" s="89">
        <v>0.52572706935123</v>
      </c>
      <c r="S142" s="90" t="s">
        <v>853</v>
      </c>
      <c r="T142" s="90">
        <f t="shared" si="13"/>
        <v>0.0805</v>
      </c>
      <c r="U142" s="90">
        <f t="shared" si="14"/>
        <v>0.00769622641509404</v>
      </c>
      <c r="V142" s="95"/>
    </row>
    <row r="143" customHeight="1" spans="1:22">
      <c r="A143" s="21">
        <v>110900</v>
      </c>
      <c r="B143" s="20" t="s">
        <v>840</v>
      </c>
      <c r="C143" s="20" t="s">
        <v>841</v>
      </c>
      <c r="D143" s="20" t="s">
        <v>854</v>
      </c>
      <c r="E143" s="82" t="s">
        <v>855</v>
      </c>
      <c r="F143" s="21">
        <v>2</v>
      </c>
      <c r="G143" s="80">
        <v>60</v>
      </c>
      <c r="H143" s="81">
        <v>45</v>
      </c>
      <c r="I143" s="86">
        <f t="shared" si="10"/>
        <v>0.75</v>
      </c>
      <c r="J143" s="87">
        <v>0.7</v>
      </c>
      <c r="K143" s="88" t="s">
        <v>856</v>
      </c>
      <c r="L143" s="89">
        <v>0.686734994381859</v>
      </c>
      <c r="M143" s="90" t="s">
        <v>233</v>
      </c>
      <c r="N143" s="90">
        <f t="shared" si="11"/>
        <v>-0.0180999999999999</v>
      </c>
      <c r="O143" s="90">
        <f t="shared" si="12"/>
        <v>-0.0611999999999999</v>
      </c>
      <c r="P143" s="87">
        <v>0.604983510443386</v>
      </c>
      <c r="Q143" s="88" t="s">
        <v>857</v>
      </c>
      <c r="R143" s="89">
        <v>0.634807417974322</v>
      </c>
      <c r="S143" s="90" t="s">
        <v>858</v>
      </c>
      <c r="T143" s="90">
        <f t="shared" si="13"/>
        <v>-0.00620000000000009</v>
      </c>
      <c r="U143" s="90">
        <f t="shared" si="14"/>
        <v>-0.0351835104433861</v>
      </c>
      <c r="V143" s="95"/>
    </row>
    <row r="144" customHeight="1" spans="1:22">
      <c r="A144" s="21">
        <v>110905</v>
      </c>
      <c r="B144" s="20" t="s">
        <v>840</v>
      </c>
      <c r="C144" s="20" t="s">
        <v>841</v>
      </c>
      <c r="D144" s="20" t="s">
        <v>859</v>
      </c>
      <c r="E144" s="82" t="s">
        <v>860</v>
      </c>
      <c r="F144" s="21">
        <v>2</v>
      </c>
      <c r="G144" s="80">
        <v>60</v>
      </c>
      <c r="H144" s="81">
        <v>79</v>
      </c>
      <c r="I144" s="86">
        <f t="shared" si="10"/>
        <v>1.31666666666667</v>
      </c>
      <c r="J144" s="87">
        <v>0.8</v>
      </c>
      <c r="K144" s="88" t="s">
        <v>861</v>
      </c>
      <c r="L144" s="89">
        <v>0.625670566791149</v>
      </c>
      <c r="M144" s="90" t="s">
        <v>862</v>
      </c>
      <c r="N144" s="90">
        <f t="shared" si="11"/>
        <v>-0.1186</v>
      </c>
      <c r="O144" s="90">
        <f t="shared" si="12"/>
        <v>-0.2487</v>
      </c>
      <c r="P144" s="87">
        <v>0.680399878824599</v>
      </c>
      <c r="Q144" s="88" t="s">
        <v>788</v>
      </c>
      <c r="R144" s="89">
        <v>0.714750542299349</v>
      </c>
      <c r="S144" s="90" t="s">
        <v>863</v>
      </c>
      <c r="T144" s="90">
        <f t="shared" si="13"/>
        <v>0.00469999999999993</v>
      </c>
      <c r="U144" s="90">
        <f t="shared" si="14"/>
        <v>-0.115699878824599</v>
      </c>
      <c r="V144" s="95"/>
    </row>
    <row r="145" customHeight="1" spans="1:22">
      <c r="A145" s="21">
        <v>110906</v>
      </c>
      <c r="B145" s="20" t="s">
        <v>840</v>
      </c>
      <c r="C145" s="20" t="s">
        <v>841</v>
      </c>
      <c r="D145" s="20" t="s">
        <v>864</v>
      </c>
      <c r="E145" s="82" t="s">
        <v>865</v>
      </c>
      <c r="F145" s="21">
        <v>2</v>
      </c>
      <c r="G145" s="80">
        <v>90</v>
      </c>
      <c r="H145" s="81">
        <v>40</v>
      </c>
      <c r="I145" s="86">
        <f t="shared" si="10"/>
        <v>0.444444444444444</v>
      </c>
      <c r="J145" s="87">
        <v>0.65</v>
      </c>
      <c r="K145" s="88" t="s">
        <v>866</v>
      </c>
      <c r="L145" s="89">
        <v>0.640405961652606</v>
      </c>
      <c r="M145" s="90" t="s">
        <v>867</v>
      </c>
      <c r="N145" s="90">
        <f t="shared" si="11"/>
        <v>0.00160000000000005</v>
      </c>
      <c r="O145" s="90">
        <f t="shared" si="12"/>
        <v>-0.1915</v>
      </c>
      <c r="P145" s="87">
        <v>0.551113649343232</v>
      </c>
      <c r="Q145" s="88" t="s">
        <v>868</v>
      </c>
      <c r="R145" s="89">
        <v>0.560570071258907</v>
      </c>
      <c r="S145" s="90" t="s">
        <v>869</v>
      </c>
      <c r="T145" s="90">
        <f t="shared" si="13"/>
        <v>0.0081</v>
      </c>
      <c r="U145" s="90">
        <f t="shared" si="14"/>
        <v>-0.178913649343232</v>
      </c>
      <c r="V145" s="95"/>
    </row>
    <row r="146" customHeight="1" spans="1:22">
      <c r="A146" s="21">
        <v>110907</v>
      </c>
      <c r="B146" s="20" t="s">
        <v>840</v>
      </c>
      <c r="C146" s="20" t="s">
        <v>841</v>
      </c>
      <c r="D146" s="20" t="s">
        <v>870</v>
      </c>
      <c r="E146" s="82" t="s">
        <v>871</v>
      </c>
      <c r="F146" s="21">
        <v>2</v>
      </c>
      <c r="G146" s="80">
        <v>60</v>
      </c>
      <c r="H146" s="81">
        <v>26</v>
      </c>
      <c r="I146" s="86">
        <f t="shared" si="10"/>
        <v>0.433333333333333</v>
      </c>
      <c r="J146" s="87">
        <v>0.52</v>
      </c>
      <c r="K146" s="88" t="s">
        <v>872</v>
      </c>
      <c r="L146" s="89">
        <v>0.460345853567063</v>
      </c>
      <c r="M146" s="90" t="s">
        <v>873</v>
      </c>
      <c r="N146" s="90">
        <f t="shared" si="11"/>
        <v>-0.0326</v>
      </c>
      <c r="O146" s="90">
        <f t="shared" si="12"/>
        <v>-0.0845</v>
      </c>
      <c r="P146" s="87">
        <v>0.425934065934066</v>
      </c>
      <c r="Q146" s="88" t="s">
        <v>874</v>
      </c>
      <c r="R146" s="89">
        <v>0.402919708029197</v>
      </c>
      <c r="S146" s="90" t="s">
        <v>875</v>
      </c>
      <c r="T146" s="90">
        <f t="shared" si="13"/>
        <v>-0.0279</v>
      </c>
      <c r="U146" s="90">
        <f t="shared" si="14"/>
        <v>-0.072534065934066</v>
      </c>
      <c r="V146" s="95"/>
    </row>
    <row r="147" customHeight="1" spans="1:22">
      <c r="A147" s="21">
        <v>111119</v>
      </c>
      <c r="B147" s="20" t="s">
        <v>876</v>
      </c>
      <c r="C147" s="20" t="s">
        <v>877</v>
      </c>
      <c r="D147" s="20" t="s">
        <v>878</v>
      </c>
      <c r="E147" s="82" t="s">
        <v>879</v>
      </c>
      <c r="F147" s="21">
        <v>2</v>
      </c>
      <c r="G147" s="80">
        <v>120</v>
      </c>
      <c r="H147" s="81">
        <v>18</v>
      </c>
      <c r="I147" s="86">
        <f t="shared" si="10"/>
        <v>0.15</v>
      </c>
      <c r="J147" s="87">
        <v>0.5</v>
      </c>
      <c r="K147" s="88" t="s">
        <v>880</v>
      </c>
      <c r="L147" s="89">
        <v>0.554182757580103</v>
      </c>
      <c r="M147" s="90" t="s">
        <v>881</v>
      </c>
      <c r="N147" s="90">
        <f t="shared" si="11"/>
        <v>0.0579</v>
      </c>
      <c r="O147" s="90">
        <f t="shared" si="12"/>
        <v>-0.1288</v>
      </c>
      <c r="P147" s="87">
        <v>0.424810530514559</v>
      </c>
      <c r="Q147" s="88" t="s">
        <v>882</v>
      </c>
      <c r="R147" s="89">
        <v>0.467005076142132</v>
      </c>
      <c r="S147" s="90" t="s">
        <v>883</v>
      </c>
      <c r="T147" s="90">
        <f t="shared" si="13"/>
        <v>0.0329</v>
      </c>
      <c r="U147" s="90">
        <f t="shared" si="14"/>
        <v>-0.192310530514559</v>
      </c>
      <c r="V147" s="95"/>
    </row>
    <row r="148" customHeight="1" spans="1:22">
      <c r="A148" s="21">
        <v>111121</v>
      </c>
      <c r="B148" s="20" t="s">
        <v>876</v>
      </c>
      <c r="C148" s="20" t="s">
        <v>877</v>
      </c>
      <c r="D148" s="20" t="s">
        <v>884</v>
      </c>
      <c r="E148" s="82" t="s">
        <v>885</v>
      </c>
      <c r="F148" s="21">
        <v>1</v>
      </c>
      <c r="G148" s="80">
        <v>60</v>
      </c>
      <c r="H148" s="81">
        <v>13</v>
      </c>
      <c r="I148" s="86">
        <f t="shared" si="10"/>
        <v>0.216666666666667</v>
      </c>
      <c r="J148" s="87">
        <v>0.55</v>
      </c>
      <c r="K148" s="88" t="s">
        <v>886</v>
      </c>
      <c r="L148" s="89">
        <v>0.477838303948867</v>
      </c>
      <c r="M148" s="90" t="s">
        <v>887</v>
      </c>
      <c r="N148" s="90">
        <f t="shared" si="11"/>
        <v>-0.1493</v>
      </c>
      <c r="O148" s="90">
        <f t="shared" si="12"/>
        <v>-0.1536</v>
      </c>
      <c r="P148" s="87">
        <v>0.404905335628227</v>
      </c>
      <c r="Q148" s="88" t="s">
        <v>888</v>
      </c>
      <c r="R148" s="89">
        <v>0.384984025559105</v>
      </c>
      <c r="S148" s="90" t="s">
        <v>889</v>
      </c>
      <c r="T148" s="90">
        <f t="shared" si="13"/>
        <v>-0.0605</v>
      </c>
      <c r="U148" s="90">
        <f t="shared" si="14"/>
        <v>-0.101405335628227</v>
      </c>
      <c r="V148" s="95"/>
    </row>
    <row r="149" customHeight="1" spans="1:22">
      <c r="A149" s="21">
        <v>111124</v>
      </c>
      <c r="B149" s="20" t="s">
        <v>876</v>
      </c>
      <c r="C149" s="20" t="s">
        <v>877</v>
      </c>
      <c r="D149" s="20" t="s">
        <v>890</v>
      </c>
      <c r="E149" s="82" t="s">
        <v>891</v>
      </c>
      <c r="F149" s="21">
        <v>3</v>
      </c>
      <c r="G149" s="80">
        <v>60</v>
      </c>
      <c r="H149" s="81">
        <v>23</v>
      </c>
      <c r="I149" s="86">
        <f t="shared" si="10"/>
        <v>0.383333333333333</v>
      </c>
      <c r="J149" s="87">
        <v>0.5</v>
      </c>
      <c r="K149" s="88" t="s">
        <v>892</v>
      </c>
      <c r="L149" s="89">
        <v>0.361124883733031</v>
      </c>
      <c r="M149" s="90" t="s">
        <v>893</v>
      </c>
      <c r="N149" s="90">
        <f t="shared" si="11"/>
        <v>-0.0377999999999999</v>
      </c>
      <c r="O149" s="90">
        <f t="shared" si="12"/>
        <v>-0.2013</v>
      </c>
      <c r="P149" s="87">
        <v>0.4</v>
      </c>
      <c r="Q149" s="88" t="s">
        <v>894</v>
      </c>
      <c r="R149" s="89">
        <v>0.26246719160105</v>
      </c>
      <c r="S149" s="90" t="s">
        <v>895</v>
      </c>
      <c r="T149" s="90">
        <f t="shared" si="13"/>
        <v>0.0691</v>
      </c>
      <c r="U149" s="90">
        <f t="shared" si="14"/>
        <v>-0.2182</v>
      </c>
      <c r="V149" s="95"/>
    </row>
    <row r="150" customHeight="1" spans="1:22">
      <c r="A150" s="21">
        <v>111158</v>
      </c>
      <c r="B150" s="20" t="s">
        <v>876</v>
      </c>
      <c r="C150" s="20" t="s">
        <v>877</v>
      </c>
      <c r="D150" s="20" t="s">
        <v>896</v>
      </c>
      <c r="E150" s="82" t="s">
        <v>897</v>
      </c>
      <c r="F150" s="21">
        <v>2</v>
      </c>
      <c r="G150" s="80">
        <v>150</v>
      </c>
      <c r="H150" s="81">
        <v>40</v>
      </c>
      <c r="I150" s="86">
        <f t="shared" si="10"/>
        <v>0.266666666666667</v>
      </c>
      <c r="J150" s="87">
        <v>0.5</v>
      </c>
      <c r="K150" s="88" t="s">
        <v>898</v>
      </c>
      <c r="L150" s="89">
        <v>0.348503074023986</v>
      </c>
      <c r="M150" s="90" t="s">
        <v>899</v>
      </c>
      <c r="N150" s="90">
        <f t="shared" si="11"/>
        <v>0.0682</v>
      </c>
      <c r="O150" s="90">
        <f t="shared" si="12"/>
        <v>-0.1939</v>
      </c>
      <c r="P150" s="87">
        <v>0.4</v>
      </c>
      <c r="Q150" s="88" t="s">
        <v>900</v>
      </c>
      <c r="R150" s="89">
        <v>0.284892086330935</v>
      </c>
      <c r="S150" s="90" t="s">
        <v>901</v>
      </c>
      <c r="T150" s="90">
        <f t="shared" si="13"/>
        <v>0.0584</v>
      </c>
      <c r="U150" s="90">
        <f t="shared" si="14"/>
        <v>-0.1587</v>
      </c>
      <c r="V150" s="95"/>
    </row>
    <row r="151" customHeight="1" spans="1:22">
      <c r="A151" s="21">
        <v>126918</v>
      </c>
      <c r="B151" s="20" t="s">
        <v>902</v>
      </c>
      <c r="C151" s="20" t="s">
        <v>903</v>
      </c>
      <c r="D151" s="20" t="s">
        <v>904</v>
      </c>
      <c r="E151" s="82" t="s">
        <v>905</v>
      </c>
      <c r="F151" s="21">
        <v>2</v>
      </c>
      <c r="G151" s="80">
        <v>30</v>
      </c>
      <c r="H151" s="81">
        <v>29</v>
      </c>
      <c r="I151" s="86">
        <f t="shared" si="10"/>
        <v>0.966666666666667</v>
      </c>
      <c r="J151" s="87">
        <v>0.75</v>
      </c>
      <c r="K151" s="88" t="s">
        <v>906</v>
      </c>
      <c r="L151" s="89">
        <v>0.73150765863336</v>
      </c>
      <c r="M151" s="90" t="s">
        <v>249</v>
      </c>
      <c r="N151" s="90">
        <f t="shared" si="11"/>
        <v>-0.0225</v>
      </c>
      <c r="O151" s="90">
        <f t="shared" si="12"/>
        <v>-0.0558</v>
      </c>
      <c r="P151" s="87">
        <v>0.638573108584869</v>
      </c>
      <c r="Q151" s="88" t="s">
        <v>907</v>
      </c>
      <c r="R151" s="89">
        <v>0.722960151802656</v>
      </c>
      <c r="S151" s="90" t="s">
        <v>908</v>
      </c>
      <c r="T151" s="90">
        <f t="shared" si="13"/>
        <v>0.0396</v>
      </c>
      <c r="U151" s="90">
        <f t="shared" si="14"/>
        <v>0.0172268914151309</v>
      </c>
      <c r="V151" s="95"/>
    </row>
    <row r="152" customHeight="1" spans="1:22">
      <c r="A152" s="21">
        <v>126920</v>
      </c>
      <c r="B152" s="20" t="s">
        <v>902</v>
      </c>
      <c r="C152" s="20" t="s">
        <v>903</v>
      </c>
      <c r="D152" s="20" t="s">
        <v>909</v>
      </c>
      <c r="E152" s="82" t="s">
        <v>910</v>
      </c>
      <c r="F152" s="21">
        <v>2</v>
      </c>
      <c r="G152" s="80">
        <v>120</v>
      </c>
      <c r="H152" s="81">
        <v>110</v>
      </c>
      <c r="I152" s="86">
        <f t="shared" si="10"/>
        <v>0.916666666666667</v>
      </c>
      <c r="J152" s="87">
        <v>0.55</v>
      </c>
      <c r="K152" s="88" t="s">
        <v>911</v>
      </c>
      <c r="L152" s="89">
        <v>0.554213191110724</v>
      </c>
      <c r="M152" s="90" t="s">
        <v>912</v>
      </c>
      <c r="N152" s="90">
        <f t="shared" si="11"/>
        <v>0.1108</v>
      </c>
      <c r="O152" s="90">
        <f t="shared" si="12"/>
        <v>-0.1175</v>
      </c>
      <c r="P152" s="87">
        <v>0.3695</v>
      </c>
      <c r="Q152" s="88" t="s">
        <v>913</v>
      </c>
      <c r="R152" s="89">
        <v>0.493269230769231</v>
      </c>
      <c r="S152" s="90" t="s">
        <v>914</v>
      </c>
      <c r="T152" s="90">
        <f t="shared" si="13"/>
        <v>0.092</v>
      </c>
      <c r="U152" s="90">
        <f t="shared" si="14"/>
        <v>-0.0534</v>
      </c>
      <c r="V152" s="95"/>
    </row>
    <row r="153" customHeight="1" spans="1:22">
      <c r="A153" s="21">
        <v>126923</v>
      </c>
      <c r="B153" s="20" t="s">
        <v>902</v>
      </c>
      <c r="C153" s="20" t="s">
        <v>903</v>
      </c>
      <c r="D153" s="20" t="s">
        <v>915</v>
      </c>
      <c r="E153" s="82" t="s">
        <v>916</v>
      </c>
      <c r="F153" s="21">
        <v>2</v>
      </c>
      <c r="G153" s="80">
        <v>90</v>
      </c>
      <c r="H153" s="81">
        <v>77</v>
      </c>
      <c r="I153" s="86">
        <f t="shared" si="10"/>
        <v>0.855555555555556</v>
      </c>
      <c r="J153" s="87">
        <v>0.5</v>
      </c>
      <c r="K153" s="88" t="s">
        <v>917</v>
      </c>
      <c r="L153" s="89">
        <v>0.459665717365564</v>
      </c>
      <c r="M153" s="90" t="s">
        <v>918</v>
      </c>
      <c r="N153" s="90">
        <f t="shared" si="11"/>
        <v>0.3048</v>
      </c>
      <c r="O153" s="90">
        <f t="shared" si="12"/>
        <v>-0.0643</v>
      </c>
      <c r="P153" s="87">
        <v>0.4</v>
      </c>
      <c r="Q153" s="88" t="s">
        <v>919</v>
      </c>
      <c r="R153" s="89">
        <v>0.423124231242312</v>
      </c>
      <c r="S153" s="90" t="s">
        <v>920</v>
      </c>
      <c r="T153" s="90">
        <f t="shared" si="13"/>
        <v>0.282</v>
      </c>
      <c r="U153" s="90">
        <f t="shared" si="14"/>
        <v>-0.00820000000000004</v>
      </c>
      <c r="V153" s="95"/>
    </row>
    <row r="154" customHeight="1" spans="1:22">
      <c r="A154" s="21">
        <v>126924</v>
      </c>
      <c r="B154" s="20" t="s">
        <v>902</v>
      </c>
      <c r="C154" s="20" t="s">
        <v>903</v>
      </c>
      <c r="D154" s="20" t="s">
        <v>921</v>
      </c>
      <c r="E154" s="82" t="s">
        <v>922</v>
      </c>
      <c r="F154" s="21">
        <v>3</v>
      </c>
      <c r="G154" s="80">
        <v>90</v>
      </c>
      <c r="H154" s="81">
        <v>58</v>
      </c>
      <c r="I154" s="86">
        <f t="shared" si="10"/>
        <v>0.644444444444444</v>
      </c>
      <c r="J154" s="87">
        <v>0.55</v>
      </c>
      <c r="K154" s="88" t="s">
        <v>923</v>
      </c>
      <c r="L154" s="89">
        <v>0.265943210127209</v>
      </c>
      <c r="M154" s="90" t="s">
        <v>924</v>
      </c>
      <c r="N154" s="90">
        <f t="shared" si="11"/>
        <v>-0.0517</v>
      </c>
      <c r="O154" s="90">
        <f t="shared" si="12"/>
        <v>-0.2991</v>
      </c>
      <c r="P154" s="87">
        <v>0.4</v>
      </c>
      <c r="Q154" s="88" t="s">
        <v>925</v>
      </c>
      <c r="R154" s="89">
        <v>0.293007769145394</v>
      </c>
      <c r="S154" s="90" t="s">
        <v>926</v>
      </c>
      <c r="T154" s="90">
        <f t="shared" si="13"/>
        <v>0.0357</v>
      </c>
      <c r="U154" s="90">
        <f t="shared" si="14"/>
        <v>-0.1292</v>
      </c>
      <c r="V154" s="95"/>
    </row>
    <row r="155" customHeight="1" spans="1:22">
      <c r="A155" s="21">
        <v>126925</v>
      </c>
      <c r="B155" s="20" t="s">
        <v>902</v>
      </c>
      <c r="C155" s="20" t="s">
        <v>903</v>
      </c>
      <c r="D155" s="20" t="s">
        <v>927</v>
      </c>
      <c r="E155" s="82" t="s">
        <v>928</v>
      </c>
      <c r="F155" s="21">
        <v>2</v>
      </c>
      <c r="G155" s="80">
        <v>90</v>
      </c>
      <c r="H155" s="81">
        <v>62</v>
      </c>
      <c r="I155" s="86">
        <f t="shared" si="10"/>
        <v>0.688888888888889</v>
      </c>
      <c r="J155" s="87">
        <v>0.55</v>
      </c>
      <c r="K155" s="88" t="s">
        <v>929</v>
      </c>
      <c r="L155" s="89">
        <v>0.56382298603563</v>
      </c>
      <c r="M155" s="90" t="s">
        <v>930</v>
      </c>
      <c r="N155" s="90">
        <f t="shared" si="11"/>
        <v>0.0311</v>
      </c>
      <c r="O155" s="90">
        <f t="shared" si="12"/>
        <v>-0.0128</v>
      </c>
      <c r="P155" s="87">
        <v>0.426118391323995</v>
      </c>
      <c r="Q155" s="88" t="s">
        <v>931</v>
      </c>
      <c r="R155" s="89">
        <v>0.540421792618629</v>
      </c>
      <c r="S155" s="90" t="s">
        <v>932</v>
      </c>
      <c r="T155" s="90">
        <f t="shared" si="13"/>
        <v>0.1203</v>
      </c>
      <c r="U155" s="90">
        <f t="shared" si="14"/>
        <v>0.077181608676005</v>
      </c>
      <c r="V155" s="95"/>
    </row>
    <row r="156" customHeight="1" spans="1:22">
      <c r="A156" s="21">
        <v>126926</v>
      </c>
      <c r="B156" s="20" t="s">
        <v>902</v>
      </c>
      <c r="C156" s="20" t="s">
        <v>903</v>
      </c>
      <c r="D156" s="20" t="s">
        <v>933</v>
      </c>
      <c r="E156" s="82" t="s">
        <v>934</v>
      </c>
      <c r="F156" s="21">
        <v>3</v>
      </c>
      <c r="G156" s="80">
        <v>60</v>
      </c>
      <c r="H156" s="81">
        <v>73</v>
      </c>
      <c r="I156" s="86">
        <f t="shared" si="10"/>
        <v>1.21666666666667</v>
      </c>
      <c r="J156" s="87">
        <v>0.6</v>
      </c>
      <c r="K156" s="88" t="s">
        <v>150</v>
      </c>
      <c r="L156" s="89">
        <v>0.604278367518292</v>
      </c>
      <c r="M156" s="90" t="s">
        <v>935</v>
      </c>
      <c r="N156" s="90">
        <f t="shared" si="11"/>
        <v>0.0661</v>
      </c>
      <c r="O156" s="90">
        <f t="shared" si="12"/>
        <v>-0.0278999999999999</v>
      </c>
      <c r="P156" s="87">
        <v>0.44938704028021</v>
      </c>
      <c r="Q156" s="88" t="s">
        <v>936</v>
      </c>
      <c r="R156" s="89">
        <v>0.604826546003017</v>
      </c>
      <c r="S156" s="90" t="s">
        <v>768</v>
      </c>
      <c r="T156" s="90">
        <f t="shared" si="13"/>
        <v>0.1096</v>
      </c>
      <c r="U156" s="90">
        <f t="shared" si="14"/>
        <v>0.11461295971979</v>
      </c>
      <c r="V156" s="95"/>
    </row>
    <row r="157" ht="15" customHeight="1" spans="1:22">
      <c r="A157" s="21">
        <v>303881</v>
      </c>
      <c r="B157" s="20" t="s">
        <v>840</v>
      </c>
      <c r="C157" s="20" t="s">
        <v>841</v>
      </c>
      <c r="D157" s="20" t="s">
        <v>937</v>
      </c>
      <c r="E157" s="82" t="s">
        <v>938</v>
      </c>
      <c r="F157" s="21">
        <v>2</v>
      </c>
      <c r="G157" s="80">
        <v>30</v>
      </c>
      <c r="H157" s="81">
        <v>52</v>
      </c>
      <c r="I157" s="86">
        <f t="shared" si="10"/>
        <v>1.73333333333333</v>
      </c>
      <c r="J157" s="87">
        <v>0.8</v>
      </c>
      <c r="K157" s="88" t="s">
        <v>939</v>
      </c>
      <c r="L157" s="89">
        <v>0.803296235660404</v>
      </c>
      <c r="M157" s="90" t="s">
        <v>576</v>
      </c>
      <c r="N157" s="90">
        <f t="shared" si="11"/>
        <v>-0.04</v>
      </c>
      <c r="O157" s="90">
        <f t="shared" si="12"/>
        <v>-0.0713</v>
      </c>
      <c r="P157" s="87">
        <v>0.665135699373695</v>
      </c>
      <c r="Q157" s="88" t="s">
        <v>940</v>
      </c>
      <c r="R157" s="89">
        <v>0.690647482014389</v>
      </c>
      <c r="S157" s="90" t="s">
        <v>941</v>
      </c>
      <c r="T157" s="90">
        <f t="shared" si="13"/>
        <v>-0.104</v>
      </c>
      <c r="U157" s="90">
        <f t="shared" si="14"/>
        <v>-0.0920356993736949</v>
      </c>
      <c r="V157" s="95"/>
    </row>
    <row r="158" ht="18" customHeight="1" spans="1:22">
      <c r="A158" s="21">
        <v>303882</v>
      </c>
      <c r="B158" s="20" t="s">
        <v>840</v>
      </c>
      <c r="C158" s="20" t="s">
        <v>841</v>
      </c>
      <c r="D158" s="20" t="s">
        <v>942</v>
      </c>
      <c r="E158" s="82" t="s">
        <v>943</v>
      </c>
      <c r="F158" s="21">
        <v>2</v>
      </c>
      <c r="G158" s="80">
        <v>120</v>
      </c>
      <c r="H158" s="81">
        <v>38</v>
      </c>
      <c r="I158" s="86">
        <f t="shared" si="10"/>
        <v>0.316666666666667</v>
      </c>
      <c r="J158" s="87">
        <v>0.55</v>
      </c>
      <c r="K158" s="88" t="s">
        <v>944</v>
      </c>
      <c r="L158" s="89">
        <v>0.545689576426712</v>
      </c>
      <c r="M158" s="90" t="s">
        <v>945</v>
      </c>
      <c r="N158" s="90">
        <f t="shared" si="11"/>
        <v>0.015</v>
      </c>
      <c r="O158" s="90">
        <f t="shared" si="12"/>
        <v>-0.0677000000000001</v>
      </c>
      <c r="P158" s="87">
        <v>0.475192725835145</v>
      </c>
      <c r="Q158" s="88" t="s">
        <v>946</v>
      </c>
      <c r="R158" s="89">
        <v>0.438304314912945</v>
      </c>
      <c r="S158" s="90" t="s">
        <v>947</v>
      </c>
      <c r="T158" s="90">
        <f t="shared" si="13"/>
        <v>-0.0604999999999999</v>
      </c>
      <c r="U158" s="90">
        <f t="shared" si="14"/>
        <v>-0.108492725835145</v>
      </c>
      <c r="V158" s="95"/>
    </row>
    <row r="163" customHeight="1" spans="17:17">
      <c r="Q163" s="73"/>
    </row>
  </sheetData>
  <autoFilter xmlns:etc="http://www.wps.cn/officeDocument/2017/etCustomData" ref="A1:V158" etc:filterBottomFollowUsedRange="0">
    <extLst/>
  </autoFilter>
  <sortState ref="A2:V158">
    <sortCondition ref="V2:V158"/>
  </sortState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M336"/>
  <sheetViews>
    <sheetView workbookViewId="0">
      <pane ySplit="1" topLeftCell="A2" activePane="bottomLeft" state="frozen"/>
      <selection/>
      <selection pane="bottomLeft" activeCell="D352" sqref="D352"/>
    </sheetView>
  </sheetViews>
  <sheetFormatPr defaultColWidth="9" defaultRowHeight="13.5"/>
  <cols>
    <col min="1" max="1" width="4.375" style="7" customWidth="1"/>
    <col min="2" max="2" width="7.375" style="7" customWidth="1"/>
    <col min="3" max="3" width="13.5" style="7" customWidth="1"/>
    <col min="4" max="4" width="20.125" style="7" customWidth="1"/>
    <col min="5" max="5" width="8.375" style="7" customWidth="1"/>
    <col min="6" max="6" width="12.625" style="7" customWidth="1"/>
    <col min="7" max="7" width="10.25" style="7" customWidth="1"/>
    <col min="8" max="8" width="11.75" style="7" customWidth="1"/>
    <col min="9" max="9" width="8.375" style="7" customWidth="1"/>
    <col min="10" max="10" width="8.625" style="43" customWidth="1"/>
    <col min="11" max="11" width="17" style="43" customWidth="1"/>
    <col min="12" max="12" width="19" style="43" customWidth="1"/>
    <col min="13" max="13" width="43.125" style="44" customWidth="1"/>
    <col min="14" max="16384" width="9" style="7"/>
  </cols>
  <sheetData>
    <row r="1" s="41" customFormat="1" ht="45" customHeight="1" spans="1:13">
      <c r="A1" s="45" t="s">
        <v>948</v>
      </c>
      <c r="B1" s="45" t="s">
        <v>0</v>
      </c>
      <c r="C1" s="45" t="s">
        <v>1</v>
      </c>
      <c r="D1" s="45" t="s">
        <v>4</v>
      </c>
      <c r="E1" s="45" t="s">
        <v>949</v>
      </c>
      <c r="F1" s="45" t="s">
        <v>950</v>
      </c>
      <c r="G1" s="45" t="s">
        <v>951</v>
      </c>
      <c r="H1" s="46" t="s">
        <v>7</v>
      </c>
      <c r="I1" s="46" t="s">
        <v>952</v>
      </c>
      <c r="J1" s="55" t="s">
        <v>953</v>
      </c>
      <c r="K1" s="56" t="s">
        <v>954</v>
      </c>
      <c r="L1" s="57" t="s">
        <v>955</v>
      </c>
      <c r="M1" s="58" t="s">
        <v>17</v>
      </c>
    </row>
    <row r="2" ht="18" hidden="1" customHeight="1" spans="1:13">
      <c r="A2" s="47">
        <f t="shared" ref="A2:A65" si="0">ROW()-1</f>
        <v>1</v>
      </c>
      <c r="B2" s="48">
        <v>1950</v>
      </c>
      <c r="C2" s="47" t="s">
        <v>85</v>
      </c>
      <c r="D2" s="48" t="s">
        <v>254</v>
      </c>
      <c r="E2" s="49">
        <v>12216</v>
      </c>
      <c r="F2" s="49" t="s">
        <v>253</v>
      </c>
      <c r="G2" s="50">
        <v>31</v>
      </c>
      <c r="H2" s="21">
        <v>60</v>
      </c>
      <c r="I2" s="59">
        <f t="shared" ref="I2:I65" si="1">H2/G2</f>
        <v>1.93548387096774</v>
      </c>
      <c r="J2" s="60">
        <f t="shared" ref="J2:J65" si="2">H2-G2</f>
        <v>29</v>
      </c>
      <c r="K2" s="61">
        <f>J2*0.5</f>
        <v>14.5</v>
      </c>
      <c r="L2" s="61"/>
      <c r="M2" s="62"/>
    </row>
    <row r="3" ht="18" hidden="1" customHeight="1" spans="1:13">
      <c r="A3" s="47">
        <f t="shared" si="0"/>
        <v>2</v>
      </c>
      <c r="B3" s="48">
        <v>1950</v>
      </c>
      <c r="C3" s="47" t="s">
        <v>85</v>
      </c>
      <c r="D3" s="48" t="s">
        <v>254</v>
      </c>
      <c r="E3" s="47">
        <v>15847</v>
      </c>
      <c r="F3" s="47" t="s">
        <v>956</v>
      </c>
      <c r="G3" s="50">
        <v>31</v>
      </c>
      <c r="H3" s="21">
        <v>84</v>
      </c>
      <c r="I3" s="59">
        <f t="shared" si="1"/>
        <v>2.70967741935484</v>
      </c>
      <c r="J3" s="60">
        <f t="shared" si="2"/>
        <v>53</v>
      </c>
      <c r="K3" s="61">
        <v>20</v>
      </c>
      <c r="L3" s="61"/>
      <c r="M3" s="62"/>
    </row>
    <row r="4" ht="18" hidden="1" customHeight="1" spans="1:13">
      <c r="A4" s="47">
        <f t="shared" si="0"/>
        <v>3</v>
      </c>
      <c r="B4" s="47">
        <v>2113</v>
      </c>
      <c r="C4" s="47" t="s">
        <v>85</v>
      </c>
      <c r="D4" s="47" t="s">
        <v>147</v>
      </c>
      <c r="E4" s="47">
        <v>15292</v>
      </c>
      <c r="F4" s="51" t="s">
        <v>957</v>
      </c>
      <c r="G4" s="50">
        <v>50</v>
      </c>
      <c r="H4" s="21">
        <v>47</v>
      </c>
      <c r="I4" s="59">
        <f t="shared" si="1"/>
        <v>0.94</v>
      </c>
      <c r="J4" s="60">
        <f t="shared" si="2"/>
        <v>-3</v>
      </c>
      <c r="K4" s="61"/>
      <c r="L4" s="61">
        <f>J4*-1</f>
        <v>3</v>
      </c>
      <c r="M4" s="62"/>
    </row>
    <row r="5" ht="18" hidden="1" customHeight="1" spans="1:13">
      <c r="A5" s="47">
        <f t="shared" si="0"/>
        <v>4</v>
      </c>
      <c r="B5" s="47">
        <v>2113</v>
      </c>
      <c r="C5" s="47" t="s">
        <v>85</v>
      </c>
      <c r="D5" s="47" t="s">
        <v>147</v>
      </c>
      <c r="E5" s="47">
        <v>5471</v>
      </c>
      <c r="F5" s="51" t="s">
        <v>146</v>
      </c>
      <c r="G5" s="50">
        <v>50</v>
      </c>
      <c r="H5" s="21">
        <v>38</v>
      </c>
      <c r="I5" s="59">
        <f t="shared" si="1"/>
        <v>0.76</v>
      </c>
      <c r="J5" s="60">
        <f t="shared" si="2"/>
        <v>-12</v>
      </c>
      <c r="K5" s="61"/>
      <c r="L5" s="61">
        <f>J5*-1</f>
        <v>12</v>
      </c>
      <c r="M5" s="62"/>
    </row>
    <row r="6" ht="18" hidden="1" customHeight="1" spans="1:13">
      <c r="A6" s="47">
        <f t="shared" si="0"/>
        <v>5</v>
      </c>
      <c r="B6" s="47">
        <v>2113</v>
      </c>
      <c r="C6" s="47" t="s">
        <v>85</v>
      </c>
      <c r="D6" s="47" t="s">
        <v>147</v>
      </c>
      <c r="E6" s="47">
        <v>6454</v>
      </c>
      <c r="F6" s="51" t="s">
        <v>958</v>
      </c>
      <c r="G6" s="50">
        <v>50</v>
      </c>
      <c r="H6" s="21">
        <v>53</v>
      </c>
      <c r="I6" s="59">
        <f t="shared" si="1"/>
        <v>1.06</v>
      </c>
      <c r="J6" s="60">
        <f t="shared" si="2"/>
        <v>3</v>
      </c>
      <c r="K6" s="61">
        <f>J6*0.5</f>
        <v>1.5</v>
      </c>
      <c r="L6" s="61"/>
      <c r="M6" s="62"/>
    </row>
    <row r="7" ht="18" hidden="1" customHeight="1" spans="1:13">
      <c r="A7" s="47">
        <f t="shared" si="0"/>
        <v>6</v>
      </c>
      <c r="B7" s="47">
        <v>2153</v>
      </c>
      <c r="C7" s="47" t="s">
        <v>85</v>
      </c>
      <c r="D7" s="47" t="s">
        <v>88</v>
      </c>
      <c r="E7" s="47">
        <v>8763</v>
      </c>
      <c r="F7" s="51" t="s">
        <v>87</v>
      </c>
      <c r="G7" s="50">
        <v>78</v>
      </c>
      <c r="H7" s="21">
        <v>73</v>
      </c>
      <c r="I7" s="59">
        <f t="shared" si="1"/>
        <v>0.935897435897436</v>
      </c>
      <c r="J7" s="60">
        <f t="shared" si="2"/>
        <v>-5</v>
      </c>
      <c r="K7" s="61"/>
      <c r="L7" s="61">
        <f>J7*-1</f>
        <v>5</v>
      </c>
      <c r="M7" s="62"/>
    </row>
    <row r="8" ht="18" hidden="1" customHeight="1" spans="1:13">
      <c r="A8" s="47">
        <f t="shared" si="0"/>
        <v>7</v>
      </c>
      <c r="B8" s="47">
        <v>2153</v>
      </c>
      <c r="C8" s="47" t="s">
        <v>85</v>
      </c>
      <c r="D8" s="47" t="s">
        <v>88</v>
      </c>
      <c r="E8" s="47">
        <v>15848</v>
      </c>
      <c r="F8" s="51" t="s">
        <v>959</v>
      </c>
      <c r="G8" s="50">
        <v>78</v>
      </c>
      <c r="H8" s="21">
        <v>78</v>
      </c>
      <c r="I8" s="59">
        <f t="shared" si="1"/>
        <v>1</v>
      </c>
      <c r="J8" s="60">
        <f t="shared" si="2"/>
        <v>0</v>
      </c>
      <c r="K8" s="61"/>
      <c r="L8" s="61"/>
      <c r="M8" s="62"/>
    </row>
    <row r="9" ht="18" hidden="1" customHeight="1" spans="1:13">
      <c r="A9" s="47">
        <f t="shared" si="0"/>
        <v>8</v>
      </c>
      <c r="B9" s="49">
        <v>2274</v>
      </c>
      <c r="C9" s="47" t="s">
        <v>27</v>
      </c>
      <c r="D9" s="47" t="s">
        <v>743</v>
      </c>
      <c r="E9" s="47">
        <v>12937</v>
      </c>
      <c r="F9" s="47" t="s">
        <v>960</v>
      </c>
      <c r="G9" s="50">
        <v>45</v>
      </c>
      <c r="H9" s="21">
        <v>48</v>
      </c>
      <c r="I9" s="59">
        <f t="shared" si="1"/>
        <v>1.06666666666667</v>
      </c>
      <c r="J9" s="60">
        <f t="shared" si="2"/>
        <v>3</v>
      </c>
      <c r="K9" s="61">
        <f>J9*0.5</f>
        <v>1.5</v>
      </c>
      <c r="L9" s="61"/>
      <c r="M9" s="62"/>
    </row>
    <row r="10" ht="18" hidden="1" customHeight="1" spans="1:13">
      <c r="A10" s="47">
        <f t="shared" si="0"/>
        <v>9</v>
      </c>
      <c r="B10" s="47">
        <v>2274</v>
      </c>
      <c r="C10" s="47" t="s">
        <v>27</v>
      </c>
      <c r="D10" s="47" t="s">
        <v>743</v>
      </c>
      <c r="E10" s="47">
        <v>9308</v>
      </c>
      <c r="F10" s="51" t="s">
        <v>742</v>
      </c>
      <c r="G10" s="50">
        <v>45</v>
      </c>
      <c r="H10" s="21">
        <v>78</v>
      </c>
      <c r="I10" s="59">
        <f t="shared" si="1"/>
        <v>1.73333333333333</v>
      </c>
      <c r="J10" s="60">
        <f t="shared" si="2"/>
        <v>33</v>
      </c>
      <c r="K10" s="61">
        <f>J10*0.5</f>
        <v>16.5</v>
      </c>
      <c r="L10" s="61"/>
      <c r="M10" s="62"/>
    </row>
    <row r="11" ht="18" hidden="1" customHeight="1" spans="1:13">
      <c r="A11" s="47">
        <f t="shared" si="0"/>
        <v>10</v>
      </c>
      <c r="B11" s="47">
        <v>2304</v>
      </c>
      <c r="C11" s="47" t="s">
        <v>85</v>
      </c>
      <c r="D11" s="47" t="s">
        <v>260</v>
      </c>
      <c r="E11" s="47">
        <v>7707</v>
      </c>
      <c r="F11" s="51" t="s">
        <v>259</v>
      </c>
      <c r="G11" s="50">
        <v>62</v>
      </c>
      <c r="H11" s="21">
        <v>66</v>
      </c>
      <c r="I11" s="59">
        <f t="shared" si="1"/>
        <v>1.06451612903226</v>
      </c>
      <c r="J11" s="60">
        <f t="shared" si="2"/>
        <v>4</v>
      </c>
      <c r="K11" s="61">
        <f>J11*0.5</f>
        <v>2</v>
      </c>
      <c r="L11" s="61"/>
      <c r="M11" s="62"/>
    </row>
    <row r="12" ht="18" hidden="1" customHeight="1" spans="1:13">
      <c r="A12" s="47">
        <f t="shared" si="0"/>
        <v>11</v>
      </c>
      <c r="B12" s="47">
        <v>2304</v>
      </c>
      <c r="C12" s="47" t="s">
        <v>85</v>
      </c>
      <c r="D12" s="47" t="s">
        <v>260</v>
      </c>
      <c r="E12" s="47">
        <v>13000</v>
      </c>
      <c r="F12" s="51" t="s">
        <v>961</v>
      </c>
      <c r="G12" s="50">
        <v>62</v>
      </c>
      <c r="H12" s="21">
        <v>77</v>
      </c>
      <c r="I12" s="59">
        <f t="shared" si="1"/>
        <v>1.24193548387097</v>
      </c>
      <c r="J12" s="60">
        <f t="shared" si="2"/>
        <v>15</v>
      </c>
      <c r="K12" s="61">
        <f>J12*0.5</f>
        <v>7.5</v>
      </c>
      <c r="L12" s="61"/>
      <c r="M12" s="62"/>
    </row>
    <row r="13" ht="18" hidden="1" customHeight="1" spans="1:13">
      <c r="A13" s="47">
        <f t="shared" si="0"/>
        <v>12</v>
      </c>
      <c r="B13" s="48">
        <v>2326</v>
      </c>
      <c r="C13" s="47" t="s">
        <v>18</v>
      </c>
      <c r="D13" s="47" t="s">
        <v>962</v>
      </c>
      <c r="E13" s="48">
        <v>27822</v>
      </c>
      <c r="F13" s="52" t="s">
        <v>765</v>
      </c>
      <c r="G13" s="50">
        <v>120</v>
      </c>
      <c r="H13" s="21">
        <v>119</v>
      </c>
      <c r="I13" s="59">
        <f t="shared" si="1"/>
        <v>0.991666666666667</v>
      </c>
      <c r="J13" s="60">
        <f t="shared" si="2"/>
        <v>-1</v>
      </c>
      <c r="K13" s="61"/>
      <c r="L13" s="61">
        <f>J13*-1</f>
        <v>1</v>
      </c>
      <c r="M13" s="62"/>
    </row>
    <row r="14" ht="18" hidden="1" customHeight="1" spans="1:13">
      <c r="A14" s="47">
        <f t="shared" si="0"/>
        <v>13</v>
      </c>
      <c r="B14" s="47">
        <v>2408</v>
      </c>
      <c r="C14" s="47" t="s">
        <v>41</v>
      </c>
      <c r="D14" s="47" t="s">
        <v>418</v>
      </c>
      <c r="E14" s="47">
        <v>13986</v>
      </c>
      <c r="F14" s="51" t="s">
        <v>963</v>
      </c>
      <c r="G14" s="50">
        <v>30</v>
      </c>
      <c r="H14" s="21">
        <v>13</v>
      </c>
      <c r="I14" s="59">
        <f t="shared" si="1"/>
        <v>0.433333333333333</v>
      </c>
      <c r="J14" s="60">
        <f t="shared" si="2"/>
        <v>-17</v>
      </c>
      <c r="K14" s="61"/>
      <c r="L14" s="61">
        <f>J14*-1</f>
        <v>17</v>
      </c>
      <c r="M14" s="62"/>
    </row>
    <row r="15" ht="18" hidden="1" customHeight="1" spans="1:13">
      <c r="A15" s="47">
        <f t="shared" si="0"/>
        <v>14</v>
      </c>
      <c r="B15" s="47">
        <v>2408</v>
      </c>
      <c r="C15" s="47" t="s">
        <v>41</v>
      </c>
      <c r="D15" s="47" t="s">
        <v>418</v>
      </c>
      <c r="E15" s="47">
        <v>14339</v>
      </c>
      <c r="F15" s="51" t="s">
        <v>417</v>
      </c>
      <c r="G15" s="50">
        <v>30</v>
      </c>
      <c r="H15" s="21">
        <v>55</v>
      </c>
      <c r="I15" s="59">
        <f t="shared" si="1"/>
        <v>1.83333333333333</v>
      </c>
      <c r="J15" s="60">
        <f t="shared" si="2"/>
        <v>25</v>
      </c>
      <c r="K15" s="61">
        <f>J15*0.5</f>
        <v>12.5</v>
      </c>
      <c r="L15" s="61"/>
      <c r="M15" s="62"/>
    </row>
    <row r="16" ht="18" hidden="1" customHeight="1" spans="1:13">
      <c r="A16" s="47">
        <f t="shared" si="0"/>
        <v>15</v>
      </c>
      <c r="B16" s="47">
        <v>2409</v>
      </c>
      <c r="C16" s="47" t="s">
        <v>18</v>
      </c>
      <c r="D16" s="47" t="s">
        <v>480</v>
      </c>
      <c r="E16" s="47">
        <v>12332</v>
      </c>
      <c r="F16" s="51" t="s">
        <v>479</v>
      </c>
      <c r="G16" s="50">
        <v>31</v>
      </c>
      <c r="H16" s="21">
        <v>17</v>
      </c>
      <c r="I16" s="59">
        <f t="shared" si="1"/>
        <v>0.548387096774194</v>
      </c>
      <c r="J16" s="60">
        <f t="shared" si="2"/>
        <v>-14</v>
      </c>
      <c r="K16" s="61"/>
      <c r="L16" s="61">
        <f>J16*-1</f>
        <v>14</v>
      </c>
      <c r="M16" s="62"/>
    </row>
    <row r="17" ht="18" hidden="1" customHeight="1" spans="1:13">
      <c r="A17" s="47">
        <f t="shared" si="0"/>
        <v>16</v>
      </c>
      <c r="B17" s="47">
        <v>2409</v>
      </c>
      <c r="C17" s="47" t="s">
        <v>18</v>
      </c>
      <c r="D17" s="47" t="s">
        <v>480</v>
      </c>
      <c r="E17" s="47">
        <v>15092</v>
      </c>
      <c r="F17" s="51" t="s">
        <v>964</v>
      </c>
      <c r="G17" s="50">
        <v>31</v>
      </c>
      <c r="H17" s="21">
        <v>71</v>
      </c>
      <c r="I17" s="59">
        <f t="shared" si="1"/>
        <v>2.29032258064516</v>
      </c>
      <c r="J17" s="60">
        <f t="shared" si="2"/>
        <v>40</v>
      </c>
      <c r="K17" s="61">
        <f t="shared" ref="K17:K23" si="3">J17*0.5</f>
        <v>20</v>
      </c>
      <c r="L17" s="61"/>
      <c r="M17" s="62"/>
    </row>
    <row r="18" ht="18" hidden="1" customHeight="1" spans="1:13">
      <c r="A18" s="47">
        <f t="shared" si="0"/>
        <v>17</v>
      </c>
      <c r="B18" s="47">
        <v>2414</v>
      </c>
      <c r="C18" s="47" t="s">
        <v>85</v>
      </c>
      <c r="D18" s="47" t="s">
        <v>141</v>
      </c>
      <c r="E18" s="47">
        <v>27917</v>
      </c>
      <c r="F18" s="53" t="s">
        <v>965</v>
      </c>
      <c r="G18" s="50">
        <v>31</v>
      </c>
      <c r="H18" s="21">
        <v>32</v>
      </c>
      <c r="I18" s="59">
        <f t="shared" si="1"/>
        <v>1.03225806451613</v>
      </c>
      <c r="J18" s="60">
        <f t="shared" si="2"/>
        <v>1</v>
      </c>
      <c r="K18" s="61">
        <f t="shared" si="3"/>
        <v>0.5</v>
      </c>
      <c r="L18" s="61"/>
      <c r="M18" s="62"/>
    </row>
    <row r="19" ht="18" hidden="1" customHeight="1" spans="1:13">
      <c r="A19" s="47">
        <f t="shared" si="0"/>
        <v>18</v>
      </c>
      <c r="B19" s="47">
        <v>2414</v>
      </c>
      <c r="C19" s="47" t="s">
        <v>85</v>
      </c>
      <c r="D19" s="47" t="s">
        <v>141</v>
      </c>
      <c r="E19" s="47">
        <v>16101</v>
      </c>
      <c r="F19" s="51" t="s">
        <v>140</v>
      </c>
      <c r="G19" s="50">
        <v>31</v>
      </c>
      <c r="H19" s="21">
        <v>42</v>
      </c>
      <c r="I19" s="59">
        <f t="shared" si="1"/>
        <v>1.35483870967742</v>
      </c>
      <c r="J19" s="60">
        <f t="shared" si="2"/>
        <v>11</v>
      </c>
      <c r="K19" s="61">
        <f t="shared" si="3"/>
        <v>5.5</v>
      </c>
      <c r="L19" s="61"/>
      <c r="M19" s="62"/>
    </row>
    <row r="20" ht="18" hidden="1" customHeight="1" spans="1:13">
      <c r="A20" s="47">
        <f t="shared" si="0"/>
        <v>19</v>
      </c>
      <c r="B20" s="47">
        <v>2422</v>
      </c>
      <c r="C20" s="47" t="s">
        <v>18</v>
      </c>
      <c r="D20" s="47" t="s">
        <v>486</v>
      </c>
      <c r="E20" s="47">
        <v>15043</v>
      </c>
      <c r="F20" s="51" t="s">
        <v>966</v>
      </c>
      <c r="G20" s="50">
        <v>30</v>
      </c>
      <c r="H20" s="21">
        <f>13+28</f>
        <v>41</v>
      </c>
      <c r="I20" s="59">
        <f t="shared" si="1"/>
        <v>1.36666666666667</v>
      </c>
      <c r="J20" s="60">
        <f t="shared" si="2"/>
        <v>11</v>
      </c>
      <c r="K20" s="61">
        <f t="shared" si="3"/>
        <v>5.5</v>
      </c>
      <c r="L20" s="61"/>
      <c r="M20" s="62"/>
    </row>
    <row r="21" ht="18" hidden="1" customHeight="1" spans="1:13">
      <c r="A21" s="47">
        <f t="shared" si="0"/>
        <v>20</v>
      </c>
      <c r="B21" s="47">
        <v>2422</v>
      </c>
      <c r="C21" s="47" t="s">
        <v>18</v>
      </c>
      <c r="D21" s="47" t="s">
        <v>486</v>
      </c>
      <c r="E21" s="47">
        <v>14404</v>
      </c>
      <c r="F21" s="51" t="s">
        <v>485</v>
      </c>
      <c r="G21" s="50">
        <v>30</v>
      </c>
      <c r="H21" s="21">
        <v>48</v>
      </c>
      <c r="I21" s="59">
        <f t="shared" si="1"/>
        <v>1.6</v>
      </c>
      <c r="J21" s="60">
        <f t="shared" si="2"/>
        <v>18</v>
      </c>
      <c r="K21" s="61">
        <f t="shared" si="3"/>
        <v>9</v>
      </c>
      <c r="L21" s="61"/>
      <c r="M21" s="62"/>
    </row>
    <row r="22" ht="18" hidden="1" customHeight="1" spans="1:13">
      <c r="A22" s="47">
        <f t="shared" si="0"/>
        <v>21</v>
      </c>
      <c r="B22" s="47">
        <v>2443</v>
      </c>
      <c r="C22" s="47" t="s">
        <v>41</v>
      </c>
      <c r="D22" s="47" t="s">
        <v>435</v>
      </c>
      <c r="E22" s="47">
        <v>14747</v>
      </c>
      <c r="F22" s="51" t="s">
        <v>967</v>
      </c>
      <c r="G22" s="50">
        <v>62</v>
      </c>
      <c r="H22" s="21">
        <v>64</v>
      </c>
      <c r="I22" s="59">
        <f t="shared" si="1"/>
        <v>1.03225806451613</v>
      </c>
      <c r="J22" s="60">
        <f t="shared" si="2"/>
        <v>2</v>
      </c>
      <c r="K22" s="61">
        <f t="shared" si="3"/>
        <v>1</v>
      </c>
      <c r="L22" s="61"/>
      <c r="M22" s="62"/>
    </row>
    <row r="23" ht="18" hidden="1" customHeight="1" spans="1:13">
      <c r="A23" s="47">
        <f t="shared" si="0"/>
        <v>22</v>
      </c>
      <c r="B23" s="47">
        <v>2443</v>
      </c>
      <c r="C23" s="47" t="s">
        <v>41</v>
      </c>
      <c r="D23" s="47" t="s">
        <v>435</v>
      </c>
      <c r="E23" s="47">
        <v>11504</v>
      </c>
      <c r="F23" s="51" t="s">
        <v>434</v>
      </c>
      <c r="G23" s="50">
        <v>62</v>
      </c>
      <c r="H23" s="21">
        <v>94</v>
      </c>
      <c r="I23" s="59">
        <f t="shared" si="1"/>
        <v>1.51612903225806</v>
      </c>
      <c r="J23" s="60">
        <f t="shared" si="2"/>
        <v>32</v>
      </c>
      <c r="K23" s="61">
        <f t="shared" si="3"/>
        <v>16</v>
      </c>
      <c r="L23" s="61"/>
      <c r="M23" s="62"/>
    </row>
    <row r="24" ht="18" hidden="1" customHeight="1" spans="1:13">
      <c r="A24" s="47">
        <f t="shared" si="0"/>
        <v>23</v>
      </c>
      <c r="B24" s="47">
        <v>2451</v>
      </c>
      <c r="C24" s="47" t="s">
        <v>18</v>
      </c>
      <c r="D24" s="47" t="s">
        <v>447</v>
      </c>
      <c r="E24" s="47">
        <v>6830</v>
      </c>
      <c r="F24" s="51" t="s">
        <v>446</v>
      </c>
      <c r="G24" s="50">
        <v>45</v>
      </c>
      <c r="H24" s="21">
        <v>31</v>
      </c>
      <c r="I24" s="59">
        <f t="shared" si="1"/>
        <v>0.688888888888889</v>
      </c>
      <c r="J24" s="60">
        <f t="shared" si="2"/>
        <v>-14</v>
      </c>
      <c r="K24" s="61"/>
      <c r="L24" s="61">
        <f>J24*-1</f>
        <v>14</v>
      </c>
      <c r="M24" s="62"/>
    </row>
    <row r="25" ht="18" hidden="1" customHeight="1" spans="1:13">
      <c r="A25" s="47">
        <f t="shared" si="0"/>
        <v>24</v>
      </c>
      <c r="B25" s="47">
        <v>2451</v>
      </c>
      <c r="C25" s="47" t="s">
        <v>18</v>
      </c>
      <c r="D25" s="47" t="s">
        <v>447</v>
      </c>
      <c r="E25" s="47">
        <v>6831</v>
      </c>
      <c r="F25" s="51" t="s">
        <v>968</v>
      </c>
      <c r="G25" s="50">
        <v>45</v>
      </c>
      <c r="H25" s="21">
        <v>40</v>
      </c>
      <c r="I25" s="59">
        <f t="shared" si="1"/>
        <v>0.888888888888889</v>
      </c>
      <c r="J25" s="60">
        <f t="shared" si="2"/>
        <v>-5</v>
      </c>
      <c r="K25" s="61"/>
      <c r="L25" s="61">
        <f>J25*-1</f>
        <v>5</v>
      </c>
      <c r="M25" s="62"/>
    </row>
    <row r="26" ht="18" hidden="1" customHeight="1" spans="1:13">
      <c r="A26" s="47">
        <f t="shared" si="0"/>
        <v>25</v>
      </c>
      <c r="B26" s="47">
        <v>2466</v>
      </c>
      <c r="C26" s="47" t="s">
        <v>18</v>
      </c>
      <c r="D26" s="47" t="s">
        <v>474</v>
      </c>
      <c r="E26" s="47">
        <v>10177</v>
      </c>
      <c r="F26" s="51" t="s">
        <v>473</v>
      </c>
      <c r="G26" s="50">
        <v>50</v>
      </c>
      <c r="H26" s="21">
        <v>55</v>
      </c>
      <c r="I26" s="59">
        <f t="shared" si="1"/>
        <v>1.1</v>
      </c>
      <c r="J26" s="60">
        <f t="shared" si="2"/>
        <v>5</v>
      </c>
      <c r="K26" s="61">
        <f>J26*0.5</f>
        <v>2.5</v>
      </c>
      <c r="L26" s="61"/>
      <c r="M26" s="62"/>
    </row>
    <row r="27" ht="18" hidden="1" customHeight="1" spans="1:13">
      <c r="A27" s="47">
        <f t="shared" si="0"/>
        <v>26</v>
      </c>
      <c r="B27" s="47">
        <v>2466</v>
      </c>
      <c r="C27" s="47" t="s">
        <v>18</v>
      </c>
      <c r="D27" s="47" t="s">
        <v>474</v>
      </c>
      <c r="E27" s="47">
        <v>4086</v>
      </c>
      <c r="F27" s="47" t="s">
        <v>969</v>
      </c>
      <c r="G27" s="50">
        <v>50</v>
      </c>
      <c r="H27" s="21">
        <v>65</v>
      </c>
      <c r="I27" s="59">
        <f t="shared" si="1"/>
        <v>1.3</v>
      </c>
      <c r="J27" s="60">
        <f t="shared" si="2"/>
        <v>15</v>
      </c>
      <c r="K27" s="61">
        <f>J27*0.5</f>
        <v>7.5</v>
      </c>
      <c r="L27" s="61"/>
      <c r="M27" s="62"/>
    </row>
    <row r="28" ht="18" hidden="1" customHeight="1" spans="1:13">
      <c r="A28" s="47">
        <f t="shared" si="0"/>
        <v>27</v>
      </c>
      <c r="B28" s="49">
        <v>2466</v>
      </c>
      <c r="C28" s="47" t="s">
        <v>18</v>
      </c>
      <c r="D28" s="47" t="s">
        <v>474</v>
      </c>
      <c r="E28" s="49">
        <v>29177</v>
      </c>
      <c r="F28" s="49" t="s">
        <v>970</v>
      </c>
      <c r="G28" s="50">
        <v>50</v>
      </c>
      <c r="H28" s="21">
        <v>62</v>
      </c>
      <c r="I28" s="59">
        <f t="shared" si="1"/>
        <v>1.24</v>
      </c>
      <c r="J28" s="60">
        <f t="shared" si="2"/>
        <v>12</v>
      </c>
      <c r="K28" s="61">
        <f>J28*0.5</f>
        <v>6</v>
      </c>
      <c r="L28" s="61"/>
      <c r="M28" s="62"/>
    </row>
    <row r="29" ht="18" hidden="1" customHeight="1" spans="1:13">
      <c r="A29" s="47">
        <f t="shared" si="0"/>
        <v>28</v>
      </c>
      <c r="B29" s="47">
        <v>2471</v>
      </c>
      <c r="C29" s="47" t="s">
        <v>41</v>
      </c>
      <c r="D29" s="47" t="s">
        <v>429</v>
      </c>
      <c r="E29" s="47">
        <v>6814</v>
      </c>
      <c r="F29" s="51" t="s">
        <v>428</v>
      </c>
      <c r="G29" s="50">
        <v>45</v>
      </c>
      <c r="H29" s="21">
        <v>40</v>
      </c>
      <c r="I29" s="59">
        <f t="shared" si="1"/>
        <v>0.888888888888889</v>
      </c>
      <c r="J29" s="60">
        <f t="shared" si="2"/>
        <v>-5</v>
      </c>
      <c r="K29" s="61"/>
      <c r="L29" s="61">
        <f>J29*-1</f>
        <v>5</v>
      </c>
      <c r="M29" s="62"/>
    </row>
    <row r="30" ht="18" hidden="1" customHeight="1" spans="1:13">
      <c r="A30" s="47">
        <f t="shared" si="0"/>
        <v>29</v>
      </c>
      <c r="B30" s="47">
        <v>2471</v>
      </c>
      <c r="C30" s="47" t="s">
        <v>41</v>
      </c>
      <c r="D30" s="47" t="s">
        <v>429</v>
      </c>
      <c r="E30" s="47">
        <v>13100</v>
      </c>
      <c r="F30" s="51" t="s">
        <v>971</v>
      </c>
      <c r="G30" s="50">
        <v>45</v>
      </c>
      <c r="H30" s="21">
        <v>62</v>
      </c>
      <c r="I30" s="59">
        <f t="shared" si="1"/>
        <v>1.37777777777778</v>
      </c>
      <c r="J30" s="60">
        <f t="shared" si="2"/>
        <v>17</v>
      </c>
      <c r="K30" s="61">
        <f>J30*0.5</f>
        <v>8.5</v>
      </c>
      <c r="L30" s="61"/>
      <c r="M30" s="62"/>
    </row>
    <row r="31" ht="18" hidden="1" customHeight="1" spans="1:13">
      <c r="A31" s="47">
        <f t="shared" si="0"/>
        <v>30</v>
      </c>
      <c r="B31" s="47">
        <v>2479</v>
      </c>
      <c r="C31" s="47" t="s">
        <v>41</v>
      </c>
      <c r="D31" s="47" t="s">
        <v>458</v>
      </c>
      <c r="E31" s="47">
        <v>12505</v>
      </c>
      <c r="F31" s="47" t="s">
        <v>457</v>
      </c>
      <c r="G31" s="50">
        <v>93</v>
      </c>
      <c r="H31" s="21">
        <v>157</v>
      </c>
      <c r="I31" s="59">
        <f t="shared" si="1"/>
        <v>1.68817204301075</v>
      </c>
      <c r="J31" s="60">
        <f t="shared" si="2"/>
        <v>64</v>
      </c>
      <c r="K31" s="61">
        <v>20</v>
      </c>
      <c r="L31" s="61"/>
      <c r="M31" s="62"/>
    </row>
    <row r="32" ht="18" hidden="1" customHeight="1" spans="1:13">
      <c r="A32" s="47">
        <f t="shared" si="0"/>
        <v>31</v>
      </c>
      <c r="B32" s="47">
        <v>2483</v>
      </c>
      <c r="C32" s="47" t="s">
        <v>41</v>
      </c>
      <c r="D32" s="47" t="s">
        <v>412</v>
      </c>
      <c r="E32" s="47">
        <v>4093</v>
      </c>
      <c r="F32" s="51" t="s">
        <v>411</v>
      </c>
      <c r="G32" s="50">
        <v>30</v>
      </c>
      <c r="H32" s="21">
        <v>22</v>
      </c>
      <c r="I32" s="59">
        <f t="shared" si="1"/>
        <v>0.733333333333333</v>
      </c>
      <c r="J32" s="60">
        <f t="shared" si="2"/>
        <v>-8</v>
      </c>
      <c r="K32" s="61"/>
      <c r="L32" s="61">
        <f>J32*-1</f>
        <v>8</v>
      </c>
      <c r="M32" s="62"/>
    </row>
    <row r="33" ht="18" hidden="1" customHeight="1" spans="1:13">
      <c r="A33" s="47">
        <f t="shared" si="0"/>
        <v>32</v>
      </c>
      <c r="B33" s="47">
        <v>2483</v>
      </c>
      <c r="C33" s="47" t="s">
        <v>41</v>
      </c>
      <c r="D33" s="47" t="s">
        <v>412</v>
      </c>
      <c r="E33" s="47">
        <v>4302</v>
      </c>
      <c r="F33" s="51" t="s">
        <v>972</v>
      </c>
      <c r="G33" s="50">
        <v>30</v>
      </c>
      <c r="H33" s="21">
        <v>62</v>
      </c>
      <c r="I33" s="59">
        <f t="shared" si="1"/>
        <v>2.06666666666667</v>
      </c>
      <c r="J33" s="60">
        <f t="shared" si="2"/>
        <v>32</v>
      </c>
      <c r="K33" s="61">
        <f t="shared" ref="K33:K39" si="4">J33*0.5</f>
        <v>16</v>
      </c>
      <c r="L33" s="61"/>
      <c r="M33" s="62"/>
    </row>
    <row r="34" ht="18" hidden="1" customHeight="1" spans="1:13">
      <c r="A34" s="47">
        <f t="shared" si="0"/>
        <v>33</v>
      </c>
      <c r="B34" s="47">
        <v>2497</v>
      </c>
      <c r="C34" s="47" t="s">
        <v>41</v>
      </c>
      <c r="D34" s="47" t="s">
        <v>602</v>
      </c>
      <c r="E34" s="47">
        <v>5641</v>
      </c>
      <c r="F34" s="51" t="s">
        <v>973</v>
      </c>
      <c r="G34" s="50">
        <v>20</v>
      </c>
      <c r="H34" s="21">
        <v>23</v>
      </c>
      <c r="I34" s="59">
        <f t="shared" si="1"/>
        <v>1.15</v>
      </c>
      <c r="J34" s="60">
        <f t="shared" si="2"/>
        <v>3</v>
      </c>
      <c r="K34" s="61">
        <f t="shared" si="4"/>
        <v>1.5</v>
      </c>
      <c r="L34" s="61"/>
      <c r="M34" s="62"/>
    </row>
    <row r="35" ht="18" hidden="1" customHeight="1" spans="1:13">
      <c r="A35" s="47">
        <f t="shared" si="0"/>
        <v>34</v>
      </c>
      <c r="B35" s="47">
        <v>2497</v>
      </c>
      <c r="C35" s="47" t="s">
        <v>41</v>
      </c>
      <c r="D35" s="47" t="s">
        <v>602</v>
      </c>
      <c r="E35" s="47">
        <v>12921</v>
      </c>
      <c r="F35" s="51" t="s">
        <v>601</v>
      </c>
      <c r="G35" s="50">
        <v>20</v>
      </c>
      <c r="H35" s="21">
        <v>34</v>
      </c>
      <c r="I35" s="59">
        <f t="shared" si="1"/>
        <v>1.7</v>
      </c>
      <c r="J35" s="60">
        <f t="shared" si="2"/>
        <v>14</v>
      </c>
      <c r="K35" s="61">
        <f t="shared" si="4"/>
        <v>7</v>
      </c>
      <c r="L35" s="61"/>
      <c r="M35" s="62"/>
    </row>
    <row r="36" ht="18" hidden="1" customHeight="1" spans="1:13">
      <c r="A36" s="47">
        <f t="shared" si="0"/>
        <v>35</v>
      </c>
      <c r="B36" s="47">
        <v>2497</v>
      </c>
      <c r="C36" s="47" t="s">
        <v>41</v>
      </c>
      <c r="D36" s="47" t="s">
        <v>602</v>
      </c>
      <c r="E36" s="47">
        <v>15614</v>
      </c>
      <c r="F36" s="51" t="s">
        <v>974</v>
      </c>
      <c r="G36" s="50">
        <v>20</v>
      </c>
      <c r="H36" s="21">
        <v>36</v>
      </c>
      <c r="I36" s="59">
        <f t="shared" si="1"/>
        <v>1.8</v>
      </c>
      <c r="J36" s="60">
        <f t="shared" si="2"/>
        <v>16</v>
      </c>
      <c r="K36" s="61">
        <f t="shared" si="4"/>
        <v>8</v>
      </c>
      <c r="L36" s="61"/>
      <c r="M36" s="62"/>
    </row>
    <row r="37" ht="18" hidden="1" customHeight="1" spans="1:13">
      <c r="A37" s="47">
        <f t="shared" si="0"/>
        <v>36</v>
      </c>
      <c r="B37" s="47">
        <v>2512</v>
      </c>
      <c r="C37" s="47" t="s">
        <v>41</v>
      </c>
      <c r="D37" s="47" t="s">
        <v>591</v>
      </c>
      <c r="E37" s="47">
        <v>10205</v>
      </c>
      <c r="F37" s="51" t="s">
        <v>975</v>
      </c>
      <c r="G37" s="50">
        <v>50</v>
      </c>
      <c r="H37" s="21">
        <v>71</v>
      </c>
      <c r="I37" s="59">
        <f t="shared" si="1"/>
        <v>1.42</v>
      </c>
      <c r="J37" s="60">
        <f t="shared" si="2"/>
        <v>21</v>
      </c>
      <c r="K37" s="61">
        <f t="shared" si="4"/>
        <v>10.5</v>
      </c>
      <c r="L37" s="61"/>
      <c r="M37" s="62"/>
    </row>
    <row r="38" ht="18" hidden="1" customHeight="1" spans="1:13">
      <c r="A38" s="47">
        <f t="shared" si="0"/>
        <v>37</v>
      </c>
      <c r="B38" s="47">
        <v>2512</v>
      </c>
      <c r="C38" s="47" t="s">
        <v>41</v>
      </c>
      <c r="D38" s="47" t="s">
        <v>591</v>
      </c>
      <c r="E38" s="47">
        <v>7046</v>
      </c>
      <c r="F38" s="51" t="s">
        <v>976</v>
      </c>
      <c r="G38" s="50">
        <v>50</v>
      </c>
      <c r="H38" s="21">
        <v>68</v>
      </c>
      <c r="I38" s="59">
        <f t="shared" si="1"/>
        <v>1.36</v>
      </c>
      <c r="J38" s="60">
        <f t="shared" si="2"/>
        <v>18</v>
      </c>
      <c r="K38" s="61">
        <f t="shared" si="4"/>
        <v>9</v>
      </c>
      <c r="L38" s="61"/>
      <c r="M38" s="62"/>
    </row>
    <row r="39" ht="18" hidden="1" customHeight="1" spans="1:13">
      <c r="A39" s="47">
        <f t="shared" si="0"/>
        <v>38</v>
      </c>
      <c r="B39" s="47">
        <v>2512</v>
      </c>
      <c r="C39" s="47" t="s">
        <v>41</v>
      </c>
      <c r="D39" s="47" t="s">
        <v>591</v>
      </c>
      <c r="E39" s="47">
        <v>6303</v>
      </c>
      <c r="F39" s="51" t="s">
        <v>590</v>
      </c>
      <c r="G39" s="50">
        <v>50</v>
      </c>
      <c r="H39" s="21">
        <v>77</v>
      </c>
      <c r="I39" s="59">
        <f t="shared" si="1"/>
        <v>1.54</v>
      </c>
      <c r="J39" s="60">
        <f t="shared" si="2"/>
        <v>27</v>
      </c>
      <c r="K39" s="61">
        <f t="shared" si="4"/>
        <v>13.5</v>
      </c>
      <c r="L39" s="61"/>
      <c r="M39" s="62"/>
    </row>
    <row r="40" ht="18" hidden="1" customHeight="1" spans="1:13">
      <c r="A40" s="47">
        <f t="shared" si="0"/>
        <v>39</v>
      </c>
      <c r="B40" s="47">
        <v>2520</v>
      </c>
      <c r="C40" s="47" t="s">
        <v>41</v>
      </c>
      <c r="D40" s="47" t="s">
        <v>586</v>
      </c>
      <c r="E40" s="47">
        <v>7279</v>
      </c>
      <c r="F40" s="47" t="s">
        <v>977</v>
      </c>
      <c r="G40" s="50">
        <v>40</v>
      </c>
      <c r="H40" s="21">
        <v>40</v>
      </c>
      <c r="I40" s="59">
        <f t="shared" si="1"/>
        <v>1</v>
      </c>
      <c r="J40" s="60">
        <f t="shared" si="2"/>
        <v>0</v>
      </c>
      <c r="K40" s="61"/>
      <c r="L40" s="61"/>
      <c r="M40" s="62"/>
    </row>
    <row r="41" ht="18" hidden="1" customHeight="1" spans="1:13">
      <c r="A41" s="47">
        <f t="shared" si="0"/>
        <v>40</v>
      </c>
      <c r="B41" s="47">
        <v>2520</v>
      </c>
      <c r="C41" s="47" t="s">
        <v>41</v>
      </c>
      <c r="D41" s="47" t="s">
        <v>586</v>
      </c>
      <c r="E41" s="47">
        <v>9331</v>
      </c>
      <c r="F41" s="51" t="s">
        <v>585</v>
      </c>
      <c r="G41" s="50">
        <v>40</v>
      </c>
      <c r="H41" s="21">
        <v>40</v>
      </c>
      <c r="I41" s="59">
        <f t="shared" si="1"/>
        <v>1</v>
      </c>
      <c r="J41" s="60">
        <f t="shared" si="2"/>
        <v>0</v>
      </c>
      <c r="K41" s="61"/>
      <c r="L41" s="61"/>
      <c r="M41" s="62"/>
    </row>
    <row r="42" ht="18" hidden="1" customHeight="1" spans="1:13">
      <c r="A42" s="47">
        <f t="shared" si="0"/>
        <v>41</v>
      </c>
      <c r="B42" s="47">
        <v>2520</v>
      </c>
      <c r="C42" s="47" t="s">
        <v>41</v>
      </c>
      <c r="D42" s="47" t="s">
        <v>586</v>
      </c>
      <c r="E42" s="47">
        <v>13581</v>
      </c>
      <c r="F42" s="51" t="s">
        <v>978</v>
      </c>
      <c r="G42" s="50">
        <v>40</v>
      </c>
      <c r="H42" s="21">
        <f>69-18</f>
        <v>51</v>
      </c>
      <c r="I42" s="59">
        <f t="shared" si="1"/>
        <v>1.275</v>
      </c>
      <c r="J42" s="60">
        <f t="shared" si="2"/>
        <v>11</v>
      </c>
      <c r="K42" s="61">
        <f>J42*0.5</f>
        <v>5.5</v>
      </c>
      <c r="L42" s="61"/>
      <c r="M42" s="62"/>
    </row>
    <row r="43" ht="18" hidden="1" customHeight="1" spans="1:13">
      <c r="A43" s="47">
        <f t="shared" si="0"/>
        <v>42</v>
      </c>
      <c r="B43" s="49">
        <v>2526</v>
      </c>
      <c r="C43" s="47" t="s">
        <v>41</v>
      </c>
      <c r="D43" s="47" t="s">
        <v>620</v>
      </c>
      <c r="E43" s="49">
        <v>28779</v>
      </c>
      <c r="F43" s="49" t="s">
        <v>979</v>
      </c>
      <c r="G43" s="50">
        <v>47</v>
      </c>
      <c r="H43" s="21">
        <v>51</v>
      </c>
      <c r="I43" s="59">
        <f t="shared" si="1"/>
        <v>1.08510638297872</v>
      </c>
      <c r="J43" s="60">
        <f t="shared" si="2"/>
        <v>4</v>
      </c>
      <c r="K43" s="61">
        <f>J43*0.5</f>
        <v>2</v>
      </c>
      <c r="L43" s="61"/>
      <c r="M43" s="62"/>
    </row>
    <row r="44" ht="18" hidden="1" customHeight="1" spans="1:13">
      <c r="A44" s="47">
        <f t="shared" si="0"/>
        <v>43</v>
      </c>
      <c r="B44" s="47">
        <v>2526</v>
      </c>
      <c r="C44" s="47" t="s">
        <v>41</v>
      </c>
      <c r="D44" s="47" t="s">
        <v>620</v>
      </c>
      <c r="E44" s="47">
        <v>8338</v>
      </c>
      <c r="F44" s="51" t="s">
        <v>980</v>
      </c>
      <c r="G44" s="50">
        <v>47</v>
      </c>
      <c r="H44" s="21">
        <v>48</v>
      </c>
      <c r="I44" s="59">
        <f t="shared" si="1"/>
        <v>1.02127659574468</v>
      </c>
      <c r="J44" s="60">
        <f t="shared" si="2"/>
        <v>1</v>
      </c>
      <c r="K44" s="61">
        <f>J44*0.5</f>
        <v>0.5</v>
      </c>
      <c r="L44" s="61"/>
      <c r="M44" s="62"/>
    </row>
    <row r="45" ht="18" hidden="1" customHeight="1" spans="1:13">
      <c r="A45" s="47">
        <f t="shared" si="0"/>
        <v>44</v>
      </c>
      <c r="B45" s="47">
        <v>2526</v>
      </c>
      <c r="C45" s="47" t="s">
        <v>41</v>
      </c>
      <c r="D45" s="47" t="s">
        <v>620</v>
      </c>
      <c r="E45" s="47">
        <v>4325</v>
      </c>
      <c r="F45" s="51" t="s">
        <v>619</v>
      </c>
      <c r="G45" s="50">
        <v>47</v>
      </c>
      <c r="H45" s="21">
        <v>61</v>
      </c>
      <c r="I45" s="59">
        <f t="shared" si="1"/>
        <v>1.29787234042553</v>
      </c>
      <c r="J45" s="60">
        <f t="shared" si="2"/>
        <v>14</v>
      </c>
      <c r="K45" s="61">
        <f>J45*0.5</f>
        <v>7</v>
      </c>
      <c r="L45" s="61"/>
      <c r="M45" s="62"/>
    </row>
    <row r="46" ht="18" hidden="1" customHeight="1" spans="1:13">
      <c r="A46" s="47">
        <f t="shared" si="0"/>
        <v>45</v>
      </c>
      <c r="B46" s="47">
        <v>2527</v>
      </c>
      <c r="C46" s="47" t="s">
        <v>41</v>
      </c>
      <c r="D46" s="47" t="s">
        <v>441</v>
      </c>
      <c r="E46" s="47">
        <v>28421</v>
      </c>
      <c r="F46" s="54" t="s">
        <v>981</v>
      </c>
      <c r="G46" s="50">
        <v>40</v>
      </c>
      <c r="H46" s="21">
        <v>15</v>
      </c>
      <c r="I46" s="59">
        <f t="shared" si="1"/>
        <v>0.375</v>
      </c>
      <c r="J46" s="60">
        <f t="shared" si="2"/>
        <v>-25</v>
      </c>
      <c r="K46" s="61"/>
      <c r="L46" s="61">
        <f>J46*-1</f>
        <v>25</v>
      </c>
      <c r="M46" s="62"/>
    </row>
    <row r="47" ht="18" hidden="1" customHeight="1" spans="1:13">
      <c r="A47" s="47">
        <f t="shared" si="0"/>
        <v>46</v>
      </c>
      <c r="B47" s="49">
        <v>2527</v>
      </c>
      <c r="C47" s="47" t="s">
        <v>41</v>
      </c>
      <c r="D47" s="47" t="s">
        <v>441</v>
      </c>
      <c r="E47" s="53">
        <v>28574</v>
      </c>
      <c r="F47" s="53" t="s">
        <v>982</v>
      </c>
      <c r="G47" s="50">
        <v>40</v>
      </c>
      <c r="H47" s="21">
        <v>59</v>
      </c>
      <c r="I47" s="59">
        <f t="shared" si="1"/>
        <v>1.475</v>
      </c>
      <c r="J47" s="60">
        <f t="shared" si="2"/>
        <v>19</v>
      </c>
      <c r="K47" s="61">
        <f>J47*0.5</f>
        <v>9.5</v>
      </c>
      <c r="L47" s="61"/>
      <c r="M47" s="62"/>
    </row>
    <row r="48" ht="18" hidden="1" customHeight="1" spans="1:13">
      <c r="A48" s="47">
        <f t="shared" si="0"/>
        <v>47</v>
      </c>
      <c r="B48" s="47">
        <v>2527</v>
      </c>
      <c r="C48" s="47" t="s">
        <v>41</v>
      </c>
      <c r="D48" s="47" t="s">
        <v>441</v>
      </c>
      <c r="E48" s="47">
        <v>4301</v>
      </c>
      <c r="F48" s="51" t="s">
        <v>440</v>
      </c>
      <c r="G48" s="50">
        <v>40</v>
      </c>
      <c r="H48" s="21">
        <v>133</v>
      </c>
      <c r="I48" s="59">
        <f t="shared" si="1"/>
        <v>3.325</v>
      </c>
      <c r="J48" s="60">
        <f t="shared" si="2"/>
        <v>93</v>
      </c>
      <c r="K48" s="61">
        <v>20</v>
      </c>
      <c r="L48" s="61"/>
      <c r="M48" s="62"/>
    </row>
    <row r="49" ht="18" hidden="1" customHeight="1" spans="1:13">
      <c r="A49" s="47">
        <f t="shared" si="0"/>
        <v>48</v>
      </c>
      <c r="B49" s="47">
        <v>2559</v>
      </c>
      <c r="C49" s="47" t="s">
        <v>41</v>
      </c>
      <c r="D49" s="47" t="s">
        <v>983</v>
      </c>
      <c r="E49" s="47">
        <v>7583</v>
      </c>
      <c r="F49" s="51" t="s">
        <v>423</v>
      </c>
      <c r="G49" s="50">
        <v>31</v>
      </c>
      <c r="H49" s="21">
        <v>27</v>
      </c>
      <c r="I49" s="59">
        <f t="shared" si="1"/>
        <v>0.870967741935484</v>
      </c>
      <c r="J49" s="60">
        <f t="shared" si="2"/>
        <v>-4</v>
      </c>
      <c r="K49" s="61"/>
      <c r="L49" s="61">
        <f>J49*-1</f>
        <v>4</v>
      </c>
      <c r="M49" s="62"/>
    </row>
    <row r="50" ht="18" hidden="1" customHeight="1" spans="1:13">
      <c r="A50" s="47">
        <f t="shared" si="0"/>
        <v>49</v>
      </c>
      <c r="B50" s="47">
        <v>2559</v>
      </c>
      <c r="C50" s="47" t="s">
        <v>41</v>
      </c>
      <c r="D50" s="47" t="s">
        <v>983</v>
      </c>
      <c r="E50" s="47">
        <v>13019</v>
      </c>
      <c r="F50" s="51" t="s">
        <v>984</v>
      </c>
      <c r="G50" s="50">
        <v>31</v>
      </c>
      <c r="H50" s="21">
        <v>31</v>
      </c>
      <c r="I50" s="59">
        <f t="shared" si="1"/>
        <v>1</v>
      </c>
      <c r="J50" s="60">
        <f t="shared" si="2"/>
        <v>0</v>
      </c>
      <c r="K50" s="61"/>
      <c r="L50" s="61"/>
      <c r="M50" s="62"/>
    </row>
    <row r="51" ht="18" hidden="1" customHeight="1" spans="1:13">
      <c r="A51" s="47">
        <f t="shared" si="0"/>
        <v>50</v>
      </c>
      <c r="B51" s="47">
        <v>2559</v>
      </c>
      <c r="C51" s="47" t="s">
        <v>41</v>
      </c>
      <c r="D51" s="47" t="s">
        <v>983</v>
      </c>
      <c r="E51" s="47">
        <v>10932</v>
      </c>
      <c r="F51" s="51" t="s">
        <v>985</v>
      </c>
      <c r="G51" s="50">
        <v>31</v>
      </c>
      <c r="H51" s="21">
        <v>39</v>
      </c>
      <c r="I51" s="59">
        <f t="shared" si="1"/>
        <v>1.25806451612903</v>
      </c>
      <c r="J51" s="60">
        <f t="shared" si="2"/>
        <v>8</v>
      </c>
      <c r="K51" s="61">
        <f>J51*0.5</f>
        <v>4</v>
      </c>
      <c r="L51" s="61"/>
      <c r="M51" s="62"/>
    </row>
    <row r="52" ht="18" hidden="1" customHeight="1" spans="1:13">
      <c r="A52" s="47">
        <f t="shared" si="0"/>
        <v>51</v>
      </c>
      <c r="B52" s="47">
        <v>2573</v>
      </c>
      <c r="C52" s="47" t="s">
        <v>41</v>
      </c>
      <c r="D52" s="47" t="s">
        <v>986</v>
      </c>
      <c r="E52" s="47">
        <v>14418</v>
      </c>
      <c r="F52" s="51" t="s">
        <v>987</v>
      </c>
      <c r="G52" s="50">
        <v>67</v>
      </c>
      <c r="H52" s="21">
        <v>67</v>
      </c>
      <c r="I52" s="59">
        <f t="shared" si="1"/>
        <v>1</v>
      </c>
      <c r="J52" s="60">
        <f t="shared" si="2"/>
        <v>0</v>
      </c>
      <c r="K52" s="61"/>
      <c r="L52" s="61"/>
      <c r="M52" s="62"/>
    </row>
    <row r="53" ht="18" hidden="1" customHeight="1" spans="1:13">
      <c r="A53" s="47">
        <f t="shared" si="0"/>
        <v>52</v>
      </c>
      <c r="B53" s="47">
        <v>2573</v>
      </c>
      <c r="C53" s="47" t="s">
        <v>41</v>
      </c>
      <c r="D53" s="47" t="s">
        <v>986</v>
      </c>
      <c r="E53" s="47">
        <v>4444</v>
      </c>
      <c r="F53" s="51" t="s">
        <v>988</v>
      </c>
      <c r="G53" s="50">
        <v>67</v>
      </c>
      <c r="H53" s="21">
        <v>73</v>
      </c>
      <c r="I53" s="59">
        <f t="shared" si="1"/>
        <v>1.08955223880597</v>
      </c>
      <c r="J53" s="60">
        <f t="shared" si="2"/>
        <v>6</v>
      </c>
      <c r="K53" s="61">
        <f>J53*0.5</f>
        <v>3</v>
      </c>
      <c r="L53" s="61"/>
      <c r="M53" s="62"/>
    </row>
    <row r="54" ht="18" hidden="1" customHeight="1" spans="1:13">
      <c r="A54" s="47">
        <f t="shared" si="0"/>
        <v>53</v>
      </c>
      <c r="B54" s="47">
        <v>2573</v>
      </c>
      <c r="C54" s="47" t="s">
        <v>41</v>
      </c>
      <c r="D54" s="47" t="s">
        <v>986</v>
      </c>
      <c r="E54" s="47">
        <v>4044</v>
      </c>
      <c r="F54" s="51" t="s">
        <v>43</v>
      </c>
      <c r="G54" s="50">
        <v>67</v>
      </c>
      <c r="H54" s="21">
        <v>107</v>
      </c>
      <c r="I54" s="59">
        <f t="shared" si="1"/>
        <v>1.59701492537313</v>
      </c>
      <c r="J54" s="60">
        <f t="shared" si="2"/>
        <v>40</v>
      </c>
      <c r="K54" s="61">
        <f>J54*0.5</f>
        <v>20</v>
      </c>
      <c r="L54" s="61"/>
      <c r="M54" s="62"/>
    </row>
    <row r="55" ht="18" hidden="1" customHeight="1" spans="1:13">
      <c r="A55" s="47">
        <f t="shared" si="0"/>
        <v>54</v>
      </c>
      <c r="B55" s="49">
        <v>2573</v>
      </c>
      <c r="C55" s="47" t="s">
        <v>41</v>
      </c>
      <c r="D55" s="47" t="s">
        <v>986</v>
      </c>
      <c r="E55" s="47">
        <v>28424</v>
      </c>
      <c r="F55" s="54" t="s">
        <v>989</v>
      </c>
      <c r="G55" s="50">
        <v>67</v>
      </c>
      <c r="H55" s="21">
        <f>124-17</f>
        <v>107</v>
      </c>
      <c r="I55" s="59">
        <f t="shared" si="1"/>
        <v>1.59701492537313</v>
      </c>
      <c r="J55" s="60">
        <f t="shared" si="2"/>
        <v>40</v>
      </c>
      <c r="K55" s="61">
        <v>20</v>
      </c>
      <c r="L55" s="61"/>
      <c r="M55" s="62"/>
    </row>
    <row r="56" ht="18" hidden="1" customHeight="1" spans="1:13">
      <c r="A56" s="47">
        <f t="shared" si="0"/>
        <v>55</v>
      </c>
      <c r="B56" s="47">
        <v>2595</v>
      </c>
      <c r="C56" s="47" t="s">
        <v>27</v>
      </c>
      <c r="D56" s="47" t="s">
        <v>701</v>
      </c>
      <c r="E56" s="47">
        <v>16079</v>
      </c>
      <c r="F56" s="51" t="s">
        <v>990</v>
      </c>
      <c r="G56" s="50">
        <v>45</v>
      </c>
      <c r="H56" s="21">
        <v>21</v>
      </c>
      <c r="I56" s="59">
        <f t="shared" si="1"/>
        <v>0.466666666666667</v>
      </c>
      <c r="J56" s="60">
        <f t="shared" si="2"/>
        <v>-24</v>
      </c>
      <c r="K56" s="61"/>
      <c r="L56" s="61">
        <f t="shared" ref="L56:L61" si="5">J56*-1</f>
        <v>24</v>
      </c>
      <c r="M56" s="62"/>
    </row>
    <row r="57" ht="18" hidden="1" customHeight="1" spans="1:13">
      <c r="A57" s="47">
        <f t="shared" si="0"/>
        <v>56</v>
      </c>
      <c r="B57" s="47">
        <v>2595</v>
      </c>
      <c r="C57" s="47" t="s">
        <v>27</v>
      </c>
      <c r="D57" s="47" t="s">
        <v>701</v>
      </c>
      <c r="E57" s="47">
        <v>7107</v>
      </c>
      <c r="F57" s="51" t="s">
        <v>991</v>
      </c>
      <c r="G57" s="50">
        <v>45</v>
      </c>
      <c r="H57" s="21">
        <v>35</v>
      </c>
      <c r="I57" s="59">
        <f t="shared" si="1"/>
        <v>0.777777777777778</v>
      </c>
      <c r="J57" s="60">
        <f t="shared" si="2"/>
        <v>-10</v>
      </c>
      <c r="K57" s="61"/>
      <c r="L57" s="61">
        <f t="shared" si="5"/>
        <v>10</v>
      </c>
      <c r="M57" s="62"/>
    </row>
    <row r="58" ht="18" hidden="1" customHeight="1" spans="1:13">
      <c r="A58" s="47">
        <f t="shared" si="0"/>
        <v>57</v>
      </c>
      <c r="B58" s="49">
        <v>2595</v>
      </c>
      <c r="C58" s="47" t="s">
        <v>27</v>
      </c>
      <c r="D58" s="47" t="s">
        <v>701</v>
      </c>
      <c r="E58" s="49">
        <v>27943</v>
      </c>
      <c r="F58" s="49" t="s">
        <v>992</v>
      </c>
      <c r="G58" s="50">
        <v>45</v>
      </c>
      <c r="H58" s="21">
        <v>38</v>
      </c>
      <c r="I58" s="59">
        <f t="shared" si="1"/>
        <v>0.844444444444444</v>
      </c>
      <c r="J58" s="60">
        <f t="shared" si="2"/>
        <v>-7</v>
      </c>
      <c r="K58" s="61"/>
      <c r="L58" s="61">
        <f t="shared" si="5"/>
        <v>7</v>
      </c>
      <c r="M58" s="62"/>
    </row>
    <row r="59" ht="18" hidden="1" customHeight="1" spans="1:13">
      <c r="A59" s="47">
        <f t="shared" si="0"/>
        <v>58</v>
      </c>
      <c r="B59" s="47">
        <v>2595</v>
      </c>
      <c r="C59" s="47" t="s">
        <v>27</v>
      </c>
      <c r="D59" s="47" t="s">
        <v>701</v>
      </c>
      <c r="E59" s="47">
        <v>991137</v>
      </c>
      <c r="F59" s="53" t="s">
        <v>993</v>
      </c>
      <c r="G59" s="50">
        <v>45</v>
      </c>
      <c r="H59" s="21">
        <v>39</v>
      </c>
      <c r="I59" s="59">
        <f t="shared" si="1"/>
        <v>0.866666666666667</v>
      </c>
      <c r="J59" s="60">
        <f t="shared" si="2"/>
        <v>-6</v>
      </c>
      <c r="K59" s="61"/>
      <c r="L59" s="61">
        <f t="shared" si="5"/>
        <v>6</v>
      </c>
      <c r="M59" s="62"/>
    </row>
    <row r="60" ht="18" hidden="1" customHeight="1" spans="1:13">
      <c r="A60" s="47">
        <f t="shared" si="0"/>
        <v>59</v>
      </c>
      <c r="B60" s="49">
        <v>2595</v>
      </c>
      <c r="C60" s="47" t="s">
        <v>27</v>
      </c>
      <c r="D60" s="47" t="s">
        <v>701</v>
      </c>
      <c r="E60" s="49">
        <v>14108</v>
      </c>
      <c r="F60" s="49" t="s">
        <v>994</v>
      </c>
      <c r="G60" s="50">
        <v>45</v>
      </c>
      <c r="H60" s="21">
        <v>41</v>
      </c>
      <c r="I60" s="59">
        <f t="shared" si="1"/>
        <v>0.911111111111111</v>
      </c>
      <c r="J60" s="60">
        <f t="shared" si="2"/>
        <v>-4</v>
      </c>
      <c r="K60" s="61"/>
      <c r="L60" s="61">
        <f t="shared" si="5"/>
        <v>4</v>
      </c>
      <c r="M60" s="62"/>
    </row>
    <row r="61" ht="18" hidden="1" customHeight="1" spans="1:13">
      <c r="A61" s="47">
        <f t="shared" si="0"/>
        <v>60</v>
      </c>
      <c r="B61" s="47">
        <v>2595</v>
      </c>
      <c r="C61" s="47" t="s">
        <v>27</v>
      </c>
      <c r="D61" s="47" t="s">
        <v>701</v>
      </c>
      <c r="E61" s="47">
        <v>10613</v>
      </c>
      <c r="F61" s="51" t="s">
        <v>995</v>
      </c>
      <c r="G61" s="50">
        <v>45</v>
      </c>
      <c r="H61" s="21">
        <v>42</v>
      </c>
      <c r="I61" s="59">
        <f t="shared" si="1"/>
        <v>0.933333333333333</v>
      </c>
      <c r="J61" s="60">
        <f t="shared" si="2"/>
        <v>-3</v>
      </c>
      <c r="K61" s="61"/>
      <c r="L61" s="61">
        <f t="shared" si="5"/>
        <v>3</v>
      </c>
      <c r="M61" s="62"/>
    </row>
    <row r="62" ht="18" hidden="1" customHeight="1" spans="1:13">
      <c r="A62" s="47">
        <f t="shared" si="0"/>
        <v>61</v>
      </c>
      <c r="B62" s="47">
        <v>2595</v>
      </c>
      <c r="C62" s="47" t="s">
        <v>27</v>
      </c>
      <c r="D62" s="47" t="s">
        <v>701</v>
      </c>
      <c r="E62" s="47">
        <v>9563</v>
      </c>
      <c r="F62" s="47" t="s">
        <v>996</v>
      </c>
      <c r="G62" s="50">
        <v>45</v>
      </c>
      <c r="H62" s="21">
        <v>47</v>
      </c>
      <c r="I62" s="59">
        <f t="shared" si="1"/>
        <v>1.04444444444444</v>
      </c>
      <c r="J62" s="60">
        <f t="shared" si="2"/>
        <v>2</v>
      </c>
      <c r="K62" s="61">
        <f>J62*0.5</f>
        <v>1</v>
      </c>
      <c r="L62" s="61"/>
      <c r="M62" s="62"/>
    </row>
    <row r="63" ht="18" hidden="1" customHeight="1" spans="1:13">
      <c r="A63" s="47">
        <f t="shared" si="0"/>
        <v>62</v>
      </c>
      <c r="B63" s="49">
        <v>2595</v>
      </c>
      <c r="C63" s="47" t="s">
        <v>27</v>
      </c>
      <c r="D63" s="47" t="s">
        <v>701</v>
      </c>
      <c r="E63" s="49">
        <v>8592</v>
      </c>
      <c r="F63" s="49" t="s">
        <v>997</v>
      </c>
      <c r="G63" s="50">
        <v>45</v>
      </c>
      <c r="H63" s="21">
        <v>48</v>
      </c>
      <c r="I63" s="59">
        <f t="shared" si="1"/>
        <v>1.06666666666667</v>
      </c>
      <c r="J63" s="60">
        <f t="shared" si="2"/>
        <v>3</v>
      </c>
      <c r="K63" s="61">
        <f>J63*0.5</f>
        <v>1.5</v>
      </c>
      <c r="L63" s="61"/>
      <c r="M63" s="62"/>
    </row>
    <row r="64" ht="18" hidden="1" customHeight="1" spans="1:13">
      <c r="A64" s="47">
        <f t="shared" si="0"/>
        <v>63</v>
      </c>
      <c r="B64" s="47">
        <v>2713</v>
      </c>
      <c r="C64" s="47" t="s">
        <v>55</v>
      </c>
      <c r="D64" s="47" t="s">
        <v>786</v>
      </c>
      <c r="E64" s="47">
        <v>11004</v>
      </c>
      <c r="F64" s="51" t="s">
        <v>998</v>
      </c>
      <c r="G64" s="50">
        <v>60</v>
      </c>
      <c r="H64" s="21">
        <v>55</v>
      </c>
      <c r="I64" s="59">
        <f t="shared" si="1"/>
        <v>0.916666666666667</v>
      </c>
      <c r="J64" s="60">
        <f t="shared" si="2"/>
        <v>-5</v>
      </c>
      <c r="K64" s="61"/>
      <c r="L64" s="61">
        <f>J64*-1</f>
        <v>5</v>
      </c>
      <c r="M64" s="62"/>
    </row>
    <row r="65" ht="18" hidden="1" customHeight="1" spans="1:13">
      <c r="A65" s="47">
        <f t="shared" si="0"/>
        <v>64</v>
      </c>
      <c r="B65" s="47">
        <v>2713</v>
      </c>
      <c r="C65" s="47" t="s">
        <v>55</v>
      </c>
      <c r="D65" s="47" t="s">
        <v>786</v>
      </c>
      <c r="E65" s="47">
        <v>11537</v>
      </c>
      <c r="F65" s="51" t="s">
        <v>785</v>
      </c>
      <c r="G65" s="50">
        <v>60</v>
      </c>
      <c r="H65" s="21">
        <v>69</v>
      </c>
      <c r="I65" s="59">
        <f t="shared" si="1"/>
        <v>1.15</v>
      </c>
      <c r="J65" s="60">
        <f t="shared" si="2"/>
        <v>9</v>
      </c>
      <c r="K65" s="61">
        <f>J65*0.5</f>
        <v>4.5</v>
      </c>
      <c r="L65" s="61"/>
      <c r="M65" s="62"/>
    </row>
    <row r="66" ht="18" hidden="1" customHeight="1" spans="1:13">
      <c r="A66" s="47">
        <f t="shared" ref="A66:A129" si="6">ROW()-1</f>
        <v>65</v>
      </c>
      <c r="B66" s="47">
        <v>2714</v>
      </c>
      <c r="C66" s="47" t="s">
        <v>18</v>
      </c>
      <c r="D66" s="47" t="s">
        <v>626</v>
      </c>
      <c r="E66" s="47">
        <v>9749</v>
      </c>
      <c r="F66" s="51" t="s">
        <v>999</v>
      </c>
      <c r="G66" s="50">
        <v>45</v>
      </c>
      <c r="H66" s="21">
        <v>37</v>
      </c>
      <c r="I66" s="59">
        <f t="shared" ref="I66:I129" si="7">H66/G66</f>
        <v>0.822222222222222</v>
      </c>
      <c r="J66" s="60">
        <f t="shared" ref="J66:J129" si="8">H66-G66</f>
        <v>-8</v>
      </c>
      <c r="K66" s="61"/>
      <c r="L66" s="61">
        <f>J66*-1</f>
        <v>8</v>
      </c>
      <c r="M66" s="62"/>
    </row>
    <row r="67" ht="18" hidden="1" customHeight="1" spans="1:13">
      <c r="A67" s="47">
        <f t="shared" si="6"/>
        <v>66</v>
      </c>
      <c r="B67" s="47">
        <v>2714</v>
      </c>
      <c r="C67" s="47" t="s">
        <v>18</v>
      </c>
      <c r="D67" s="47" t="s">
        <v>626</v>
      </c>
      <c r="E67" s="47">
        <v>11382</v>
      </c>
      <c r="F67" s="51" t="s">
        <v>625</v>
      </c>
      <c r="G67" s="50">
        <v>45</v>
      </c>
      <c r="H67" s="21">
        <v>38</v>
      </c>
      <c r="I67" s="59">
        <f t="shared" si="7"/>
        <v>0.844444444444444</v>
      </c>
      <c r="J67" s="60">
        <f t="shared" si="8"/>
        <v>-7</v>
      </c>
      <c r="K67" s="61"/>
      <c r="L67" s="61">
        <f>J67*-1</f>
        <v>7</v>
      </c>
      <c r="M67" s="62"/>
    </row>
    <row r="68" ht="18" hidden="1" customHeight="1" spans="1:13">
      <c r="A68" s="47">
        <f t="shared" si="6"/>
        <v>67</v>
      </c>
      <c r="B68" s="49">
        <v>2715</v>
      </c>
      <c r="C68" s="47" t="s">
        <v>55</v>
      </c>
      <c r="D68" s="47" t="s">
        <v>58</v>
      </c>
      <c r="E68" s="49">
        <v>28554</v>
      </c>
      <c r="F68" s="49" t="s">
        <v>1000</v>
      </c>
      <c r="G68" s="50">
        <v>60</v>
      </c>
      <c r="H68" s="21">
        <v>11</v>
      </c>
      <c r="I68" s="59">
        <f t="shared" si="7"/>
        <v>0.183333333333333</v>
      </c>
      <c r="J68" s="60">
        <f t="shared" si="8"/>
        <v>-49</v>
      </c>
      <c r="K68" s="61"/>
      <c r="L68" s="61">
        <v>40</v>
      </c>
      <c r="M68" s="62"/>
    </row>
    <row r="69" ht="18" hidden="1" customHeight="1" spans="1:13">
      <c r="A69" s="47">
        <f t="shared" si="6"/>
        <v>68</v>
      </c>
      <c r="B69" s="47">
        <v>2715</v>
      </c>
      <c r="C69" s="47" t="s">
        <v>55</v>
      </c>
      <c r="D69" s="47" t="s">
        <v>58</v>
      </c>
      <c r="E69" s="47">
        <v>5501</v>
      </c>
      <c r="F69" s="51" t="s">
        <v>57</v>
      </c>
      <c r="G69" s="50">
        <v>60</v>
      </c>
      <c r="H69" s="21">
        <v>32</v>
      </c>
      <c r="I69" s="59">
        <f t="shared" si="7"/>
        <v>0.533333333333333</v>
      </c>
      <c r="J69" s="60">
        <f t="shared" si="8"/>
        <v>-28</v>
      </c>
      <c r="K69" s="61"/>
      <c r="L69" s="61">
        <f>J69*-1</f>
        <v>28</v>
      </c>
      <c r="M69" s="62"/>
    </row>
    <row r="70" ht="18" hidden="1" customHeight="1" spans="1:13">
      <c r="A70" s="47">
        <f t="shared" si="6"/>
        <v>69</v>
      </c>
      <c r="B70" s="47">
        <v>2717</v>
      </c>
      <c r="C70" s="47" t="s">
        <v>85</v>
      </c>
      <c r="D70" s="47" t="s">
        <v>1001</v>
      </c>
      <c r="E70" s="47">
        <v>13209</v>
      </c>
      <c r="F70" s="51" t="s">
        <v>170</v>
      </c>
      <c r="G70" s="50">
        <v>31</v>
      </c>
      <c r="H70" s="21">
        <v>31</v>
      </c>
      <c r="I70" s="59">
        <f t="shared" si="7"/>
        <v>1</v>
      </c>
      <c r="J70" s="60">
        <f t="shared" si="8"/>
        <v>0</v>
      </c>
      <c r="K70" s="61"/>
      <c r="L70" s="61"/>
      <c r="M70" s="62"/>
    </row>
    <row r="71" ht="18" hidden="1" customHeight="1" spans="1:13">
      <c r="A71" s="47">
        <f t="shared" si="6"/>
        <v>70</v>
      </c>
      <c r="B71" s="47">
        <v>2717</v>
      </c>
      <c r="C71" s="47" t="s">
        <v>85</v>
      </c>
      <c r="D71" s="47" t="s">
        <v>1001</v>
      </c>
      <c r="E71" s="47">
        <v>27737</v>
      </c>
      <c r="F71" s="53" t="s">
        <v>1002</v>
      </c>
      <c r="G71" s="50">
        <v>31</v>
      </c>
      <c r="H71" s="21">
        <v>35</v>
      </c>
      <c r="I71" s="59">
        <f t="shared" si="7"/>
        <v>1.12903225806452</v>
      </c>
      <c r="J71" s="60">
        <f t="shared" si="8"/>
        <v>4</v>
      </c>
      <c r="K71" s="61">
        <f>J71*0.5</f>
        <v>2</v>
      </c>
      <c r="L71" s="61"/>
      <c r="M71" s="62"/>
    </row>
    <row r="72" ht="18" hidden="1" customHeight="1" spans="1:13">
      <c r="A72" s="47">
        <f t="shared" si="6"/>
        <v>71</v>
      </c>
      <c r="B72" s="47">
        <v>2722</v>
      </c>
      <c r="C72" s="47" t="s">
        <v>85</v>
      </c>
      <c r="D72" s="53" t="s">
        <v>1003</v>
      </c>
      <c r="E72" s="53">
        <v>28782</v>
      </c>
      <c r="F72" s="53" t="s">
        <v>1004</v>
      </c>
      <c r="G72" s="50">
        <v>47</v>
      </c>
      <c r="H72" s="21">
        <v>59</v>
      </c>
      <c r="I72" s="59">
        <f t="shared" si="7"/>
        <v>1.25531914893617</v>
      </c>
      <c r="J72" s="60">
        <f t="shared" si="8"/>
        <v>12</v>
      </c>
      <c r="K72" s="61">
        <f>J72*0.5</f>
        <v>6</v>
      </c>
      <c r="L72" s="61"/>
      <c r="M72" s="62"/>
    </row>
    <row r="73" ht="18" hidden="1" customHeight="1" spans="1:13">
      <c r="A73" s="47">
        <f t="shared" si="6"/>
        <v>72</v>
      </c>
      <c r="B73" s="47">
        <v>2722</v>
      </c>
      <c r="C73" s="47" t="s">
        <v>85</v>
      </c>
      <c r="D73" s="47" t="s">
        <v>1003</v>
      </c>
      <c r="E73" s="53">
        <v>28781</v>
      </c>
      <c r="F73" s="53" t="s">
        <v>164</v>
      </c>
      <c r="G73" s="50">
        <v>47</v>
      </c>
      <c r="H73" s="21">
        <f>91-4</f>
        <v>87</v>
      </c>
      <c r="I73" s="59">
        <f t="shared" si="7"/>
        <v>1.85106382978723</v>
      </c>
      <c r="J73" s="60">
        <f t="shared" si="8"/>
        <v>40</v>
      </c>
      <c r="K73" s="61">
        <f>J73*0.5</f>
        <v>20</v>
      </c>
      <c r="L73" s="61"/>
      <c r="M73" s="62"/>
    </row>
    <row r="74" ht="18" hidden="1" customHeight="1" spans="1:13">
      <c r="A74" s="47">
        <f t="shared" si="6"/>
        <v>73</v>
      </c>
      <c r="B74" s="47">
        <v>2729</v>
      </c>
      <c r="C74" s="47" t="s">
        <v>85</v>
      </c>
      <c r="D74" s="47" t="s">
        <v>117</v>
      </c>
      <c r="E74" s="47">
        <v>11323</v>
      </c>
      <c r="F74" s="51" t="s">
        <v>116</v>
      </c>
      <c r="G74" s="50">
        <v>60</v>
      </c>
      <c r="H74" s="21">
        <v>56</v>
      </c>
      <c r="I74" s="59">
        <f t="shared" si="7"/>
        <v>0.933333333333333</v>
      </c>
      <c r="J74" s="60">
        <f t="shared" si="8"/>
        <v>-4</v>
      </c>
      <c r="K74" s="61"/>
      <c r="L74" s="61">
        <f>J74*-1</f>
        <v>4</v>
      </c>
      <c r="M74" s="62"/>
    </row>
    <row r="75" ht="18" hidden="1" customHeight="1" spans="1:13">
      <c r="A75" s="47">
        <f t="shared" si="6"/>
        <v>74</v>
      </c>
      <c r="B75" s="47">
        <v>2729</v>
      </c>
      <c r="C75" s="47" t="s">
        <v>85</v>
      </c>
      <c r="D75" s="47" t="s">
        <v>117</v>
      </c>
      <c r="E75" s="47">
        <v>5782</v>
      </c>
      <c r="F75" s="51" t="s">
        <v>1005</v>
      </c>
      <c r="G75" s="50">
        <v>60</v>
      </c>
      <c r="H75" s="21">
        <v>60</v>
      </c>
      <c r="I75" s="59">
        <f t="shared" si="7"/>
        <v>1</v>
      </c>
      <c r="J75" s="60">
        <f t="shared" si="8"/>
        <v>0</v>
      </c>
      <c r="K75" s="61"/>
      <c r="L75" s="61"/>
      <c r="M75" s="62"/>
    </row>
    <row r="76" ht="18" hidden="1" customHeight="1" spans="1:13">
      <c r="A76" s="47">
        <f t="shared" si="6"/>
        <v>75</v>
      </c>
      <c r="B76" s="47">
        <v>2730</v>
      </c>
      <c r="C76" s="47" t="s">
        <v>41</v>
      </c>
      <c r="D76" s="47" t="s">
        <v>596</v>
      </c>
      <c r="E76" s="47">
        <v>11178</v>
      </c>
      <c r="F76" s="51" t="s">
        <v>595</v>
      </c>
      <c r="G76" s="50">
        <v>68</v>
      </c>
      <c r="H76" s="21">
        <v>79</v>
      </c>
      <c r="I76" s="59">
        <f t="shared" si="7"/>
        <v>1.16176470588235</v>
      </c>
      <c r="J76" s="60">
        <f t="shared" si="8"/>
        <v>11</v>
      </c>
      <c r="K76" s="61">
        <f>J76*0.5</f>
        <v>5.5</v>
      </c>
      <c r="L76" s="61"/>
      <c r="M76" s="62"/>
    </row>
    <row r="77" ht="18" hidden="1" customHeight="1" spans="1:13">
      <c r="A77" s="47">
        <f t="shared" si="6"/>
        <v>76</v>
      </c>
      <c r="B77" s="47">
        <v>2730</v>
      </c>
      <c r="C77" s="47" t="s">
        <v>41</v>
      </c>
      <c r="D77" s="47" t="s">
        <v>596</v>
      </c>
      <c r="E77" s="47">
        <v>27710</v>
      </c>
      <c r="F77" s="53" t="s">
        <v>1006</v>
      </c>
      <c r="G77" s="50">
        <v>68</v>
      </c>
      <c r="H77" s="21">
        <v>83</v>
      </c>
      <c r="I77" s="59">
        <f t="shared" si="7"/>
        <v>1.22058823529412</v>
      </c>
      <c r="J77" s="60">
        <f t="shared" si="8"/>
        <v>15</v>
      </c>
      <c r="K77" s="61">
        <f>J77*0.5</f>
        <v>7.5</v>
      </c>
      <c r="L77" s="61"/>
      <c r="M77" s="62"/>
    </row>
    <row r="78" ht="18" hidden="1" customHeight="1" spans="1:13">
      <c r="A78" s="47">
        <f t="shared" si="6"/>
        <v>77</v>
      </c>
      <c r="B78" s="47">
        <v>2735</v>
      </c>
      <c r="C78" s="47" t="s">
        <v>41</v>
      </c>
      <c r="D78" s="47" t="s">
        <v>614</v>
      </c>
      <c r="E78" s="47">
        <v>14444</v>
      </c>
      <c r="F78" s="53" t="s">
        <v>1007</v>
      </c>
      <c r="G78" s="50">
        <v>30</v>
      </c>
      <c r="H78" s="21">
        <v>35</v>
      </c>
      <c r="I78" s="59">
        <f t="shared" si="7"/>
        <v>1.16666666666667</v>
      </c>
      <c r="J78" s="60">
        <f t="shared" si="8"/>
        <v>5</v>
      </c>
      <c r="K78" s="61">
        <f>J78*0.5</f>
        <v>2.5</v>
      </c>
      <c r="L78" s="61"/>
      <c r="M78" s="62"/>
    </row>
    <row r="79" ht="18" hidden="1" customHeight="1" spans="1:13">
      <c r="A79" s="47">
        <f t="shared" si="6"/>
        <v>78</v>
      </c>
      <c r="B79" s="47">
        <v>2735</v>
      </c>
      <c r="C79" s="47" t="s">
        <v>41</v>
      </c>
      <c r="D79" s="47" t="s">
        <v>614</v>
      </c>
      <c r="E79" s="47">
        <v>28404</v>
      </c>
      <c r="F79" s="54" t="s">
        <v>1008</v>
      </c>
      <c r="G79" s="50">
        <v>30</v>
      </c>
      <c r="H79" s="21">
        <v>36</v>
      </c>
      <c r="I79" s="59">
        <f t="shared" si="7"/>
        <v>1.2</v>
      </c>
      <c r="J79" s="60">
        <f t="shared" si="8"/>
        <v>6</v>
      </c>
      <c r="K79" s="61">
        <f>J79*0.5</f>
        <v>3</v>
      </c>
      <c r="L79" s="61"/>
      <c r="M79" s="62"/>
    </row>
    <row r="80" ht="18" hidden="1" customHeight="1" spans="1:13">
      <c r="A80" s="47">
        <f t="shared" si="6"/>
        <v>79</v>
      </c>
      <c r="B80" s="47">
        <v>2735</v>
      </c>
      <c r="C80" s="47" t="s">
        <v>41</v>
      </c>
      <c r="D80" s="47" t="s">
        <v>614</v>
      </c>
      <c r="E80" s="47">
        <v>10930</v>
      </c>
      <c r="F80" s="51" t="s">
        <v>613</v>
      </c>
      <c r="G80" s="50">
        <v>30</v>
      </c>
      <c r="H80" s="21">
        <v>41</v>
      </c>
      <c r="I80" s="59">
        <f t="shared" si="7"/>
        <v>1.36666666666667</v>
      </c>
      <c r="J80" s="60">
        <f t="shared" si="8"/>
        <v>11</v>
      </c>
      <c r="K80" s="61">
        <f>J80*0.5</f>
        <v>5.5</v>
      </c>
      <c r="L80" s="61"/>
      <c r="M80" s="62"/>
    </row>
    <row r="81" ht="18" hidden="1" customHeight="1" spans="1:13">
      <c r="A81" s="47">
        <f t="shared" si="6"/>
        <v>80</v>
      </c>
      <c r="B81" s="47">
        <v>2738</v>
      </c>
      <c r="C81" s="47" t="s">
        <v>85</v>
      </c>
      <c r="D81" s="47" t="s">
        <v>129</v>
      </c>
      <c r="E81" s="47">
        <v>8972</v>
      </c>
      <c r="F81" s="51" t="s">
        <v>1009</v>
      </c>
      <c r="G81" s="50">
        <v>45</v>
      </c>
      <c r="H81" s="21">
        <v>44</v>
      </c>
      <c r="I81" s="59">
        <f t="shared" si="7"/>
        <v>0.977777777777778</v>
      </c>
      <c r="J81" s="60">
        <f t="shared" si="8"/>
        <v>-1</v>
      </c>
      <c r="K81" s="61"/>
      <c r="L81" s="61">
        <f>J81*-1</f>
        <v>1</v>
      </c>
      <c r="M81" s="62"/>
    </row>
    <row r="82" ht="18" hidden="1" customHeight="1" spans="1:13">
      <c r="A82" s="47">
        <f t="shared" si="6"/>
        <v>81</v>
      </c>
      <c r="B82" s="47">
        <v>2738</v>
      </c>
      <c r="C82" s="47" t="s">
        <v>85</v>
      </c>
      <c r="D82" s="47" t="s">
        <v>129</v>
      </c>
      <c r="E82" s="47">
        <v>4033</v>
      </c>
      <c r="F82" s="47" t="s">
        <v>128</v>
      </c>
      <c r="G82" s="50">
        <v>45</v>
      </c>
      <c r="H82" s="21">
        <v>64</v>
      </c>
      <c r="I82" s="59">
        <f t="shared" si="7"/>
        <v>1.42222222222222</v>
      </c>
      <c r="J82" s="60">
        <f t="shared" si="8"/>
        <v>19</v>
      </c>
      <c r="K82" s="61">
        <f>J82*0.5</f>
        <v>9.5</v>
      </c>
      <c r="L82" s="61"/>
      <c r="M82" s="62"/>
    </row>
    <row r="83" ht="18" hidden="1" customHeight="1" spans="1:13">
      <c r="A83" s="47">
        <f t="shared" si="6"/>
        <v>82</v>
      </c>
      <c r="B83" s="47">
        <v>2738</v>
      </c>
      <c r="C83" s="47" t="s">
        <v>85</v>
      </c>
      <c r="D83" s="47" t="s">
        <v>129</v>
      </c>
      <c r="E83" s="47">
        <v>4435</v>
      </c>
      <c r="F83" s="51" t="s">
        <v>1010</v>
      </c>
      <c r="G83" s="50">
        <v>45</v>
      </c>
      <c r="H83" s="21">
        <v>60</v>
      </c>
      <c r="I83" s="59">
        <f t="shared" si="7"/>
        <v>1.33333333333333</v>
      </c>
      <c r="J83" s="60">
        <f t="shared" si="8"/>
        <v>15</v>
      </c>
      <c r="K83" s="61">
        <f>J83*0.5</f>
        <v>7.5</v>
      </c>
      <c r="L83" s="61"/>
      <c r="M83" s="62"/>
    </row>
    <row r="84" ht="18" hidden="1" customHeight="1" spans="1:13">
      <c r="A84" s="47">
        <f t="shared" si="6"/>
        <v>83</v>
      </c>
      <c r="B84" s="47">
        <v>2738</v>
      </c>
      <c r="C84" s="47" t="s">
        <v>85</v>
      </c>
      <c r="D84" s="47" t="s">
        <v>129</v>
      </c>
      <c r="E84" s="47">
        <v>26605</v>
      </c>
      <c r="F84" s="51" t="s">
        <v>1011</v>
      </c>
      <c r="G84" s="50">
        <v>45</v>
      </c>
      <c r="H84" s="21">
        <v>74</v>
      </c>
      <c r="I84" s="59">
        <f t="shared" si="7"/>
        <v>1.64444444444444</v>
      </c>
      <c r="J84" s="60">
        <f t="shared" si="8"/>
        <v>29</v>
      </c>
      <c r="K84" s="61">
        <f>J84*0.5</f>
        <v>14.5</v>
      </c>
      <c r="L84" s="61"/>
      <c r="M84" s="62"/>
    </row>
    <row r="85" ht="18" hidden="1" customHeight="1" spans="1:13">
      <c r="A85" s="47">
        <f t="shared" si="6"/>
        <v>84</v>
      </c>
      <c r="B85" s="47">
        <v>2741</v>
      </c>
      <c r="C85" s="47" t="s">
        <v>85</v>
      </c>
      <c r="D85" s="47" t="s">
        <v>135</v>
      </c>
      <c r="E85" s="47">
        <v>6123</v>
      </c>
      <c r="F85" s="51" t="s">
        <v>134</v>
      </c>
      <c r="G85" s="50">
        <v>60</v>
      </c>
      <c r="H85" s="21">
        <v>60</v>
      </c>
      <c r="I85" s="59">
        <f t="shared" si="7"/>
        <v>1</v>
      </c>
      <c r="J85" s="60">
        <f t="shared" si="8"/>
        <v>0</v>
      </c>
      <c r="K85" s="61"/>
      <c r="L85" s="61"/>
      <c r="M85" s="62"/>
    </row>
    <row r="86" ht="18" hidden="1" customHeight="1" spans="1:13">
      <c r="A86" s="47">
        <f t="shared" si="6"/>
        <v>85</v>
      </c>
      <c r="B86" s="47">
        <v>2741</v>
      </c>
      <c r="C86" s="47" t="s">
        <v>85</v>
      </c>
      <c r="D86" s="47" t="s">
        <v>135</v>
      </c>
      <c r="E86" s="47">
        <v>14992</v>
      </c>
      <c r="F86" s="51" t="s">
        <v>1012</v>
      </c>
      <c r="G86" s="50">
        <v>60</v>
      </c>
      <c r="H86" s="21">
        <v>68</v>
      </c>
      <c r="I86" s="59">
        <f t="shared" si="7"/>
        <v>1.13333333333333</v>
      </c>
      <c r="J86" s="60">
        <f t="shared" si="8"/>
        <v>8</v>
      </c>
      <c r="K86" s="61">
        <f>J86*0.5</f>
        <v>4</v>
      </c>
      <c r="L86" s="61"/>
      <c r="M86" s="62"/>
    </row>
    <row r="87" ht="18" hidden="1" customHeight="1" spans="1:13">
      <c r="A87" s="47">
        <f t="shared" si="6"/>
        <v>86</v>
      </c>
      <c r="B87" s="47">
        <v>2741</v>
      </c>
      <c r="C87" s="47" t="s">
        <v>85</v>
      </c>
      <c r="D87" s="47" t="s">
        <v>135</v>
      </c>
      <c r="E87" s="47">
        <v>28401</v>
      </c>
      <c r="F87" s="54" t="s">
        <v>1013</v>
      </c>
      <c r="G87" s="50">
        <v>60</v>
      </c>
      <c r="H87" s="21">
        <v>99</v>
      </c>
      <c r="I87" s="59">
        <f t="shared" si="7"/>
        <v>1.65</v>
      </c>
      <c r="J87" s="60">
        <f t="shared" si="8"/>
        <v>39</v>
      </c>
      <c r="K87" s="61">
        <f>J87*0.5</f>
        <v>19.5</v>
      </c>
      <c r="L87" s="61"/>
      <c r="M87" s="62"/>
    </row>
    <row r="88" ht="18" hidden="1" customHeight="1" spans="1:13">
      <c r="A88" s="47">
        <f t="shared" si="6"/>
        <v>87</v>
      </c>
      <c r="B88" s="47">
        <v>2751</v>
      </c>
      <c r="C88" s="47" t="s">
        <v>85</v>
      </c>
      <c r="D88" s="47" t="s">
        <v>123</v>
      </c>
      <c r="E88" s="47">
        <v>5701</v>
      </c>
      <c r="F88" s="51" t="s">
        <v>122</v>
      </c>
      <c r="G88" s="50">
        <v>90</v>
      </c>
      <c r="H88" s="21">
        <v>84</v>
      </c>
      <c r="I88" s="59">
        <f t="shared" si="7"/>
        <v>0.933333333333333</v>
      </c>
      <c r="J88" s="60">
        <f t="shared" si="8"/>
        <v>-6</v>
      </c>
      <c r="K88" s="61"/>
      <c r="L88" s="61">
        <f>J88*-1</f>
        <v>6</v>
      </c>
      <c r="M88" s="62"/>
    </row>
    <row r="89" ht="18" hidden="1" customHeight="1" spans="1:13">
      <c r="A89" s="47">
        <f t="shared" si="6"/>
        <v>88</v>
      </c>
      <c r="B89" s="47">
        <v>2755</v>
      </c>
      <c r="C89" s="47" t="s">
        <v>85</v>
      </c>
      <c r="D89" s="47" t="s">
        <v>1014</v>
      </c>
      <c r="E89" s="47">
        <v>15329</v>
      </c>
      <c r="F89" s="51" t="s">
        <v>1015</v>
      </c>
      <c r="G89" s="50">
        <v>47</v>
      </c>
      <c r="H89" s="21">
        <v>51</v>
      </c>
      <c r="I89" s="59">
        <f t="shared" si="7"/>
        <v>1.08510638297872</v>
      </c>
      <c r="J89" s="60">
        <f t="shared" si="8"/>
        <v>4</v>
      </c>
      <c r="K89" s="61">
        <f>J89*0.5</f>
        <v>2</v>
      </c>
      <c r="L89" s="61"/>
      <c r="M89" s="62"/>
    </row>
    <row r="90" ht="18" hidden="1" customHeight="1" spans="1:13">
      <c r="A90" s="47">
        <f t="shared" si="6"/>
        <v>89</v>
      </c>
      <c r="B90" s="47">
        <v>2755</v>
      </c>
      <c r="C90" s="47" t="s">
        <v>85</v>
      </c>
      <c r="D90" s="47" t="s">
        <v>1014</v>
      </c>
      <c r="E90" s="47">
        <v>8233</v>
      </c>
      <c r="F90" s="51" t="s">
        <v>1016</v>
      </c>
      <c r="G90" s="50">
        <v>47</v>
      </c>
      <c r="H90" s="21">
        <v>59</v>
      </c>
      <c r="I90" s="59">
        <f t="shared" si="7"/>
        <v>1.25531914893617</v>
      </c>
      <c r="J90" s="60">
        <f t="shared" si="8"/>
        <v>12</v>
      </c>
      <c r="K90" s="61">
        <f>J90*0.5</f>
        <v>6</v>
      </c>
      <c r="L90" s="61"/>
      <c r="M90" s="62"/>
    </row>
    <row r="91" ht="18" hidden="1" customHeight="1" spans="1:13">
      <c r="A91" s="47">
        <f t="shared" si="6"/>
        <v>90</v>
      </c>
      <c r="B91" s="47">
        <v>2755</v>
      </c>
      <c r="C91" s="47" t="s">
        <v>85</v>
      </c>
      <c r="D91" s="47" t="s">
        <v>1014</v>
      </c>
      <c r="E91" s="47">
        <v>4311</v>
      </c>
      <c r="F91" s="51" t="s">
        <v>152</v>
      </c>
      <c r="G91" s="50">
        <v>47</v>
      </c>
      <c r="H91" s="21">
        <v>82</v>
      </c>
      <c r="I91" s="59">
        <f t="shared" si="7"/>
        <v>1.74468085106383</v>
      </c>
      <c r="J91" s="60">
        <f t="shared" si="8"/>
        <v>35</v>
      </c>
      <c r="K91" s="61">
        <f>J91*0.5</f>
        <v>17.5</v>
      </c>
      <c r="L91" s="61"/>
      <c r="M91" s="62"/>
    </row>
    <row r="92" ht="18" hidden="1" customHeight="1" spans="1:13">
      <c r="A92" s="47">
        <f t="shared" si="6"/>
        <v>91</v>
      </c>
      <c r="B92" s="47">
        <v>2757</v>
      </c>
      <c r="C92" s="47" t="s">
        <v>18</v>
      </c>
      <c r="D92" s="47" t="s">
        <v>608</v>
      </c>
      <c r="E92" s="47">
        <v>16417</v>
      </c>
      <c r="F92" s="47" t="s">
        <v>1017</v>
      </c>
      <c r="G92" s="50">
        <v>60</v>
      </c>
      <c r="H92" s="21">
        <v>53</v>
      </c>
      <c r="I92" s="59">
        <f t="shared" si="7"/>
        <v>0.883333333333333</v>
      </c>
      <c r="J92" s="60">
        <f t="shared" si="8"/>
        <v>-7</v>
      </c>
      <c r="K92" s="61"/>
      <c r="L92" s="61">
        <f>J92*-1</f>
        <v>7</v>
      </c>
      <c r="M92" s="62"/>
    </row>
    <row r="93" ht="18" hidden="1" customHeight="1" spans="1:13">
      <c r="A93" s="47">
        <f t="shared" si="6"/>
        <v>92</v>
      </c>
      <c r="B93" s="47">
        <v>2757</v>
      </c>
      <c r="C93" s="47" t="s">
        <v>18</v>
      </c>
      <c r="D93" s="47" t="s">
        <v>608</v>
      </c>
      <c r="E93" s="47">
        <v>7006</v>
      </c>
      <c r="F93" s="51" t="s">
        <v>607</v>
      </c>
      <c r="G93" s="50">
        <v>60</v>
      </c>
      <c r="H93" s="21">
        <v>83</v>
      </c>
      <c r="I93" s="59">
        <f t="shared" si="7"/>
        <v>1.38333333333333</v>
      </c>
      <c r="J93" s="60">
        <f t="shared" si="8"/>
        <v>23</v>
      </c>
      <c r="K93" s="61">
        <f>J93*0.5</f>
        <v>11.5</v>
      </c>
      <c r="L93" s="61"/>
      <c r="M93" s="62"/>
    </row>
    <row r="94" ht="18" hidden="1" customHeight="1" spans="1:13">
      <c r="A94" s="47">
        <f t="shared" si="6"/>
        <v>93</v>
      </c>
      <c r="B94" s="47">
        <v>2757</v>
      </c>
      <c r="C94" s="47" t="s">
        <v>18</v>
      </c>
      <c r="D94" s="47" t="s">
        <v>608</v>
      </c>
      <c r="E94" s="47">
        <v>27604</v>
      </c>
      <c r="F94" s="53" t="s">
        <v>1018</v>
      </c>
      <c r="G94" s="50">
        <v>60</v>
      </c>
      <c r="H94" s="21">
        <v>100</v>
      </c>
      <c r="I94" s="59">
        <f t="shared" si="7"/>
        <v>1.66666666666667</v>
      </c>
      <c r="J94" s="60">
        <f t="shared" si="8"/>
        <v>40</v>
      </c>
      <c r="K94" s="61">
        <f>J94*0.5</f>
        <v>20</v>
      </c>
      <c r="L94" s="61"/>
      <c r="M94" s="62"/>
    </row>
    <row r="95" ht="18" hidden="1" customHeight="1" spans="1:13">
      <c r="A95" s="47">
        <f t="shared" si="6"/>
        <v>94</v>
      </c>
      <c r="B95" s="49">
        <v>2771</v>
      </c>
      <c r="C95" s="47" t="s">
        <v>85</v>
      </c>
      <c r="D95" s="47" t="s">
        <v>1019</v>
      </c>
      <c r="E95" s="47">
        <v>26636</v>
      </c>
      <c r="F95" s="53" t="s">
        <v>1020</v>
      </c>
      <c r="G95" s="50">
        <v>31</v>
      </c>
      <c r="H95" s="21">
        <v>38</v>
      </c>
      <c r="I95" s="59">
        <f t="shared" si="7"/>
        <v>1.2258064516129</v>
      </c>
      <c r="J95" s="60">
        <f t="shared" si="8"/>
        <v>7</v>
      </c>
      <c r="K95" s="61">
        <f>J95*0.5</f>
        <v>3.5</v>
      </c>
      <c r="L95" s="61"/>
      <c r="M95" s="62"/>
    </row>
    <row r="96" ht="18" hidden="1" customHeight="1" spans="1:13">
      <c r="A96" s="47">
        <f t="shared" si="6"/>
        <v>95</v>
      </c>
      <c r="B96" s="47">
        <v>2771</v>
      </c>
      <c r="C96" s="47" t="s">
        <v>85</v>
      </c>
      <c r="D96" s="47" t="s">
        <v>1019</v>
      </c>
      <c r="E96" s="47">
        <v>13020</v>
      </c>
      <c r="F96" s="51" t="s">
        <v>158</v>
      </c>
      <c r="G96" s="50">
        <v>31</v>
      </c>
      <c r="H96" s="21">
        <v>63</v>
      </c>
      <c r="I96" s="59">
        <f t="shared" si="7"/>
        <v>2.03225806451613</v>
      </c>
      <c r="J96" s="60">
        <f t="shared" si="8"/>
        <v>32</v>
      </c>
      <c r="K96" s="61">
        <f>J96*0.5</f>
        <v>16</v>
      </c>
      <c r="L96" s="61"/>
      <c r="M96" s="62"/>
    </row>
    <row r="97" ht="18" hidden="1" customHeight="1" spans="1:13">
      <c r="A97" s="47">
        <f t="shared" si="6"/>
        <v>96</v>
      </c>
      <c r="B97" s="47">
        <v>2778</v>
      </c>
      <c r="C97" s="47" t="s">
        <v>18</v>
      </c>
      <c r="D97" s="47" t="s">
        <v>470</v>
      </c>
      <c r="E97" s="47">
        <v>10186</v>
      </c>
      <c r="F97" s="51" t="s">
        <v>1021</v>
      </c>
      <c r="G97" s="50">
        <v>62</v>
      </c>
      <c r="H97" s="21">
        <v>50</v>
      </c>
      <c r="I97" s="59">
        <f t="shared" si="7"/>
        <v>0.806451612903226</v>
      </c>
      <c r="J97" s="60">
        <f t="shared" si="8"/>
        <v>-12</v>
      </c>
      <c r="K97" s="61"/>
      <c r="L97" s="61"/>
      <c r="M97" s="62" t="s">
        <v>1022</v>
      </c>
    </row>
    <row r="98" ht="18" hidden="1" customHeight="1" spans="1:13">
      <c r="A98" s="47">
        <f t="shared" si="6"/>
        <v>97</v>
      </c>
      <c r="B98" s="47">
        <v>2778</v>
      </c>
      <c r="C98" s="47" t="s">
        <v>18</v>
      </c>
      <c r="D98" s="47" t="s">
        <v>470</v>
      </c>
      <c r="E98" s="47">
        <v>5457</v>
      </c>
      <c r="F98" s="51" t="s">
        <v>469</v>
      </c>
      <c r="G98" s="50">
        <v>62</v>
      </c>
      <c r="H98" s="21">
        <v>59</v>
      </c>
      <c r="I98" s="59">
        <f t="shared" si="7"/>
        <v>0.951612903225806</v>
      </c>
      <c r="J98" s="60">
        <f t="shared" si="8"/>
        <v>-3</v>
      </c>
      <c r="K98" s="61"/>
      <c r="L98" s="61"/>
      <c r="M98" s="62" t="s">
        <v>1022</v>
      </c>
    </row>
    <row r="99" ht="18" hidden="1" customHeight="1" spans="1:13">
      <c r="A99" s="47">
        <f t="shared" si="6"/>
        <v>98</v>
      </c>
      <c r="B99" s="47">
        <v>2791</v>
      </c>
      <c r="C99" s="47" t="s">
        <v>27</v>
      </c>
      <c r="D99" s="47" t="s">
        <v>50</v>
      </c>
      <c r="E99" s="47">
        <v>11752</v>
      </c>
      <c r="F99" s="51" t="s">
        <v>49</v>
      </c>
      <c r="G99" s="50">
        <v>150</v>
      </c>
      <c r="H99" s="21">
        <v>190</v>
      </c>
      <c r="I99" s="59">
        <f t="shared" si="7"/>
        <v>1.26666666666667</v>
      </c>
      <c r="J99" s="60">
        <f t="shared" si="8"/>
        <v>40</v>
      </c>
      <c r="K99" s="61">
        <v>20</v>
      </c>
      <c r="L99" s="61"/>
      <c r="M99" s="62"/>
    </row>
    <row r="100" ht="18" hidden="1" customHeight="1" spans="1:13">
      <c r="A100" s="47">
        <f t="shared" si="6"/>
        <v>99</v>
      </c>
      <c r="B100" s="47">
        <v>2797</v>
      </c>
      <c r="C100" s="47" t="s">
        <v>18</v>
      </c>
      <c r="D100" s="47" t="s">
        <v>568</v>
      </c>
      <c r="E100" s="47">
        <v>7917</v>
      </c>
      <c r="F100" s="51" t="s">
        <v>1023</v>
      </c>
      <c r="G100" s="50">
        <v>45</v>
      </c>
      <c r="H100" s="21">
        <v>24</v>
      </c>
      <c r="I100" s="59">
        <f t="shared" si="7"/>
        <v>0.533333333333333</v>
      </c>
      <c r="J100" s="60">
        <f t="shared" si="8"/>
        <v>-21</v>
      </c>
      <c r="K100" s="61"/>
      <c r="L100" s="61"/>
      <c r="M100" s="62" t="s">
        <v>1022</v>
      </c>
    </row>
    <row r="101" ht="18" hidden="1" customHeight="1" spans="1:13">
      <c r="A101" s="47">
        <f t="shared" si="6"/>
        <v>100</v>
      </c>
      <c r="B101" s="47">
        <v>2797</v>
      </c>
      <c r="C101" s="47" t="s">
        <v>18</v>
      </c>
      <c r="D101" s="47" t="s">
        <v>568</v>
      </c>
      <c r="E101" s="47">
        <v>5527</v>
      </c>
      <c r="F101" s="51" t="s">
        <v>567</v>
      </c>
      <c r="G101" s="50">
        <v>45</v>
      </c>
      <c r="H101" s="21">
        <v>60</v>
      </c>
      <c r="I101" s="59">
        <f t="shared" si="7"/>
        <v>1.33333333333333</v>
      </c>
      <c r="J101" s="60">
        <f t="shared" si="8"/>
        <v>15</v>
      </c>
      <c r="K101" s="61">
        <f>J101*0.5</f>
        <v>7.5</v>
      </c>
      <c r="L101" s="61"/>
      <c r="M101" s="62" t="s">
        <v>1022</v>
      </c>
    </row>
    <row r="102" ht="18" hidden="1" customHeight="1" spans="1:13">
      <c r="A102" s="47">
        <f t="shared" si="6"/>
        <v>101</v>
      </c>
      <c r="B102" s="47">
        <v>2802</v>
      </c>
      <c r="C102" s="47" t="s">
        <v>18</v>
      </c>
      <c r="D102" s="47" t="s">
        <v>1024</v>
      </c>
      <c r="E102" s="47">
        <v>12462</v>
      </c>
      <c r="F102" s="51" t="s">
        <v>452</v>
      </c>
      <c r="G102" s="50">
        <v>75</v>
      </c>
      <c r="H102" s="21">
        <v>81</v>
      </c>
      <c r="I102" s="59">
        <f t="shared" si="7"/>
        <v>1.08</v>
      </c>
      <c r="J102" s="60">
        <f t="shared" si="8"/>
        <v>6</v>
      </c>
      <c r="K102" s="61">
        <f>J102*0.5</f>
        <v>3</v>
      </c>
      <c r="L102" s="61"/>
      <c r="M102" s="62"/>
    </row>
    <row r="103" ht="18" hidden="1" customHeight="1" spans="1:13">
      <c r="A103" s="47">
        <f t="shared" si="6"/>
        <v>102</v>
      </c>
      <c r="B103" s="47">
        <v>2802</v>
      </c>
      <c r="C103" s="47" t="s">
        <v>18</v>
      </c>
      <c r="D103" s="47" t="s">
        <v>1024</v>
      </c>
      <c r="E103" s="47">
        <v>16061</v>
      </c>
      <c r="F103" s="51" t="s">
        <v>1025</v>
      </c>
      <c r="G103" s="50">
        <v>75</v>
      </c>
      <c r="H103" s="21">
        <v>115</v>
      </c>
      <c r="I103" s="59">
        <f t="shared" si="7"/>
        <v>1.53333333333333</v>
      </c>
      <c r="J103" s="60">
        <f t="shared" si="8"/>
        <v>40</v>
      </c>
      <c r="K103" s="61">
        <f>J103*0.5</f>
        <v>20</v>
      </c>
      <c r="L103" s="61"/>
      <c r="M103" s="62"/>
    </row>
    <row r="104" ht="18" hidden="1" customHeight="1" spans="1:13">
      <c r="A104" s="47">
        <f t="shared" si="6"/>
        <v>103</v>
      </c>
      <c r="B104" s="47">
        <v>2804</v>
      </c>
      <c r="C104" s="47" t="s">
        <v>18</v>
      </c>
      <c r="D104" s="47" t="s">
        <v>491</v>
      </c>
      <c r="E104" s="47">
        <v>10907</v>
      </c>
      <c r="F104" s="51" t="s">
        <v>1026</v>
      </c>
      <c r="G104" s="50">
        <v>45</v>
      </c>
      <c r="H104" s="21">
        <v>38</v>
      </c>
      <c r="I104" s="59">
        <f t="shared" si="7"/>
        <v>0.844444444444444</v>
      </c>
      <c r="J104" s="60">
        <f t="shared" si="8"/>
        <v>-7</v>
      </c>
      <c r="K104" s="61"/>
      <c r="L104" s="61">
        <f>J104*-1</f>
        <v>7</v>
      </c>
      <c r="M104" s="62"/>
    </row>
    <row r="105" ht="18" hidden="1" customHeight="1" spans="1:13">
      <c r="A105" s="47">
        <f t="shared" si="6"/>
        <v>104</v>
      </c>
      <c r="B105" s="47">
        <v>2804</v>
      </c>
      <c r="C105" s="47" t="s">
        <v>18</v>
      </c>
      <c r="D105" s="47" t="s">
        <v>491</v>
      </c>
      <c r="E105" s="47">
        <v>11964</v>
      </c>
      <c r="F105" s="51" t="s">
        <v>490</v>
      </c>
      <c r="G105" s="50">
        <v>45</v>
      </c>
      <c r="H105" s="21">
        <v>62</v>
      </c>
      <c r="I105" s="59">
        <f t="shared" si="7"/>
        <v>1.37777777777778</v>
      </c>
      <c r="J105" s="60">
        <f t="shared" si="8"/>
        <v>17</v>
      </c>
      <c r="K105" s="61">
        <f>J105*0.5</f>
        <v>8.5</v>
      </c>
      <c r="L105" s="61"/>
      <c r="M105" s="62"/>
    </row>
    <row r="106" ht="18" hidden="1" customHeight="1" spans="1:13">
      <c r="A106" s="47">
        <f t="shared" si="6"/>
        <v>105</v>
      </c>
      <c r="B106" s="47">
        <v>2808</v>
      </c>
      <c r="C106" s="47" t="s">
        <v>18</v>
      </c>
      <c r="D106" s="47" t="s">
        <v>574</v>
      </c>
      <c r="E106" s="47">
        <v>12454</v>
      </c>
      <c r="F106" s="51" t="s">
        <v>573</v>
      </c>
      <c r="G106" s="50">
        <v>60</v>
      </c>
      <c r="H106" s="21">
        <v>56</v>
      </c>
      <c r="I106" s="59">
        <f t="shared" si="7"/>
        <v>0.933333333333333</v>
      </c>
      <c r="J106" s="60">
        <f t="shared" si="8"/>
        <v>-4</v>
      </c>
      <c r="K106" s="61"/>
      <c r="L106" s="61">
        <f>J106*-1</f>
        <v>4</v>
      </c>
      <c r="M106" s="62"/>
    </row>
    <row r="107" ht="18" hidden="1" customHeight="1" spans="1:13">
      <c r="A107" s="47">
        <f t="shared" si="6"/>
        <v>106</v>
      </c>
      <c r="B107" s="47">
        <v>2808</v>
      </c>
      <c r="C107" s="47" t="s">
        <v>18</v>
      </c>
      <c r="D107" s="47" t="s">
        <v>574</v>
      </c>
      <c r="E107" s="47">
        <v>12669</v>
      </c>
      <c r="F107" s="51" t="s">
        <v>1027</v>
      </c>
      <c r="G107" s="50">
        <v>60</v>
      </c>
      <c r="H107" s="21">
        <v>63</v>
      </c>
      <c r="I107" s="59">
        <f t="shared" si="7"/>
        <v>1.05</v>
      </c>
      <c r="J107" s="60">
        <f t="shared" si="8"/>
        <v>3</v>
      </c>
      <c r="K107" s="61">
        <f>J107*0.5</f>
        <v>1.5</v>
      </c>
      <c r="L107" s="61"/>
      <c r="M107" s="62"/>
    </row>
    <row r="108" ht="18" hidden="1" customHeight="1" spans="1:13">
      <c r="A108" s="47">
        <f t="shared" si="6"/>
        <v>107</v>
      </c>
      <c r="B108" s="47">
        <v>2813</v>
      </c>
      <c r="C108" s="47" t="s">
        <v>27</v>
      </c>
      <c r="D108" s="47" t="s">
        <v>707</v>
      </c>
      <c r="E108" s="48">
        <v>1002851</v>
      </c>
      <c r="F108" s="47" t="s">
        <v>706</v>
      </c>
      <c r="G108" s="50">
        <v>90</v>
      </c>
      <c r="H108" s="21">
        <v>85</v>
      </c>
      <c r="I108" s="59">
        <f t="shared" si="7"/>
        <v>0.944444444444444</v>
      </c>
      <c r="J108" s="60">
        <f t="shared" si="8"/>
        <v>-5</v>
      </c>
      <c r="K108" s="61"/>
      <c r="L108" s="61">
        <f>J108*-1</f>
        <v>5</v>
      </c>
      <c r="M108" s="62"/>
    </row>
    <row r="109" ht="18" hidden="1" customHeight="1" spans="1:13">
      <c r="A109" s="47">
        <f t="shared" si="6"/>
        <v>108</v>
      </c>
      <c r="B109" s="47">
        <v>2816</v>
      </c>
      <c r="C109" s="47" t="s">
        <v>18</v>
      </c>
      <c r="D109" s="47" t="s">
        <v>556</v>
      </c>
      <c r="E109" s="47">
        <v>15726</v>
      </c>
      <c r="F109" s="51" t="s">
        <v>1028</v>
      </c>
      <c r="G109" s="50">
        <v>45</v>
      </c>
      <c r="H109" s="21">
        <v>47</v>
      </c>
      <c r="I109" s="59">
        <f t="shared" si="7"/>
        <v>1.04444444444444</v>
      </c>
      <c r="J109" s="60">
        <f t="shared" si="8"/>
        <v>2</v>
      </c>
      <c r="K109" s="61">
        <f>J109*0.5</f>
        <v>1</v>
      </c>
      <c r="L109" s="61"/>
      <c r="M109" s="62"/>
    </row>
    <row r="110" ht="18" hidden="1" customHeight="1" spans="1:13">
      <c r="A110" s="47">
        <f t="shared" si="6"/>
        <v>109</v>
      </c>
      <c r="B110" s="49">
        <v>2816</v>
      </c>
      <c r="C110" s="47" t="s">
        <v>18</v>
      </c>
      <c r="D110" s="47" t="s">
        <v>556</v>
      </c>
      <c r="E110" s="49">
        <v>28797</v>
      </c>
      <c r="F110" s="49" t="s">
        <v>1029</v>
      </c>
      <c r="G110" s="50">
        <v>45</v>
      </c>
      <c r="H110" s="21">
        <v>52</v>
      </c>
      <c r="I110" s="59">
        <f t="shared" si="7"/>
        <v>1.15555555555556</v>
      </c>
      <c r="J110" s="60">
        <f t="shared" si="8"/>
        <v>7</v>
      </c>
      <c r="K110" s="61">
        <f>J110*0.5</f>
        <v>3.5</v>
      </c>
      <c r="L110" s="61"/>
      <c r="M110" s="62"/>
    </row>
    <row r="111" ht="18" hidden="1" customHeight="1" spans="1:13">
      <c r="A111" s="47">
        <f t="shared" si="6"/>
        <v>110</v>
      </c>
      <c r="B111" s="47">
        <v>2817</v>
      </c>
      <c r="C111" s="47" t="s">
        <v>41</v>
      </c>
      <c r="D111" s="47" t="s">
        <v>562</v>
      </c>
      <c r="E111" s="47">
        <v>14379</v>
      </c>
      <c r="F111" s="51" t="s">
        <v>561</v>
      </c>
      <c r="G111" s="50">
        <v>40</v>
      </c>
      <c r="H111" s="21">
        <v>32</v>
      </c>
      <c r="I111" s="59">
        <f t="shared" si="7"/>
        <v>0.8</v>
      </c>
      <c r="J111" s="60">
        <f t="shared" si="8"/>
        <v>-8</v>
      </c>
      <c r="K111" s="61"/>
      <c r="L111" s="61">
        <f>J111*-1</f>
        <v>8</v>
      </c>
      <c r="M111" s="62"/>
    </row>
    <row r="112" ht="18" hidden="1" customHeight="1" spans="1:13">
      <c r="A112" s="47">
        <f t="shared" si="6"/>
        <v>111</v>
      </c>
      <c r="B112" s="47">
        <v>2817</v>
      </c>
      <c r="C112" s="47" t="s">
        <v>41</v>
      </c>
      <c r="D112" s="47" t="s">
        <v>562</v>
      </c>
      <c r="E112" s="47">
        <v>27918</v>
      </c>
      <c r="F112" s="53" t="s">
        <v>1030</v>
      </c>
      <c r="G112" s="50">
        <v>40</v>
      </c>
      <c r="H112" s="21">
        <v>42</v>
      </c>
      <c r="I112" s="59">
        <f t="shared" si="7"/>
        <v>1.05</v>
      </c>
      <c r="J112" s="60">
        <f t="shared" si="8"/>
        <v>2</v>
      </c>
      <c r="K112" s="61">
        <f t="shared" ref="K112:K119" si="9">J112*0.5</f>
        <v>1</v>
      </c>
      <c r="L112" s="61"/>
      <c r="M112" s="62"/>
    </row>
    <row r="113" ht="18" hidden="1" customHeight="1" spans="1:13">
      <c r="A113" s="47">
        <f t="shared" si="6"/>
        <v>112</v>
      </c>
      <c r="B113" s="47">
        <v>2817</v>
      </c>
      <c r="C113" s="47" t="s">
        <v>41</v>
      </c>
      <c r="D113" s="47" t="s">
        <v>562</v>
      </c>
      <c r="E113" s="53">
        <v>28718</v>
      </c>
      <c r="F113" s="53" t="s">
        <v>1031</v>
      </c>
      <c r="G113" s="50">
        <v>40</v>
      </c>
      <c r="H113" s="21">
        <v>42</v>
      </c>
      <c r="I113" s="59">
        <f t="shared" si="7"/>
        <v>1.05</v>
      </c>
      <c r="J113" s="60">
        <f t="shared" si="8"/>
        <v>2</v>
      </c>
      <c r="K113" s="61">
        <f t="shared" si="9"/>
        <v>1</v>
      </c>
      <c r="L113" s="61"/>
      <c r="M113" s="62"/>
    </row>
    <row r="114" ht="18" hidden="1" customHeight="1" spans="1:13">
      <c r="A114" s="47">
        <f t="shared" si="6"/>
        <v>113</v>
      </c>
      <c r="B114" s="47">
        <v>2819</v>
      </c>
      <c r="C114" s="47" t="s">
        <v>18</v>
      </c>
      <c r="D114" s="47" t="s">
        <v>580</v>
      </c>
      <c r="E114" s="47">
        <v>13304</v>
      </c>
      <c r="F114" s="47" t="s">
        <v>579</v>
      </c>
      <c r="G114" s="50">
        <v>45</v>
      </c>
      <c r="H114" s="21">
        <v>48</v>
      </c>
      <c r="I114" s="59">
        <f t="shared" si="7"/>
        <v>1.06666666666667</v>
      </c>
      <c r="J114" s="60">
        <f t="shared" si="8"/>
        <v>3</v>
      </c>
      <c r="K114" s="61">
        <f t="shared" si="9"/>
        <v>1.5</v>
      </c>
      <c r="L114" s="61"/>
      <c r="M114" s="62"/>
    </row>
    <row r="115" ht="18" hidden="1" customHeight="1" spans="1:13">
      <c r="A115" s="47">
        <f t="shared" si="6"/>
        <v>114</v>
      </c>
      <c r="B115" s="47">
        <v>2819</v>
      </c>
      <c r="C115" s="47" t="s">
        <v>18</v>
      </c>
      <c r="D115" s="47" t="s">
        <v>580</v>
      </c>
      <c r="E115" s="47">
        <v>9140</v>
      </c>
      <c r="F115" s="51" t="s">
        <v>1032</v>
      </c>
      <c r="G115" s="50">
        <v>45</v>
      </c>
      <c r="H115" s="21">
        <v>54</v>
      </c>
      <c r="I115" s="59">
        <f t="shared" si="7"/>
        <v>1.2</v>
      </c>
      <c r="J115" s="60">
        <f t="shared" si="8"/>
        <v>9</v>
      </c>
      <c r="K115" s="61">
        <f t="shared" si="9"/>
        <v>4.5</v>
      </c>
      <c r="L115" s="61"/>
      <c r="M115" s="62"/>
    </row>
    <row r="116" ht="18" hidden="1" customHeight="1" spans="1:13">
      <c r="A116" s="47">
        <f t="shared" si="6"/>
        <v>115</v>
      </c>
      <c r="B116" s="47">
        <v>2820</v>
      </c>
      <c r="C116" s="47" t="s">
        <v>27</v>
      </c>
      <c r="D116" s="47" t="s">
        <v>1033</v>
      </c>
      <c r="E116" s="47">
        <v>11620</v>
      </c>
      <c r="F116" s="53" t="s">
        <v>718</v>
      </c>
      <c r="G116" s="50">
        <v>45</v>
      </c>
      <c r="H116" s="21">
        <v>47</v>
      </c>
      <c r="I116" s="59">
        <f t="shared" si="7"/>
        <v>1.04444444444444</v>
      </c>
      <c r="J116" s="60">
        <f t="shared" si="8"/>
        <v>2</v>
      </c>
      <c r="K116" s="61">
        <f t="shared" si="9"/>
        <v>1</v>
      </c>
      <c r="L116" s="61"/>
      <c r="M116" s="62"/>
    </row>
    <row r="117" ht="18" hidden="1" customHeight="1" spans="1:13">
      <c r="A117" s="47">
        <f t="shared" si="6"/>
        <v>116</v>
      </c>
      <c r="B117" s="47">
        <v>2820</v>
      </c>
      <c r="C117" s="47" t="s">
        <v>27</v>
      </c>
      <c r="D117" s="47" t="s">
        <v>1033</v>
      </c>
      <c r="E117" s="47">
        <v>9190</v>
      </c>
      <c r="F117" s="47" t="s">
        <v>1034</v>
      </c>
      <c r="G117" s="50">
        <v>45</v>
      </c>
      <c r="H117" s="21">
        <v>51</v>
      </c>
      <c r="I117" s="59">
        <f t="shared" si="7"/>
        <v>1.13333333333333</v>
      </c>
      <c r="J117" s="60">
        <f t="shared" si="8"/>
        <v>6</v>
      </c>
      <c r="K117" s="61">
        <f t="shared" si="9"/>
        <v>3</v>
      </c>
      <c r="L117" s="61"/>
      <c r="M117" s="62"/>
    </row>
    <row r="118" ht="18" hidden="1" customHeight="1" spans="1:13">
      <c r="A118" s="47">
        <f t="shared" si="6"/>
        <v>117</v>
      </c>
      <c r="B118" s="47">
        <v>2826</v>
      </c>
      <c r="C118" s="47" t="s">
        <v>18</v>
      </c>
      <c r="D118" s="47" t="s">
        <v>464</v>
      </c>
      <c r="E118" s="47">
        <v>27811</v>
      </c>
      <c r="F118" s="53" t="s">
        <v>1035</v>
      </c>
      <c r="G118" s="50">
        <v>62</v>
      </c>
      <c r="H118" s="21">
        <v>76</v>
      </c>
      <c r="I118" s="59">
        <f t="shared" si="7"/>
        <v>1.2258064516129</v>
      </c>
      <c r="J118" s="60">
        <f t="shared" si="8"/>
        <v>14</v>
      </c>
      <c r="K118" s="61">
        <f t="shared" si="9"/>
        <v>7</v>
      </c>
      <c r="L118" s="61"/>
      <c r="M118" s="62"/>
    </row>
    <row r="119" ht="18" hidden="1" customHeight="1" spans="1:13">
      <c r="A119" s="47">
        <f t="shared" si="6"/>
        <v>118</v>
      </c>
      <c r="B119" s="47">
        <v>2826</v>
      </c>
      <c r="C119" s="47" t="s">
        <v>18</v>
      </c>
      <c r="D119" s="47" t="s">
        <v>464</v>
      </c>
      <c r="E119" s="47">
        <v>15083</v>
      </c>
      <c r="F119" s="51" t="s">
        <v>463</v>
      </c>
      <c r="G119" s="50">
        <v>62</v>
      </c>
      <c r="H119" s="21">
        <v>83</v>
      </c>
      <c r="I119" s="59">
        <f t="shared" si="7"/>
        <v>1.33870967741935</v>
      </c>
      <c r="J119" s="60">
        <f t="shared" si="8"/>
        <v>21</v>
      </c>
      <c r="K119" s="61">
        <f t="shared" si="9"/>
        <v>10.5</v>
      </c>
      <c r="L119" s="61"/>
      <c r="M119" s="62"/>
    </row>
    <row r="120" ht="18" hidden="1" customHeight="1" spans="1:13">
      <c r="A120" s="47">
        <f t="shared" si="6"/>
        <v>119</v>
      </c>
      <c r="B120" s="47">
        <v>2834</v>
      </c>
      <c r="C120" s="47" t="s">
        <v>27</v>
      </c>
      <c r="D120" s="54" t="s">
        <v>713</v>
      </c>
      <c r="E120" s="47">
        <v>28395</v>
      </c>
      <c r="F120" s="54" t="s">
        <v>1036</v>
      </c>
      <c r="G120" s="50">
        <v>55</v>
      </c>
      <c r="H120" s="21">
        <v>55</v>
      </c>
      <c r="I120" s="59">
        <f t="shared" si="7"/>
        <v>1</v>
      </c>
      <c r="J120" s="60">
        <f t="shared" si="8"/>
        <v>0</v>
      </c>
      <c r="K120" s="61"/>
      <c r="L120" s="61"/>
      <c r="M120" s="62"/>
    </row>
    <row r="121" ht="18" hidden="1" customHeight="1" spans="1:13">
      <c r="A121" s="47">
        <f t="shared" si="6"/>
        <v>120</v>
      </c>
      <c r="B121" s="47">
        <v>2834</v>
      </c>
      <c r="C121" s="47" t="s">
        <v>27</v>
      </c>
      <c r="D121" s="47" t="s">
        <v>713</v>
      </c>
      <c r="E121" s="47">
        <v>12255</v>
      </c>
      <c r="F121" s="47" t="s">
        <v>712</v>
      </c>
      <c r="G121" s="50">
        <v>55</v>
      </c>
      <c r="H121" s="21">
        <v>48</v>
      </c>
      <c r="I121" s="59">
        <f t="shared" si="7"/>
        <v>0.872727272727273</v>
      </c>
      <c r="J121" s="60">
        <f t="shared" si="8"/>
        <v>-7</v>
      </c>
      <c r="K121" s="61"/>
      <c r="L121" s="61">
        <f>J121*-1</f>
        <v>7</v>
      </c>
      <c r="M121" s="62"/>
    </row>
    <row r="122" ht="18" hidden="1" customHeight="1" spans="1:13">
      <c r="A122" s="47">
        <f t="shared" si="6"/>
        <v>121</v>
      </c>
      <c r="B122" s="47">
        <v>2834</v>
      </c>
      <c r="C122" s="47" t="s">
        <v>27</v>
      </c>
      <c r="D122" s="47" t="s">
        <v>713</v>
      </c>
      <c r="E122" s="47">
        <v>990176</v>
      </c>
      <c r="F122" s="53" t="s">
        <v>1037</v>
      </c>
      <c r="G122" s="50">
        <v>55</v>
      </c>
      <c r="H122" s="21">
        <v>80</v>
      </c>
      <c r="I122" s="59">
        <f t="shared" si="7"/>
        <v>1.45454545454545</v>
      </c>
      <c r="J122" s="60">
        <f t="shared" si="8"/>
        <v>25</v>
      </c>
      <c r="K122" s="61">
        <f>J122*0.5</f>
        <v>12.5</v>
      </c>
      <c r="L122" s="61"/>
      <c r="M122" s="62"/>
    </row>
    <row r="123" ht="18" hidden="1" customHeight="1" spans="1:13">
      <c r="A123" s="47">
        <f t="shared" si="6"/>
        <v>122</v>
      </c>
      <c r="B123" s="47">
        <v>2834</v>
      </c>
      <c r="C123" s="47" t="s">
        <v>27</v>
      </c>
      <c r="D123" s="47" t="s">
        <v>713</v>
      </c>
      <c r="E123" s="47">
        <v>6965</v>
      </c>
      <c r="F123" s="47" t="s">
        <v>1038</v>
      </c>
      <c r="G123" s="50">
        <v>55</v>
      </c>
      <c r="H123" s="21">
        <v>112</v>
      </c>
      <c r="I123" s="59">
        <f t="shared" si="7"/>
        <v>2.03636363636364</v>
      </c>
      <c r="J123" s="60">
        <f t="shared" si="8"/>
        <v>57</v>
      </c>
      <c r="K123" s="61">
        <v>20</v>
      </c>
      <c r="L123" s="61"/>
      <c r="M123" s="62"/>
    </row>
    <row r="124" ht="18" hidden="1" customHeight="1" spans="1:13">
      <c r="A124" s="47">
        <f t="shared" si="6"/>
        <v>123</v>
      </c>
      <c r="B124" s="47">
        <v>2837</v>
      </c>
      <c r="C124" s="47" t="s">
        <v>265</v>
      </c>
      <c r="D124" s="47" t="s">
        <v>280</v>
      </c>
      <c r="E124" s="47">
        <v>9138</v>
      </c>
      <c r="F124" s="47" t="s">
        <v>279</v>
      </c>
      <c r="G124" s="50">
        <v>90</v>
      </c>
      <c r="H124" s="21">
        <v>72</v>
      </c>
      <c r="I124" s="59">
        <f t="shared" si="7"/>
        <v>0.8</v>
      </c>
      <c r="J124" s="60">
        <f t="shared" si="8"/>
        <v>-18</v>
      </c>
      <c r="K124" s="61"/>
      <c r="L124" s="61">
        <f>J124*-1</f>
        <v>18</v>
      </c>
      <c r="M124" s="62"/>
    </row>
    <row r="125" ht="18" hidden="1" customHeight="1" spans="1:13">
      <c r="A125" s="47">
        <f t="shared" si="6"/>
        <v>124</v>
      </c>
      <c r="B125" s="47">
        <v>2839</v>
      </c>
      <c r="C125" s="47" t="s">
        <v>55</v>
      </c>
      <c r="D125" s="47" t="s">
        <v>770</v>
      </c>
      <c r="E125" s="47">
        <v>9112</v>
      </c>
      <c r="F125" s="47" t="s">
        <v>769</v>
      </c>
      <c r="G125" s="50">
        <v>22</v>
      </c>
      <c r="H125" s="21">
        <v>25</v>
      </c>
      <c r="I125" s="59">
        <f t="shared" si="7"/>
        <v>1.13636363636364</v>
      </c>
      <c r="J125" s="60">
        <f t="shared" si="8"/>
        <v>3</v>
      </c>
      <c r="K125" s="61">
        <f>J125*0.5</f>
        <v>1.5</v>
      </c>
      <c r="L125" s="61"/>
      <c r="M125" s="62"/>
    </row>
    <row r="126" ht="18" hidden="1" customHeight="1" spans="1:13">
      <c r="A126" s="47">
        <f t="shared" si="6"/>
        <v>125</v>
      </c>
      <c r="B126" s="47">
        <v>2839</v>
      </c>
      <c r="C126" s="47" t="s">
        <v>55</v>
      </c>
      <c r="D126" s="47" t="s">
        <v>770</v>
      </c>
      <c r="E126" s="47">
        <v>15232</v>
      </c>
      <c r="F126" s="47" t="s">
        <v>1039</v>
      </c>
      <c r="G126" s="50">
        <v>22</v>
      </c>
      <c r="H126" s="21">
        <v>37</v>
      </c>
      <c r="I126" s="59">
        <f t="shared" si="7"/>
        <v>1.68181818181818</v>
      </c>
      <c r="J126" s="60">
        <f t="shared" si="8"/>
        <v>15</v>
      </c>
      <c r="K126" s="61">
        <f>J126*0.5</f>
        <v>7.5</v>
      </c>
      <c r="L126" s="61"/>
      <c r="M126" s="62"/>
    </row>
    <row r="127" ht="18" hidden="1" customHeight="1" spans="1:13">
      <c r="A127" s="47">
        <f t="shared" si="6"/>
        <v>126</v>
      </c>
      <c r="B127" s="47">
        <v>2844</v>
      </c>
      <c r="C127" s="47" t="s">
        <v>64</v>
      </c>
      <c r="D127" s="47" t="s">
        <v>365</v>
      </c>
      <c r="E127" s="47">
        <v>15035</v>
      </c>
      <c r="F127" s="47" t="s">
        <v>364</v>
      </c>
      <c r="G127" s="50">
        <v>20</v>
      </c>
      <c r="H127" s="21">
        <v>17</v>
      </c>
      <c r="I127" s="59">
        <f t="shared" si="7"/>
        <v>0.85</v>
      </c>
      <c r="J127" s="60">
        <f t="shared" si="8"/>
        <v>-3</v>
      </c>
      <c r="K127" s="61"/>
      <c r="L127" s="61">
        <f>J127*-1</f>
        <v>3</v>
      </c>
      <c r="M127" s="62"/>
    </row>
    <row r="128" ht="18" hidden="1" customHeight="1" spans="1:13">
      <c r="A128" s="47">
        <f t="shared" si="6"/>
        <v>127</v>
      </c>
      <c r="B128" s="47">
        <v>2844</v>
      </c>
      <c r="C128" s="47" t="s">
        <v>64</v>
      </c>
      <c r="D128" s="47" t="s">
        <v>365</v>
      </c>
      <c r="E128" s="47">
        <v>11142</v>
      </c>
      <c r="F128" s="47" t="s">
        <v>1040</v>
      </c>
      <c r="G128" s="50">
        <v>20</v>
      </c>
      <c r="H128" s="21">
        <v>22</v>
      </c>
      <c r="I128" s="59">
        <f t="shared" si="7"/>
        <v>1.1</v>
      </c>
      <c r="J128" s="60">
        <f t="shared" si="8"/>
        <v>2</v>
      </c>
      <c r="K128" s="61">
        <f>J128*0.5</f>
        <v>1</v>
      </c>
      <c r="L128" s="61"/>
      <c r="M128" s="62"/>
    </row>
    <row r="129" ht="18" hidden="1" customHeight="1" spans="1:13">
      <c r="A129" s="47">
        <f t="shared" si="6"/>
        <v>128</v>
      </c>
      <c r="B129" s="47">
        <v>2851</v>
      </c>
      <c r="C129" s="47" t="s">
        <v>64</v>
      </c>
      <c r="D129" s="47" t="s">
        <v>67</v>
      </c>
      <c r="E129" s="47">
        <v>6232</v>
      </c>
      <c r="F129" s="47" t="s">
        <v>1041</v>
      </c>
      <c r="G129" s="50">
        <v>60</v>
      </c>
      <c r="H129" s="21">
        <v>32</v>
      </c>
      <c r="I129" s="59">
        <f t="shared" si="7"/>
        <v>0.533333333333333</v>
      </c>
      <c r="J129" s="60">
        <f t="shared" si="8"/>
        <v>-28</v>
      </c>
      <c r="K129" s="61"/>
      <c r="L129" s="61"/>
      <c r="M129" s="63" t="s">
        <v>72</v>
      </c>
    </row>
    <row r="130" ht="18" hidden="1" customHeight="1" spans="1:13">
      <c r="A130" s="47">
        <f t="shared" ref="A130:A193" si="10">ROW()-1</f>
        <v>129</v>
      </c>
      <c r="B130" s="47">
        <v>2851</v>
      </c>
      <c r="C130" s="47" t="s">
        <v>64</v>
      </c>
      <c r="D130" s="47" t="s">
        <v>67</v>
      </c>
      <c r="E130" s="47">
        <v>6148</v>
      </c>
      <c r="F130" s="47" t="s">
        <v>66</v>
      </c>
      <c r="G130" s="50">
        <v>60</v>
      </c>
      <c r="H130" s="21">
        <v>47</v>
      </c>
      <c r="I130" s="59">
        <f t="shared" ref="I130:I193" si="11">H130/G130</f>
        <v>0.783333333333333</v>
      </c>
      <c r="J130" s="60">
        <f t="shared" ref="J130:J193" si="12">H130-G130</f>
        <v>-13</v>
      </c>
      <c r="K130" s="61"/>
      <c r="L130" s="61"/>
      <c r="M130" s="63" t="s">
        <v>72</v>
      </c>
    </row>
    <row r="131" ht="18" hidden="1" customHeight="1" spans="1:13">
      <c r="A131" s="47">
        <f t="shared" si="10"/>
        <v>130</v>
      </c>
      <c r="B131" s="47">
        <v>2852</v>
      </c>
      <c r="C131" s="47" t="s">
        <v>64</v>
      </c>
      <c r="D131" s="47" t="s">
        <v>342</v>
      </c>
      <c r="E131" s="47">
        <v>9320</v>
      </c>
      <c r="F131" s="47" t="s">
        <v>341</v>
      </c>
      <c r="G131" s="50">
        <v>31</v>
      </c>
      <c r="H131" s="21">
        <v>32</v>
      </c>
      <c r="I131" s="59">
        <f t="shared" si="11"/>
        <v>1.03225806451613</v>
      </c>
      <c r="J131" s="60">
        <f t="shared" si="12"/>
        <v>1</v>
      </c>
      <c r="K131" s="61">
        <f>J131*0.5</f>
        <v>0.5</v>
      </c>
      <c r="L131" s="61"/>
      <c r="M131" s="62"/>
    </row>
    <row r="132" ht="18" hidden="1" customHeight="1" spans="1:13">
      <c r="A132" s="47">
        <f t="shared" si="10"/>
        <v>131</v>
      </c>
      <c r="B132" s="47">
        <v>2852</v>
      </c>
      <c r="C132" s="47" t="s">
        <v>64</v>
      </c>
      <c r="D132" s="47" t="s">
        <v>342</v>
      </c>
      <c r="E132" s="47">
        <v>14840</v>
      </c>
      <c r="F132" s="47" t="s">
        <v>1042</v>
      </c>
      <c r="G132" s="50">
        <v>31</v>
      </c>
      <c r="H132" s="21">
        <v>37</v>
      </c>
      <c r="I132" s="59">
        <f t="shared" si="11"/>
        <v>1.19354838709677</v>
      </c>
      <c r="J132" s="60">
        <f t="shared" si="12"/>
        <v>6</v>
      </c>
      <c r="K132" s="61">
        <f>J132*0.5</f>
        <v>3</v>
      </c>
      <c r="L132" s="61"/>
      <c r="M132" s="62"/>
    </row>
    <row r="133" ht="18" hidden="1" customHeight="1" spans="1:13">
      <c r="A133" s="47">
        <f t="shared" si="10"/>
        <v>132</v>
      </c>
      <c r="B133" s="47">
        <v>2853</v>
      </c>
      <c r="C133" s="47" t="s">
        <v>64</v>
      </c>
      <c r="D133" s="47" t="s">
        <v>347</v>
      </c>
      <c r="E133" s="47">
        <v>7687</v>
      </c>
      <c r="F133" s="47" t="s">
        <v>1043</v>
      </c>
      <c r="G133" s="50">
        <v>21</v>
      </c>
      <c r="H133" s="21">
        <v>4</v>
      </c>
      <c r="I133" s="59">
        <f t="shared" si="11"/>
        <v>0.19047619047619</v>
      </c>
      <c r="J133" s="60">
        <f t="shared" si="12"/>
        <v>-17</v>
      </c>
      <c r="K133" s="61"/>
      <c r="L133" s="61">
        <f>J133*-1</f>
        <v>17</v>
      </c>
      <c r="M133" s="62"/>
    </row>
    <row r="134" ht="18" hidden="1" customHeight="1" spans="1:13">
      <c r="A134" s="47">
        <f t="shared" si="10"/>
        <v>133</v>
      </c>
      <c r="B134" s="49">
        <v>2853</v>
      </c>
      <c r="C134" s="47" t="s">
        <v>64</v>
      </c>
      <c r="D134" s="47" t="s">
        <v>347</v>
      </c>
      <c r="E134" s="49">
        <v>11977</v>
      </c>
      <c r="F134" s="49" t="s">
        <v>346</v>
      </c>
      <c r="G134" s="50">
        <v>21</v>
      </c>
      <c r="H134" s="21">
        <v>27</v>
      </c>
      <c r="I134" s="59">
        <f t="shared" si="11"/>
        <v>1.28571428571429</v>
      </c>
      <c r="J134" s="60">
        <f t="shared" si="12"/>
        <v>6</v>
      </c>
      <c r="K134" s="61">
        <f>J134*0.5</f>
        <v>3</v>
      </c>
      <c r="L134" s="61"/>
      <c r="M134" s="62"/>
    </row>
    <row r="135" ht="18" hidden="1" customHeight="1" spans="1:13">
      <c r="A135" s="47">
        <f t="shared" si="10"/>
        <v>134</v>
      </c>
      <c r="B135" s="47">
        <v>2854</v>
      </c>
      <c r="C135" s="47" t="s">
        <v>64</v>
      </c>
      <c r="D135" s="47" t="s">
        <v>359</v>
      </c>
      <c r="E135" s="47">
        <v>6752</v>
      </c>
      <c r="F135" s="47" t="s">
        <v>358</v>
      </c>
      <c r="G135" s="50">
        <v>30</v>
      </c>
      <c r="H135" s="21">
        <v>35</v>
      </c>
      <c r="I135" s="59">
        <f t="shared" si="11"/>
        <v>1.16666666666667</v>
      </c>
      <c r="J135" s="60">
        <f t="shared" si="12"/>
        <v>5</v>
      </c>
      <c r="K135" s="61">
        <f>J135*0.5</f>
        <v>2.5</v>
      </c>
      <c r="L135" s="61"/>
      <c r="M135" s="62"/>
    </row>
    <row r="136" ht="18" hidden="1" customHeight="1" spans="1:13">
      <c r="A136" s="47">
        <f t="shared" si="10"/>
        <v>135</v>
      </c>
      <c r="B136" s="47">
        <v>2854</v>
      </c>
      <c r="C136" s="47" t="s">
        <v>64</v>
      </c>
      <c r="D136" s="47" t="s">
        <v>359</v>
      </c>
      <c r="E136" s="47">
        <v>11627</v>
      </c>
      <c r="F136" s="47" t="s">
        <v>1044</v>
      </c>
      <c r="G136" s="50">
        <v>30</v>
      </c>
      <c r="H136" s="21">
        <v>72</v>
      </c>
      <c r="I136" s="59">
        <f t="shared" si="11"/>
        <v>2.4</v>
      </c>
      <c r="J136" s="60">
        <f t="shared" si="12"/>
        <v>42</v>
      </c>
      <c r="K136" s="61">
        <v>20</v>
      </c>
      <c r="L136" s="61"/>
      <c r="M136" s="62"/>
    </row>
    <row r="137" ht="18" hidden="1" customHeight="1" spans="1:13">
      <c r="A137" s="47">
        <f t="shared" si="10"/>
        <v>136</v>
      </c>
      <c r="B137" s="47">
        <v>2865</v>
      </c>
      <c r="C137" s="47" t="s">
        <v>265</v>
      </c>
      <c r="D137" s="47" t="s">
        <v>1045</v>
      </c>
      <c r="E137" s="47">
        <v>11619</v>
      </c>
      <c r="F137" s="47" t="s">
        <v>273</v>
      </c>
      <c r="G137" s="50">
        <v>31</v>
      </c>
      <c r="H137" s="21">
        <v>36</v>
      </c>
      <c r="I137" s="59">
        <f t="shared" si="11"/>
        <v>1.16129032258065</v>
      </c>
      <c r="J137" s="60">
        <f t="shared" si="12"/>
        <v>5</v>
      </c>
      <c r="K137" s="61">
        <f>J137*0.5</f>
        <v>2.5</v>
      </c>
      <c r="L137" s="61"/>
      <c r="M137" s="62"/>
    </row>
    <row r="138" ht="18" hidden="1" customHeight="1" spans="1:13">
      <c r="A138" s="47">
        <f t="shared" si="10"/>
        <v>137</v>
      </c>
      <c r="B138" s="47">
        <v>2865</v>
      </c>
      <c r="C138" s="47" t="s">
        <v>265</v>
      </c>
      <c r="D138" s="47" t="s">
        <v>1045</v>
      </c>
      <c r="E138" s="47">
        <v>12934</v>
      </c>
      <c r="F138" s="47" t="s">
        <v>1046</v>
      </c>
      <c r="G138" s="50">
        <v>31</v>
      </c>
      <c r="H138" s="21">
        <v>51</v>
      </c>
      <c r="I138" s="59">
        <f t="shared" si="11"/>
        <v>1.64516129032258</v>
      </c>
      <c r="J138" s="60">
        <f t="shared" si="12"/>
        <v>20</v>
      </c>
      <c r="K138" s="61">
        <f>J138*0.5</f>
        <v>10</v>
      </c>
      <c r="L138" s="61"/>
      <c r="M138" s="62"/>
    </row>
    <row r="139" ht="18" hidden="1" customHeight="1" spans="1:13">
      <c r="A139" s="47">
        <f t="shared" si="10"/>
        <v>138</v>
      </c>
      <c r="B139" s="47">
        <v>2873</v>
      </c>
      <c r="C139" s="47" t="s">
        <v>64</v>
      </c>
      <c r="D139" s="47" t="s">
        <v>353</v>
      </c>
      <c r="E139" s="47">
        <v>15224</v>
      </c>
      <c r="F139" s="47" t="s">
        <v>352</v>
      </c>
      <c r="G139" s="50">
        <v>30</v>
      </c>
      <c r="H139" s="21">
        <v>27</v>
      </c>
      <c r="I139" s="59">
        <f t="shared" si="11"/>
        <v>0.9</v>
      </c>
      <c r="J139" s="60">
        <f t="shared" si="12"/>
        <v>-3</v>
      </c>
      <c r="K139" s="61"/>
      <c r="L139" s="61"/>
      <c r="M139" s="62" t="s">
        <v>1022</v>
      </c>
    </row>
    <row r="140" ht="18" hidden="1" customHeight="1" spans="1:13">
      <c r="A140" s="47">
        <f t="shared" si="10"/>
        <v>139</v>
      </c>
      <c r="B140" s="47">
        <v>2874</v>
      </c>
      <c r="C140" s="47" t="s">
        <v>64</v>
      </c>
      <c r="D140" s="47" t="s">
        <v>377</v>
      </c>
      <c r="E140" s="47">
        <v>11903</v>
      </c>
      <c r="F140" s="47" t="s">
        <v>1047</v>
      </c>
      <c r="G140" s="50">
        <v>31</v>
      </c>
      <c r="H140" s="21">
        <v>37</v>
      </c>
      <c r="I140" s="59">
        <f t="shared" si="11"/>
        <v>1.19354838709677</v>
      </c>
      <c r="J140" s="60">
        <f t="shared" si="12"/>
        <v>6</v>
      </c>
      <c r="K140" s="61">
        <f>J140*0.5</f>
        <v>3</v>
      </c>
      <c r="L140" s="61"/>
      <c r="M140" s="62"/>
    </row>
    <row r="141" ht="18" hidden="1" customHeight="1" spans="1:13">
      <c r="A141" s="47">
        <f t="shared" si="10"/>
        <v>140</v>
      </c>
      <c r="B141" s="47">
        <v>2874</v>
      </c>
      <c r="C141" s="47" t="s">
        <v>64</v>
      </c>
      <c r="D141" s="47" t="s">
        <v>377</v>
      </c>
      <c r="E141" s="47">
        <v>14740</v>
      </c>
      <c r="F141" s="47" t="s">
        <v>376</v>
      </c>
      <c r="G141" s="50">
        <v>31</v>
      </c>
      <c r="H141" s="21">
        <v>41</v>
      </c>
      <c r="I141" s="59">
        <f t="shared" si="11"/>
        <v>1.32258064516129</v>
      </c>
      <c r="J141" s="60">
        <f t="shared" si="12"/>
        <v>10</v>
      </c>
      <c r="K141" s="61">
        <f>J141*0.5</f>
        <v>5</v>
      </c>
      <c r="L141" s="61"/>
      <c r="M141" s="62"/>
    </row>
    <row r="142" ht="18" hidden="1" customHeight="1" spans="1:13">
      <c r="A142" s="47">
        <f t="shared" si="10"/>
        <v>141</v>
      </c>
      <c r="B142" s="47">
        <v>2875</v>
      </c>
      <c r="C142" s="47" t="s">
        <v>64</v>
      </c>
      <c r="D142" s="47" t="s">
        <v>1048</v>
      </c>
      <c r="E142" s="47">
        <v>6733</v>
      </c>
      <c r="F142" s="47" t="s">
        <v>370</v>
      </c>
      <c r="G142" s="50">
        <v>30</v>
      </c>
      <c r="H142" s="21">
        <v>25</v>
      </c>
      <c r="I142" s="59">
        <f t="shared" si="11"/>
        <v>0.833333333333333</v>
      </c>
      <c r="J142" s="60">
        <f t="shared" si="12"/>
        <v>-5</v>
      </c>
      <c r="K142" s="61"/>
      <c r="L142" s="61">
        <f>J142*-1</f>
        <v>5</v>
      </c>
      <c r="M142" s="62"/>
    </row>
    <row r="143" ht="18" hidden="1" customHeight="1" spans="1:13">
      <c r="A143" s="47">
        <f t="shared" si="10"/>
        <v>142</v>
      </c>
      <c r="B143" s="47">
        <v>2875</v>
      </c>
      <c r="C143" s="47" t="s">
        <v>64</v>
      </c>
      <c r="D143" s="47" t="s">
        <v>1048</v>
      </c>
      <c r="E143" s="47">
        <v>14106</v>
      </c>
      <c r="F143" s="47" t="s">
        <v>1049</v>
      </c>
      <c r="G143" s="50">
        <v>30</v>
      </c>
      <c r="H143" s="21">
        <v>26</v>
      </c>
      <c r="I143" s="59">
        <f t="shared" si="11"/>
        <v>0.866666666666667</v>
      </c>
      <c r="J143" s="60">
        <f t="shared" si="12"/>
        <v>-4</v>
      </c>
      <c r="K143" s="61"/>
      <c r="L143" s="61">
        <f>J143*-1</f>
        <v>4</v>
      </c>
      <c r="M143" s="62"/>
    </row>
    <row r="144" ht="18" hidden="1" customHeight="1" spans="1:13">
      <c r="A144" s="47">
        <f t="shared" si="10"/>
        <v>143</v>
      </c>
      <c r="B144" s="47">
        <v>2876</v>
      </c>
      <c r="C144" s="47" t="s">
        <v>55</v>
      </c>
      <c r="D144" s="47" t="s">
        <v>780</v>
      </c>
      <c r="E144" s="47">
        <v>5406</v>
      </c>
      <c r="F144" s="47" t="s">
        <v>779</v>
      </c>
      <c r="G144" s="50">
        <v>15</v>
      </c>
      <c r="H144" s="21">
        <v>48</v>
      </c>
      <c r="I144" s="59">
        <f t="shared" si="11"/>
        <v>3.2</v>
      </c>
      <c r="J144" s="60">
        <f t="shared" si="12"/>
        <v>33</v>
      </c>
      <c r="K144" s="61">
        <f>J144*0.5</f>
        <v>16.5</v>
      </c>
      <c r="L144" s="61"/>
      <c r="M144" s="62"/>
    </row>
    <row r="145" ht="18" hidden="1" customHeight="1" spans="1:13">
      <c r="A145" s="47">
        <f t="shared" si="10"/>
        <v>144</v>
      </c>
      <c r="B145" s="47">
        <v>2876</v>
      </c>
      <c r="C145" s="47" t="s">
        <v>55</v>
      </c>
      <c r="D145" s="47" t="s">
        <v>780</v>
      </c>
      <c r="E145" s="47">
        <v>5979</v>
      </c>
      <c r="F145" s="53" t="s">
        <v>1050</v>
      </c>
      <c r="G145" s="50">
        <v>15</v>
      </c>
      <c r="H145" s="21">
        <v>59</v>
      </c>
      <c r="I145" s="59">
        <f t="shared" si="11"/>
        <v>3.93333333333333</v>
      </c>
      <c r="J145" s="60">
        <f t="shared" si="12"/>
        <v>44</v>
      </c>
      <c r="K145" s="61">
        <v>20</v>
      </c>
      <c r="L145" s="61"/>
      <c r="M145" s="62"/>
    </row>
    <row r="146" ht="18" hidden="1" customHeight="1" spans="1:13">
      <c r="A146" s="47">
        <f t="shared" si="10"/>
        <v>145</v>
      </c>
      <c r="B146" s="47">
        <v>2877</v>
      </c>
      <c r="C146" s="47" t="s">
        <v>55</v>
      </c>
      <c r="D146" s="47" t="s">
        <v>775</v>
      </c>
      <c r="E146" s="47">
        <v>7749</v>
      </c>
      <c r="F146" s="47" t="s">
        <v>1051</v>
      </c>
      <c r="G146" s="50">
        <v>30</v>
      </c>
      <c r="H146" s="21">
        <v>44</v>
      </c>
      <c r="I146" s="59">
        <f t="shared" si="11"/>
        <v>1.46666666666667</v>
      </c>
      <c r="J146" s="60">
        <f t="shared" si="12"/>
        <v>14</v>
      </c>
      <c r="K146" s="61">
        <f t="shared" ref="K146:K161" si="13">J146*0.5</f>
        <v>7</v>
      </c>
      <c r="L146" s="61"/>
      <c r="M146" s="62"/>
    </row>
    <row r="147" ht="18" hidden="1" customHeight="1" spans="1:13">
      <c r="A147" s="47">
        <f t="shared" si="10"/>
        <v>146</v>
      </c>
      <c r="B147" s="47">
        <v>2877</v>
      </c>
      <c r="C147" s="47" t="s">
        <v>55</v>
      </c>
      <c r="D147" s="47" t="s">
        <v>775</v>
      </c>
      <c r="E147" s="47">
        <v>7317</v>
      </c>
      <c r="F147" s="47" t="s">
        <v>56</v>
      </c>
      <c r="G147" s="50">
        <v>30</v>
      </c>
      <c r="H147" s="21">
        <v>48</v>
      </c>
      <c r="I147" s="59">
        <f t="shared" si="11"/>
        <v>1.6</v>
      </c>
      <c r="J147" s="60">
        <f t="shared" si="12"/>
        <v>18</v>
      </c>
      <c r="K147" s="61">
        <f t="shared" si="13"/>
        <v>9</v>
      </c>
      <c r="L147" s="61"/>
      <c r="M147" s="62"/>
    </row>
    <row r="148" ht="18" hidden="1" customHeight="1" spans="1:13">
      <c r="A148" s="47">
        <f t="shared" si="10"/>
        <v>147</v>
      </c>
      <c r="B148" s="47">
        <v>2877</v>
      </c>
      <c r="C148" s="47" t="s">
        <v>55</v>
      </c>
      <c r="D148" s="47" t="s">
        <v>775</v>
      </c>
      <c r="E148" s="47">
        <v>12566</v>
      </c>
      <c r="F148" s="47" t="s">
        <v>1052</v>
      </c>
      <c r="G148" s="50">
        <v>30</v>
      </c>
      <c r="H148" s="21">
        <v>50</v>
      </c>
      <c r="I148" s="59">
        <f t="shared" si="11"/>
        <v>1.66666666666667</v>
      </c>
      <c r="J148" s="60">
        <f t="shared" si="12"/>
        <v>20</v>
      </c>
      <c r="K148" s="61">
        <f t="shared" si="13"/>
        <v>10</v>
      </c>
      <c r="L148" s="61"/>
      <c r="M148" s="62"/>
    </row>
    <row r="149" ht="18" hidden="1" customHeight="1" spans="1:13">
      <c r="A149" s="47">
        <f t="shared" si="10"/>
        <v>148</v>
      </c>
      <c r="B149" s="47">
        <v>2881</v>
      </c>
      <c r="C149" s="47" t="s">
        <v>265</v>
      </c>
      <c r="D149" s="47" t="s">
        <v>268</v>
      </c>
      <c r="E149" s="47">
        <v>11372</v>
      </c>
      <c r="F149" s="47" t="s">
        <v>1053</v>
      </c>
      <c r="G149" s="50">
        <v>45</v>
      </c>
      <c r="H149" s="21">
        <v>53</v>
      </c>
      <c r="I149" s="59">
        <f t="shared" si="11"/>
        <v>1.17777777777778</v>
      </c>
      <c r="J149" s="60">
        <f t="shared" si="12"/>
        <v>8</v>
      </c>
      <c r="K149" s="61">
        <f t="shared" si="13"/>
        <v>4</v>
      </c>
      <c r="L149" s="61"/>
      <c r="M149" s="62"/>
    </row>
    <row r="150" ht="18" hidden="1" customHeight="1" spans="1:13">
      <c r="A150" s="47">
        <f t="shared" si="10"/>
        <v>149</v>
      </c>
      <c r="B150" s="47">
        <v>2881</v>
      </c>
      <c r="C150" s="47" t="s">
        <v>265</v>
      </c>
      <c r="D150" s="47" t="s">
        <v>268</v>
      </c>
      <c r="E150" s="47">
        <v>14064</v>
      </c>
      <c r="F150" s="47" t="s">
        <v>1054</v>
      </c>
      <c r="G150" s="50">
        <v>45</v>
      </c>
      <c r="H150" s="21">
        <v>61</v>
      </c>
      <c r="I150" s="59">
        <f t="shared" si="11"/>
        <v>1.35555555555556</v>
      </c>
      <c r="J150" s="60">
        <f t="shared" si="12"/>
        <v>16</v>
      </c>
      <c r="K150" s="61">
        <f t="shared" si="13"/>
        <v>8</v>
      </c>
      <c r="L150" s="61"/>
      <c r="M150" s="62"/>
    </row>
    <row r="151" ht="18" hidden="1" customHeight="1" spans="1:13">
      <c r="A151" s="47">
        <f t="shared" si="10"/>
        <v>150</v>
      </c>
      <c r="B151" s="47">
        <v>2881</v>
      </c>
      <c r="C151" s="47" t="s">
        <v>265</v>
      </c>
      <c r="D151" s="47" t="s">
        <v>268</v>
      </c>
      <c r="E151" s="47">
        <v>5764</v>
      </c>
      <c r="F151" s="47" t="s">
        <v>1055</v>
      </c>
      <c r="G151" s="50">
        <v>45</v>
      </c>
      <c r="H151" s="21">
        <v>62</v>
      </c>
      <c r="I151" s="59">
        <f t="shared" si="11"/>
        <v>1.37777777777778</v>
      </c>
      <c r="J151" s="60">
        <f t="shared" si="12"/>
        <v>17</v>
      </c>
      <c r="K151" s="61">
        <f t="shared" si="13"/>
        <v>8.5</v>
      </c>
      <c r="L151" s="61"/>
      <c r="M151" s="62"/>
    </row>
    <row r="152" ht="18" hidden="1" customHeight="1" spans="1:13">
      <c r="A152" s="47">
        <f t="shared" si="10"/>
        <v>151</v>
      </c>
      <c r="B152" s="47">
        <v>2881</v>
      </c>
      <c r="C152" s="47" t="s">
        <v>265</v>
      </c>
      <c r="D152" s="47" t="s">
        <v>268</v>
      </c>
      <c r="E152" s="47">
        <v>7011</v>
      </c>
      <c r="F152" s="47" t="s">
        <v>267</v>
      </c>
      <c r="G152" s="50">
        <v>45</v>
      </c>
      <c r="H152" s="21">
        <v>67</v>
      </c>
      <c r="I152" s="59">
        <f t="shared" si="11"/>
        <v>1.48888888888889</v>
      </c>
      <c r="J152" s="60">
        <f t="shared" si="12"/>
        <v>22</v>
      </c>
      <c r="K152" s="61">
        <f t="shared" si="13"/>
        <v>11</v>
      </c>
      <c r="L152" s="61"/>
      <c r="M152" s="62"/>
    </row>
    <row r="153" ht="18" hidden="1" customHeight="1" spans="1:13">
      <c r="A153" s="47">
        <f t="shared" si="10"/>
        <v>152</v>
      </c>
      <c r="B153" s="47">
        <v>2883</v>
      </c>
      <c r="C153" s="47" t="s">
        <v>803</v>
      </c>
      <c r="D153" s="47" t="s">
        <v>1056</v>
      </c>
      <c r="E153" s="47">
        <v>6492</v>
      </c>
      <c r="F153" s="47" t="s">
        <v>826</v>
      </c>
      <c r="G153" s="50">
        <v>15</v>
      </c>
      <c r="H153" s="21">
        <v>20</v>
      </c>
      <c r="I153" s="59">
        <f t="shared" si="11"/>
        <v>1.33333333333333</v>
      </c>
      <c r="J153" s="60">
        <f t="shared" si="12"/>
        <v>5</v>
      </c>
      <c r="K153" s="61">
        <f t="shared" si="13"/>
        <v>2.5</v>
      </c>
      <c r="L153" s="61"/>
      <c r="M153" s="62"/>
    </row>
    <row r="154" ht="18" hidden="1" customHeight="1" spans="1:13">
      <c r="A154" s="47">
        <f t="shared" si="10"/>
        <v>153</v>
      </c>
      <c r="B154" s="47">
        <v>2883</v>
      </c>
      <c r="C154" s="47" t="s">
        <v>803</v>
      </c>
      <c r="D154" s="47" t="s">
        <v>1056</v>
      </c>
      <c r="E154" s="47">
        <v>11961</v>
      </c>
      <c r="F154" s="47" t="s">
        <v>1057</v>
      </c>
      <c r="G154" s="50">
        <v>15</v>
      </c>
      <c r="H154" s="21">
        <v>27</v>
      </c>
      <c r="I154" s="59">
        <f t="shared" si="11"/>
        <v>1.8</v>
      </c>
      <c r="J154" s="60">
        <f t="shared" si="12"/>
        <v>12</v>
      </c>
      <c r="K154" s="61">
        <f t="shared" si="13"/>
        <v>6</v>
      </c>
      <c r="L154" s="61"/>
      <c r="M154" s="62"/>
    </row>
    <row r="155" ht="18" hidden="1" customHeight="1" spans="1:13">
      <c r="A155" s="47">
        <f t="shared" si="10"/>
        <v>154</v>
      </c>
      <c r="B155" s="47">
        <v>2886</v>
      </c>
      <c r="C155" s="47" t="s">
        <v>803</v>
      </c>
      <c r="D155" s="47" t="s">
        <v>816</v>
      </c>
      <c r="E155" s="47">
        <v>6506</v>
      </c>
      <c r="F155" s="47" t="s">
        <v>815</v>
      </c>
      <c r="G155" s="50">
        <v>30</v>
      </c>
      <c r="H155" s="21">
        <v>35</v>
      </c>
      <c r="I155" s="59">
        <f t="shared" si="11"/>
        <v>1.16666666666667</v>
      </c>
      <c r="J155" s="60">
        <f t="shared" si="12"/>
        <v>5</v>
      </c>
      <c r="K155" s="61">
        <f t="shared" si="13"/>
        <v>2.5</v>
      </c>
      <c r="L155" s="61"/>
      <c r="M155" s="62"/>
    </row>
    <row r="156" ht="18" hidden="1" customHeight="1" spans="1:13">
      <c r="A156" s="47">
        <f t="shared" si="10"/>
        <v>155</v>
      </c>
      <c r="B156" s="47">
        <v>2886</v>
      </c>
      <c r="C156" s="47" t="s">
        <v>803</v>
      </c>
      <c r="D156" s="47" t="s">
        <v>816</v>
      </c>
      <c r="E156" s="47">
        <v>10772</v>
      </c>
      <c r="F156" s="47" t="s">
        <v>1058</v>
      </c>
      <c r="G156" s="50">
        <v>30</v>
      </c>
      <c r="H156" s="21">
        <v>41</v>
      </c>
      <c r="I156" s="59">
        <f t="shared" si="11"/>
        <v>1.36666666666667</v>
      </c>
      <c r="J156" s="60">
        <f t="shared" si="12"/>
        <v>11</v>
      </c>
      <c r="K156" s="61">
        <f t="shared" si="13"/>
        <v>5.5</v>
      </c>
      <c r="L156" s="61"/>
      <c r="M156" s="62"/>
    </row>
    <row r="157" ht="18" hidden="1" customHeight="1" spans="1:13">
      <c r="A157" s="47">
        <f t="shared" si="10"/>
        <v>156</v>
      </c>
      <c r="B157" s="47">
        <v>2888</v>
      </c>
      <c r="C157" s="47" t="s">
        <v>803</v>
      </c>
      <c r="D157" s="47" t="s">
        <v>821</v>
      </c>
      <c r="E157" s="47">
        <v>12981</v>
      </c>
      <c r="F157" s="47" t="s">
        <v>820</v>
      </c>
      <c r="G157" s="50">
        <v>30</v>
      </c>
      <c r="H157" s="21">
        <v>42</v>
      </c>
      <c r="I157" s="59">
        <f t="shared" si="11"/>
        <v>1.4</v>
      </c>
      <c r="J157" s="60">
        <f t="shared" si="12"/>
        <v>12</v>
      </c>
      <c r="K157" s="61">
        <f t="shared" si="13"/>
        <v>6</v>
      </c>
      <c r="L157" s="61"/>
      <c r="M157" s="62"/>
    </row>
    <row r="158" ht="18" hidden="1" customHeight="1" spans="1:13">
      <c r="A158" s="47">
        <f t="shared" si="10"/>
        <v>157</v>
      </c>
      <c r="B158" s="47">
        <v>2888</v>
      </c>
      <c r="C158" s="47" t="s">
        <v>803</v>
      </c>
      <c r="D158" s="47" t="s">
        <v>821</v>
      </c>
      <c r="E158" s="47">
        <v>15385</v>
      </c>
      <c r="F158" s="47" t="s">
        <v>1059</v>
      </c>
      <c r="G158" s="50">
        <v>30</v>
      </c>
      <c r="H158" s="21">
        <v>49</v>
      </c>
      <c r="I158" s="59">
        <f t="shared" si="11"/>
        <v>1.63333333333333</v>
      </c>
      <c r="J158" s="60">
        <f t="shared" si="12"/>
        <v>19</v>
      </c>
      <c r="K158" s="61">
        <f t="shared" si="13"/>
        <v>9.5</v>
      </c>
      <c r="L158" s="61"/>
      <c r="M158" s="62"/>
    </row>
    <row r="159" ht="18" hidden="1" customHeight="1" spans="1:13">
      <c r="A159" s="47">
        <f t="shared" si="10"/>
        <v>158</v>
      </c>
      <c r="B159" s="47">
        <v>2893</v>
      </c>
      <c r="C159" s="47" t="s">
        <v>803</v>
      </c>
      <c r="D159" s="47" t="s">
        <v>831</v>
      </c>
      <c r="E159" s="47">
        <v>9527</v>
      </c>
      <c r="F159" s="47" t="s">
        <v>830</v>
      </c>
      <c r="G159" s="50">
        <v>30</v>
      </c>
      <c r="H159" s="21">
        <v>38</v>
      </c>
      <c r="I159" s="59">
        <f t="shared" si="11"/>
        <v>1.26666666666667</v>
      </c>
      <c r="J159" s="60">
        <f t="shared" si="12"/>
        <v>8</v>
      </c>
      <c r="K159" s="61">
        <f t="shared" si="13"/>
        <v>4</v>
      </c>
      <c r="L159" s="61"/>
      <c r="M159" s="62"/>
    </row>
    <row r="160" ht="18" hidden="1" customHeight="1" spans="1:13">
      <c r="A160" s="47">
        <f t="shared" si="10"/>
        <v>159</v>
      </c>
      <c r="B160" s="47">
        <v>2893</v>
      </c>
      <c r="C160" s="47" t="s">
        <v>803</v>
      </c>
      <c r="D160" s="47" t="s">
        <v>831</v>
      </c>
      <c r="E160" s="47">
        <v>5698</v>
      </c>
      <c r="F160" s="47" t="s">
        <v>1060</v>
      </c>
      <c r="G160" s="50">
        <v>30</v>
      </c>
      <c r="H160" s="21">
        <v>45</v>
      </c>
      <c r="I160" s="59">
        <f t="shared" si="11"/>
        <v>1.5</v>
      </c>
      <c r="J160" s="60">
        <f t="shared" si="12"/>
        <v>15</v>
      </c>
      <c r="K160" s="61">
        <f t="shared" si="13"/>
        <v>7.5</v>
      </c>
      <c r="L160" s="61"/>
      <c r="M160" s="62"/>
    </row>
    <row r="161" ht="18" hidden="1" customHeight="1" spans="1:13">
      <c r="A161" s="47">
        <f t="shared" si="10"/>
        <v>160</v>
      </c>
      <c r="B161" s="47">
        <v>2894</v>
      </c>
      <c r="C161" s="47" t="s">
        <v>297</v>
      </c>
      <c r="D161" s="47" t="s">
        <v>312</v>
      </c>
      <c r="E161" s="47">
        <v>7948</v>
      </c>
      <c r="F161" s="47" t="s">
        <v>311</v>
      </c>
      <c r="G161" s="50">
        <v>60</v>
      </c>
      <c r="H161" s="21">
        <v>91</v>
      </c>
      <c r="I161" s="59">
        <f t="shared" si="11"/>
        <v>1.51666666666667</v>
      </c>
      <c r="J161" s="60">
        <f t="shared" si="12"/>
        <v>31</v>
      </c>
      <c r="K161" s="61">
        <f t="shared" si="13"/>
        <v>15.5</v>
      </c>
      <c r="L161" s="61"/>
      <c r="M161" s="62"/>
    </row>
    <row r="162" ht="18" hidden="1" customHeight="1" spans="1:13">
      <c r="A162" s="47">
        <f t="shared" si="10"/>
        <v>161</v>
      </c>
      <c r="B162" s="47">
        <v>2901</v>
      </c>
      <c r="C162" s="47" t="s">
        <v>803</v>
      </c>
      <c r="D162" s="47" t="s">
        <v>810</v>
      </c>
      <c r="E162" s="47">
        <v>15405</v>
      </c>
      <c r="F162" s="47" t="s">
        <v>1061</v>
      </c>
      <c r="G162" s="50">
        <v>30</v>
      </c>
      <c r="H162" s="21">
        <v>30</v>
      </c>
      <c r="I162" s="59">
        <f t="shared" si="11"/>
        <v>1</v>
      </c>
      <c r="J162" s="60">
        <f t="shared" si="12"/>
        <v>0</v>
      </c>
      <c r="K162" s="61"/>
      <c r="L162" s="61"/>
      <c r="M162" s="62"/>
    </row>
    <row r="163" ht="18" hidden="1" customHeight="1" spans="1:13">
      <c r="A163" s="47">
        <f t="shared" si="10"/>
        <v>162</v>
      </c>
      <c r="B163" s="47">
        <v>2901</v>
      </c>
      <c r="C163" s="47" t="s">
        <v>803</v>
      </c>
      <c r="D163" s="47" t="s">
        <v>810</v>
      </c>
      <c r="E163" s="47">
        <v>6385</v>
      </c>
      <c r="F163" s="47" t="s">
        <v>809</v>
      </c>
      <c r="G163" s="50">
        <v>30</v>
      </c>
      <c r="H163" s="21">
        <v>42</v>
      </c>
      <c r="I163" s="59">
        <f t="shared" si="11"/>
        <v>1.4</v>
      </c>
      <c r="J163" s="60">
        <f t="shared" si="12"/>
        <v>12</v>
      </c>
      <c r="K163" s="61">
        <f>J163*0.5</f>
        <v>6</v>
      </c>
      <c r="L163" s="61"/>
      <c r="M163" s="62"/>
    </row>
    <row r="164" ht="18" hidden="1" customHeight="1" spans="1:13">
      <c r="A164" s="47">
        <f t="shared" si="10"/>
        <v>163</v>
      </c>
      <c r="B164" s="47">
        <v>2904</v>
      </c>
      <c r="C164" s="47" t="s">
        <v>803</v>
      </c>
      <c r="D164" s="47" t="s">
        <v>805</v>
      </c>
      <c r="E164" s="47">
        <v>8073</v>
      </c>
      <c r="F164" s="47" t="s">
        <v>804</v>
      </c>
      <c r="G164" s="50">
        <v>45</v>
      </c>
      <c r="H164" s="21">
        <v>45</v>
      </c>
      <c r="I164" s="59">
        <f t="shared" si="11"/>
        <v>1</v>
      </c>
      <c r="J164" s="60">
        <f t="shared" si="12"/>
        <v>0</v>
      </c>
      <c r="K164" s="61"/>
      <c r="L164" s="61"/>
      <c r="M164" s="62"/>
    </row>
    <row r="165" ht="18" hidden="1" customHeight="1" spans="1:13">
      <c r="A165" s="47">
        <f t="shared" si="10"/>
        <v>164</v>
      </c>
      <c r="B165" s="47">
        <v>2904</v>
      </c>
      <c r="C165" s="47" t="s">
        <v>803</v>
      </c>
      <c r="D165" s="47" t="s">
        <v>805</v>
      </c>
      <c r="E165" s="47">
        <v>6497</v>
      </c>
      <c r="F165" s="47" t="s">
        <v>1062</v>
      </c>
      <c r="G165" s="50">
        <v>45</v>
      </c>
      <c r="H165" s="21">
        <v>37</v>
      </c>
      <c r="I165" s="59">
        <f t="shared" si="11"/>
        <v>0.822222222222222</v>
      </c>
      <c r="J165" s="60">
        <f t="shared" si="12"/>
        <v>-8</v>
      </c>
      <c r="K165" s="61"/>
      <c r="L165" s="61">
        <f>J165*-1</f>
        <v>8</v>
      </c>
      <c r="M165" s="62"/>
    </row>
    <row r="166" ht="18" hidden="1" customHeight="1" spans="1:13">
      <c r="A166" s="47">
        <f t="shared" si="10"/>
        <v>165</v>
      </c>
      <c r="B166" s="47">
        <v>2905</v>
      </c>
      <c r="C166" s="47" t="s">
        <v>297</v>
      </c>
      <c r="D166" s="47" t="s">
        <v>300</v>
      </c>
      <c r="E166" s="47">
        <v>16301</v>
      </c>
      <c r="F166" s="47" t="s">
        <v>1063</v>
      </c>
      <c r="G166" s="50">
        <v>40</v>
      </c>
      <c r="H166" s="21">
        <v>33</v>
      </c>
      <c r="I166" s="59">
        <f t="shared" si="11"/>
        <v>0.825</v>
      </c>
      <c r="J166" s="60">
        <f t="shared" si="12"/>
        <v>-7</v>
      </c>
      <c r="K166" s="61"/>
      <c r="L166" s="61">
        <f>J166*-1</f>
        <v>7</v>
      </c>
      <c r="M166" s="62"/>
    </row>
    <row r="167" ht="18" hidden="1" customHeight="1" spans="1:13">
      <c r="A167" s="47">
        <f t="shared" si="10"/>
        <v>166</v>
      </c>
      <c r="B167" s="47">
        <v>2905</v>
      </c>
      <c r="C167" s="47" t="s">
        <v>297</v>
      </c>
      <c r="D167" s="47" t="s">
        <v>300</v>
      </c>
      <c r="E167" s="47">
        <v>16264</v>
      </c>
      <c r="F167" s="47" t="s">
        <v>299</v>
      </c>
      <c r="G167" s="50">
        <v>40</v>
      </c>
      <c r="H167" s="21">
        <v>38</v>
      </c>
      <c r="I167" s="59">
        <f t="shared" si="11"/>
        <v>0.95</v>
      </c>
      <c r="J167" s="60">
        <f t="shared" si="12"/>
        <v>-2</v>
      </c>
      <c r="K167" s="61"/>
      <c r="L167" s="61">
        <f>J167*-1</f>
        <v>2</v>
      </c>
      <c r="M167" s="62"/>
    </row>
    <row r="168" ht="18" hidden="1" customHeight="1" spans="1:13">
      <c r="A168" s="47">
        <f t="shared" si="10"/>
        <v>167</v>
      </c>
      <c r="B168" s="47">
        <v>2907</v>
      </c>
      <c r="C168" s="47" t="s">
        <v>85</v>
      </c>
      <c r="D168" s="47" t="s">
        <v>111</v>
      </c>
      <c r="E168" s="47">
        <v>9988</v>
      </c>
      <c r="F168" s="51" t="s">
        <v>110</v>
      </c>
      <c r="G168" s="50">
        <v>90</v>
      </c>
      <c r="H168" s="21">
        <v>87</v>
      </c>
      <c r="I168" s="59">
        <f t="shared" si="11"/>
        <v>0.966666666666667</v>
      </c>
      <c r="J168" s="60">
        <f t="shared" si="12"/>
        <v>-3</v>
      </c>
      <c r="K168" s="61"/>
      <c r="L168" s="61">
        <f>J168*-1</f>
        <v>3</v>
      </c>
      <c r="M168" s="62"/>
    </row>
    <row r="169" ht="19" hidden="1" customHeight="1" spans="1:13">
      <c r="A169" s="47">
        <f t="shared" si="10"/>
        <v>168</v>
      </c>
      <c r="B169" s="47">
        <v>2910</v>
      </c>
      <c r="C169" s="47" t="s">
        <v>297</v>
      </c>
      <c r="D169" s="47" t="s">
        <v>318</v>
      </c>
      <c r="E169" s="47">
        <v>10043</v>
      </c>
      <c r="F169" s="47" t="s">
        <v>317</v>
      </c>
      <c r="G169" s="50">
        <v>45</v>
      </c>
      <c r="H169" s="21">
        <v>37</v>
      </c>
      <c r="I169" s="59">
        <f t="shared" si="11"/>
        <v>0.822222222222222</v>
      </c>
      <c r="J169" s="60">
        <f t="shared" si="12"/>
        <v>-8</v>
      </c>
      <c r="K169" s="61"/>
      <c r="L169" s="61">
        <f>J169*-1</f>
        <v>8</v>
      </c>
      <c r="M169" s="62"/>
    </row>
    <row r="170" ht="18" hidden="1" customHeight="1" spans="1:13">
      <c r="A170" s="47">
        <f t="shared" si="10"/>
        <v>169</v>
      </c>
      <c r="B170" s="49">
        <v>2910</v>
      </c>
      <c r="C170" s="47" t="s">
        <v>297</v>
      </c>
      <c r="D170" s="47" t="s">
        <v>318</v>
      </c>
      <c r="E170" s="49">
        <v>29181</v>
      </c>
      <c r="F170" s="49" t="s">
        <v>1064</v>
      </c>
      <c r="G170" s="50">
        <v>45</v>
      </c>
      <c r="H170" s="21">
        <v>68</v>
      </c>
      <c r="I170" s="59">
        <f t="shared" si="11"/>
        <v>1.51111111111111</v>
      </c>
      <c r="J170" s="60">
        <f t="shared" si="12"/>
        <v>23</v>
      </c>
      <c r="K170" s="61">
        <f>J170*0.5</f>
        <v>11.5</v>
      </c>
      <c r="L170" s="61"/>
      <c r="M170" s="62"/>
    </row>
    <row r="171" ht="18" hidden="1" customHeight="1" spans="1:13">
      <c r="A171" s="47">
        <f t="shared" si="10"/>
        <v>170</v>
      </c>
      <c r="B171" s="47">
        <v>2914</v>
      </c>
      <c r="C171" s="47" t="s">
        <v>297</v>
      </c>
      <c r="D171" s="47" t="s">
        <v>306</v>
      </c>
      <c r="E171" s="47">
        <v>7379</v>
      </c>
      <c r="F171" s="47" t="s">
        <v>1065</v>
      </c>
      <c r="G171" s="50">
        <v>31</v>
      </c>
      <c r="H171" s="21">
        <v>32</v>
      </c>
      <c r="I171" s="59">
        <f t="shared" si="11"/>
        <v>1.03225806451613</v>
      </c>
      <c r="J171" s="60">
        <f t="shared" si="12"/>
        <v>1</v>
      </c>
      <c r="K171" s="61">
        <f>J171*0.5</f>
        <v>0.5</v>
      </c>
      <c r="L171" s="61"/>
      <c r="M171" s="62"/>
    </row>
    <row r="172" ht="18" hidden="1" customHeight="1" spans="1:13">
      <c r="A172" s="47">
        <f t="shared" si="10"/>
        <v>171</v>
      </c>
      <c r="B172" s="47">
        <v>2914</v>
      </c>
      <c r="C172" s="47" t="s">
        <v>297</v>
      </c>
      <c r="D172" s="47" t="s">
        <v>306</v>
      </c>
      <c r="E172" s="47">
        <v>6301</v>
      </c>
      <c r="F172" s="47" t="s">
        <v>305</v>
      </c>
      <c r="G172" s="50">
        <v>31</v>
      </c>
      <c r="H172" s="21">
        <v>35</v>
      </c>
      <c r="I172" s="59">
        <f t="shared" si="11"/>
        <v>1.12903225806452</v>
      </c>
      <c r="J172" s="60">
        <f t="shared" si="12"/>
        <v>4</v>
      </c>
      <c r="K172" s="61">
        <f>J172*0.5</f>
        <v>2</v>
      </c>
      <c r="L172" s="61"/>
      <c r="M172" s="62"/>
    </row>
    <row r="173" ht="18" hidden="1" customHeight="1" spans="1:13">
      <c r="A173" s="47">
        <f t="shared" si="10"/>
        <v>172</v>
      </c>
      <c r="B173" s="47">
        <v>2914</v>
      </c>
      <c r="C173" s="47" t="s">
        <v>297</v>
      </c>
      <c r="D173" s="47" t="s">
        <v>306</v>
      </c>
      <c r="E173" s="47">
        <v>27809</v>
      </c>
      <c r="F173" s="53" t="s">
        <v>1066</v>
      </c>
      <c r="G173" s="50">
        <v>31</v>
      </c>
      <c r="H173" s="21">
        <v>35</v>
      </c>
      <c r="I173" s="59">
        <f t="shared" si="11"/>
        <v>1.12903225806452</v>
      </c>
      <c r="J173" s="60">
        <f t="shared" si="12"/>
        <v>4</v>
      </c>
      <c r="K173" s="61">
        <f>J173*0.5</f>
        <v>2</v>
      </c>
      <c r="L173" s="61"/>
      <c r="M173" s="62"/>
    </row>
    <row r="174" ht="18" hidden="1" customHeight="1" spans="1:13">
      <c r="A174" s="47">
        <f t="shared" si="10"/>
        <v>173</v>
      </c>
      <c r="B174" s="47">
        <v>2916</v>
      </c>
      <c r="C174" s="47" t="s">
        <v>297</v>
      </c>
      <c r="D174" s="47" t="s">
        <v>324</v>
      </c>
      <c r="E174" s="47">
        <v>15079</v>
      </c>
      <c r="F174" s="47" t="s">
        <v>1067</v>
      </c>
      <c r="G174" s="50">
        <v>45</v>
      </c>
      <c r="H174" s="21">
        <v>16</v>
      </c>
      <c r="I174" s="59">
        <f t="shared" si="11"/>
        <v>0.355555555555556</v>
      </c>
      <c r="J174" s="60">
        <f t="shared" si="12"/>
        <v>-29</v>
      </c>
      <c r="K174" s="61"/>
      <c r="L174" s="61">
        <f>J174*-1</f>
        <v>29</v>
      </c>
      <c r="M174" s="62"/>
    </row>
    <row r="175" ht="18" hidden="1" customHeight="1" spans="1:13">
      <c r="A175" s="47">
        <f t="shared" si="10"/>
        <v>174</v>
      </c>
      <c r="B175" s="47">
        <v>2916</v>
      </c>
      <c r="C175" s="47" t="s">
        <v>297</v>
      </c>
      <c r="D175" s="47" t="s">
        <v>324</v>
      </c>
      <c r="E175" s="47">
        <v>12377</v>
      </c>
      <c r="F175" s="47" t="s">
        <v>323</v>
      </c>
      <c r="G175" s="50">
        <v>45</v>
      </c>
      <c r="H175" s="21">
        <v>71</v>
      </c>
      <c r="I175" s="59">
        <f t="shared" si="11"/>
        <v>1.57777777777778</v>
      </c>
      <c r="J175" s="60">
        <f t="shared" si="12"/>
        <v>26</v>
      </c>
      <c r="K175" s="61">
        <f>J175*0.5</f>
        <v>13</v>
      </c>
      <c r="L175" s="61"/>
      <c r="M175" s="62"/>
    </row>
    <row r="176" ht="18" customHeight="1" spans="1:13">
      <c r="A176" s="47">
        <f t="shared" si="10"/>
        <v>175</v>
      </c>
      <c r="B176" s="48">
        <v>17948</v>
      </c>
      <c r="C176" s="47" t="s">
        <v>840</v>
      </c>
      <c r="D176" s="48" t="s">
        <v>843</v>
      </c>
      <c r="E176" s="50">
        <v>12309</v>
      </c>
      <c r="F176" s="48" t="s">
        <v>1068</v>
      </c>
      <c r="G176" s="50">
        <v>15</v>
      </c>
      <c r="H176" s="21">
        <v>9</v>
      </c>
      <c r="I176" s="59">
        <f t="shared" si="11"/>
        <v>0.6</v>
      </c>
      <c r="J176" s="60">
        <f t="shared" si="12"/>
        <v>-6</v>
      </c>
      <c r="K176" s="61"/>
      <c r="L176" s="61"/>
      <c r="M176" s="62" t="s">
        <v>1069</v>
      </c>
    </row>
    <row r="177" ht="18" customHeight="1" spans="1:13">
      <c r="A177" s="47">
        <f t="shared" si="10"/>
        <v>176</v>
      </c>
      <c r="B177" s="48">
        <v>17948</v>
      </c>
      <c r="C177" s="47" t="s">
        <v>840</v>
      </c>
      <c r="D177" s="48" t="s">
        <v>843</v>
      </c>
      <c r="E177" s="50">
        <v>1275</v>
      </c>
      <c r="F177" s="48" t="s">
        <v>842</v>
      </c>
      <c r="G177" s="50">
        <v>15</v>
      </c>
      <c r="H177" s="21">
        <v>22</v>
      </c>
      <c r="I177" s="59">
        <f t="shared" si="11"/>
        <v>1.46666666666667</v>
      </c>
      <c r="J177" s="60">
        <f t="shared" si="12"/>
        <v>7</v>
      </c>
      <c r="K177" s="61">
        <f>J177*0.5</f>
        <v>3.5</v>
      </c>
      <c r="L177" s="61"/>
      <c r="M177" s="62"/>
    </row>
    <row r="178" ht="18" hidden="1" customHeight="1" spans="1:13">
      <c r="A178" s="47">
        <f t="shared" si="10"/>
        <v>177</v>
      </c>
      <c r="B178" s="47">
        <v>101453</v>
      </c>
      <c r="C178" s="47" t="s">
        <v>85</v>
      </c>
      <c r="D178" s="47" t="s">
        <v>177</v>
      </c>
      <c r="E178" s="53">
        <v>28719</v>
      </c>
      <c r="F178" s="53" t="s">
        <v>1070</v>
      </c>
      <c r="G178" s="50">
        <v>62</v>
      </c>
      <c r="H178" s="21">
        <v>56</v>
      </c>
      <c r="I178" s="59">
        <f t="shared" si="11"/>
        <v>0.903225806451613</v>
      </c>
      <c r="J178" s="60">
        <f t="shared" si="12"/>
        <v>-6</v>
      </c>
      <c r="K178" s="61"/>
      <c r="L178" s="61">
        <f>J178*-1</f>
        <v>6</v>
      </c>
      <c r="M178" s="62"/>
    </row>
    <row r="179" ht="18" hidden="1" customHeight="1" spans="1:13">
      <c r="A179" s="47">
        <f t="shared" si="10"/>
        <v>178</v>
      </c>
      <c r="B179" s="47">
        <v>101453</v>
      </c>
      <c r="C179" s="47" t="s">
        <v>85</v>
      </c>
      <c r="D179" s="47" t="s">
        <v>177</v>
      </c>
      <c r="E179" s="47">
        <v>4518</v>
      </c>
      <c r="F179" s="51" t="s">
        <v>176</v>
      </c>
      <c r="G179" s="50">
        <v>62</v>
      </c>
      <c r="H179" s="21">
        <v>66</v>
      </c>
      <c r="I179" s="59">
        <f t="shared" si="11"/>
        <v>1.06451612903226</v>
      </c>
      <c r="J179" s="60">
        <f t="shared" si="12"/>
        <v>4</v>
      </c>
      <c r="K179" s="61">
        <f>J179*0.5</f>
        <v>2</v>
      </c>
      <c r="L179" s="61"/>
      <c r="M179" s="62"/>
    </row>
    <row r="180" ht="18" hidden="1" customHeight="1" spans="1:13">
      <c r="A180" s="47">
        <f t="shared" si="10"/>
        <v>179</v>
      </c>
      <c r="B180" s="47">
        <v>102479</v>
      </c>
      <c r="C180" s="47" t="s">
        <v>41</v>
      </c>
      <c r="D180" s="47" t="s">
        <v>631</v>
      </c>
      <c r="E180" s="53">
        <v>28780</v>
      </c>
      <c r="F180" s="53" t="s">
        <v>1071</v>
      </c>
      <c r="G180" s="50">
        <v>68</v>
      </c>
      <c r="H180" s="21">
        <v>60</v>
      </c>
      <c r="I180" s="59">
        <f t="shared" si="11"/>
        <v>0.882352941176471</v>
      </c>
      <c r="J180" s="60">
        <f t="shared" si="12"/>
        <v>-8</v>
      </c>
      <c r="K180" s="61"/>
      <c r="L180" s="61">
        <f>J180*-1</f>
        <v>8</v>
      </c>
      <c r="M180" s="62"/>
    </row>
    <row r="181" ht="18" hidden="1" customHeight="1" spans="1:13">
      <c r="A181" s="47">
        <f t="shared" si="10"/>
        <v>180</v>
      </c>
      <c r="B181" s="47">
        <v>102479</v>
      </c>
      <c r="C181" s="47" t="s">
        <v>41</v>
      </c>
      <c r="D181" s="47" t="s">
        <v>631</v>
      </c>
      <c r="E181" s="47">
        <v>12936</v>
      </c>
      <c r="F181" s="53" t="s">
        <v>630</v>
      </c>
      <c r="G181" s="50">
        <v>68</v>
      </c>
      <c r="H181" s="21">
        <v>111</v>
      </c>
      <c r="I181" s="59">
        <f t="shared" si="11"/>
        <v>1.63235294117647</v>
      </c>
      <c r="J181" s="60">
        <f t="shared" si="12"/>
        <v>43</v>
      </c>
      <c r="K181" s="61">
        <v>20</v>
      </c>
      <c r="L181" s="61"/>
      <c r="M181" s="62"/>
    </row>
    <row r="182" ht="18" hidden="1" customHeight="1" spans="1:13">
      <c r="A182" s="47">
        <f t="shared" si="10"/>
        <v>181</v>
      </c>
      <c r="B182" s="47">
        <v>102564</v>
      </c>
      <c r="C182" s="47" t="s">
        <v>265</v>
      </c>
      <c r="D182" s="47" t="s">
        <v>286</v>
      </c>
      <c r="E182" s="47">
        <v>11363</v>
      </c>
      <c r="F182" s="47" t="s">
        <v>1072</v>
      </c>
      <c r="G182" s="50">
        <v>21</v>
      </c>
      <c r="H182" s="21">
        <v>24</v>
      </c>
      <c r="I182" s="59">
        <f t="shared" si="11"/>
        <v>1.14285714285714</v>
      </c>
      <c r="J182" s="60">
        <f t="shared" si="12"/>
        <v>3</v>
      </c>
      <c r="K182" s="61">
        <f>J182*0.5</f>
        <v>1.5</v>
      </c>
      <c r="L182" s="61"/>
      <c r="M182" s="62"/>
    </row>
    <row r="183" ht="18" hidden="1" customHeight="1" spans="1:13">
      <c r="A183" s="47">
        <f t="shared" si="10"/>
        <v>182</v>
      </c>
      <c r="B183" s="47">
        <v>102564</v>
      </c>
      <c r="C183" s="47" t="s">
        <v>265</v>
      </c>
      <c r="D183" s="47" t="s">
        <v>286</v>
      </c>
      <c r="E183" s="47">
        <v>4450</v>
      </c>
      <c r="F183" s="47" t="s">
        <v>285</v>
      </c>
      <c r="G183" s="50">
        <v>21</v>
      </c>
      <c r="H183" s="21">
        <v>23</v>
      </c>
      <c r="I183" s="59">
        <f t="shared" si="11"/>
        <v>1.0952380952381</v>
      </c>
      <c r="J183" s="60">
        <f t="shared" si="12"/>
        <v>2</v>
      </c>
      <c r="K183" s="61">
        <f>J183*0.5</f>
        <v>1</v>
      </c>
      <c r="L183" s="61"/>
      <c r="M183" s="62"/>
    </row>
    <row r="184" ht="18" hidden="1" customHeight="1" spans="1:13">
      <c r="A184" s="47">
        <f t="shared" si="10"/>
        <v>183</v>
      </c>
      <c r="B184" s="47">
        <v>102565</v>
      </c>
      <c r="C184" s="47" t="s">
        <v>41</v>
      </c>
      <c r="D184" s="47" t="s">
        <v>94</v>
      </c>
      <c r="E184" s="47">
        <v>16096</v>
      </c>
      <c r="F184" s="51" t="s">
        <v>93</v>
      </c>
      <c r="G184" s="50">
        <v>60</v>
      </c>
      <c r="H184" s="21">
        <v>66</v>
      </c>
      <c r="I184" s="59">
        <f t="shared" si="11"/>
        <v>1.1</v>
      </c>
      <c r="J184" s="60">
        <f t="shared" si="12"/>
        <v>6</v>
      </c>
      <c r="K184" s="61">
        <f>J184*0.5</f>
        <v>3</v>
      </c>
      <c r="L184" s="61"/>
      <c r="M184" s="62"/>
    </row>
    <row r="185" ht="18" hidden="1" customHeight="1" spans="1:13">
      <c r="A185" s="47">
        <f t="shared" si="10"/>
        <v>184</v>
      </c>
      <c r="B185" s="47">
        <v>102565</v>
      </c>
      <c r="C185" s="47" t="s">
        <v>41</v>
      </c>
      <c r="D185" s="47" t="s">
        <v>94</v>
      </c>
      <c r="E185" s="47">
        <v>27883</v>
      </c>
      <c r="F185" s="53" t="s">
        <v>1073</v>
      </c>
      <c r="G185" s="50">
        <v>60</v>
      </c>
      <c r="H185" s="21">
        <v>68</v>
      </c>
      <c r="I185" s="59">
        <f t="shared" si="11"/>
        <v>1.13333333333333</v>
      </c>
      <c r="J185" s="60">
        <f t="shared" si="12"/>
        <v>8</v>
      </c>
      <c r="K185" s="61">
        <f>J185*0.5</f>
        <v>4</v>
      </c>
      <c r="L185" s="61"/>
      <c r="M185" s="62"/>
    </row>
    <row r="186" ht="18" hidden="1" customHeight="1" spans="1:13">
      <c r="A186" s="47">
        <f t="shared" si="10"/>
        <v>185</v>
      </c>
      <c r="B186" s="47">
        <v>102567</v>
      </c>
      <c r="C186" s="47" t="s">
        <v>55</v>
      </c>
      <c r="D186" s="47" t="s">
        <v>792</v>
      </c>
      <c r="E186" s="47">
        <v>11458</v>
      </c>
      <c r="F186" s="47" t="s">
        <v>1074</v>
      </c>
      <c r="G186" s="50">
        <v>30</v>
      </c>
      <c r="H186" s="21">
        <v>26</v>
      </c>
      <c r="I186" s="59">
        <f t="shared" si="11"/>
        <v>0.866666666666667</v>
      </c>
      <c r="J186" s="60">
        <f t="shared" si="12"/>
        <v>-4</v>
      </c>
      <c r="K186" s="61"/>
      <c r="L186" s="61">
        <f>J186*-1</f>
        <v>4</v>
      </c>
      <c r="M186" s="62"/>
    </row>
    <row r="187" ht="18" hidden="1" customHeight="1" spans="1:13">
      <c r="A187" s="47">
        <f t="shared" si="10"/>
        <v>186</v>
      </c>
      <c r="B187" s="47">
        <v>102567</v>
      </c>
      <c r="C187" s="47" t="s">
        <v>55</v>
      </c>
      <c r="D187" s="47" t="s">
        <v>792</v>
      </c>
      <c r="E187" s="47">
        <v>5954</v>
      </c>
      <c r="F187" s="47" t="s">
        <v>791</v>
      </c>
      <c r="G187" s="50">
        <v>30</v>
      </c>
      <c r="H187" s="21">
        <v>47</v>
      </c>
      <c r="I187" s="59">
        <f t="shared" si="11"/>
        <v>1.56666666666667</v>
      </c>
      <c r="J187" s="60">
        <f t="shared" si="12"/>
        <v>17</v>
      </c>
      <c r="K187" s="61">
        <f>J187*0.5</f>
        <v>8.5</v>
      </c>
      <c r="L187" s="61"/>
      <c r="M187" s="62"/>
    </row>
    <row r="188" ht="18" hidden="1" customHeight="1" spans="1:13">
      <c r="A188" s="47">
        <f t="shared" si="10"/>
        <v>187</v>
      </c>
      <c r="B188" s="47">
        <v>102934</v>
      </c>
      <c r="C188" s="47" t="s">
        <v>18</v>
      </c>
      <c r="D188" s="47" t="s">
        <v>497</v>
      </c>
      <c r="E188" s="47">
        <v>16076</v>
      </c>
      <c r="F188" s="51" t="s">
        <v>1075</v>
      </c>
      <c r="G188" s="50">
        <v>20</v>
      </c>
      <c r="H188" s="21">
        <v>29</v>
      </c>
      <c r="I188" s="59">
        <f t="shared" si="11"/>
        <v>1.45</v>
      </c>
      <c r="J188" s="60">
        <f t="shared" si="12"/>
        <v>9</v>
      </c>
      <c r="K188" s="61">
        <f>J188*0.5</f>
        <v>4.5</v>
      </c>
      <c r="L188" s="61"/>
      <c r="M188" s="62"/>
    </row>
    <row r="189" ht="18" hidden="1" customHeight="1" spans="1:13">
      <c r="A189" s="47">
        <f t="shared" si="10"/>
        <v>188</v>
      </c>
      <c r="B189" s="47">
        <v>102934</v>
      </c>
      <c r="C189" s="47" t="s">
        <v>18</v>
      </c>
      <c r="D189" s="47" t="s">
        <v>497</v>
      </c>
      <c r="E189" s="53">
        <v>27699</v>
      </c>
      <c r="F189" s="53" t="s">
        <v>1076</v>
      </c>
      <c r="G189" s="50">
        <v>20</v>
      </c>
      <c r="H189" s="21">
        <v>39</v>
      </c>
      <c r="I189" s="59">
        <f t="shared" si="11"/>
        <v>1.95</v>
      </c>
      <c r="J189" s="60">
        <f t="shared" si="12"/>
        <v>19</v>
      </c>
      <c r="K189" s="61">
        <f>J189*0.5</f>
        <v>9.5</v>
      </c>
      <c r="L189" s="61"/>
      <c r="M189" s="62"/>
    </row>
    <row r="190" ht="18" hidden="1" customHeight="1" spans="1:13">
      <c r="A190" s="47">
        <f t="shared" si="10"/>
        <v>189</v>
      </c>
      <c r="B190" s="47">
        <v>102934</v>
      </c>
      <c r="C190" s="47" t="s">
        <v>18</v>
      </c>
      <c r="D190" s="47" t="s">
        <v>497</v>
      </c>
      <c r="E190" s="47">
        <v>6607</v>
      </c>
      <c r="F190" s="51" t="s">
        <v>496</v>
      </c>
      <c r="G190" s="50">
        <v>20</v>
      </c>
      <c r="H190" s="21">
        <v>68</v>
      </c>
      <c r="I190" s="59">
        <f t="shared" si="11"/>
        <v>3.4</v>
      </c>
      <c r="J190" s="60">
        <f t="shared" si="12"/>
        <v>48</v>
      </c>
      <c r="K190" s="61">
        <v>20</v>
      </c>
      <c r="L190" s="61"/>
      <c r="M190" s="62"/>
    </row>
    <row r="191" ht="18" hidden="1" customHeight="1" spans="1:13">
      <c r="A191" s="47">
        <f t="shared" si="10"/>
        <v>190</v>
      </c>
      <c r="B191" s="47">
        <v>102935</v>
      </c>
      <c r="C191" s="47" t="s">
        <v>27</v>
      </c>
      <c r="D191" s="47" t="s">
        <v>721</v>
      </c>
      <c r="E191" s="53">
        <v>28480</v>
      </c>
      <c r="F191" s="47" t="s">
        <v>1077</v>
      </c>
      <c r="G191" s="50">
        <v>90</v>
      </c>
      <c r="H191" s="21">
        <v>129</v>
      </c>
      <c r="I191" s="59">
        <f t="shared" si="11"/>
        <v>1.43333333333333</v>
      </c>
      <c r="J191" s="60">
        <f t="shared" si="12"/>
        <v>39</v>
      </c>
      <c r="K191" s="61">
        <f>J191*0.5</f>
        <v>19.5</v>
      </c>
      <c r="L191" s="61"/>
      <c r="M191" s="62"/>
    </row>
    <row r="192" ht="18" hidden="1" customHeight="1" spans="1:13">
      <c r="A192" s="47">
        <f t="shared" si="10"/>
        <v>191</v>
      </c>
      <c r="B192" s="49">
        <v>103198</v>
      </c>
      <c r="C192" s="47" t="s">
        <v>41</v>
      </c>
      <c r="D192" s="47" t="s">
        <v>503</v>
      </c>
      <c r="E192" s="47">
        <v>12144</v>
      </c>
      <c r="F192" s="51" t="s">
        <v>502</v>
      </c>
      <c r="G192" s="50">
        <v>50</v>
      </c>
      <c r="H192" s="21">
        <v>21</v>
      </c>
      <c r="I192" s="59">
        <f t="shared" si="11"/>
        <v>0.42</v>
      </c>
      <c r="J192" s="60">
        <f t="shared" si="12"/>
        <v>-29</v>
      </c>
      <c r="K192" s="61"/>
      <c r="L192" s="61">
        <f>J192*-1</f>
        <v>29</v>
      </c>
      <c r="M192" s="62"/>
    </row>
    <row r="193" ht="18" hidden="1" customHeight="1" spans="1:13">
      <c r="A193" s="47">
        <f t="shared" si="10"/>
        <v>192</v>
      </c>
      <c r="B193" s="47">
        <v>103198</v>
      </c>
      <c r="C193" s="47" t="s">
        <v>41</v>
      </c>
      <c r="D193" s="47" t="s">
        <v>503</v>
      </c>
      <c r="E193" s="47">
        <v>16075</v>
      </c>
      <c r="F193" s="51" t="s">
        <v>1078</v>
      </c>
      <c r="G193" s="50">
        <v>50</v>
      </c>
      <c r="H193" s="21">
        <v>37</v>
      </c>
      <c r="I193" s="59">
        <f t="shared" si="11"/>
        <v>0.74</v>
      </c>
      <c r="J193" s="60">
        <f t="shared" si="12"/>
        <v>-13</v>
      </c>
      <c r="K193" s="61"/>
      <c r="L193" s="61">
        <f>J193*-1</f>
        <v>13</v>
      </c>
      <c r="M193" s="62"/>
    </row>
    <row r="194" ht="18" hidden="1" customHeight="1" spans="1:13">
      <c r="A194" s="47">
        <f t="shared" ref="A194:A257" si="14">ROW()-1</f>
        <v>193</v>
      </c>
      <c r="B194" s="49">
        <v>103198</v>
      </c>
      <c r="C194" s="47" t="s">
        <v>41</v>
      </c>
      <c r="D194" s="47" t="s">
        <v>503</v>
      </c>
      <c r="E194" s="49">
        <v>29179</v>
      </c>
      <c r="F194" s="49" t="s">
        <v>1079</v>
      </c>
      <c r="G194" s="50">
        <v>50</v>
      </c>
      <c r="H194" s="21">
        <v>48</v>
      </c>
      <c r="I194" s="59">
        <f t="shared" ref="I194:I257" si="15">H194/G194</f>
        <v>0.96</v>
      </c>
      <c r="J194" s="60">
        <f t="shared" ref="J194:J257" si="16">H194-G194</f>
        <v>-2</v>
      </c>
      <c r="K194" s="61"/>
      <c r="L194" s="61">
        <f>J194*-1</f>
        <v>2</v>
      </c>
      <c r="M194" s="62"/>
    </row>
    <row r="195" ht="18" hidden="1" customHeight="1" spans="1:13">
      <c r="A195" s="47">
        <f t="shared" si="14"/>
        <v>194</v>
      </c>
      <c r="B195" s="47">
        <v>103199</v>
      </c>
      <c r="C195" s="47" t="s">
        <v>41</v>
      </c>
      <c r="D195" s="47" t="s">
        <v>637</v>
      </c>
      <c r="E195" s="47">
        <v>28503</v>
      </c>
      <c r="F195" s="51" t="s">
        <v>636</v>
      </c>
      <c r="G195" s="50">
        <v>60</v>
      </c>
      <c r="H195" s="21">
        <f>36+16</f>
        <v>52</v>
      </c>
      <c r="I195" s="59">
        <f t="shared" si="15"/>
        <v>0.866666666666667</v>
      </c>
      <c r="J195" s="60">
        <f t="shared" si="16"/>
        <v>-8</v>
      </c>
      <c r="K195" s="61"/>
      <c r="L195" s="61">
        <f>J195*-1</f>
        <v>8</v>
      </c>
      <c r="M195" s="62"/>
    </row>
    <row r="196" ht="18" hidden="1" customHeight="1" spans="1:13">
      <c r="A196" s="47">
        <f t="shared" si="14"/>
        <v>195</v>
      </c>
      <c r="B196" s="47">
        <v>103199</v>
      </c>
      <c r="C196" s="47" t="s">
        <v>41</v>
      </c>
      <c r="D196" s="47" t="s">
        <v>637</v>
      </c>
      <c r="E196" s="47">
        <v>15049</v>
      </c>
      <c r="F196" s="51" t="s">
        <v>1080</v>
      </c>
      <c r="G196" s="50">
        <v>60</v>
      </c>
      <c r="H196" s="21">
        <v>74</v>
      </c>
      <c r="I196" s="59">
        <f t="shared" si="15"/>
        <v>1.23333333333333</v>
      </c>
      <c r="J196" s="60">
        <f t="shared" si="16"/>
        <v>14</v>
      </c>
      <c r="K196" s="61">
        <f>J196*0.5</f>
        <v>7</v>
      </c>
      <c r="L196" s="61"/>
      <c r="M196" s="62"/>
    </row>
    <row r="197" ht="18" hidden="1" customHeight="1" spans="1:13">
      <c r="A197" s="47">
        <f t="shared" si="14"/>
        <v>196</v>
      </c>
      <c r="B197" s="47">
        <v>103639</v>
      </c>
      <c r="C197" s="47" t="s">
        <v>85</v>
      </c>
      <c r="D197" s="47" t="s">
        <v>183</v>
      </c>
      <c r="E197" s="47">
        <v>5347</v>
      </c>
      <c r="F197" s="51" t="s">
        <v>182</v>
      </c>
      <c r="G197" s="50">
        <v>62</v>
      </c>
      <c r="H197" s="21">
        <f>53+60</f>
        <v>113</v>
      </c>
      <c r="I197" s="59">
        <f t="shared" si="15"/>
        <v>1.82258064516129</v>
      </c>
      <c r="J197" s="60">
        <f t="shared" si="16"/>
        <v>51</v>
      </c>
      <c r="K197" s="61">
        <v>20</v>
      </c>
      <c r="L197" s="61"/>
      <c r="M197" s="62"/>
    </row>
    <row r="198" ht="18" hidden="1" customHeight="1" spans="1:13">
      <c r="A198" s="47">
        <f t="shared" si="14"/>
        <v>197</v>
      </c>
      <c r="B198" s="47">
        <v>103639</v>
      </c>
      <c r="C198" s="47" t="s">
        <v>85</v>
      </c>
      <c r="D198" s="53" t="s">
        <v>183</v>
      </c>
      <c r="E198" s="47">
        <v>15893</v>
      </c>
      <c r="F198" s="47" t="s">
        <v>1081</v>
      </c>
      <c r="G198" s="50">
        <v>62</v>
      </c>
      <c r="H198" s="21">
        <v>68</v>
      </c>
      <c r="I198" s="59">
        <f t="shared" si="15"/>
        <v>1.09677419354839</v>
      </c>
      <c r="J198" s="60">
        <f t="shared" si="16"/>
        <v>6</v>
      </c>
      <c r="K198" s="61">
        <f>J198*0.5</f>
        <v>3</v>
      </c>
      <c r="L198" s="61"/>
      <c r="M198" s="62"/>
    </row>
    <row r="199" ht="18" hidden="1" customHeight="1" spans="1:13">
      <c r="A199" s="47">
        <f t="shared" si="14"/>
        <v>198</v>
      </c>
      <c r="B199" s="47">
        <v>104428</v>
      </c>
      <c r="C199" s="47" t="s">
        <v>297</v>
      </c>
      <c r="D199" s="47" t="s">
        <v>330</v>
      </c>
      <c r="E199" s="47">
        <v>6472</v>
      </c>
      <c r="F199" s="47" t="s">
        <v>329</v>
      </c>
      <c r="G199" s="50">
        <v>60</v>
      </c>
      <c r="H199" s="21">
        <v>37</v>
      </c>
      <c r="I199" s="59">
        <f t="shared" si="15"/>
        <v>0.616666666666667</v>
      </c>
      <c r="J199" s="60">
        <f t="shared" si="16"/>
        <v>-23</v>
      </c>
      <c r="K199" s="61"/>
      <c r="L199" s="61">
        <f>J199*-1</f>
        <v>23</v>
      </c>
      <c r="M199" s="62"/>
    </row>
    <row r="200" ht="18" hidden="1" customHeight="1" spans="1:13">
      <c r="A200" s="47">
        <f t="shared" si="14"/>
        <v>199</v>
      </c>
      <c r="B200" s="47">
        <v>104428</v>
      </c>
      <c r="C200" s="47" t="s">
        <v>297</v>
      </c>
      <c r="D200" s="47" t="s">
        <v>330</v>
      </c>
      <c r="E200" s="47">
        <v>15599</v>
      </c>
      <c r="F200" s="47" t="s">
        <v>1082</v>
      </c>
      <c r="G200" s="50">
        <v>60</v>
      </c>
      <c r="H200" s="21">
        <v>72</v>
      </c>
      <c r="I200" s="59">
        <f t="shared" si="15"/>
        <v>1.2</v>
      </c>
      <c r="J200" s="60">
        <f t="shared" si="16"/>
        <v>12</v>
      </c>
      <c r="K200" s="61">
        <f>J200*0.5</f>
        <v>6</v>
      </c>
      <c r="L200" s="61"/>
      <c r="M200" s="62"/>
    </row>
    <row r="201" ht="18" hidden="1" customHeight="1" spans="1:13">
      <c r="A201" s="47">
        <f t="shared" si="14"/>
        <v>200</v>
      </c>
      <c r="B201" s="47">
        <v>104429</v>
      </c>
      <c r="C201" s="47" t="s">
        <v>85</v>
      </c>
      <c r="D201" s="47" t="s">
        <v>189</v>
      </c>
      <c r="E201" s="47">
        <v>14399</v>
      </c>
      <c r="F201" s="47" t="s">
        <v>188</v>
      </c>
      <c r="G201" s="50">
        <v>31</v>
      </c>
      <c r="H201" s="21">
        <v>20</v>
      </c>
      <c r="I201" s="59">
        <f t="shared" si="15"/>
        <v>0.645161290322581</v>
      </c>
      <c r="J201" s="60">
        <f t="shared" si="16"/>
        <v>-11</v>
      </c>
      <c r="K201" s="61"/>
      <c r="L201" s="61">
        <f>J201*-1</f>
        <v>11</v>
      </c>
      <c r="M201" s="62"/>
    </row>
    <row r="202" ht="18" hidden="1" customHeight="1" spans="1:13">
      <c r="A202" s="47">
        <f t="shared" si="14"/>
        <v>201</v>
      </c>
      <c r="B202" s="49">
        <v>104429</v>
      </c>
      <c r="C202" s="47" t="s">
        <v>85</v>
      </c>
      <c r="D202" s="47" t="s">
        <v>189</v>
      </c>
      <c r="E202" s="49">
        <v>15743</v>
      </c>
      <c r="F202" s="49" t="s">
        <v>1083</v>
      </c>
      <c r="G202" s="50">
        <v>31</v>
      </c>
      <c r="H202" s="21">
        <v>42</v>
      </c>
      <c r="I202" s="59">
        <f t="shared" si="15"/>
        <v>1.35483870967742</v>
      </c>
      <c r="J202" s="60">
        <f t="shared" si="16"/>
        <v>11</v>
      </c>
      <c r="K202" s="61">
        <f>J202*0.5</f>
        <v>5.5</v>
      </c>
      <c r="L202" s="61"/>
      <c r="M202" s="62"/>
    </row>
    <row r="203" ht="18" hidden="1" customHeight="1" spans="1:13">
      <c r="A203" s="47">
        <f t="shared" si="14"/>
        <v>202</v>
      </c>
      <c r="B203" s="47">
        <v>104533</v>
      </c>
      <c r="C203" s="47" t="s">
        <v>64</v>
      </c>
      <c r="D203" s="47" t="s">
        <v>383</v>
      </c>
      <c r="E203" s="47">
        <v>4081</v>
      </c>
      <c r="F203" s="47" t="s">
        <v>1084</v>
      </c>
      <c r="G203" s="50">
        <v>30</v>
      </c>
      <c r="H203" s="21">
        <v>34</v>
      </c>
      <c r="I203" s="59">
        <f t="shared" si="15"/>
        <v>1.13333333333333</v>
      </c>
      <c r="J203" s="60">
        <f t="shared" si="16"/>
        <v>4</v>
      </c>
      <c r="K203" s="61">
        <f>J203*0.5</f>
        <v>2</v>
      </c>
      <c r="L203" s="61"/>
      <c r="M203" s="62"/>
    </row>
    <row r="204" ht="18" hidden="1" customHeight="1" spans="1:13">
      <c r="A204" s="47">
        <f t="shared" si="14"/>
        <v>203</v>
      </c>
      <c r="B204" s="47">
        <v>104533</v>
      </c>
      <c r="C204" s="47" t="s">
        <v>64</v>
      </c>
      <c r="D204" s="47" t="s">
        <v>383</v>
      </c>
      <c r="E204" s="47">
        <v>6473</v>
      </c>
      <c r="F204" s="47" t="s">
        <v>382</v>
      </c>
      <c r="G204" s="50">
        <v>30</v>
      </c>
      <c r="H204" s="21">
        <v>38</v>
      </c>
      <c r="I204" s="59">
        <f t="shared" si="15"/>
        <v>1.26666666666667</v>
      </c>
      <c r="J204" s="60">
        <f t="shared" si="16"/>
        <v>8</v>
      </c>
      <c r="K204" s="61">
        <f>J204*0.5</f>
        <v>4</v>
      </c>
      <c r="L204" s="61"/>
      <c r="M204" s="62"/>
    </row>
    <row r="205" ht="18" hidden="1" customHeight="1" spans="1:13">
      <c r="A205" s="47">
        <f t="shared" si="14"/>
        <v>204</v>
      </c>
      <c r="B205" s="49">
        <v>104838</v>
      </c>
      <c r="C205" s="47" t="s">
        <v>297</v>
      </c>
      <c r="D205" s="47" t="s">
        <v>336</v>
      </c>
      <c r="E205" s="53">
        <v>28505</v>
      </c>
      <c r="F205" s="47" t="s">
        <v>1085</v>
      </c>
      <c r="G205" s="50">
        <v>21</v>
      </c>
      <c r="H205" s="21">
        <v>21</v>
      </c>
      <c r="I205" s="59">
        <f t="shared" si="15"/>
        <v>1</v>
      </c>
      <c r="J205" s="60">
        <f t="shared" si="16"/>
        <v>0</v>
      </c>
      <c r="K205" s="61"/>
      <c r="L205" s="61"/>
      <c r="M205" s="62"/>
    </row>
    <row r="206" ht="18" hidden="1" customHeight="1" spans="1:13">
      <c r="A206" s="47">
        <f t="shared" si="14"/>
        <v>205</v>
      </c>
      <c r="B206" s="47">
        <v>104838</v>
      </c>
      <c r="C206" s="47" t="s">
        <v>297</v>
      </c>
      <c r="D206" s="47" t="s">
        <v>336</v>
      </c>
      <c r="E206" s="47">
        <v>10955</v>
      </c>
      <c r="F206" s="47" t="s">
        <v>335</v>
      </c>
      <c r="G206" s="50">
        <v>21</v>
      </c>
      <c r="H206" s="21">
        <v>26</v>
      </c>
      <c r="I206" s="59">
        <f t="shared" si="15"/>
        <v>1.23809523809524</v>
      </c>
      <c r="J206" s="60">
        <f t="shared" si="16"/>
        <v>5</v>
      </c>
      <c r="K206" s="61">
        <f>J206*0.5</f>
        <v>2.5</v>
      </c>
      <c r="L206" s="61"/>
      <c r="M206" s="62"/>
    </row>
    <row r="207" ht="18" hidden="1" customHeight="1" spans="1:13">
      <c r="A207" s="47">
        <f t="shared" si="14"/>
        <v>206</v>
      </c>
      <c r="B207" s="47">
        <v>105267</v>
      </c>
      <c r="C207" s="47" t="s">
        <v>18</v>
      </c>
      <c r="D207" s="47" t="s">
        <v>509</v>
      </c>
      <c r="E207" s="47">
        <v>12886</v>
      </c>
      <c r="F207" s="51" t="s">
        <v>1086</v>
      </c>
      <c r="G207" s="50">
        <v>45</v>
      </c>
      <c r="H207" s="21">
        <v>28</v>
      </c>
      <c r="I207" s="59">
        <f t="shared" si="15"/>
        <v>0.622222222222222</v>
      </c>
      <c r="J207" s="60">
        <f t="shared" si="16"/>
        <v>-17</v>
      </c>
      <c r="K207" s="61"/>
      <c r="L207" s="61">
        <f>J207*-1</f>
        <v>17</v>
      </c>
      <c r="M207" s="62"/>
    </row>
    <row r="208" ht="18" hidden="1" customHeight="1" spans="1:13">
      <c r="A208" s="47">
        <f t="shared" si="14"/>
        <v>207</v>
      </c>
      <c r="B208" s="47">
        <v>105267</v>
      </c>
      <c r="C208" s="47" t="s">
        <v>18</v>
      </c>
      <c r="D208" s="54" t="s">
        <v>509</v>
      </c>
      <c r="E208" s="47">
        <v>28413</v>
      </c>
      <c r="F208" s="54" t="s">
        <v>1087</v>
      </c>
      <c r="G208" s="50">
        <v>45</v>
      </c>
      <c r="H208" s="21">
        <v>34</v>
      </c>
      <c r="I208" s="59">
        <f t="shared" si="15"/>
        <v>0.755555555555556</v>
      </c>
      <c r="J208" s="60">
        <f t="shared" si="16"/>
        <v>-11</v>
      </c>
      <c r="K208" s="61"/>
      <c r="L208" s="61">
        <f>J208*-1</f>
        <v>11</v>
      </c>
      <c r="M208" s="62"/>
    </row>
    <row r="209" ht="18" hidden="1" customHeight="1" spans="1:13">
      <c r="A209" s="47">
        <f t="shared" si="14"/>
        <v>208</v>
      </c>
      <c r="B209" s="47">
        <v>105267</v>
      </c>
      <c r="C209" s="47" t="s">
        <v>18</v>
      </c>
      <c r="D209" s="47" t="s">
        <v>509</v>
      </c>
      <c r="E209" s="47">
        <v>16203</v>
      </c>
      <c r="F209" s="47" t="s">
        <v>508</v>
      </c>
      <c r="G209" s="50">
        <v>45</v>
      </c>
      <c r="H209" s="21">
        <v>41</v>
      </c>
      <c r="I209" s="59">
        <f t="shared" si="15"/>
        <v>0.911111111111111</v>
      </c>
      <c r="J209" s="60">
        <f t="shared" si="16"/>
        <v>-4</v>
      </c>
      <c r="K209" s="61"/>
      <c r="L209" s="61">
        <f>J209*-1</f>
        <v>4</v>
      </c>
      <c r="M209" s="62"/>
    </row>
    <row r="210" ht="18" hidden="1" customHeight="1" spans="1:13">
      <c r="A210" s="47">
        <f t="shared" si="14"/>
        <v>209</v>
      </c>
      <c r="B210" s="47">
        <v>105751</v>
      </c>
      <c r="C210" s="47" t="s">
        <v>85</v>
      </c>
      <c r="D210" s="47" t="s">
        <v>105</v>
      </c>
      <c r="E210" s="47">
        <v>9295</v>
      </c>
      <c r="F210" s="51" t="s">
        <v>104</v>
      </c>
      <c r="G210" s="50">
        <v>45</v>
      </c>
      <c r="H210" s="21">
        <v>48</v>
      </c>
      <c r="I210" s="59">
        <f t="shared" si="15"/>
        <v>1.06666666666667</v>
      </c>
      <c r="J210" s="60">
        <f t="shared" si="16"/>
        <v>3</v>
      </c>
      <c r="K210" s="61">
        <f>J210*0.5</f>
        <v>1.5</v>
      </c>
      <c r="L210" s="61"/>
      <c r="M210" s="62"/>
    </row>
    <row r="211" ht="18" hidden="1" customHeight="1" spans="1:13">
      <c r="A211" s="47">
        <f t="shared" si="14"/>
        <v>210</v>
      </c>
      <c r="B211" s="47">
        <v>105751</v>
      </c>
      <c r="C211" s="47" t="s">
        <v>85</v>
      </c>
      <c r="D211" s="47" t="s">
        <v>105</v>
      </c>
      <c r="E211" s="47">
        <v>15615</v>
      </c>
      <c r="F211" s="51" t="s">
        <v>1088</v>
      </c>
      <c r="G211" s="50">
        <v>45</v>
      </c>
      <c r="H211" s="21">
        <v>64</v>
      </c>
      <c r="I211" s="59">
        <f t="shared" si="15"/>
        <v>1.42222222222222</v>
      </c>
      <c r="J211" s="60">
        <f t="shared" si="16"/>
        <v>19</v>
      </c>
      <c r="K211" s="61">
        <f>J211*0.5</f>
        <v>9.5</v>
      </c>
      <c r="L211" s="61"/>
      <c r="M211" s="62"/>
    </row>
    <row r="212" ht="18" hidden="1" customHeight="1" spans="1:13">
      <c r="A212" s="47">
        <f t="shared" si="14"/>
        <v>211</v>
      </c>
      <c r="B212" s="47">
        <v>105910</v>
      </c>
      <c r="C212" s="47" t="s">
        <v>27</v>
      </c>
      <c r="D212" s="47" t="s">
        <v>727</v>
      </c>
      <c r="E212" s="47">
        <v>12846</v>
      </c>
      <c r="F212" s="47" t="s">
        <v>1089</v>
      </c>
      <c r="G212" s="50">
        <v>60</v>
      </c>
      <c r="H212" s="21">
        <v>75</v>
      </c>
      <c r="I212" s="59">
        <f t="shared" si="15"/>
        <v>1.25</v>
      </c>
      <c r="J212" s="60">
        <f t="shared" si="16"/>
        <v>15</v>
      </c>
      <c r="K212" s="61">
        <f>J212*0.5</f>
        <v>7.5</v>
      </c>
      <c r="L212" s="61"/>
      <c r="M212" s="62"/>
    </row>
    <row r="213" ht="18" hidden="1" customHeight="1" spans="1:13">
      <c r="A213" s="47">
        <f t="shared" si="14"/>
        <v>212</v>
      </c>
      <c r="B213" s="47">
        <v>105910</v>
      </c>
      <c r="C213" s="47" t="s">
        <v>27</v>
      </c>
      <c r="D213" s="47" t="s">
        <v>727</v>
      </c>
      <c r="E213" s="47">
        <v>13199</v>
      </c>
      <c r="F213" s="51" t="s">
        <v>726</v>
      </c>
      <c r="G213" s="50">
        <v>60</v>
      </c>
      <c r="H213" s="21">
        <v>78</v>
      </c>
      <c r="I213" s="59">
        <f t="shared" si="15"/>
        <v>1.3</v>
      </c>
      <c r="J213" s="60">
        <f t="shared" si="16"/>
        <v>18</v>
      </c>
      <c r="K213" s="61">
        <f>J213*0.5</f>
        <v>9</v>
      </c>
      <c r="L213" s="61"/>
      <c r="M213" s="62"/>
    </row>
    <row r="214" s="7" customFormat="1" ht="18" hidden="1" customHeight="1" spans="1:13">
      <c r="A214" s="47">
        <f t="shared" si="14"/>
        <v>213</v>
      </c>
      <c r="B214" s="49">
        <v>106066</v>
      </c>
      <c r="C214" s="47" t="s">
        <v>27</v>
      </c>
      <c r="D214" s="47" t="s">
        <v>80</v>
      </c>
      <c r="E214" s="47">
        <v>10989</v>
      </c>
      <c r="F214" s="47" t="s">
        <v>1090</v>
      </c>
      <c r="G214" s="50">
        <v>45</v>
      </c>
      <c r="H214" s="21">
        <v>34</v>
      </c>
      <c r="I214" s="59">
        <f t="shared" si="15"/>
        <v>0.755555555555556</v>
      </c>
      <c r="J214" s="60">
        <f t="shared" si="16"/>
        <v>-11</v>
      </c>
      <c r="K214" s="61"/>
      <c r="L214" s="61">
        <f>J214*-1</f>
        <v>11</v>
      </c>
      <c r="M214" s="62"/>
    </row>
    <row r="215" ht="18" hidden="1" customHeight="1" spans="1:13">
      <c r="A215" s="47">
        <f t="shared" si="14"/>
        <v>214</v>
      </c>
      <c r="B215" s="47">
        <v>106066</v>
      </c>
      <c r="C215" s="47" t="s">
        <v>27</v>
      </c>
      <c r="D215" s="47" t="s">
        <v>80</v>
      </c>
      <c r="E215" s="47">
        <v>9669</v>
      </c>
      <c r="F215" s="47" t="s">
        <v>79</v>
      </c>
      <c r="G215" s="50">
        <v>45</v>
      </c>
      <c r="H215" s="21">
        <v>60</v>
      </c>
      <c r="I215" s="59">
        <f t="shared" si="15"/>
        <v>1.33333333333333</v>
      </c>
      <c r="J215" s="60">
        <f t="shared" si="16"/>
        <v>15</v>
      </c>
      <c r="K215" s="61">
        <f>J215*0.5</f>
        <v>7.5</v>
      </c>
      <c r="L215" s="61"/>
      <c r="M215" s="62"/>
    </row>
    <row r="216" ht="18" hidden="1" customHeight="1" spans="1:13">
      <c r="A216" s="47">
        <f t="shared" si="14"/>
        <v>215</v>
      </c>
      <c r="B216" s="47">
        <v>106399</v>
      </c>
      <c r="C216" s="47" t="s">
        <v>85</v>
      </c>
      <c r="D216" s="47" t="s">
        <v>195</v>
      </c>
      <c r="E216" s="47">
        <v>4077</v>
      </c>
      <c r="F216" s="51" t="s">
        <v>194</v>
      </c>
      <c r="G216" s="50">
        <v>34</v>
      </c>
      <c r="H216" s="21">
        <v>42</v>
      </c>
      <c r="I216" s="59">
        <f t="shared" si="15"/>
        <v>1.23529411764706</v>
      </c>
      <c r="J216" s="60">
        <f t="shared" si="16"/>
        <v>8</v>
      </c>
      <c r="K216" s="61">
        <f>J216*0.5</f>
        <v>4</v>
      </c>
      <c r="L216" s="61"/>
      <c r="M216" s="62"/>
    </row>
    <row r="217" ht="18" hidden="1" customHeight="1" spans="1:13">
      <c r="A217" s="47">
        <f t="shared" si="14"/>
        <v>216</v>
      </c>
      <c r="B217" s="47">
        <v>106399</v>
      </c>
      <c r="C217" s="47" t="s">
        <v>85</v>
      </c>
      <c r="D217" s="47" t="s">
        <v>195</v>
      </c>
      <c r="E217" s="47">
        <v>13698</v>
      </c>
      <c r="F217" s="51" t="s">
        <v>1091</v>
      </c>
      <c r="G217" s="50">
        <v>34</v>
      </c>
      <c r="H217" s="21">
        <v>45</v>
      </c>
      <c r="I217" s="59">
        <f t="shared" si="15"/>
        <v>1.32352941176471</v>
      </c>
      <c r="J217" s="60">
        <f t="shared" si="16"/>
        <v>11</v>
      </c>
      <c r="K217" s="61">
        <f>J217*0.5</f>
        <v>5.5</v>
      </c>
      <c r="L217" s="61"/>
      <c r="M217" s="62"/>
    </row>
    <row r="218" ht="18" hidden="1" customHeight="1" spans="1:13">
      <c r="A218" s="47">
        <f t="shared" si="14"/>
        <v>217</v>
      </c>
      <c r="B218" s="47">
        <v>106399</v>
      </c>
      <c r="C218" s="47" t="s">
        <v>85</v>
      </c>
      <c r="D218" s="47" t="s">
        <v>195</v>
      </c>
      <c r="E218" s="47">
        <v>10931</v>
      </c>
      <c r="F218" s="51" t="s">
        <v>1092</v>
      </c>
      <c r="G218" s="50">
        <v>34</v>
      </c>
      <c r="H218" s="21"/>
      <c r="I218" s="59">
        <f t="shared" si="15"/>
        <v>0</v>
      </c>
      <c r="J218" s="60">
        <f t="shared" si="16"/>
        <v>-34</v>
      </c>
      <c r="K218" s="61"/>
      <c r="L218" s="61"/>
      <c r="M218" s="62" t="s">
        <v>1093</v>
      </c>
    </row>
    <row r="219" s="7" customFormat="1" ht="18" hidden="1" customHeight="1" spans="1:13">
      <c r="A219" s="47">
        <f t="shared" si="14"/>
        <v>218</v>
      </c>
      <c r="B219" s="47">
        <v>106485</v>
      </c>
      <c r="C219" s="47" t="s">
        <v>27</v>
      </c>
      <c r="D219" s="47" t="s">
        <v>732</v>
      </c>
      <c r="E219" s="47">
        <v>28053</v>
      </c>
      <c r="F219" s="53" t="s">
        <v>731</v>
      </c>
      <c r="G219" s="50">
        <v>90</v>
      </c>
      <c r="H219" s="21">
        <v>106</v>
      </c>
      <c r="I219" s="59">
        <f t="shared" si="15"/>
        <v>1.17777777777778</v>
      </c>
      <c r="J219" s="60">
        <f t="shared" si="16"/>
        <v>16</v>
      </c>
      <c r="K219" s="61">
        <f>J219*0.5</f>
        <v>8</v>
      </c>
      <c r="L219" s="61"/>
      <c r="M219" s="62"/>
    </row>
    <row r="220" ht="18" hidden="1" customHeight="1" spans="1:13">
      <c r="A220" s="47">
        <f t="shared" si="14"/>
        <v>219</v>
      </c>
      <c r="B220" s="49">
        <v>106568</v>
      </c>
      <c r="C220" s="47" t="s">
        <v>85</v>
      </c>
      <c r="D220" s="47" t="s">
        <v>200</v>
      </c>
      <c r="E220" s="47">
        <v>27940</v>
      </c>
      <c r="F220" s="53" t="s">
        <v>199</v>
      </c>
      <c r="G220" s="50">
        <v>120</v>
      </c>
      <c r="H220" s="21">
        <v>197</v>
      </c>
      <c r="I220" s="59">
        <f t="shared" si="15"/>
        <v>1.64166666666667</v>
      </c>
      <c r="J220" s="60">
        <f t="shared" si="16"/>
        <v>77</v>
      </c>
      <c r="K220" s="61">
        <v>20</v>
      </c>
      <c r="L220" s="61"/>
      <c r="M220" s="62"/>
    </row>
    <row r="221" ht="18" hidden="1" customHeight="1" spans="1:13">
      <c r="A221" s="47">
        <f t="shared" si="14"/>
        <v>220</v>
      </c>
      <c r="B221" s="49">
        <v>106569</v>
      </c>
      <c r="C221" s="47" t="s">
        <v>41</v>
      </c>
      <c r="D221" s="47" t="s">
        <v>514</v>
      </c>
      <c r="E221" s="47">
        <v>28422</v>
      </c>
      <c r="F221" s="54" t="s">
        <v>513</v>
      </c>
      <c r="G221" s="50">
        <v>90</v>
      </c>
      <c r="H221" s="21">
        <v>84</v>
      </c>
      <c r="I221" s="59">
        <f t="shared" si="15"/>
        <v>0.933333333333333</v>
      </c>
      <c r="J221" s="60">
        <f t="shared" si="16"/>
        <v>-6</v>
      </c>
      <c r="K221" s="61"/>
      <c r="L221" s="61">
        <f>J221*-1</f>
        <v>6</v>
      </c>
      <c r="M221" s="62"/>
    </row>
    <row r="222" ht="18" hidden="1" customHeight="1" spans="1:13">
      <c r="A222" s="47">
        <f t="shared" si="14"/>
        <v>221</v>
      </c>
      <c r="B222" s="47">
        <v>106865</v>
      </c>
      <c r="C222" s="47" t="s">
        <v>27</v>
      </c>
      <c r="D222" s="47" t="s">
        <v>737</v>
      </c>
      <c r="E222" s="47">
        <v>10902</v>
      </c>
      <c r="F222" s="51" t="s">
        <v>736</v>
      </c>
      <c r="G222" s="50">
        <v>30</v>
      </c>
      <c r="H222" s="21">
        <v>37</v>
      </c>
      <c r="I222" s="59">
        <f t="shared" si="15"/>
        <v>1.23333333333333</v>
      </c>
      <c r="J222" s="60">
        <f t="shared" si="16"/>
        <v>7</v>
      </c>
      <c r="K222" s="61">
        <f t="shared" ref="K222:K228" si="17">J222*0.5</f>
        <v>3.5</v>
      </c>
      <c r="L222" s="61"/>
      <c r="M222" s="62"/>
    </row>
    <row r="223" ht="18" hidden="1" customHeight="1" spans="1:13">
      <c r="A223" s="47">
        <f t="shared" si="14"/>
        <v>222</v>
      </c>
      <c r="B223" s="47">
        <v>106865</v>
      </c>
      <c r="C223" s="47" t="s">
        <v>27</v>
      </c>
      <c r="D223" s="47" t="s">
        <v>737</v>
      </c>
      <c r="E223" s="53">
        <v>14303</v>
      </c>
      <c r="F223" s="53" t="s">
        <v>1094</v>
      </c>
      <c r="G223" s="50">
        <v>30</v>
      </c>
      <c r="H223" s="21">
        <v>41</v>
      </c>
      <c r="I223" s="59">
        <f t="shared" si="15"/>
        <v>1.36666666666667</v>
      </c>
      <c r="J223" s="60">
        <f t="shared" si="16"/>
        <v>11</v>
      </c>
      <c r="K223" s="61">
        <f t="shared" si="17"/>
        <v>5.5</v>
      </c>
      <c r="L223" s="61"/>
      <c r="M223" s="62"/>
    </row>
    <row r="224" ht="18" hidden="1" customHeight="1" spans="1:13">
      <c r="A224" s="47">
        <f t="shared" si="14"/>
        <v>223</v>
      </c>
      <c r="B224" s="47">
        <v>107658</v>
      </c>
      <c r="C224" s="47" t="s">
        <v>41</v>
      </c>
      <c r="D224" s="47" t="s">
        <v>643</v>
      </c>
      <c r="E224" s="47">
        <v>7388</v>
      </c>
      <c r="F224" s="51" t="s">
        <v>642</v>
      </c>
      <c r="G224" s="50">
        <v>40</v>
      </c>
      <c r="H224" s="21">
        <v>42</v>
      </c>
      <c r="I224" s="59">
        <f t="shared" si="15"/>
        <v>1.05</v>
      </c>
      <c r="J224" s="60">
        <f t="shared" si="16"/>
        <v>2</v>
      </c>
      <c r="K224" s="61">
        <f t="shared" si="17"/>
        <v>1</v>
      </c>
      <c r="L224" s="61"/>
      <c r="M224" s="62"/>
    </row>
    <row r="225" ht="18" hidden="1" customHeight="1" spans="1:13">
      <c r="A225" s="47">
        <f t="shared" si="14"/>
        <v>224</v>
      </c>
      <c r="B225" s="47">
        <v>107658</v>
      </c>
      <c r="C225" s="47" t="s">
        <v>41</v>
      </c>
      <c r="D225" s="47" t="s">
        <v>643</v>
      </c>
      <c r="E225" s="47">
        <v>14861</v>
      </c>
      <c r="F225" s="51" t="s">
        <v>1095</v>
      </c>
      <c r="G225" s="50">
        <v>40</v>
      </c>
      <c r="H225" s="21">
        <v>41</v>
      </c>
      <c r="I225" s="59">
        <f t="shared" si="15"/>
        <v>1.025</v>
      </c>
      <c r="J225" s="60">
        <f t="shared" si="16"/>
        <v>1</v>
      </c>
      <c r="K225" s="61">
        <f t="shared" si="17"/>
        <v>0.5</v>
      </c>
      <c r="L225" s="61"/>
      <c r="M225" s="62"/>
    </row>
    <row r="226" ht="18" hidden="1" customHeight="1" spans="1:13">
      <c r="A226" s="47">
        <f t="shared" si="14"/>
        <v>225</v>
      </c>
      <c r="B226" s="47">
        <v>107658</v>
      </c>
      <c r="C226" s="47" t="s">
        <v>41</v>
      </c>
      <c r="D226" s="47" t="s">
        <v>643</v>
      </c>
      <c r="E226" s="47">
        <v>4562</v>
      </c>
      <c r="F226" s="51" t="s">
        <v>1096</v>
      </c>
      <c r="G226" s="50">
        <v>40</v>
      </c>
      <c r="H226" s="21">
        <v>50</v>
      </c>
      <c r="I226" s="59">
        <f t="shared" si="15"/>
        <v>1.25</v>
      </c>
      <c r="J226" s="60">
        <f t="shared" si="16"/>
        <v>10</v>
      </c>
      <c r="K226" s="61">
        <f t="shared" si="17"/>
        <v>5</v>
      </c>
      <c r="L226" s="61"/>
      <c r="M226" s="62"/>
    </row>
    <row r="227" s="42" customFormat="1" ht="18" hidden="1" customHeight="1" spans="1:13">
      <c r="A227" s="47">
        <f t="shared" si="14"/>
        <v>226</v>
      </c>
      <c r="B227" s="47">
        <v>107728</v>
      </c>
      <c r="C227" s="47" t="s">
        <v>64</v>
      </c>
      <c r="D227" s="47" t="s">
        <v>389</v>
      </c>
      <c r="E227" s="47">
        <v>6731</v>
      </c>
      <c r="F227" s="47" t="s">
        <v>1097</v>
      </c>
      <c r="G227" s="50">
        <v>31</v>
      </c>
      <c r="H227" s="21">
        <f>17+26</f>
        <v>43</v>
      </c>
      <c r="I227" s="59">
        <f t="shared" si="15"/>
        <v>1.38709677419355</v>
      </c>
      <c r="J227" s="60">
        <f t="shared" si="16"/>
        <v>12</v>
      </c>
      <c r="K227" s="61">
        <f t="shared" si="17"/>
        <v>6</v>
      </c>
      <c r="L227" s="61"/>
      <c r="M227" s="62"/>
    </row>
    <row r="228" ht="18" hidden="1" customHeight="1" spans="1:13">
      <c r="A228" s="47">
        <f t="shared" si="14"/>
        <v>227</v>
      </c>
      <c r="B228" s="47">
        <v>107728</v>
      </c>
      <c r="C228" s="47" t="s">
        <v>64</v>
      </c>
      <c r="D228" s="47" t="s">
        <v>389</v>
      </c>
      <c r="E228" s="47">
        <v>13397</v>
      </c>
      <c r="F228" s="47" t="s">
        <v>388</v>
      </c>
      <c r="G228" s="50">
        <v>31</v>
      </c>
      <c r="H228" s="21">
        <v>51</v>
      </c>
      <c r="I228" s="59">
        <f t="shared" si="15"/>
        <v>1.64516129032258</v>
      </c>
      <c r="J228" s="60">
        <f t="shared" si="16"/>
        <v>20</v>
      </c>
      <c r="K228" s="61">
        <f t="shared" si="17"/>
        <v>10</v>
      </c>
      <c r="L228" s="61"/>
      <c r="M228" s="62"/>
    </row>
    <row r="229" ht="18" hidden="1" customHeight="1" spans="1:13">
      <c r="A229" s="47">
        <f t="shared" si="14"/>
        <v>228</v>
      </c>
      <c r="B229" s="47">
        <v>108277</v>
      </c>
      <c r="C229" s="47" t="s">
        <v>18</v>
      </c>
      <c r="D229" s="47" t="s">
        <v>520</v>
      </c>
      <c r="E229" s="48">
        <v>15799</v>
      </c>
      <c r="F229" s="54" t="s">
        <v>1098</v>
      </c>
      <c r="G229" s="50">
        <v>45</v>
      </c>
      <c r="H229" s="21">
        <v>99</v>
      </c>
      <c r="I229" s="59">
        <f t="shared" si="15"/>
        <v>2.2</v>
      </c>
      <c r="J229" s="60">
        <f t="shared" si="16"/>
        <v>54</v>
      </c>
      <c r="K229" s="61">
        <v>20</v>
      </c>
      <c r="L229" s="61"/>
      <c r="M229" s="62"/>
    </row>
    <row r="230" ht="18" hidden="1" customHeight="1" spans="1:13">
      <c r="A230" s="47">
        <f t="shared" si="14"/>
        <v>229</v>
      </c>
      <c r="B230" s="47">
        <v>108277</v>
      </c>
      <c r="C230" s="47" t="s">
        <v>18</v>
      </c>
      <c r="D230" s="47" t="s">
        <v>520</v>
      </c>
      <c r="E230" s="47">
        <v>13186</v>
      </c>
      <c r="F230" s="51" t="s">
        <v>519</v>
      </c>
      <c r="G230" s="50">
        <v>45</v>
      </c>
      <c r="H230" s="21">
        <f>96+41</f>
        <v>137</v>
      </c>
      <c r="I230" s="59">
        <f t="shared" si="15"/>
        <v>3.04444444444444</v>
      </c>
      <c r="J230" s="60">
        <f t="shared" si="16"/>
        <v>92</v>
      </c>
      <c r="K230" s="61">
        <v>20</v>
      </c>
      <c r="L230" s="61"/>
      <c r="M230" s="62"/>
    </row>
    <row r="231" ht="18" hidden="1" customHeight="1" spans="1:13">
      <c r="A231" s="47">
        <f t="shared" si="14"/>
        <v>230</v>
      </c>
      <c r="B231" s="47">
        <v>108656</v>
      </c>
      <c r="C231" s="47" t="s">
        <v>55</v>
      </c>
      <c r="D231" s="47" t="s">
        <v>798</v>
      </c>
      <c r="E231" s="47">
        <v>8489</v>
      </c>
      <c r="F231" s="47" t="s">
        <v>797</v>
      </c>
      <c r="G231" s="50">
        <v>60</v>
      </c>
      <c r="H231" s="21">
        <v>70</v>
      </c>
      <c r="I231" s="59">
        <f t="shared" si="15"/>
        <v>1.16666666666667</v>
      </c>
      <c r="J231" s="60">
        <f t="shared" si="16"/>
        <v>10</v>
      </c>
      <c r="K231" s="61">
        <f>J231*0.5</f>
        <v>5</v>
      </c>
      <c r="L231" s="61"/>
      <c r="M231" s="62"/>
    </row>
    <row r="232" ht="18" hidden="1" customHeight="1" spans="1:13">
      <c r="A232" s="47">
        <f t="shared" si="14"/>
        <v>231</v>
      </c>
      <c r="B232" s="47">
        <v>108656</v>
      </c>
      <c r="C232" s="47" t="s">
        <v>55</v>
      </c>
      <c r="D232" s="47" t="s">
        <v>798</v>
      </c>
      <c r="E232" s="47">
        <v>4330</v>
      </c>
      <c r="F232" s="47" t="s">
        <v>1099</v>
      </c>
      <c r="G232" s="50">
        <v>60</v>
      </c>
      <c r="H232" s="21">
        <v>102</v>
      </c>
      <c r="I232" s="59">
        <f t="shared" si="15"/>
        <v>1.7</v>
      </c>
      <c r="J232" s="60">
        <f t="shared" si="16"/>
        <v>42</v>
      </c>
      <c r="K232" s="61">
        <v>20</v>
      </c>
      <c r="L232" s="61"/>
      <c r="M232" s="62"/>
    </row>
    <row r="233" ht="18" hidden="1" customHeight="1" spans="1:13">
      <c r="A233" s="47">
        <f t="shared" si="14"/>
        <v>232</v>
      </c>
      <c r="B233" s="47">
        <v>110378</v>
      </c>
      <c r="C233" s="47" t="s">
        <v>803</v>
      </c>
      <c r="D233" s="47" t="s">
        <v>837</v>
      </c>
      <c r="E233" s="47">
        <v>5521</v>
      </c>
      <c r="F233" s="47" t="s">
        <v>836</v>
      </c>
      <c r="G233" s="50">
        <v>30</v>
      </c>
      <c r="H233" s="21">
        <v>38</v>
      </c>
      <c r="I233" s="59">
        <f t="shared" si="15"/>
        <v>1.26666666666667</v>
      </c>
      <c r="J233" s="60">
        <f t="shared" si="16"/>
        <v>8</v>
      </c>
      <c r="K233" s="61">
        <f>J233*0.5</f>
        <v>4</v>
      </c>
      <c r="L233" s="61"/>
      <c r="M233" s="62"/>
    </row>
    <row r="234" s="7" customFormat="1" ht="22" hidden="1" customHeight="1" spans="1:13">
      <c r="A234" s="47">
        <f t="shared" si="14"/>
        <v>233</v>
      </c>
      <c r="B234" s="49">
        <v>110378</v>
      </c>
      <c r="C234" s="47" t="s">
        <v>803</v>
      </c>
      <c r="D234" s="47" t="s">
        <v>837</v>
      </c>
      <c r="E234" s="49">
        <v>28799</v>
      </c>
      <c r="F234" s="49" t="s">
        <v>1100</v>
      </c>
      <c r="G234" s="50">
        <v>30</v>
      </c>
      <c r="H234" s="21">
        <v>74</v>
      </c>
      <c r="I234" s="59">
        <f t="shared" si="15"/>
        <v>2.46666666666667</v>
      </c>
      <c r="J234" s="60">
        <f t="shared" si="16"/>
        <v>44</v>
      </c>
      <c r="K234" s="61">
        <v>20</v>
      </c>
      <c r="L234" s="61"/>
      <c r="M234" s="62"/>
    </row>
    <row r="235" ht="18" customHeight="1" spans="1:13">
      <c r="A235" s="47">
        <f t="shared" si="14"/>
        <v>234</v>
      </c>
      <c r="B235" s="48">
        <v>110896</v>
      </c>
      <c r="C235" s="47" t="s">
        <v>840</v>
      </c>
      <c r="D235" s="48" t="s">
        <v>849</v>
      </c>
      <c r="E235" s="50">
        <v>6191</v>
      </c>
      <c r="F235" s="48" t="s">
        <v>1101</v>
      </c>
      <c r="G235" s="50">
        <v>45</v>
      </c>
      <c r="H235" s="21">
        <v>44</v>
      </c>
      <c r="I235" s="59">
        <f t="shared" si="15"/>
        <v>0.977777777777778</v>
      </c>
      <c r="J235" s="60">
        <f t="shared" si="16"/>
        <v>-1</v>
      </c>
      <c r="K235" s="61"/>
      <c r="L235" s="61"/>
      <c r="M235" s="62" t="s">
        <v>1069</v>
      </c>
    </row>
    <row r="236" ht="18" customHeight="1" spans="1:13">
      <c r="A236" s="47">
        <f t="shared" si="14"/>
        <v>235</v>
      </c>
      <c r="B236" s="48">
        <v>110896</v>
      </c>
      <c r="C236" s="47" t="s">
        <v>840</v>
      </c>
      <c r="D236" s="48" t="s">
        <v>849</v>
      </c>
      <c r="E236" s="50">
        <v>6594</v>
      </c>
      <c r="F236" s="48" t="s">
        <v>848</v>
      </c>
      <c r="G236" s="50">
        <v>45</v>
      </c>
      <c r="H236" s="21">
        <v>65</v>
      </c>
      <c r="I236" s="59">
        <f t="shared" si="15"/>
        <v>1.44444444444444</v>
      </c>
      <c r="J236" s="60">
        <f t="shared" si="16"/>
        <v>20</v>
      </c>
      <c r="K236" s="61">
        <f>J236*0.5</f>
        <v>10</v>
      </c>
      <c r="L236" s="61"/>
      <c r="M236" s="62"/>
    </row>
    <row r="237" ht="18" customHeight="1" spans="1:13">
      <c r="A237" s="47">
        <f t="shared" si="14"/>
        <v>236</v>
      </c>
      <c r="B237" s="48">
        <v>110900</v>
      </c>
      <c r="C237" s="47" t="s">
        <v>840</v>
      </c>
      <c r="D237" s="48" t="s">
        <v>855</v>
      </c>
      <c r="E237" s="50">
        <v>28469</v>
      </c>
      <c r="F237" s="52" t="s">
        <v>1102</v>
      </c>
      <c r="G237" s="50">
        <v>30</v>
      </c>
      <c r="H237" s="21">
        <v>19</v>
      </c>
      <c r="I237" s="59">
        <f t="shared" si="15"/>
        <v>0.633333333333333</v>
      </c>
      <c r="J237" s="60">
        <f t="shared" si="16"/>
        <v>-11</v>
      </c>
      <c r="K237" s="61"/>
      <c r="L237" s="61">
        <f>J237*-1</f>
        <v>11</v>
      </c>
      <c r="M237" s="62"/>
    </row>
    <row r="238" ht="18" customHeight="1" spans="1:13">
      <c r="A238" s="47">
        <f t="shared" si="14"/>
        <v>237</v>
      </c>
      <c r="B238" s="48">
        <v>110900</v>
      </c>
      <c r="C238" s="47" t="s">
        <v>840</v>
      </c>
      <c r="D238" s="48" t="s">
        <v>855</v>
      </c>
      <c r="E238" s="50">
        <v>11304</v>
      </c>
      <c r="F238" s="48" t="s">
        <v>854</v>
      </c>
      <c r="G238" s="50">
        <v>30</v>
      </c>
      <c r="H238" s="21">
        <v>26</v>
      </c>
      <c r="I238" s="59">
        <f t="shared" si="15"/>
        <v>0.866666666666667</v>
      </c>
      <c r="J238" s="60">
        <f t="shared" si="16"/>
        <v>-4</v>
      </c>
      <c r="K238" s="61"/>
      <c r="L238" s="61">
        <f>J238*-1</f>
        <v>4</v>
      </c>
      <c r="M238" s="62"/>
    </row>
    <row r="239" ht="18" customHeight="1" spans="1:13">
      <c r="A239" s="47">
        <f t="shared" si="14"/>
        <v>238</v>
      </c>
      <c r="B239" s="48">
        <v>110905</v>
      </c>
      <c r="C239" s="47" t="s">
        <v>840</v>
      </c>
      <c r="D239" s="48" t="s">
        <v>860</v>
      </c>
      <c r="E239" s="50">
        <v>16222</v>
      </c>
      <c r="F239" s="48" t="s">
        <v>1103</v>
      </c>
      <c r="G239" s="50">
        <v>30</v>
      </c>
      <c r="H239" s="21">
        <v>35</v>
      </c>
      <c r="I239" s="59">
        <f t="shared" si="15"/>
        <v>1.16666666666667</v>
      </c>
      <c r="J239" s="60">
        <f t="shared" si="16"/>
        <v>5</v>
      </c>
      <c r="K239" s="61">
        <f>J239*0.5</f>
        <v>2.5</v>
      </c>
      <c r="L239" s="61"/>
      <c r="M239" s="62"/>
    </row>
    <row r="240" ht="14.25" spans="1:13">
      <c r="A240" s="47">
        <f t="shared" si="14"/>
        <v>239</v>
      </c>
      <c r="B240" s="48">
        <v>110905</v>
      </c>
      <c r="C240" s="47" t="s">
        <v>840</v>
      </c>
      <c r="D240" s="48" t="s">
        <v>860</v>
      </c>
      <c r="E240" s="50">
        <v>11848</v>
      </c>
      <c r="F240" s="48" t="s">
        <v>859</v>
      </c>
      <c r="G240" s="50">
        <v>30</v>
      </c>
      <c r="H240" s="21">
        <v>44</v>
      </c>
      <c r="I240" s="59">
        <f t="shared" si="15"/>
        <v>1.46666666666667</v>
      </c>
      <c r="J240" s="60">
        <f t="shared" si="16"/>
        <v>14</v>
      </c>
      <c r="K240" s="61">
        <f>J240*0.5</f>
        <v>7</v>
      </c>
      <c r="L240" s="61"/>
      <c r="M240" s="62"/>
    </row>
    <row r="241" s="7" customFormat="1" ht="14.25" spans="1:13">
      <c r="A241" s="47">
        <f t="shared" si="14"/>
        <v>240</v>
      </c>
      <c r="B241" s="48">
        <v>110906</v>
      </c>
      <c r="C241" s="47" t="s">
        <v>840</v>
      </c>
      <c r="D241" s="48" t="s">
        <v>865</v>
      </c>
      <c r="E241" s="50">
        <v>11299</v>
      </c>
      <c r="F241" s="48" t="s">
        <v>864</v>
      </c>
      <c r="G241" s="50">
        <v>45</v>
      </c>
      <c r="H241" s="21">
        <v>18</v>
      </c>
      <c r="I241" s="59">
        <f t="shared" si="15"/>
        <v>0.4</v>
      </c>
      <c r="J241" s="60">
        <f t="shared" si="16"/>
        <v>-27</v>
      </c>
      <c r="K241" s="61"/>
      <c r="L241" s="61"/>
      <c r="M241" s="62" t="s">
        <v>1069</v>
      </c>
    </row>
    <row r="242" ht="14.25" spans="1:13">
      <c r="A242" s="47">
        <f t="shared" si="14"/>
        <v>241</v>
      </c>
      <c r="B242" s="48">
        <v>110906</v>
      </c>
      <c r="C242" s="47" t="s">
        <v>840</v>
      </c>
      <c r="D242" s="48" t="s">
        <v>865</v>
      </c>
      <c r="E242" s="50">
        <v>11849</v>
      </c>
      <c r="F242" s="48" t="s">
        <v>1104</v>
      </c>
      <c r="G242" s="50">
        <v>45</v>
      </c>
      <c r="H242" s="21">
        <v>22</v>
      </c>
      <c r="I242" s="59">
        <f t="shared" si="15"/>
        <v>0.488888888888889</v>
      </c>
      <c r="J242" s="60">
        <f t="shared" si="16"/>
        <v>-23</v>
      </c>
      <c r="K242" s="61"/>
      <c r="L242" s="61"/>
      <c r="M242" s="62" t="s">
        <v>1069</v>
      </c>
    </row>
    <row r="243" ht="14.25" spans="1:13">
      <c r="A243" s="47">
        <f t="shared" si="14"/>
        <v>242</v>
      </c>
      <c r="B243" s="48">
        <v>110907</v>
      </c>
      <c r="C243" s="47" t="s">
        <v>840</v>
      </c>
      <c r="D243" s="48" t="s">
        <v>871</v>
      </c>
      <c r="E243" s="50">
        <v>11364</v>
      </c>
      <c r="F243" s="48" t="s">
        <v>870</v>
      </c>
      <c r="G243" s="50">
        <v>30</v>
      </c>
      <c r="H243" s="21">
        <v>10</v>
      </c>
      <c r="I243" s="59">
        <f t="shared" si="15"/>
        <v>0.333333333333333</v>
      </c>
      <c r="J243" s="60">
        <f t="shared" si="16"/>
        <v>-20</v>
      </c>
      <c r="K243" s="61"/>
      <c r="L243" s="61">
        <f>J243*-1</f>
        <v>20</v>
      </c>
      <c r="M243" s="62"/>
    </row>
    <row r="244" ht="15" customHeight="1" spans="1:13">
      <c r="A244" s="47">
        <f t="shared" si="14"/>
        <v>243</v>
      </c>
      <c r="B244" s="48">
        <v>110907</v>
      </c>
      <c r="C244" s="47" t="s">
        <v>840</v>
      </c>
      <c r="D244" s="48" t="s">
        <v>871</v>
      </c>
      <c r="E244" s="50">
        <v>27613</v>
      </c>
      <c r="F244" s="48" t="s">
        <v>1105</v>
      </c>
      <c r="G244" s="50">
        <v>30</v>
      </c>
      <c r="H244" s="21">
        <v>16</v>
      </c>
      <c r="I244" s="59">
        <f t="shared" si="15"/>
        <v>0.533333333333333</v>
      </c>
      <c r="J244" s="60">
        <f t="shared" si="16"/>
        <v>-14</v>
      </c>
      <c r="K244" s="61"/>
      <c r="L244" s="61">
        <f>J244*-1</f>
        <v>14</v>
      </c>
      <c r="M244" s="62"/>
    </row>
    <row r="245" ht="14.25" hidden="1" spans="1:13">
      <c r="A245" s="47">
        <f t="shared" si="14"/>
        <v>244</v>
      </c>
      <c r="B245" s="48">
        <v>111119</v>
      </c>
      <c r="C245" s="47" t="s">
        <v>876</v>
      </c>
      <c r="D245" s="48" t="s">
        <v>879</v>
      </c>
      <c r="E245" s="50">
        <v>14490</v>
      </c>
      <c r="F245" s="48" t="s">
        <v>1106</v>
      </c>
      <c r="G245" s="50">
        <v>60</v>
      </c>
      <c r="H245" s="21"/>
      <c r="I245" s="59">
        <f t="shared" si="15"/>
        <v>0</v>
      </c>
      <c r="J245" s="60">
        <f t="shared" si="16"/>
        <v>-60</v>
      </c>
      <c r="K245" s="61"/>
      <c r="L245" s="61"/>
      <c r="M245" s="62" t="s">
        <v>1069</v>
      </c>
    </row>
    <row r="246" ht="14.25" hidden="1" spans="1:13">
      <c r="A246" s="47">
        <f t="shared" si="14"/>
        <v>245</v>
      </c>
      <c r="B246" s="48">
        <v>111119</v>
      </c>
      <c r="C246" s="47" t="s">
        <v>876</v>
      </c>
      <c r="D246" s="48" t="s">
        <v>879</v>
      </c>
      <c r="E246" s="50">
        <v>12553</v>
      </c>
      <c r="F246" s="48" t="s">
        <v>878</v>
      </c>
      <c r="G246" s="50">
        <v>60</v>
      </c>
      <c r="H246" s="21">
        <v>18</v>
      </c>
      <c r="I246" s="59">
        <f t="shared" si="15"/>
        <v>0.3</v>
      </c>
      <c r="J246" s="60">
        <f t="shared" si="16"/>
        <v>-42</v>
      </c>
      <c r="K246" s="61"/>
      <c r="L246" s="61"/>
      <c r="M246" s="62" t="s">
        <v>1069</v>
      </c>
    </row>
    <row r="247" ht="14.25" hidden="1" spans="1:13">
      <c r="A247" s="47">
        <f t="shared" si="14"/>
        <v>246</v>
      </c>
      <c r="B247" s="48">
        <v>111121</v>
      </c>
      <c r="C247" s="47" t="s">
        <v>876</v>
      </c>
      <c r="D247" s="48" t="s">
        <v>885</v>
      </c>
      <c r="E247" s="50">
        <v>12545</v>
      </c>
      <c r="F247" s="48" t="s">
        <v>884</v>
      </c>
      <c r="G247" s="50">
        <v>60</v>
      </c>
      <c r="H247" s="21">
        <v>13</v>
      </c>
      <c r="I247" s="59">
        <f t="shared" si="15"/>
        <v>0.216666666666667</v>
      </c>
      <c r="J247" s="60">
        <f t="shared" si="16"/>
        <v>-47</v>
      </c>
      <c r="K247" s="61"/>
      <c r="L247" s="61">
        <v>40</v>
      </c>
      <c r="M247" s="62"/>
    </row>
    <row r="248" ht="14.25" hidden="1" spans="1:13">
      <c r="A248" s="47">
        <f t="shared" si="14"/>
        <v>247</v>
      </c>
      <c r="B248" s="48">
        <v>111124</v>
      </c>
      <c r="C248" s="47" t="s">
        <v>876</v>
      </c>
      <c r="D248" s="48" t="s">
        <v>891</v>
      </c>
      <c r="E248" s="50">
        <v>14991</v>
      </c>
      <c r="F248" s="48" t="s">
        <v>1107</v>
      </c>
      <c r="G248" s="50">
        <v>20</v>
      </c>
      <c r="H248" s="21"/>
      <c r="I248" s="59">
        <f t="shared" si="15"/>
        <v>0</v>
      </c>
      <c r="J248" s="60">
        <f t="shared" si="16"/>
        <v>-20</v>
      </c>
      <c r="K248" s="61"/>
      <c r="L248" s="61"/>
      <c r="M248" s="62" t="s">
        <v>1069</v>
      </c>
    </row>
    <row r="249" ht="14.25" hidden="1" spans="1:13">
      <c r="A249" s="47">
        <f t="shared" si="14"/>
        <v>248</v>
      </c>
      <c r="B249" s="48">
        <v>111124</v>
      </c>
      <c r="C249" s="47" t="s">
        <v>876</v>
      </c>
      <c r="D249" s="48" t="s">
        <v>891</v>
      </c>
      <c r="E249" s="50">
        <v>14273</v>
      </c>
      <c r="F249" s="48" t="s">
        <v>1108</v>
      </c>
      <c r="G249" s="50">
        <v>20</v>
      </c>
      <c r="H249" s="21">
        <v>9</v>
      </c>
      <c r="I249" s="59">
        <f t="shared" si="15"/>
        <v>0.45</v>
      </c>
      <c r="J249" s="60">
        <f t="shared" si="16"/>
        <v>-11</v>
      </c>
      <c r="K249" s="61"/>
      <c r="L249" s="61"/>
      <c r="M249" s="62" t="s">
        <v>1069</v>
      </c>
    </row>
    <row r="250" ht="14.25" hidden="1" spans="1:13">
      <c r="A250" s="47">
        <f t="shared" si="14"/>
        <v>249</v>
      </c>
      <c r="B250" s="48">
        <v>111124</v>
      </c>
      <c r="C250" s="47" t="s">
        <v>876</v>
      </c>
      <c r="D250" s="48" t="s">
        <v>891</v>
      </c>
      <c r="E250" s="50">
        <v>9609</v>
      </c>
      <c r="F250" s="48" t="s">
        <v>890</v>
      </c>
      <c r="G250" s="50">
        <v>20</v>
      </c>
      <c r="H250" s="21">
        <v>14</v>
      </c>
      <c r="I250" s="59">
        <f t="shared" si="15"/>
        <v>0.7</v>
      </c>
      <c r="J250" s="60">
        <f t="shared" si="16"/>
        <v>-6</v>
      </c>
      <c r="K250" s="61"/>
      <c r="L250" s="61"/>
      <c r="M250" s="62" t="s">
        <v>1069</v>
      </c>
    </row>
    <row r="251" ht="14.25" hidden="1" spans="1:13">
      <c r="A251" s="47">
        <f t="shared" si="14"/>
        <v>250</v>
      </c>
      <c r="B251" s="48">
        <v>111158</v>
      </c>
      <c r="C251" s="47" t="s">
        <v>876</v>
      </c>
      <c r="D251" s="48" t="s">
        <v>897</v>
      </c>
      <c r="E251" s="50">
        <v>12820</v>
      </c>
      <c r="F251" s="64" t="s">
        <v>1109</v>
      </c>
      <c r="G251" s="50">
        <v>75</v>
      </c>
      <c r="H251" s="21">
        <v>16</v>
      </c>
      <c r="I251" s="59">
        <f t="shared" si="15"/>
        <v>0.213333333333333</v>
      </c>
      <c r="J251" s="60">
        <f t="shared" si="16"/>
        <v>-59</v>
      </c>
      <c r="K251" s="61"/>
      <c r="L251" s="61"/>
      <c r="M251" s="62" t="s">
        <v>1069</v>
      </c>
    </row>
    <row r="252" ht="14.25" hidden="1" spans="1:13">
      <c r="A252" s="47">
        <f t="shared" si="14"/>
        <v>251</v>
      </c>
      <c r="B252" s="48">
        <v>111158</v>
      </c>
      <c r="C252" s="47" t="s">
        <v>876</v>
      </c>
      <c r="D252" s="48" t="s">
        <v>897</v>
      </c>
      <c r="E252" s="50">
        <v>5784</v>
      </c>
      <c r="F252" s="48" t="s">
        <v>896</v>
      </c>
      <c r="G252" s="50">
        <v>75</v>
      </c>
      <c r="H252" s="21">
        <v>24</v>
      </c>
      <c r="I252" s="59">
        <f t="shared" si="15"/>
        <v>0.32</v>
      </c>
      <c r="J252" s="60">
        <f t="shared" si="16"/>
        <v>-51</v>
      </c>
      <c r="K252" s="61"/>
      <c r="L252" s="61"/>
      <c r="M252" s="62" t="s">
        <v>1069</v>
      </c>
    </row>
    <row r="253" ht="14.25" hidden="1" spans="1:13">
      <c r="A253" s="47">
        <f t="shared" si="14"/>
        <v>252</v>
      </c>
      <c r="B253" s="47">
        <v>111219</v>
      </c>
      <c r="C253" s="47" t="s">
        <v>18</v>
      </c>
      <c r="D253" s="47" t="s">
        <v>526</v>
      </c>
      <c r="E253" s="47">
        <v>12528</v>
      </c>
      <c r="F253" s="51" t="s">
        <v>1110</v>
      </c>
      <c r="G253" s="50">
        <v>75</v>
      </c>
      <c r="H253" s="21">
        <v>55</v>
      </c>
      <c r="I253" s="59">
        <f t="shared" si="15"/>
        <v>0.733333333333333</v>
      </c>
      <c r="J253" s="60">
        <f t="shared" si="16"/>
        <v>-20</v>
      </c>
      <c r="K253" s="61"/>
      <c r="L253" s="61">
        <f>J253*-1</f>
        <v>20</v>
      </c>
      <c r="M253" s="62"/>
    </row>
    <row r="254" ht="14.25" hidden="1" spans="1:13">
      <c r="A254" s="47">
        <f t="shared" si="14"/>
        <v>253</v>
      </c>
      <c r="B254" s="47">
        <v>111219</v>
      </c>
      <c r="C254" s="47" t="s">
        <v>18</v>
      </c>
      <c r="D254" s="47" t="s">
        <v>526</v>
      </c>
      <c r="E254" s="47">
        <v>4117</v>
      </c>
      <c r="F254" s="51" t="s">
        <v>525</v>
      </c>
      <c r="G254" s="50">
        <v>75</v>
      </c>
      <c r="H254" s="21">
        <v>62</v>
      </c>
      <c r="I254" s="59">
        <f t="shared" si="15"/>
        <v>0.826666666666667</v>
      </c>
      <c r="J254" s="60">
        <f t="shared" si="16"/>
        <v>-13</v>
      </c>
      <c r="K254" s="61"/>
      <c r="L254" s="61">
        <f>J254*-1</f>
        <v>13</v>
      </c>
      <c r="M254" s="62"/>
    </row>
    <row r="255" ht="14.25" hidden="1" spans="1:13">
      <c r="A255" s="47">
        <f t="shared" si="14"/>
        <v>254</v>
      </c>
      <c r="B255" s="47">
        <v>111400</v>
      </c>
      <c r="C255" s="47" t="s">
        <v>265</v>
      </c>
      <c r="D255" s="47" t="s">
        <v>1111</v>
      </c>
      <c r="E255" s="47">
        <v>7645</v>
      </c>
      <c r="F255" s="47" t="s">
        <v>1112</v>
      </c>
      <c r="G255" s="50">
        <v>40</v>
      </c>
      <c r="H255" s="21">
        <v>76</v>
      </c>
      <c r="I255" s="59">
        <f t="shared" si="15"/>
        <v>1.9</v>
      </c>
      <c r="J255" s="60">
        <f t="shared" si="16"/>
        <v>36</v>
      </c>
      <c r="K255" s="61">
        <f>J255*0.5</f>
        <v>18</v>
      </c>
      <c r="L255" s="61"/>
      <c r="M255" s="62"/>
    </row>
    <row r="256" ht="14.25" hidden="1" spans="1:13">
      <c r="A256" s="47">
        <f t="shared" si="14"/>
        <v>255</v>
      </c>
      <c r="B256" s="47">
        <v>111400</v>
      </c>
      <c r="C256" s="47" t="s">
        <v>265</v>
      </c>
      <c r="D256" s="47" t="s">
        <v>1111</v>
      </c>
      <c r="E256" s="47">
        <v>4310</v>
      </c>
      <c r="F256" s="47" t="s">
        <v>291</v>
      </c>
      <c r="G256" s="50">
        <v>40</v>
      </c>
      <c r="H256" s="21">
        <v>108</v>
      </c>
      <c r="I256" s="59">
        <f t="shared" si="15"/>
        <v>2.7</v>
      </c>
      <c r="J256" s="60">
        <f t="shared" si="16"/>
        <v>68</v>
      </c>
      <c r="K256" s="61">
        <v>20</v>
      </c>
      <c r="L256" s="61"/>
      <c r="M256" s="62"/>
    </row>
    <row r="257" ht="14.25" hidden="1" spans="1:13">
      <c r="A257" s="47">
        <f t="shared" si="14"/>
        <v>256</v>
      </c>
      <c r="B257" s="47">
        <v>111400</v>
      </c>
      <c r="C257" s="47" t="s">
        <v>265</v>
      </c>
      <c r="D257" s="47" t="s">
        <v>1111</v>
      </c>
      <c r="E257" s="47">
        <v>11483</v>
      </c>
      <c r="F257" s="47" t="s">
        <v>1113</v>
      </c>
      <c r="G257" s="50">
        <v>40</v>
      </c>
      <c r="H257" s="21"/>
      <c r="I257" s="59">
        <f t="shared" si="15"/>
        <v>0</v>
      </c>
      <c r="J257" s="60">
        <f t="shared" si="16"/>
        <v>-40</v>
      </c>
      <c r="K257" s="61"/>
      <c r="L257" s="61"/>
      <c r="M257" s="62" t="s">
        <v>1114</v>
      </c>
    </row>
    <row r="258" ht="14.25" hidden="1" spans="1:13">
      <c r="A258" s="47">
        <f t="shared" ref="A258:A321" si="18">ROW()-1</f>
        <v>257</v>
      </c>
      <c r="B258" s="47">
        <v>112415</v>
      </c>
      <c r="C258" s="47" t="s">
        <v>41</v>
      </c>
      <c r="D258" s="47" t="s">
        <v>532</v>
      </c>
      <c r="E258" s="47">
        <v>4188</v>
      </c>
      <c r="F258" s="51" t="s">
        <v>531</v>
      </c>
      <c r="G258" s="50">
        <v>45</v>
      </c>
      <c r="H258" s="21">
        <v>47</v>
      </c>
      <c r="I258" s="59">
        <f t="shared" ref="I258:I321" si="19">H258/G258</f>
        <v>1.04444444444444</v>
      </c>
      <c r="J258" s="60">
        <f t="shared" ref="J258:J321" si="20">H258-G258</f>
        <v>2</v>
      </c>
      <c r="K258" s="61">
        <f>J258*0.5</f>
        <v>1</v>
      </c>
      <c r="L258" s="61"/>
      <c r="M258" s="62"/>
    </row>
    <row r="259" ht="14.25" hidden="1" spans="1:13">
      <c r="A259" s="47">
        <f t="shared" si="18"/>
        <v>258</v>
      </c>
      <c r="B259" s="47">
        <v>112415</v>
      </c>
      <c r="C259" s="47" t="s">
        <v>41</v>
      </c>
      <c r="D259" s="47" t="s">
        <v>532</v>
      </c>
      <c r="E259" s="47">
        <v>12449</v>
      </c>
      <c r="F259" s="51" t="s">
        <v>1115</v>
      </c>
      <c r="G259" s="50">
        <v>45</v>
      </c>
      <c r="H259" s="21">
        <v>45</v>
      </c>
      <c r="I259" s="59">
        <f t="shared" si="19"/>
        <v>1</v>
      </c>
      <c r="J259" s="60">
        <f t="shared" si="20"/>
        <v>0</v>
      </c>
      <c r="K259" s="61"/>
      <c r="L259" s="61"/>
      <c r="M259" s="62"/>
    </row>
    <row r="260" ht="28.5" hidden="1" spans="1:13">
      <c r="A260" s="47">
        <f t="shared" si="18"/>
        <v>259</v>
      </c>
      <c r="B260" s="47">
        <v>113008</v>
      </c>
      <c r="C260" s="47" t="s">
        <v>18</v>
      </c>
      <c r="D260" s="47" t="s">
        <v>36</v>
      </c>
      <c r="E260" s="47">
        <v>15849</v>
      </c>
      <c r="F260" s="51" t="s">
        <v>35</v>
      </c>
      <c r="G260" s="50">
        <v>60</v>
      </c>
      <c r="H260" s="21">
        <v>35</v>
      </c>
      <c r="I260" s="59">
        <f t="shared" si="19"/>
        <v>0.583333333333333</v>
      </c>
      <c r="J260" s="60">
        <f t="shared" si="20"/>
        <v>-25</v>
      </c>
      <c r="K260" s="61"/>
      <c r="L260" s="61">
        <f>J260*-1</f>
        <v>25</v>
      </c>
      <c r="M260" s="62"/>
    </row>
    <row r="261" ht="14.25" hidden="1" spans="1:13">
      <c r="A261" s="47">
        <f t="shared" si="18"/>
        <v>260</v>
      </c>
      <c r="B261" s="47">
        <v>113008</v>
      </c>
      <c r="C261" s="47" t="s">
        <v>18</v>
      </c>
      <c r="D261" s="47" t="s">
        <v>36</v>
      </c>
      <c r="E261" s="47">
        <v>11425</v>
      </c>
      <c r="F261" s="51" t="s">
        <v>1116</v>
      </c>
      <c r="G261" s="50">
        <v>60</v>
      </c>
      <c r="H261" s="21">
        <v>70</v>
      </c>
      <c r="I261" s="59">
        <f t="shared" si="19"/>
        <v>1.16666666666667</v>
      </c>
      <c r="J261" s="60">
        <f t="shared" si="20"/>
        <v>10</v>
      </c>
      <c r="K261" s="61">
        <f>J261*0.5</f>
        <v>5</v>
      </c>
      <c r="L261" s="61"/>
      <c r="M261" s="62"/>
    </row>
    <row r="262" ht="14.25" hidden="1" spans="1:13">
      <c r="A262" s="47">
        <f t="shared" si="18"/>
        <v>261</v>
      </c>
      <c r="B262" s="47">
        <v>113025</v>
      </c>
      <c r="C262" s="47" t="s">
        <v>85</v>
      </c>
      <c r="D262" s="47" t="s">
        <v>206</v>
      </c>
      <c r="E262" s="47">
        <v>27763</v>
      </c>
      <c r="F262" s="53" t="s">
        <v>1117</v>
      </c>
      <c r="G262" s="50">
        <v>33</v>
      </c>
      <c r="H262" s="21">
        <v>40</v>
      </c>
      <c r="I262" s="59">
        <f t="shared" si="19"/>
        <v>1.21212121212121</v>
      </c>
      <c r="J262" s="60">
        <f t="shared" si="20"/>
        <v>7</v>
      </c>
      <c r="K262" s="61">
        <f>J262*0.5</f>
        <v>3.5</v>
      </c>
      <c r="L262" s="61"/>
      <c r="M262" s="62"/>
    </row>
    <row r="263" ht="14.25" hidden="1" spans="1:13">
      <c r="A263" s="47">
        <f t="shared" si="18"/>
        <v>262</v>
      </c>
      <c r="B263" s="47">
        <v>113025</v>
      </c>
      <c r="C263" s="47" t="s">
        <v>85</v>
      </c>
      <c r="D263" s="47" t="s">
        <v>206</v>
      </c>
      <c r="E263" s="47">
        <v>15145</v>
      </c>
      <c r="F263" s="51" t="s">
        <v>205</v>
      </c>
      <c r="G263" s="50">
        <v>33</v>
      </c>
      <c r="H263" s="21">
        <v>70</v>
      </c>
      <c r="I263" s="59">
        <f t="shared" si="19"/>
        <v>2.12121212121212</v>
      </c>
      <c r="J263" s="60">
        <f t="shared" si="20"/>
        <v>37</v>
      </c>
      <c r="K263" s="61">
        <f>J263*0.5</f>
        <v>18.5</v>
      </c>
      <c r="L263" s="61"/>
      <c r="M263" s="62"/>
    </row>
    <row r="264" ht="14.25" hidden="1" spans="1:13">
      <c r="A264" s="47">
        <f t="shared" si="18"/>
        <v>263</v>
      </c>
      <c r="B264" s="47">
        <v>113299</v>
      </c>
      <c r="C264" s="47" t="s">
        <v>27</v>
      </c>
      <c r="D264" s="65" t="s">
        <v>100</v>
      </c>
      <c r="E264" s="47">
        <v>27881</v>
      </c>
      <c r="F264" s="53" t="s">
        <v>1118</v>
      </c>
      <c r="G264" s="50">
        <v>60</v>
      </c>
      <c r="H264" s="21">
        <v>50</v>
      </c>
      <c r="I264" s="59">
        <f t="shared" si="19"/>
        <v>0.833333333333333</v>
      </c>
      <c r="J264" s="60">
        <f t="shared" si="20"/>
        <v>-10</v>
      </c>
      <c r="K264" s="61"/>
      <c r="L264" s="61">
        <f>J264*-1</f>
        <v>10</v>
      </c>
      <c r="M264" s="62"/>
    </row>
    <row r="265" ht="14.25" hidden="1" spans="1:13">
      <c r="A265" s="47">
        <f t="shared" si="18"/>
        <v>264</v>
      </c>
      <c r="B265" s="47">
        <v>113299</v>
      </c>
      <c r="C265" s="47" t="s">
        <v>27</v>
      </c>
      <c r="D265" s="47" t="s">
        <v>100</v>
      </c>
      <c r="E265" s="47">
        <v>14429</v>
      </c>
      <c r="F265" s="47" t="s">
        <v>99</v>
      </c>
      <c r="G265" s="50">
        <v>60</v>
      </c>
      <c r="H265" s="21">
        <v>66</v>
      </c>
      <c r="I265" s="59">
        <f t="shared" si="19"/>
        <v>1.1</v>
      </c>
      <c r="J265" s="60">
        <f t="shared" si="20"/>
        <v>6</v>
      </c>
      <c r="K265" s="61">
        <f>J265*0.5</f>
        <v>3</v>
      </c>
      <c r="L265" s="61"/>
      <c r="M265" s="62"/>
    </row>
    <row r="266" ht="14.25" hidden="1" spans="1:13">
      <c r="A266" s="47">
        <f t="shared" si="18"/>
        <v>265</v>
      </c>
      <c r="B266" s="47">
        <v>113833</v>
      </c>
      <c r="C266" s="47" t="s">
        <v>85</v>
      </c>
      <c r="D266" s="47" t="s">
        <v>212</v>
      </c>
      <c r="E266" s="47">
        <v>13296</v>
      </c>
      <c r="F266" s="51" t="s">
        <v>211</v>
      </c>
      <c r="G266" s="50">
        <v>68</v>
      </c>
      <c r="H266" s="21">
        <v>97</v>
      </c>
      <c r="I266" s="59">
        <f t="shared" si="19"/>
        <v>1.42647058823529</v>
      </c>
      <c r="J266" s="60">
        <f t="shared" si="20"/>
        <v>29</v>
      </c>
      <c r="K266" s="61">
        <f>J266*0.5</f>
        <v>14.5</v>
      </c>
      <c r="L266" s="61"/>
      <c r="M266" s="62"/>
    </row>
    <row r="267" ht="14.25" hidden="1" spans="1:13">
      <c r="A267" s="47">
        <f t="shared" si="18"/>
        <v>266</v>
      </c>
      <c r="B267" s="47">
        <v>113833</v>
      </c>
      <c r="C267" s="47" t="s">
        <v>85</v>
      </c>
      <c r="D267" s="47" t="s">
        <v>212</v>
      </c>
      <c r="E267" s="47">
        <v>27994</v>
      </c>
      <c r="F267" s="53" t="s">
        <v>1119</v>
      </c>
      <c r="G267" s="50">
        <v>68</v>
      </c>
      <c r="H267" s="21">
        <v>121</v>
      </c>
      <c r="I267" s="59">
        <f t="shared" si="19"/>
        <v>1.77941176470588</v>
      </c>
      <c r="J267" s="60">
        <f t="shared" si="20"/>
        <v>53</v>
      </c>
      <c r="K267" s="61">
        <v>20</v>
      </c>
      <c r="L267" s="61"/>
      <c r="M267" s="62"/>
    </row>
    <row r="268" ht="14.25" hidden="1" spans="1:13">
      <c r="A268" s="47">
        <f t="shared" si="18"/>
        <v>267</v>
      </c>
      <c r="B268" s="47">
        <v>114286</v>
      </c>
      <c r="C268" s="47" t="s">
        <v>85</v>
      </c>
      <c r="D268" s="47" t="s">
        <v>218</v>
      </c>
      <c r="E268" s="47">
        <v>16266</v>
      </c>
      <c r="F268" s="47" t="s">
        <v>217</v>
      </c>
      <c r="G268" s="50">
        <v>75</v>
      </c>
      <c r="H268" s="21">
        <v>72</v>
      </c>
      <c r="I268" s="59">
        <f t="shared" si="19"/>
        <v>0.96</v>
      </c>
      <c r="J268" s="60">
        <f t="shared" si="20"/>
        <v>-3</v>
      </c>
      <c r="K268" s="61"/>
      <c r="L268" s="61">
        <f>J268*-1</f>
        <v>3</v>
      </c>
      <c r="M268" s="62"/>
    </row>
    <row r="269" ht="14.25" hidden="1" spans="1:13">
      <c r="A269" s="47">
        <f t="shared" si="18"/>
        <v>268</v>
      </c>
      <c r="B269" s="49">
        <v>114286</v>
      </c>
      <c r="C269" s="47" t="s">
        <v>85</v>
      </c>
      <c r="D269" s="47" t="s">
        <v>218</v>
      </c>
      <c r="E269" s="49">
        <v>29134</v>
      </c>
      <c r="F269" s="49" t="s">
        <v>1120</v>
      </c>
      <c r="G269" s="50">
        <v>75</v>
      </c>
      <c r="H269" s="21">
        <v>124</v>
      </c>
      <c r="I269" s="59">
        <f t="shared" si="19"/>
        <v>1.65333333333333</v>
      </c>
      <c r="J269" s="60">
        <f t="shared" si="20"/>
        <v>49</v>
      </c>
      <c r="K269" s="61">
        <v>20</v>
      </c>
      <c r="L269" s="61"/>
      <c r="M269" s="62"/>
    </row>
    <row r="270" ht="14.25" hidden="1" spans="1:13">
      <c r="A270" s="47">
        <f t="shared" si="18"/>
        <v>269</v>
      </c>
      <c r="B270" s="47">
        <v>114622</v>
      </c>
      <c r="C270" s="47" t="s">
        <v>41</v>
      </c>
      <c r="D270" s="47" t="s">
        <v>648</v>
      </c>
      <c r="E270" s="47">
        <v>11143</v>
      </c>
      <c r="F270" s="51" t="s">
        <v>647</v>
      </c>
      <c r="G270" s="50">
        <v>60</v>
      </c>
      <c r="H270" s="21">
        <v>82</v>
      </c>
      <c r="I270" s="59">
        <f t="shared" si="19"/>
        <v>1.36666666666667</v>
      </c>
      <c r="J270" s="60">
        <f t="shared" si="20"/>
        <v>22</v>
      </c>
      <c r="K270" s="61">
        <f>J270*0.5</f>
        <v>11</v>
      </c>
      <c r="L270" s="61"/>
      <c r="M270" s="62"/>
    </row>
    <row r="271" ht="14.25" hidden="1" spans="1:13">
      <c r="A271" s="47">
        <f t="shared" si="18"/>
        <v>270</v>
      </c>
      <c r="B271" s="47">
        <v>114622</v>
      </c>
      <c r="C271" s="47" t="s">
        <v>41</v>
      </c>
      <c r="D271" s="53" t="s">
        <v>648</v>
      </c>
      <c r="E271" s="47">
        <v>13052</v>
      </c>
      <c r="F271" s="51" t="s">
        <v>1121</v>
      </c>
      <c r="G271" s="50">
        <v>60</v>
      </c>
      <c r="H271" s="21">
        <v>85</v>
      </c>
      <c r="I271" s="59">
        <f t="shared" si="19"/>
        <v>1.41666666666667</v>
      </c>
      <c r="J271" s="60">
        <f t="shared" si="20"/>
        <v>25</v>
      </c>
      <c r="K271" s="61">
        <f>J271*0.5</f>
        <v>12.5</v>
      </c>
      <c r="L271" s="61"/>
      <c r="M271" s="62"/>
    </row>
    <row r="272" ht="14.25" hidden="1" spans="1:13">
      <c r="A272" s="47">
        <f t="shared" si="18"/>
        <v>271</v>
      </c>
      <c r="B272" s="47">
        <v>114622</v>
      </c>
      <c r="C272" s="47" t="s">
        <v>41</v>
      </c>
      <c r="D272" s="53" t="s">
        <v>648</v>
      </c>
      <c r="E272" s="53">
        <v>26732</v>
      </c>
      <c r="F272" s="53" t="s">
        <v>1122</v>
      </c>
      <c r="G272" s="50">
        <v>60</v>
      </c>
      <c r="H272" s="21">
        <v>117</v>
      </c>
      <c r="I272" s="59">
        <f t="shared" si="19"/>
        <v>1.95</v>
      </c>
      <c r="J272" s="60">
        <f t="shared" si="20"/>
        <v>57</v>
      </c>
      <c r="K272" s="61">
        <v>20</v>
      </c>
      <c r="L272" s="61"/>
      <c r="M272" s="62"/>
    </row>
    <row r="273" ht="14.25" hidden="1" spans="1:13">
      <c r="A273" s="47">
        <f t="shared" si="18"/>
        <v>272</v>
      </c>
      <c r="B273" s="47">
        <v>114685</v>
      </c>
      <c r="C273" s="47" t="s">
        <v>27</v>
      </c>
      <c r="D273" s="47" t="s">
        <v>30</v>
      </c>
      <c r="E273" s="47">
        <v>15255</v>
      </c>
      <c r="F273" s="51" t="s">
        <v>1123</v>
      </c>
      <c r="G273" s="50">
        <v>90</v>
      </c>
      <c r="H273" s="21">
        <v>130</v>
      </c>
      <c r="I273" s="59">
        <f t="shared" si="19"/>
        <v>1.44444444444444</v>
      </c>
      <c r="J273" s="60">
        <f t="shared" si="20"/>
        <v>40</v>
      </c>
      <c r="K273" s="61">
        <f>J273*0.5</f>
        <v>20</v>
      </c>
      <c r="L273" s="61"/>
      <c r="M273" s="62"/>
    </row>
    <row r="274" ht="14.25" hidden="1" spans="1:13">
      <c r="A274" s="47">
        <f t="shared" si="18"/>
        <v>273</v>
      </c>
      <c r="B274" s="49">
        <v>114685</v>
      </c>
      <c r="C274" s="47" t="s">
        <v>27</v>
      </c>
      <c r="D274" s="47" t="s">
        <v>30</v>
      </c>
      <c r="E274" s="49">
        <v>990280</v>
      </c>
      <c r="F274" s="49" t="s">
        <v>1124</v>
      </c>
      <c r="G274" s="50">
        <v>90</v>
      </c>
      <c r="H274" s="21">
        <v>131</v>
      </c>
      <c r="I274" s="59">
        <f t="shared" si="19"/>
        <v>1.45555555555556</v>
      </c>
      <c r="J274" s="60">
        <f t="shared" si="20"/>
        <v>41</v>
      </c>
      <c r="K274" s="61">
        <v>20</v>
      </c>
      <c r="L274" s="61"/>
      <c r="M274" s="62"/>
    </row>
    <row r="275" ht="14.25" hidden="1" spans="1:13">
      <c r="A275" s="47">
        <f t="shared" si="18"/>
        <v>274</v>
      </c>
      <c r="B275" s="47">
        <v>114685</v>
      </c>
      <c r="C275" s="47" t="s">
        <v>27</v>
      </c>
      <c r="D275" s="47" t="s">
        <v>30</v>
      </c>
      <c r="E275" s="47">
        <v>4024</v>
      </c>
      <c r="F275" s="51" t="s">
        <v>29</v>
      </c>
      <c r="G275" s="50">
        <v>90</v>
      </c>
      <c r="H275" s="21">
        <v>170</v>
      </c>
      <c r="I275" s="59">
        <f t="shared" si="19"/>
        <v>1.88888888888889</v>
      </c>
      <c r="J275" s="60">
        <f t="shared" si="20"/>
        <v>80</v>
      </c>
      <c r="K275" s="61">
        <v>20</v>
      </c>
      <c r="L275" s="61"/>
      <c r="M275" s="62"/>
    </row>
    <row r="276" ht="14.25" hidden="1" spans="1:13">
      <c r="A276" s="47">
        <f t="shared" si="18"/>
        <v>275</v>
      </c>
      <c r="B276" s="47">
        <v>114844</v>
      </c>
      <c r="C276" s="47" t="s">
        <v>18</v>
      </c>
      <c r="D276" s="47" t="s">
        <v>654</v>
      </c>
      <c r="E276" s="47">
        <v>13327</v>
      </c>
      <c r="F276" s="51" t="s">
        <v>653</v>
      </c>
      <c r="G276" s="50">
        <v>60</v>
      </c>
      <c r="H276" s="21">
        <v>90</v>
      </c>
      <c r="I276" s="59">
        <f t="shared" si="19"/>
        <v>1.5</v>
      </c>
      <c r="J276" s="60">
        <f t="shared" si="20"/>
        <v>30</v>
      </c>
      <c r="K276" s="61">
        <f>J276*0.5</f>
        <v>15</v>
      </c>
      <c r="L276" s="61"/>
      <c r="M276" s="62"/>
    </row>
    <row r="277" ht="14.25" hidden="1" spans="1:13">
      <c r="A277" s="47">
        <f t="shared" si="18"/>
        <v>276</v>
      </c>
      <c r="B277" s="47">
        <v>114844</v>
      </c>
      <c r="C277" s="47" t="s">
        <v>18</v>
      </c>
      <c r="D277" s="47" t="s">
        <v>654</v>
      </c>
      <c r="E277" s="47">
        <v>13061</v>
      </c>
      <c r="F277" s="51" t="s">
        <v>1125</v>
      </c>
      <c r="G277" s="50">
        <v>60</v>
      </c>
      <c r="H277" s="21">
        <v>92</v>
      </c>
      <c r="I277" s="59">
        <f t="shared" si="19"/>
        <v>1.53333333333333</v>
      </c>
      <c r="J277" s="60">
        <f t="shared" si="20"/>
        <v>32</v>
      </c>
      <c r="K277" s="61">
        <f>J277*0.5</f>
        <v>16</v>
      </c>
      <c r="L277" s="61"/>
      <c r="M277" s="62"/>
    </row>
    <row r="278" ht="14.25" hidden="1" spans="1:13">
      <c r="A278" s="47">
        <f t="shared" si="18"/>
        <v>277</v>
      </c>
      <c r="B278" s="47">
        <v>115971</v>
      </c>
      <c r="C278" s="47" t="s">
        <v>85</v>
      </c>
      <c r="D278" s="47" t="s">
        <v>224</v>
      </c>
      <c r="E278" s="47">
        <v>28243</v>
      </c>
      <c r="F278" s="53" t="s">
        <v>223</v>
      </c>
      <c r="G278" s="50">
        <v>60</v>
      </c>
      <c r="H278" s="21">
        <v>108</v>
      </c>
      <c r="I278" s="59">
        <f t="shared" si="19"/>
        <v>1.8</v>
      </c>
      <c r="J278" s="60">
        <f t="shared" si="20"/>
        <v>48</v>
      </c>
      <c r="K278" s="61">
        <v>20</v>
      </c>
      <c r="L278" s="61"/>
      <c r="M278" s="62"/>
    </row>
    <row r="279" ht="14.25" hidden="1" spans="1:13">
      <c r="A279" s="47">
        <f t="shared" si="18"/>
        <v>278</v>
      </c>
      <c r="B279" s="47">
        <v>116482</v>
      </c>
      <c r="C279" s="47" t="s">
        <v>27</v>
      </c>
      <c r="D279" s="47" t="s">
        <v>74</v>
      </c>
      <c r="E279" s="47">
        <v>8386</v>
      </c>
      <c r="F279" s="47" t="s">
        <v>73</v>
      </c>
      <c r="G279" s="50">
        <v>68</v>
      </c>
      <c r="H279" s="21">
        <v>68</v>
      </c>
      <c r="I279" s="59">
        <f t="shared" si="19"/>
        <v>1</v>
      </c>
      <c r="J279" s="60">
        <f t="shared" si="20"/>
        <v>0</v>
      </c>
      <c r="K279" s="61"/>
      <c r="L279" s="61"/>
      <c r="M279" s="62"/>
    </row>
    <row r="280" ht="14.25" hidden="1" spans="1:13">
      <c r="A280" s="47">
        <f t="shared" si="18"/>
        <v>279</v>
      </c>
      <c r="B280" s="47">
        <v>116919</v>
      </c>
      <c r="C280" s="47" t="s">
        <v>27</v>
      </c>
      <c r="D280" s="47" t="s">
        <v>749</v>
      </c>
      <c r="E280" s="47">
        <v>14436</v>
      </c>
      <c r="F280" s="51" t="s">
        <v>748</v>
      </c>
      <c r="G280" s="50">
        <v>136</v>
      </c>
      <c r="H280" s="21">
        <v>239</v>
      </c>
      <c r="I280" s="59">
        <f t="shared" si="19"/>
        <v>1.75735294117647</v>
      </c>
      <c r="J280" s="60">
        <f t="shared" si="20"/>
        <v>103</v>
      </c>
      <c r="K280" s="61">
        <v>20</v>
      </c>
      <c r="L280" s="61"/>
      <c r="M280" s="62"/>
    </row>
    <row r="281" ht="14.25" hidden="1" spans="1:13">
      <c r="A281" s="47">
        <f t="shared" si="18"/>
        <v>280</v>
      </c>
      <c r="B281" s="47">
        <v>117184</v>
      </c>
      <c r="C281" s="47" t="s">
        <v>41</v>
      </c>
      <c r="D281" s="47" t="s">
        <v>660</v>
      </c>
      <c r="E281" s="47">
        <v>27739</v>
      </c>
      <c r="F281" s="53" t="s">
        <v>1126</v>
      </c>
      <c r="G281" s="50">
        <v>60</v>
      </c>
      <c r="H281" s="21">
        <v>38</v>
      </c>
      <c r="I281" s="59">
        <f t="shared" si="19"/>
        <v>0.633333333333333</v>
      </c>
      <c r="J281" s="60">
        <f t="shared" si="20"/>
        <v>-22</v>
      </c>
      <c r="K281" s="61"/>
      <c r="L281" s="61">
        <f>J281*-1</f>
        <v>22</v>
      </c>
      <c r="M281" s="62"/>
    </row>
    <row r="282" ht="14.25" hidden="1" spans="1:13">
      <c r="A282" s="47">
        <f t="shared" si="18"/>
        <v>281</v>
      </c>
      <c r="B282" s="47">
        <v>117184</v>
      </c>
      <c r="C282" s="47" t="s">
        <v>41</v>
      </c>
      <c r="D282" s="47" t="s">
        <v>660</v>
      </c>
      <c r="E282" s="47">
        <v>11769</v>
      </c>
      <c r="F282" s="51" t="s">
        <v>659</v>
      </c>
      <c r="G282" s="50">
        <v>60</v>
      </c>
      <c r="H282" s="21">
        <v>55</v>
      </c>
      <c r="I282" s="59">
        <f t="shared" si="19"/>
        <v>0.916666666666667</v>
      </c>
      <c r="J282" s="60">
        <f t="shared" si="20"/>
        <v>-5</v>
      </c>
      <c r="K282" s="61"/>
      <c r="L282" s="61">
        <f>J282*-1</f>
        <v>5</v>
      </c>
      <c r="M282" s="62"/>
    </row>
    <row r="283" ht="14.25" hidden="1" spans="1:13">
      <c r="A283" s="47">
        <f t="shared" si="18"/>
        <v>282</v>
      </c>
      <c r="B283" s="47">
        <v>117310</v>
      </c>
      <c r="C283" s="47" t="s">
        <v>27</v>
      </c>
      <c r="D283" s="47" t="s">
        <v>755</v>
      </c>
      <c r="E283" s="47">
        <v>16062</v>
      </c>
      <c r="F283" s="51" t="s">
        <v>754</v>
      </c>
      <c r="G283" s="50">
        <v>20</v>
      </c>
      <c r="H283" s="21">
        <v>25</v>
      </c>
      <c r="I283" s="59">
        <f t="shared" si="19"/>
        <v>1.25</v>
      </c>
      <c r="J283" s="60">
        <f t="shared" si="20"/>
        <v>5</v>
      </c>
      <c r="K283" s="61">
        <f>J283*0.5</f>
        <v>2.5</v>
      </c>
      <c r="L283" s="61"/>
      <c r="M283" s="62"/>
    </row>
    <row r="284" ht="14.25" hidden="1" spans="1:13">
      <c r="A284" s="47">
        <f t="shared" si="18"/>
        <v>283</v>
      </c>
      <c r="B284" s="49">
        <v>117310</v>
      </c>
      <c r="C284" s="47" t="s">
        <v>27</v>
      </c>
      <c r="D284" s="47" t="s">
        <v>755</v>
      </c>
      <c r="E284" s="47">
        <v>16120</v>
      </c>
      <c r="F284" s="47" t="s">
        <v>1127</v>
      </c>
      <c r="G284" s="50">
        <v>20</v>
      </c>
      <c r="H284" s="21">
        <f>77-38</f>
        <v>39</v>
      </c>
      <c r="I284" s="59">
        <f t="shared" si="19"/>
        <v>1.95</v>
      </c>
      <c r="J284" s="60">
        <f t="shared" si="20"/>
        <v>19</v>
      </c>
      <c r="K284" s="61">
        <f>J284*0.5</f>
        <v>9.5</v>
      </c>
      <c r="L284" s="61"/>
      <c r="M284" s="62"/>
    </row>
    <row r="285" ht="14.25" hidden="1" spans="1:13">
      <c r="A285" s="47">
        <f t="shared" si="18"/>
        <v>284</v>
      </c>
      <c r="B285" s="47">
        <v>117310</v>
      </c>
      <c r="C285" s="47" t="s">
        <v>27</v>
      </c>
      <c r="D285" s="47" t="s">
        <v>755</v>
      </c>
      <c r="E285" s="47">
        <v>7369</v>
      </c>
      <c r="F285" s="51" t="s">
        <v>1128</v>
      </c>
      <c r="G285" s="50">
        <v>20</v>
      </c>
      <c r="H285" s="21">
        <v>82</v>
      </c>
      <c r="I285" s="59">
        <f t="shared" si="19"/>
        <v>4.1</v>
      </c>
      <c r="J285" s="60">
        <f t="shared" si="20"/>
        <v>62</v>
      </c>
      <c r="K285" s="61">
        <v>20</v>
      </c>
      <c r="L285" s="61"/>
      <c r="M285" s="62"/>
    </row>
    <row r="286" ht="14.25" hidden="1" spans="1:13">
      <c r="A286" s="47">
        <f t="shared" si="18"/>
        <v>285</v>
      </c>
      <c r="B286" s="47">
        <v>117491</v>
      </c>
      <c r="C286" s="47" t="s">
        <v>18</v>
      </c>
      <c r="D286" s="47" t="s">
        <v>538</v>
      </c>
      <c r="E286" s="47">
        <v>12909</v>
      </c>
      <c r="F286" s="51" t="s">
        <v>537</v>
      </c>
      <c r="G286" s="50">
        <v>90</v>
      </c>
      <c r="H286" s="21">
        <v>98</v>
      </c>
      <c r="I286" s="59">
        <f t="shared" si="19"/>
        <v>1.08888888888889</v>
      </c>
      <c r="J286" s="60">
        <f t="shared" si="20"/>
        <v>8</v>
      </c>
      <c r="K286" s="61">
        <f>J286*0.5</f>
        <v>4</v>
      </c>
      <c r="L286" s="61"/>
      <c r="M286" s="62"/>
    </row>
    <row r="287" ht="14.25" hidden="1" spans="1:13">
      <c r="A287" s="47">
        <f t="shared" si="18"/>
        <v>286</v>
      </c>
      <c r="B287" s="49">
        <v>117491</v>
      </c>
      <c r="C287" s="47" t="s">
        <v>18</v>
      </c>
      <c r="D287" s="47" t="s">
        <v>538</v>
      </c>
      <c r="E287" s="49">
        <v>29218</v>
      </c>
      <c r="F287" s="49" t="s">
        <v>1129</v>
      </c>
      <c r="G287" s="50">
        <v>90</v>
      </c>
      <c r="H287" s="21">
        <v>116</v>
      </c>
      <c r="I287" s="59">
        <f t="shared" si="19"/>
        <v>1.28888888888889</v>
      </c>
      <c r="J287" s="60">
        <f t="shared" si="20"/>
        <v>26</v>
      </c>
      <c r="K287" s="61">
        <f>J287*0.5</f>
        <v>13</v>
      </c>
      <c r="L287" s="61"/>
      <c r="M287" s="62"/>
    </row>
    <row r="288" ht="14.25" hidden="1" spans="1:13">
      <c r="A288" s="47">
        <f t="shared" si="18"/>
        <v>287</v>
      </c>
      <c r="B288" s="47">
        <v>117923</v>
      </c>
      <c r="C288" s="47" t="s">
        <v>64</v>
      </c>
      <c r="D288" s="47" t="s">
        <v>395</v>
      </c>
      <c r="E288" s="47">
        <v>13644</v>
      </c>
      <c r="F288" s="47" t="s">
        <v>1130</v>
      </c>
      <c r="G288" s="50">
        <v>20</v>
      </c>
      <c r="H288" s="21">
        <v>20</v>
      </c>
      <c r="I288" s="59">
        <f t="shared" si="19"/>
        <v>1</v>
      </c>
      <c r="J288" s="60">
        <f t="shared" si="20"/>
        <v>0</v>
      </c>
      <c r="K288" s="61"/>
      <c r="L288" s="61"/>
      <c r="M288" s="62"/>
    </row>
    <row r="289" ht="14.25" hidden="1" spans="1:13">
      <c r="A289" s="47">
        <f t="shared" si="18"/>
        <v>288</v>
      </c>
      <c r="B289" s="47">
        <v>117923</v>
      </c>
      <c r="C289" s="47" t="s">
        <v>64</v>
      </c>
      <c r="D289" s="47" t="s">
        <v>395</v>
      </c>
      <c r="E289" s="47">
        <v>13969</v>
      </c>
      <c r="F289" s="47" t="s">
        <v>394</v>
      </c>
      <c r="G289" s="50">
        <v>20</v>
      </c>
      <c r="H289" s="21">
        <v>20</v>
      </c>
      <c r="I289" s="59">
        <f t="shared" si="19"/>
        <v>1</v>
      </c>
      <c r="J289" s="60">
        <f t="shared" si="20"/>
        <v>0</v>
      </c>
      <c r="K289" s="61"/>
      <c r="L289" s="61"/>
      <c r="M289" s="62"/>
    </row>
    <row r="290" ht="14.25" hidden="1" spans="1:13">
      <c r="A290" s="47">
        <f t="shared" si="18"/>
        <v>289</v>
      </c>
      <c r="B290" s="47">
        <v>118074</v>
      </c>
      <c r="C290" s="47" t="s">
        <v>85</v>
      </c>
      <c r="D290" s="47" t="s">
        <v>230</v>
      </c>
      <c r="E290" s="47">
        <v>4304</v>
      </c>
      <c r="F290" s="51" t="s">
        <v>229</v>
      </c>
      <c r="G290" s="50">
        <v>90</v>
      </c>
      <c r="H290" s="21">
        <v>79</v>
      </c>
      <c r="I290" s="59">
        <f t="shared" si="19"/>
        <v>0.877777777777778</v>
      </c>
      <c r="J290" s="60">
        <f t="shared" si="20"/>
        <v>-11</v>
      </c>
      <c r="K290" s="61"/>
      <c r="L290" s="61">
        <f>J290*-1</f>
        <v>11</v>
      </c>
      <c r="M290" s="62"/>
    </row>
    <row r="291" ht="14.25" hidden="1" spans="1:13">
      <c r="A291" s="47">
        <f t="shared" si="18"/>
        <v>290</v>
      </c>
      <c r="B291" s="47">
        <v>118151</v>
      </c>
      <c r="C291" s="47" t="s">
        <v>18</v>
      </c>
      <c r="D291" s="47" t="s">
        <v>544</v>
      </c>
      <c r="E291" s="47">
        <v>13279</v>
      </c>
      <c r="F291" s="51" t="s">
        <v>543</v>
      </c>
      <c r="G291" s="50">
        <v>60</v>
      </c>
      <c r="H291" s="21">
        <v>97</v>
      </c>
      <c r="I291" s="59">
        <f t="shared" si="19"/>
        <v>1.61666666666667</v>
      </c>
      <c r="J291" s="60">
        <f t="shared" si="20"/>
        <v>37</v>
      </c>
      <c r="K291" s="61">
        <f t="shared" ref="K291:K305" si="21">J291*0.5</f>
        <v>18.5</v>
      </c>
      <c r="L291" s="61"/>
      <c r="M291" s="62"/>
    </row>
    <row r="292" ht="14.25" hidden="1" spans="1:13">
      <c r="A292" s="47">
        <f t="shared" si="18"/>
        <v>291</v>
      </c>
      <c r="B292" s="47">
        <v>118151</v>
      </c>
      <c r="C292" s="47" t="s">
        <v>18</v>
      </c>
      <c r="D292" s="47" t="s">
        <v>544</v>
      </c>
      <c r="E292" s="53">
        <v>28572</v>
      </c>
      <c r="F292" s="66" t="s">
        <v>1131</v>
      </c>
      <c r="G292" s="50">
        <v>60</v>
      </c>
      <c r="H292" s="21">
        <v>93</v>
      </c>
      <c r="I292" s="59">
        <f t="shared" si="19"/>
        <v>1.55</v>
      </c>
      <c r="J292" s="60">
        <f t="shared" si="20"/>
        <v>33</v>
      </c>
      <c r="K292" s="61">
        <f t="shared" si="21"/>
        <v>16.5</v>
      </c>
      <c r="L292" s="61"/>
      <c r="M292" s="62"/>
    </row>
    <row r="293" ht="14.25" hidden="1" spans="1:13">
      <c r="A293" s="47">
        <f t="shared" si="18"/>
        <v>292</v>
      </c>
      <c r="B293" s="47">
        <v>118758</v>
      </c>
      <c r="C293" s="47" t="s">
        <v>18</v>
      </c>
      <c r="D293" s="47" t="s">
        <v>666</v>
      </c>
      <c r="E293" s="47">
        <v>28399</v>
      </c>
      <c r="F293" s="54" t="s">
        <v>1132</v>
      </c>
      <c r="G293" s="50">
        <v>45</v>
      </c>
      <c r="H293" s="21">
        <v>70</v>
      </c>
      <c r="I293" s="59">
        <f t="shared" si="19"/>
        <v>1.55555555555556</v>
      </c>
      <c r="J293" s="60">
        <f t="shared" si="20"/>
        <v>25</v>
      </c>
      <c r="K293" s="61">
        <f t="shared" si="21"/>
        <v>12.5</v>
      </c>
      <c r="L293" s="61"/>
      <c r="M293" s="62"/>
    </row>
    <row r="294" ht="14.25" hidden="1" spans="1:13">
      <c r="A294" s="47">
        <f t="shared" si="18"/>
        <v>293</v>
      </c>
      <c r="B294" s="47">
        <v>118758</v>
      </c>
      <c r="C294" s="47" t="s">
        <v>18</v>
      </c>
      <c r="D294" s="47" t="s">
        <v>666</v>
      </c>
      <c r="E294" s="47">
        <v>16204</v>
      </c>
      <c r="F294" s="51" t="s">
        <v>665</v>
      </c>
      <c r="G294" s="50">
        <v>45</v>
      </c>
      <c r="H294" s="21">
        <v>73</v>
      </c>
      <c r="I294" s="59">
        <f t="shared" si="19"/>
        <v>1.62222222222222</v>
      </c>
      <c r="J294" s="60">
        <f t="shared" si="20"/>
        <v>28</v>
      </c>
      <c r="K294" s="61">
        <f t="shared" si="21"/>
        <v>14</v>
      </c>
      <c r="L294" s="61"/>
      <c r="M294" s="62"/>
    </row>
    <row r="295" ht="14.25" hidden="1" spans="1:13">
      <c r="A295" s="47">
        <f t="shared" si="18"/>
        <v>294</v>
      </c>
      <c r="B295" s="47">
        <v>118951</v>
      </c>
      <c r="C295" s="47" t="s">
        <v>85</v>
      </c>
      <c r="D295" s="47" t="s">
        <v>236</v>
      </c>
      <c r="E295" s="47">
        <v>14493</v>
      </c>
      <c r="F295" s="51" t="s">
        <v>235</v>
      </c>
      <c r="G295" s="50">
        <v>45</v>
      </c>
      <c r="H295" s="21">
        <v>56</v>
      </c>
      <c r="I295" s="59">
        <f t="shared" si="19"/>
        <v>1.24444444444444</v>
      </c>
      <c r="J295" s="60">
        <f t="shared" si="20"/>
        <v>11</v>
      </c>
      <c r="K295" s="61">
        <f t="shared" si="21"/>
        <v>5.5</v>
      </c>
      <c r="L295" s="61"/>
      <c r="M295" s="62"/>
    </row>
    <row r="296" ht="14.25" hidden="1" spans="1:13">
      <c r="A296" s="47">
        <f t="shared" si="18"/>
        <v>295</v>
      </c>
      <c r="B296" s="47">
        <v>118951</v>
      </c>
      <c r="C296" s="47" t="s">
        <v>85</v>
      </c>
      <c r="D296" s="47" t="s">
        <v>236</v>
      </c>
      <c r="E296" s="47">
        <v>12932</v>
      </c>
      <c r="F296" s="51" t="s">
        <v>1133</v>
      </c>
      <c r="G296" s="50">
        <v>45</v>
      </c>
      <c r="H296" s="21">
        <f>38+27</f>
        <v>65</v>
      </c>
      <c r="I296" s="59">
        <f t="shared" si="19"/>
        <v>1.44444444444444</v>
      </c>
      <c r="J296" s="60">
        <f t="shared" si="20"/>
        <v>20</v>
      </c>
      <c r="K296" s="61">
        <f t="shared" si="21"/>
        <v>10</v>
      </c>
      <c r="L296" s="61"/>
      <c r="M296" s="62"/>
    </row>
    <row r="297" ht="14.25" hidden="1" spans="1:13">
      <c r="A297" s="47">
        <f t="shared" si="18"/>
        <v>296</v>
      </c>
      <c r="B297" s="47">
        <v>119262</v>
      </c>
      <c r="C297" s="47" t="s">
        <v>41</v>
      </c>
      <c r="D297" s="47" t="s">
        <v>672</v>
      </c>
      <c r="E297" s="47">
        <v>6544</v>
      </c>
      <c r="F297" s="51" t="s">
        <v>1134</v>
      </c>
      <c r="G297" s="50">
        <v>45</v>
      </c>
      <c r="H297" s="21">
        <v>54</v>
      </c>
      <c r="I297" s="59">
        <f t="shared" si="19"/>
        <v>1.2</v>
      </c>
      <c r="J297" s="60">
        <f t="shared" si="20"/>
        <v>9</v>
      </c>
      <c r="K297" s="61">
        <f t="shared" si="21"/>
        <v>4.5</v>
      </c>
      <c r="L297" s="61"/>
      <c r="M297" s="62"/>
    </row>
    <row r="298" ht="14.25" hidden="1" spans="1:13">
      <c r="A298" s="47">
        <f t="shared" si="18"/>
        <v>297</v>
      </c>
      <c r="B298" s="47">
        <v>119262</v>
      </c>
      <c r="C298" s="47" t="s">
        <v>41</v>
      </c>
      <c r="D298" s="47" t="s">
        <v>672</v>
      </c>
      <c r="E298" s="47">
        <v>15297</v>
      </c>
      <c r="F298" s="51" t="s">
        <v>671</v>
      </c>
      <c r="G298" s="50">
        <v>45</v>
      </c>
      <c r="H298" s="21">
        <v>50</v>
      </c>
      <c r="I298" s="59">
        <f t="shared" si="19"/>
        <v>1.11111111111111</v>
      </c>
      <c r="J298" s="60">
        <f t="shared" si="20"/>
        <v>5</v>
      </c>
      <c r="K298" s="61">
        <f t="shared" si="21"/>
        <v>2.5</v>
      </c>
      <c r="L298" s="61"/>
      <c r="M298" s="62"/>
    </row>
    <row r="299" ht="14.25" hidden="1" spans="1:13">
      <c r="A299" s="47">
        <f t="shared" si="18"/>
        <v>298</v>
      </c>
      <c r="B299" s="47">
        <v>119263</v>
      </c>
      <c r="C299" s="47" t="s">
        <v>85</v>
      </c>
      <c r="D299" s="47" t="s">
        <v>242</v>
      </c>
      <c r="E299" s="47">
        <v>16259</v>
      </c>
      <c r="F299" s="47" t="s">
        <v>1135</v>
      </c>
      <c r="G299" s="50">
        <v>31</v>
      </c>
      <c r="H299" s="21">
        <v>34</v>
      </c>
      <c r="I299" s="59">
        <f t="shared" si="19"/>
        <v>1.09677419354839</v>
      </c>
      <c r="J299" s="60">
        <f t="shared" si="20"/>
        <v>3</v>
      </c>
      <c r="K299" s="61">
        <f t="shared" si="21"/>
        <v>1.5</v>
      </c>
      <c r="L299" s="61"/>
      <c r="M299" s="62"/>
    </row>
    <row r="300" ht="14.25" hidden="1" spans="1:13">
      <c r="A300" s="47">
        <f t="shared" si="18"/>
        <v>299</v>
      </c>
      <c r="B300" s="47">
        <v>119263</v>
      </c>
      <c r="C300" s="47" t="s">
        <v>85</v>
      </c>
      <c r="D300" s="47" t="s">
        <v>242</v>
      </c>
      <c r="E300" s="47">
        <v>6456</v>
      </c>
      <c r="F300" s="51" t="s">
        <v>241</v>
      </c>
      <c r="G300" s="50">
        <v>31</v>
      </c>
      <c r="H300" s="21">
        <v>40</v>
      </c>
      <c r="I300" s="59">
        <f t="shared" si="19"/>
        <v>1.29032258064516</v>
      </c>
      <c r="J300" s="60">
        <f t="shared" si="20"/>
        <v>9</v>
      </c>
      <c r="K300" s="61">
        <f t="shared" si="21"/>
        <v>4.5</v>
      </c>
      <c r="L300" s="61"/>
      <c r="M300" s="62"/>
    </row>
    <row r="301" ht="14.25" hidden="1" spans="1:13">
      <c r="A301" s="47">
        <f t="shared" si="18"/>
        <v>300</v>
      </c>
      <c r="B301" s="47">
        <v>119622</v>
      </c>
      <c r="C301" s="47" t="s">
        <v>27</v>
      </c>
      <c r="D301" s="47" t="s">
        <v>761</v>
      </c>
      <c r="E301" s="47">
        <v>12163</v>
      </c>
      <c r="F301" s="51" t="s">
        <v>760</v>
      </c>
      <c r="G301" s="50">
        <v>30</v>
      </c>
      <c r="H301" s="21">
        <v>45</v>
      </c>
      <c r="I301" s="59">
        <f t="shared" si="19"/>
        <v>1.5</v>
      </c>
      <c r="J301" s="60">
        <f t="shared" si="20"/>
        <v>15</v>
      </c>
      <c r="K301" s="61">
        <f t="shared" si="21"/>
        <v>7.5</v>
      </c>
      <c r="L301" s="61"/>
      <c r="M301" s="62"/>
    </row>
    <row r="302" ht="14.25" hidden="1" spans="1:13">
      <c r="A302" s="47">
        <f t="shared" si="18"/>
        <v>301</v>
      </c>
      <c r="B302" s="47">
        <v>119622</v>
      </c>
      <c r="C302" s="47" t="s">
        <v>27</v>
      </c>
      <c r="D302" s="47" t="s">
        <v>761</v>
      </c>
      <c r="E302" s="47">
        <v>14453</v>
      </c>
      <c r="F302" s="47" t="s">
        <v>1136</v>
      </c>
      <c r="G302" s="50">
        <v>30</v>
      </c>
      <c r="H302" s="21">
        <v>36</v>
      </c>
      <c r="I302" s="59">
        <f t="shared" si="19"/>
        <v>1.2</v>
      </c>
      <c r="J302" s="60">
        <f t="shared" si="20"/>
        <v>6</v>
      </c>
      <c r="K302" s="61">
        <f t="shared" si="21"/>
        <v>3</v>
      </c>
      <c r="L302" s="61"/>
      <c r="M302" s="62"/>
    </row>
    <row r="303" ht="14.25" hidden="1" spans="1:13">
      <c r="A303" s="47">
        <f t="shared" si="18"/>
        <v>302</v>
      </c>
      <c r="B303" s="49">
        <v>120844</v>
      </c>
      <c r="C303" s="47" t="s">
        <v>18</v>
      </c>
      <c r="D303" s="47" t="s">
        <v>21</v>
      </c>
      <c r="E303" s="49">
        <v>29213</v>
      </c>
      <c r="F303" s="49" t="s">
        <v>1137</v>
      </c>
      <c r="G303" s="50">
        <v>60</v>
      </c>
      <c r="H303" s="21">
        <v>78</v>
      </c>
      <c r="I303" s="59">
        <f t="shared" si="19"/>
        <v>1.3</v>
      </c>
      <c r="J303" s="60">
        <f t="shared" si="20"/>
        <v>18</v>
      </c>
      <c r="K303" s="61">
        <f t="shared" si="21"/>
        <v>9</v>
      </c>
      <c r="L303" s="61"/>
      <c r="M303" s="62"/>
    </row>
    <row r="304" ht="14.25" hidden="1" spans="1:13">
      <c r="A304" s="47">
        <f t="shared" si="18"/>
        <v>303</v>
      </c>
      <c r="B304" s="47">
        <v>120844</v>
      </c>
      <c r="C304" s="47" t="s">
        <v>18</v>
      </c>
      <c r="D304" s="47" t="s">
        <v>21</v>
      </c>
      <c r="E304" s="47">
        <v>9328</v>
      </c>
      <c r="F304" s="51" t="s">
        <v>20</v>
      </c>
      <c r="G304" s="50">
        <v>60</v>
      </c>
      <c r="H304" s="21">
        <v>69</v>
      </c>
      <c r="I304" s="59">
        <f t="shared" si="19"/>
        <v>1.15</v>
      </c>
      <c r="J304" s="60">
        <f t="shared" si="20"/>
        <v>9</v>
      </c>
      <c r="K304" s="61">
        <f t="shared" si="21"/>
        <v>4.5</v>
      </c>
      <c r="L304" s="61"/>
      <c r="M304" s="62"/>
    </row>
    <row r="305" ht="14.25" hidden="1" spans="1:13">
      <c r="A305" s="47">
        <f t="shared" si="18"/>
        <v>304</v>
      </c>
      <c r="B305" s="49">
        <v>120844</v>
      </c>
      <c r="C305" s="47" t="s">
        <v>18</v>
      </c>
      <c r="D305" s="47" t="s">
        <v>21</v>
      </c>
      <c r="E305" s="47">
        <v>16108</v>
      </c>
      <c r="F305" s="51" t="s">
        <v>1138</v>
      </c>
      <c r="G305" s="50">
        <v>60</v>
      </c>
      <c r="H305" s="21">
        <v>95</v>
      </c>
      <c r="I305" s="59">
        <f t="shared" si="19"/>
        <v>1.58333333333333</v>
      </c>
      <c r="J305" s="60">
        <f t="shared" si="20"/>
        <v>35</v>
      </c>
      <c r="K305" s="61">
        <f t="shared" si="21"/>
        <v>17.5</v>
      </c>
      <c r="L305" s="61"/>
      <c r="M305" s="62"/>
    </row>
    <row r="306" ht="14.25" hidden="1" spans="1:13">
      <c r="A306" s="47">
        <f t="shared" si="18"/>
        <v>305</v>
      </c>
      <c r="B306" s="47">
        <v>122198</v>
      </c>
      <c r="C306" s="47" t="s">
        <v>18</v>
      </c>
      <c r="D306" s="47" t="s">
        <v>678</v>
      </c>
      <c r="E306" s="47">
        <v>15305</v>
      </c>
      <c r="F306" s="51" t="s">
        <v>1139</v>
      </c>
      <c r="G306" s="50">
        <v>90</v>
      </c>
      <c r="H306" s="21">
        <v>61</v>
      </c>
      <c r="I306" s="59">
        <f t="shared" si="19"/>
        <v>0.677777777777778</v>
      </c>
      <c r="J306" s="60">
        <f t="shared" si="20"/>
        <v>-29</v>
      </c>
      <c r="K306" s="61"/>
      <c r="L306" s="61">
        <v>29</v>
      </c>
      <c r="M306" s="62"/>
    </row>
    <row r="307" ht="14.25" hidden="1" spans="1:13">
      <c r="A307" s="47">
        <f t="shared" si="18"/>
        <v>306</v>
      </c>
      <c r="B307" s="47">
        <v>122718</v>
      </c>
      <c r="C307" s="47" t="s">
        <v>64</v>
      </c>
      <c r="D307" s="47" t="s">
        <v>1140</v>
      </c>
      <c r="E307" s="47">
        <v>16492</v>
      </c>
      <c r="F307" s="53" t="s">
        <v>405</v>
      </c>
      <c r="G307" s="50">
        <v>30</v>
      </c>
      <c r="H307" s="21">
        <v>89</v>
      </c>
      <c r="I307" s="59">
        <f t="shared" si="19"/>
        <v>2.96666666666667</v>
      </c>
      <c r="J307" s="60">
        <f t="shared" si="20"/>
        <v>59</v>
      </c>
      <c r="K307" s="61">
        <v>20</v>
      </c>
      <c r="L307" s="61"/>
      <c r="M307" s="62"/>
    </row>
    <row r="308" ht="14.25" hidden="1" spans="1:13">
      <c r="A308" s="47">
        <f t="shared" si="18"/>
        <v>307</v>
      </c>
      <c r="B308" s="47">
        <v>122906</v>
      </c>
      <c r="C308" s="47" t="s">
        <v>41</v>
      </c>
      <c r="D308" s="47" t="s">
        <v>684</v>
      </c>
      <c r="E308" s="49">
        <v>28778</v>
      </c>
      <c r="F308" s="49" t="s">
        <v>1141</v>
      </c>
      <c r="G308" s="50">
        <v>60</v>
      </c>
      <c r="H308" s="21">
        <v>72</v>
      </c>
      <c r="I308" s="59">
        <f t="shared" si="19"/>
        <v>1.2</v>
      </c>
      <c r="J308" s="60">
        <f t="shared" si="20"/>
        <v>12</v>
      </c>
      <c r="K308" s="61">
        <f>J308*0.5</f>
        <v>6</v>
      </c>
      <c r="L308" s="61"/>
      <c r="M308" s="62"/>
    </row>
    <row r="309" ht="14.25" hidden="1" spans="1:13">
      <c r="A309" s="47">
        <f t="shared" si="18"/>
        <v>308</v>
      </c>
      <c r="B309" s="47">
        <v>122906</v>
      </c>
      <c r="C309" s="47" t="s">
        <v>41</v>
      </c>
      <c r="D309" s="47" t="s">
        <v>684</v>
      </c>
      <c r="E309" s="47">
        <v>14866</v>
      </c>
      <c r="F309" s="51" t="s">
        <v>683</v>
      </c>
      <c r="G309" s="50">
        <v>60</v>
      </c>
      <c r="H309" s="21">
        <v>88</v>
      </c>
      <c r="I309" s="59">
        <f t="shared" si="19"/>
        <v>1.46666666666667</v>
      </c>
      <c r="J309" s="60">
        <f t="shared" si="20"/>
        <v>28</v>
      </c>
      <c r="K309" s="61">
        <f>J309*0.5</f>
        <v>14</v>
      </c>
      <c r="L309" s="61"/>
      <c r="M309" s="62"/>
    </row>
    <row r="310" ht="14.25" hidden="1" spans="1:13">
      <c r="A310" s="47">
        <f t="shared" si="18"/>
        <v>309</v>
      </c>
      <c r="B310" s="47">
        <v>123007</v>
      </c>
      <c r="C310" s="47" t="s">
        <v>64</v>
      </c>
      <c r="D310" s="47" t="s">
        <v>400</v>
      </c>
      <c r="E310" s="47">
        <v>4028</v>
      </c>
      <c r="F310" s="47" t="s">
        <v>399</v>
      </c>
      <c r="G310" s="50">
        <v>31</v>
      </c>
      <c r="H310" s="21">
        <v>31</v>
      </c>
      <c r="I310" s="59">
        <f t="shared" si="19"/>
        <v>1</v>
      </c>
      <c r="J310" s="60">
        <f t="shared" si="20"/>
        <v>0</v>
      </c>
      <c r="K310" s="61"/>
      <c r="L310" s="61"/>
      <c r="M310" s="62"/>
    </row>
    <row r="311" ht="14.25" hidden="1" spans="1:13">
      <c r="A311" s="47">
        <f t="shared" si="18"/>
        <v>310</v>
      </c>
      <c r="B311" s="49">
        <v>123007</v>
      </c>
      <c r="C311" s="47" t="s">
        <v>64</v>
      </c>
      <c r="D311" s="47" t="s">
        <v>400</v>
      </c>
      <c r="E311" s="53">
        <v>28504</v>
      </c>
      <c r="F311" s="53" t="s">
        <v>1142</v>
      </c>
      <c r="G311" s="50">
        <v>31</v>
      </c>
      <c r="H311" s="21">
        <v>47</v>
      </c>
      <c r="I311" s="59">
        <f t="shared" si="19"/>
        <v>1.51612903225806</v>
      </c>
      <c r="J311" s="60">
        <f t="shared" si="20"/>
        <v>16</v>
      </c>
      <c r="K311" s="61">
        <f>J311*0.5</f>
        <v>8</v>
      </c>
      <c r="L311" s="61"/>
      <c r="M311" s="62"/>
    </row>
    <row r="312" ht="14.25" hidden="1" spans="1:13">
      <c r="A312" s="47">
        <f t="shared" si="18"/>
        <v>311</v>
      </c>
      <c r="B312" s="48">
        <v>126918</v>
      </c>
      <c r="C312" s="47" t="s">
        <v>902</v>
      </c>
      <c r="D312" s="48" t="s">
        <v>905</v>
      </c>
      <c r="E312" s="50">
        <v>12423</v>
      </c>
      <c r="F312" s="48" t="s">
        <v>904</v>
      </c>
      <c r="G312" s="50">
        <v>15</v>
      </c>
      <c r="H312" s="21">
        <v>13</v>
      </c>
      <c r="I312" s="59">
        <f t="shared" si="19"/>
        <v>0.866666666666667</v>
      </c>
      <c r="J312" s="60">
        <f t="shared" si="20"/>
        <v>-2</v>
      </c>
      <c r="K312" s="61"/>
      <c r="L312" s="61"/>
      <c r="M312" s="62" t="s">
        <v>1069</v>
      </c>
    </row>
    <row r="313" ht="14.25" hidden="1" spans="1:13">
      <c r="A313" s="47">
        <f t="shared" si="18"/>
        <v>312</v>
      </c>
      <c r="B313" s="48">
        <v>126918</v>
      </c>
      <c r="C313" s="47" t="s">
        <v>902</v>
      </c>
      <c r="D313" s="48" t="s">
        <v>905</v>
      </c>
      <c r="E313" s="50">
        <v>12913</v>
      </c>
      <c r="F313" s="48" t="s">
        <v>1143</v>
      </c>
      <c r="G313" s="50">
        <v>15</v>
      </c>
      <c r="H313" s="21">
        <v>16</v>
      </c>
      <c r="I313" s="59">
        <f t="shared" si="19"/>
        <v>1.06666666666667</v>
      </c>
      <c r="J313" s="60">
        <f t="shared" si="20"/>
        <v>1</v>
      </c>
      <c r="K313" s="61">
        <f>J313*0.5</f>
        <v>0.5</v>
      </c>
      <c r="L313" s="61"/>
      <c r="M313" s="62"/>
    </row>
    <row r="314" ht="14.25" hidden="1" spans="1:13">
      <c r="A314" s="47">
        <f t="shared" si="18"/>
        <v>313</v>
      </c>
      <c r="B314" s="48">
        <v>126920</v>
      </c>
      <c r="C314" s="47" t="s">
        <v>902</v>
      </c>
      <c r="D314" s="48" t="s">
        <v>910</v>
      </c>
      <c r="E314" s="50">
        <v>14756</v>
      </c>
      <c r="F314" s="48" t="s">
        <v>1144</v>
      </c>
      <c r="G314" s="50">
        <v>60</v>
      </c>
      <c r="H314" s="21">
        <v>29</v>
      </c>
      <c r="I314" s="59">
        <f t="shared" si="19"/>
        <v>0.483333333333333</v>
      </c>
      <c r="J314" s="60">
        <f t="shared" si="20"/>
        <v>-31</v>
      </c>
      <c r="K314" s="61"/>
      <c r="L314" s="61"/>
      <c r="M314" s="62" t="s">
        <v>1069</v>
      </c>
    </row>
    <row r="315" ht="14.25" hidden="1" spans="1:13">
      <c r="A315" s="47">
        <f t="shared" si="18"/>
        <v>314</v>
      </c>
      <c r="B315" s="48">
        <v>126920</v>
      </c>
      <c r="C315" s="47" t="s">
        <v>902</v>
      </c>
      <c r="D315" s="48" t="s">
        <v>910</v>
      </c>
      <c r="E315" s="50">
        <v>4811</v>
      </c>
      <c r="F315" s="48" t="s">
        <v>909</v>
      </c>
      <c r="G315" s="50">
        <v>60</v>
      </c>
      <c r="H315" s="21">
        <v>81</v>
      </c>
      <c r="I315" s="59">
        <f t="shared" si="19"/>
        <v>1.35</v>
      </c>
      <c r="J315" s="60">
        <f t="shared" si="20"/>
        <v>21</v>
      </c>
      <c r="K315" s="61">
        <f>J315*0.5</f>
        <v>10.5</v>
      </c>
      <c r="L315" s="61"/>
      <c r="M315" s="62"/>
    </row>
    <row r="316" ht="14.25" hidden="1" spans="1:13">
      <c r="A316" s="47">
        <f t="shared" si="18"/>
        <v>315</v>
      </c>
      <c r="B316" s="48">
        <v>126923</v>
      </c>
      <c r="C316" s="47" t="s">
        <v>902</v>
      </c>
      <c r="D316" s="48" t="s">
        <v>916</v>
      </c>
      <c r="E316" s="50">
        <v>9533</v>
      </c>
      <c r="F316" s="48" t="s">
        <v>915</v>
      </c>
      <c r="G316" s="50">
        <v>45</v>
      </c>
      <c r="H316" s="21">
        <v>27</v>
      </c>
      <c r="I316" s="59">
        <f t="shared" si="19"/>
        <v>0.6</v>
      </c>
      <c r="J316" s="60">
        <f t="shared" si="20"/>
        <v>-18</v>
      </c>
      <c r="K316" s="61"/>
      <c r="L316" s="61"/>
      <c r="M316" s="62" t="s">
        <v>1069</v>
      </c>
    </row>
    <row r="317" ht="14.25" hidden="1" spans="1:13">
      <c r="A317" s="47">
        <f t="shared" si="18"/>
        <v>316</v>
      </c>
      <c r="B317" s="48">
        <v>126923</v>
      </c>
      <c r="C317" s="47" t="s">
        <v>902</v>
      </c>
      <c r="D317" s="48" t="s">
        <v>916</v>
      </c>
      <c r="E317" s="50">
        <v>12420</v>
      </c>
      <c r="F317" s="48" t="s">
        <v>1145</v>
      </c>
      <c r="G317" s="50">
        <v>45</v>
      </c>
      <c r="H317" s="21">
        <v>50</v>
      </c>
      <c r="I317" s="59">
        <f t="shared" si="19"/>
        <v>1.11111111111111</v>
      </c>
      <c r="J317" s="60">
        <f t="shared" si="20"/>
        <v>5</v>
      </c>
      <c r="K317" s="61">
        <f>J317*0.5</f>
        <v>2.5</v>
      </c>
      <c r="L317" s="61"/>
      <c r="M317" s="62"/>
    </row>
    <row r="318" ht="14.25" hidden="1" spans="1:13">
      <c r="A318" s="47">
        <f t="shared" si="18"/>
        <v>317</v>
      </c>
      <c r="B318" s="48">
        <v>126924</v>
      </c>
      <c r="C318" s="47" t="s">
        <v>902</v>
      </c>
      <c r="D318" s="48" t="s">
        <v>922</v>
      </c>
      <c r="E318" s="50">
        <v>7927</v>
      </c>
      <c r="F318" s="48" t="s">
        <v>1146</v>
      </c>
      <c r="G318" s="50">
        <v>30</v>
      </c>
      <c r="H318" s="21">
        <v>10</v>
      </c>
      <c r="I318" s="59">
        <f t="shared" si="19"/>
        <v>0.333333333333333</v>
      </c>
      <c r="J318" s="60">
        <f t="shared" si="20"/>
        <v>-20</v>
      </c>
      <c r="K318" s="61"/>
      <c r="L318" s="61"/>
      <c r="M318" s="62" t="s">
        <v>1069</v>
      </c>
    </row>
    <row r="319" ht="14.25" hidden="1" spans="1:13">
      <c r="A319" s="47">
        <f t="shared" si="18"/>
        <v>318</v>
      </c>
      <c r="B319" s="48">
        <v>126924</v>
      </c>
      <c r="C319" s="47" t="s">
        <v>902</v>
      </c>
      <c r="D319" s="48" t="s">
        <v>922</v>
      </c>
      <c r="E319" s="50">
        <v>4810</v>
      </c>
      <c r="F319" s="48" t="s">
        <v>921</v>
      </c>
      <c r="G319" s="50">
        <v>30</v>
      </c>
      <c r="H319" s="21">
        <v>18</v>
      </c>
      <c r="I319" s="59">
        <f t="shared" si="19"/>
        <v>0.6</v>
      </c>
      <c r="J319" s="60">
        <f t="shared" si="20"/>
        <v>-12</v>
      </c>
      <c r="K319" s="61"/>
      <c r="L319" s="61"/>
      <c r="M319" s="62" t="s">
        <v>1069</v>
      </c>
    </row>
    <row r="320" ht="14.25" hidden="1" spans="1:13">
      <c r="A320" s="47">
        <f t="shared" si="18"/>
        <v>319</v>
      </c>
      <c r="B320" s="48">
        <v>126924</v>
      </c>
      <c r="C320" s="47" t="s">
        <v>902</v>
      </c>
      <c r="D320" s="48" t="s">
        <v>922</v>
      </c>
      <c r="E320" s="50">
        <v>6323</v>
      </c>
      <c r="F320" s="48" t="s">
        <v>1147</v>
      </c>
      <c r="G320" s="50">
        <v>30</v>
      </c>
      <c r="H320" s="21">
        <v>30</v>
      </c>
      <c r="I320" s="59">
        <f t="shared" si="19"/>
        <v>1</v>
      </c>
      <c r="J320" s="60">
        <f t="shared" si="20"/>
        <v>0</v>
      </c>
      <c r="K320" s="61"/>
      <c r="L320" s="61"/>
      <c r="M320" s="62" t="s">
        <v>1069</v>
      </c>
    </row>
    <row r="321" ht="14.25" hidden="1" spans="1:13">
      <c r="A321" s="47">
        <f t="shared" si="18"/>
        <v>320</v>
      </c>
      <c r="B321" s="48">
        <v>126925</v>
      </c>
      <c r="C321" s="47" t="s">
        <v>902</v>
      </c>
      <c r="D321" s="48" t="s">
        <v>928</v>
      </c>
      <c r="E321" s="50">
        <v>12957</v>
      </c>
      <c r="F321" s="48" t="s">
        <v>1148</v>
      </c>
      <c r="G321" s="50">
        <v>45</v>
      </c>
      <c r="H321" s="21">
        <v>21</v>
      </c>
      <c r="I321" s="59">
        <f t="shared" si="19"/>
        <v>0.466666666666667</v>
      </c>
      <c r="J321" s="60">
        <f t="shared" si="20"/>
        <v>-24</v>
      </c>
      <c r="K321" s="61"/>
      <c r="L321" s="61"/>
      <c r="M321" s="62" t="s">
        <v>1069</v>
      </c>
    </row>
    <row r="322" ht="14.25" hidden="1" spans="1:13">
      <c r="A322" s="47">
        <f t="shared" ref="A322:A336" si="22">ROW()-1</f>
        <v>321</v>
      </c>
      <c r="B322" s="48">
        <v>126925</v>
      </c>
      <c r="C322" s="47" t="s">
        <v>902</v>
      </c>
      <c r="D322" s="48" t="s">
        <v>928</v>
      </c>
      <c r="E322" s="50">
        <v>6324</v>
      </c>
      <c r="F322" s="48" t="s">
        <v>927</v>
      </c>
      <c r="G322" s="50">
        <v>45</v>
      </c>
      <c r="H322" s="21">
        <v>41</v>
      </c>
      <c r="I322" s="59">
        <f t="shared" ref="I322:I336" si="23">H322/G322</f>
        <v>0.911111111111111</v>
      </c>
      <c r="J322" s="60">
        <f t="shared" ref="J322:J336" si="24">H322-G322</f>
        <v>-4</v>
      </c>
      <c r="K322" s="61"/>
      <c r="L322" s="61"/>
      <c r="M322" s="62" t="s">
        <v>1069</v>
      </c>
    </row>
    <row r="323" ht="14.25" hidden="1" spans="1:13">
      <c r="A323" s="47">
        <f t="shared" si="22"/>
        <v>322</v>
      </c>
      <c r="B323" s="48">
        <v>126926</v>
      </c>
      <c r="C323" s="47" t="s">
        <v>902</v>
      </c>
      <c r="D323" s="48" t="s">
        <v>934</v>
      </c>
      <c r="E323" s="50">
        <v>6769</v>
      </c>
      <c r="F323" s="48" t="s">
        <v>933</v>
      </c>
      <c r="G323" s="50">
        <v>20</v>
      </c>
      <c r="H323" s="21">
        <v>27</v>
      </c>
      <c r="I323" s="59">
        <f t="shared" si="23"/>
        <v>1.35</v>
      </c>
      <c r="J323" s="60">
        <f t="shared" si="24"/>
        <v>7</v>
      </c>
      <c r="K323" s="61">
        <f>J323*0.5</f>
        <v>3.5</v>
      </c>
      <c r="L323" s="61"/>
      <c r="M323" s="62"/>
    </row>
    <row r="324" ht="14.25" hidden="1" spans="1:13">
      <c r="A324" s="47">
        <f t="shared" si="22"/>
        <v>323</v>
      </c>
      <c r="B324" s="48">
        <v>126926</v>
      </c>
      <c r="C324" s="47" t="s">
        <v>902</v>
      </c>
      <c r="D324" s="48" t="s">
        <v>934</v>
      </c>
      <c r="E324" s="50">
        <v>15729</v>
      </c>
      <c r="F324" s="48" t="s">
        <v>1149</v>
      </c>
      <c r="G324" s="50">
        <v>20</v>
      </c>
      <c r="H324" s="21">
        <v>46</v>
      </c>
      <c r="I324" s="59">
        <f t="shared" si="23"/>
        <v>2.3</v>
      </c>
      <c r="J324" s="60">
        <f t="shared" si="24"/>
        <v>26</v>
      </c>
      <c r="K324" s="61">
        <f>J324*0.5</f>
        <v>13</v>
      </c>
      <c r="L324" s="61"/>
      <c r="M324" s="62"/>
    </row>
    <row r="325" ht="14.25" hidden="1" spans="1:13">
      <c r="A325" s="47">
        <f t="shared" si="22"/>
        <v>324</v>
      </c>
      <c r="B325" s="47">
        <v>138202</v>
      </c>
      <c r="C325" s="47" t="s">
        <v>85</v>
      </c>
      <c r="D325" s="47" t="s">
        <v>248</v>
      </c>
      <c r="E325" s="47">
        <v>15845</v>
      </c>
      <c r="F325" s="47" t="s">
        <v>247</v>
      </c>
      <c r="G325" s="50">
        <v>120</v>
      </c>
      <c r="H325" s="21">
        <v>280</v>
      </c>
      <c r="I325" s="59">
        <f t="shared" si="23"/>
        <v>2.33333333333333</v>
      </c>
      <c r="J325" s="60">
        <f t="shared" si="24"/>
        <v>160</v>
      </c>
      <c r="K325" s="61">
        <v>20</v>
      </c>
      <c r="L325" s="61"/>
      <c r="M325" s="62"/>
    </row>
    <row r="326" ht="14.25" hidden="1" spans="1:13">
      <c r="A326" s="47">
        <f t="shared" si="22"/>
        <v>325</v>
      </c>
      <c r="B326" s="47">
        <v>297863</v>
      </c>
      <c r="C326" s="47" t="s">
        <v>18</v>
      </c>
      <c r="D326" s="47" t="s">
        <v>690</v>
      </c>
      <c r="E326" s="47">
        <v>14388</v>
      </c>
      <c r="F326" s="51" t="s">
        <v>689</v>
      </c>
      <c r="G326" s="50">
        <v>40</v>
      </c>
      <c r="H326" s="21">
        <v>32</v>
      </c>
      <c r="I326" s="59">
        <f t="shared" si="23"/>
        <v>0.8</v>
      </c>
      <c r="J326" s="60">
        <f t="shared" si="24"/>
        <v>-8</v>
      </c>
      <c r="K326" s="61"/>
      <c r="L326" s="61">
        <f>J326*-1</f>
        <v>8</v>
      </c>
      <c r="M326" s="62"/>
    </row>
    <row r="327" ht="14.25" hidden="1" spans="1:13">
      <c r="A327" s="47">
        <f t="shared" si="22"/>
        <v>326</v>
      </c>
      <c r="B327" s="47">
        <v>297863</v>
      </c>
      <c r="C327" s="47" t="s">
        <v>18</v>
      </c>
      <c r="D327" s="47" t="s">
        <v>690</v>
      </c>
      <c r="E327" s="47">
        <v>28402</v>
      </c>
      <c r="F327" s="54" t="s">
        <v>555</v>
      </c>
      <c r="G327" s="50">
        <v>40</v>
      </c>
      <c r="H327" s="21">
        <v>38</v>
      </c>
      <c r="I327" s="59">
        <f t="shared" si="23"/>
        <v>0.95</v>
      </c>
      <c r="J327" s="60">
        <f t="shared" si="24"/>
        <v>-2</v>
      </c>
      <c r="K327" s="61"/>
      <c r="L327" s="61">
        <f>J327*-1</f>
        <v>2</v>
      </c>
      <c r="M327" s="62"/>
    </row>
    <row r="328" ht="14.25" hidden="1" spans="1:13">
      <c r="A328" s="47">
        <f t="shared" si="22"/>
        <v>327</v>
      </c>
      <c r="B328" s="47">
        <v>297863</v>
      </c>
      <c r="C328" s="47" t="s">
        <v>18</v>
      </c>
      <c r="D328" s="47" t="s">
        <v>690</v>
      </c>
      <c r="E328" s="47">
        <v>27810</v>
      </c>
      <c r="F328" s="53" t="s">
        <v>1150</v>
      </c>
      <c r="G328" s="50">
        <v>40</v>
      </c>
      <c r="H328" s="21">
        <v>88</v>
      </c>
      <c r="I328" s="59">
        <f t="shared" si="23"/>
        <v>2.2</v>
      </c>
      <c r="J328" s="60">
        <f t="shared" si="24"/>
        <v>48</v>
      </c>
      <c r="K328" s="61">
        <v>20</v>
      </c>
      <c r="L328" s="61"/>
      <c r="M328" s="62"/>
    </row>
    <row r="329" ht="14.25" hidden="1" spans="1:13">
      <c r="A329" s="47">
        <f t="shared" si="22"/>
        <v>328</v>
      </c>
      <c r="B329" s="47">
        <v>298747</v>
      </c>
      <c r="C329" s="47" t="s">
        <v>41</v>
      </c>
      <c r="D329" s="47" t="s">
        <v>550</v>
      </c>
      <c r="E329" s="47">
        <v>5844</v>
      </c>
      <c r="F329" s="51" t="s">
        <v>1151</v>
      </c>
      <c r="G329" s="50">
        <v>45</v>
      </c>
      <c r="H329" s="21">
        <v>16</v>
      </c>
      <c r="I329" s="59">
        <f t="shared" si="23"/>
        <v>0.355555555555556</v>
      </c>
      <c r="J329" s="60">
        <f t="shared" si="24"/>
        <v>-29</v>
      </c>
      <c r="K329" s="61"/>
      <c r="L329" s="61">
        <f>J329*-1</f>
        <v>29</v>
      </c>
      <c r="M329" s="62"/>
    </row>
    <row r="330" ht="14.25" hidden="1" spans="1:13">
      <c r="A330" s="47">
        <f t="shared" si="22"/>
        <v>329</v>
      </c>
      <c r="B330" s="47">
        <v>298747</v>
      </c>
      <c r="C330" s="47" t="s">
        <v>41</v>
      </c>
      <c r="D330" s="47" t="s">
        <v>550</v>
      </c>
      <c r="E330" s="47">
        <v>12990</v>
      </c>
      <c r="F330" s="51" t="s">
        <v>549</v>
      </c>
      <c r="G330" s="50">
        <v>45</v>
      </c>
      <c r="H330" s="21">
        <v>55</v>
      </c>
      <c r="I330" s="59">
        <f t="shared" si="23"/>
        <v>1.22222222222222</v>
      </c>
      <c r="J330" s="60">
        <f t="shared" si="24"/>
        <v>10</v>
      </c>
      <c r="K330" s="61">
        <f>J330*0.5</f>
        <v>5</v>
      </c>
      <c r="L330" s="61"/>
      <c r="M330" s="62"/>
    </row>
    <row r="331" ht="14.25" hidden="1" spans="1:13">
      <c r="A331" s="47">
        <f t="shared" si="22"/>
        <v>330</v>
      </c>
      <c r="B331" s="47">
        <v>302867</v>
      </c>
      <c r="C331" s="47" t="s">
        <v>41</v>
      </c>
      <c r="D331" s="53" t="s">
        <v>696</v>
      </c>
      <c r="E331" s="47">
        <v>15742</v>
      </c>
      <c r="F331" s="51" t="s">
        <v>1152</v>
      </c>
      <c r="G331" s="50">
        <v>60</v>
      </c>
      <c r="H331" s="21">
        <v>79</v>
      </c>
      <c r="I331" s="59">
        <f t="shared" si="23"/>
        <v>1.31666666666667</v>
      </c>
      <c r="J331" s="60">
        <f t="shared" si="24"/>
        <v>19</v>
      </c>
      <c r="K331" s="61">
        <f>J331*0.5</f>
        <v>9.5</v>
      </c>
      <c r="L331" s="61"/>
      <c r="M331" s="62"/>
    </row>
    <row r="332" ht="14.25" hidden="1" spans="1:13">
      <c r="A332" s="47">
        <f t="shared" si="22"/>
        <v>331</v>
      </c>
      <c r="B332" s="47">
        <v>302867</v>
      </c>
      <c r="C332" s="47" t="s">
        <v>41</v>
      </c>
      <c r="D332" s="53" t="s">
        <v>696</v>
      </c>
      <c r="E332" s="47">
        <v>10191</v>
      </c>
      <c r="F332" s="53" t="s">
        <v>695</v>
      </c>
      <c r="G332" s="50">
        <v>60</v>
      </c>
      <c r="H332" s="21">
        <v>79</v>
      </c>
      <c r="I332" s="59">
        <f t="shared" si="23"/>
        <v>1.31666666666667</v>
      </c>
      <c r="J332" s="60">
        <f t="shared" si="24"/>
        <v>19</v>
      </c>
      <c r="K332" s="61">
        <f>J332*0.5</f>
        <v>9.5</v>
      </c>
      <c r="L332" s="61"/>
      <c r="M332" s="62"/>
    </row>
    <row r="333" ht="14.25" spans="1:13">
      <c r="A333" s="47">
        <f t="shared" si="22"/>
        <v>332</v>
      </c>
      <c r="B333" s="48">
        <v>303881</v>
      </c>
      <c r="C333" s="47" t="s">
        <v>840</v>
      </c>
      <c r="D333" s="48" t="s">
        <v>938</v>
      </c>
      <c r="E333" s="50">
        <v>11298</v>
      </c>
      <c r="F333" s="48" t="s">
        <v>1153</v>
      </c>
      <c r="G333" s="50">
        <v>15</v>
      </c>
      <c r="H333" s="21"/>
      <c r="I333" s="59">
        <f t="shared" si="23"/>
        <v>0</v>
      </c>
      <c r="J333" s="60">
        <f t="shared" si="24"/>
        <v>-15</v>
      </c>
      <c r="K333" s="61"/>
      <c r="L333" s="61">
        <f>J333*-1</f>
        <v>15</v>
      </c>
      <c r="M333" s="62"/>
    </row>
    <row r="334" ht="14.25" spans="1:13">
      <c r="A334" s="47">
        <f t="shared" si="22"/>
        <v>333</v>
      </c>
      <c r="B334" s="48">
        <v>303881</v>
      </c>
      <c r="C334" s="47" t="s">
        <v>840</v>
      </c>
      <c r="D334" s="48" t="s">
        <v>938</v>
      </c>
      <c r="E334" s="50">
        <v>1279</v>
      </c>
      <c r="F334" s="48" t="s">
        <v>937</v>
      </c>
      <c r="G334" s="50">
        <v>15</v>
      </c>
      <c r="H334" s="21">
        <v>52</v>
      </c>
      <c r="I334" s="59">
        <f t="shared" si="23"/>
        <v>3.46666666666667</v>
      </c>
      <c r="J334" s="60">
        <f t="shared" si="24"/>
        <v>37</v>
      </c>
      <c r="K334" s="61">
        <f>J334*0.5</f>
        <v>18.5</v>
      </c>
      <c r="L334" s="61"/>
      <c r="M334" s="62"/>
    </row>
    <row r="335" ht="14.25" spans="1:13">
      <c r="A335" s="47">
        <f t="shared" si="22"/>
        <v>334</v>
      </c>
      <c r="B335" s="48">
        <v>303882</v>
      </c>
      <c r="C335" s="47" t="s">
        <v>840</v>
      </c>
      <c r="D335" s="48" t="s">
        <v>943</v>
      </c>
      <c r="E335" s="50">
        <v>11199</v>
      </c>
      <c r="F335" s="48" t="s">
        <v>1154</v>
      </c>
      <c r="G335" s="50">
        <v>60</v>
      </c>
      <c r="H335" s="21">
        <v>14</v>
      </c>
      <c r="I335" s="59">
        <f t="shared" si="23"/>
        <v>0.233333333333333</v>
      </c>
      <c r="J335" s="60">
        <f t="shared" si="24"/>
        <v>-46</v>
      </c>
      <c r="K335" s="61"/>
      <c r="L335" s="61">
        <v>40</v>
      </c>
      <c r="M335" s="62"/>
    </row>
    <row r="336" ht="14.25" spans="1:13">
      <c r="A336" s="47">
        <f t="shared" si="22"/>
        <v>335</v>
      </c>
      <c r="B336" s="48">
        <v>303882</v>
      </c>
      <c r="C336" s="47" t="s">
        <v>840</v>
      </c>
      <c r="D336" s="48" t="s">
        <v>943</v>
      </c>
      <c r="E336" s="50">
        <v>11494</v>
      </c>
      <c r="F336" s="48" t="s">
        <v>942</v>
      </c>
      <c r="G336" s="50">
        <v>60</v>
      </c>
      <c r="H336" s="21">
        <v>24</v>
      </c>
      <c r="I336" s="59">
        <f t="shared" si="23"/>
        <v>0.4</v>
      </c>
      <c r="J336" s="60">
        <f t="shared" si="24"/>
        <v>-36</v>
      </c>
      <c r="K336" s="61"/>
      <c r="L336" s="61">
        <f>J336*-1</f>
        <v>36</v>
      </c>
      <c r="M336" s="62"/>
    </row>
  </sheetData>
  <autoFilter xmlns:etc="http://www.wps.cn/officeDocument/2017/etCustomData" ref="A1:M336" etc:filterBottomFollowUsedRange="0">
    <filterColumn colId="2">
      <customFilters>
        <customFilter operator="equal" val="泸州片区"/>
      </customFilters>
    </filterColumn>
    <extLst/>
  </autoFilter>
  <sortState ref="A2:M312">
    <sortCondition ref="B2:B312"/>
  </sortState>
  <conditionalFormatting sqref="F127">
    <cfRule type="expression" dxfId="0" priority="1">
      <formula>IF(#REF!="实习生",1,0)</formula>
    </cfRule>
    <cfRule type="duplicateValues" dxfId="1" priority="2"/>
    <cfRule type="expression" dxfId="2" priority="3">
      <formula>IF(#REF!="执业中药师",1,0)=1</formula>
    </cfRule>
    <cfRule type="expression" dxfId="2" priority="4">
      <formula>IF(#REF!="执业药师",1,0)=1</formula>
    </cfRule>
  </conditionalFormatting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15"/>
  <sheetViews>
    <sheetView workbookViewId="0">
      <pane xSplit="1" ySplit="1" topLeftCell="B2" activePane="bottomRight" state="frozen"/>
      <selection/>
      <selection pane="topRight"/>
      <selection pane="bottomLeft"/>
      <selection pane="bottomRight" activeCell="H29" sqref="H29"/>
    </sheetView>
  </sheetViews>
  <sheetFormatPr defaultColWidth="9" defaultRowHeight="13.5"/>
  <cols>
    <col min="1" max="1" width="9.625" customWidth="1"/>
    <col min="2" max="2" width="7.75" customWidth="1"/>
    <col min="3" max="3" width="8.125" customWidth="1"/>
    <col min="4" max="4" width="7.875" customWidth="1"/>
    <col min="5" max="5" width="8.125" customWidth="1"/>
    <col min="6" max="6" width="11.625" hidden="1" customWidth="1"/>
    <col min="7" max="7" width="12" hidden="1" customWidth="1"/>
    <col min="8" max="8" width="11.875" customWidth="1"/>
    <col min="9" max="10" width="9" style="7"/>
    <col min="11" max="11" width="10.125" style="7" hidden="1" customWidth="1"/>
    <col min="12" max="12" width="9" style="7" hidden="1" customWidth="1"/>
    <col min="13" max="14" width="9" style="7"/>
    <col min="15" max="19" width="9" style="7" hidden="1" customWidth="1"/>
    <col min="20" max="21" width="11.5" style="7" hidden="1" customWidth="1"/>
    <col min="22" max="22" width="9" style="7" hidden="1" customWidth="1"/>
    <col min="23" max="26" width="9" style="7"/>
    <col min="27" max="27" width="9.375" style="7" customWidth="1"/>
    <col min="28" max="28" width="6.75" style="7" customWidth="1"/>
    <col min="29" max="29" width="10.5" style="8" customWidth="1"/>
    <col min="30" max="30" width="6.375" style="8" customWidth="1"/>
    <col min="31" max="31" width="8" customWidth="1"/>
    <col min="32" max="32" width="8.5" customWidth="1"/>
  </cols>
  <sheetData>
    <row r="1" ht="67.5" spans="1:32">
      <c r="A1" s="9" t="s">
        <v>1155</v>
      </c>
      <c r="B1" s="10" t="s">
        <v>1156</v>
      </c>
      <c r="C1" s="10" t="s">
        <v>1157</v>
      </c>
      <c r="D1" s="10" t="s">
        <v>1158</v>
      </c>
      <c r="E1" s="11" t="s">
        <v>1159</v>
      </c>
      <c r="F1" s="12" t="s">
        <v>1160</v>
      </c>
      <c r="G1" s="12" t="s">
        <v>1161</v>
      </c>
      <c r="H1" s="13" t="s">
        <v>1162</v>
      </c>
      <c r="I1" s="11" t="s">
        <v>1163</v>
      </c>
      <c r="J1" s="25" t="s">
        <v>14</v>
      </c>
      <c r="K1" s="26" t="s">
        <v>1164</v>
      </c>
      <c r="L1" s="26" t="s">
        <v>1165</v>
      </c>
      <c r="M1" s="27" t="s">
        <v>1166</v>
      </c>
      <c r="N1" s="28" t="s">
        <v>1167</v>
      </c>
      <c r="O1" s="9" t="s">
        <v>1168</v>
      </c>
      <c r="P1" s="9" t="s">
        <v>1169</v>
      </c>
      <c r="Q1" s="9" t="s">
        <v>1170</v>
      </c>
      <c r="R1" s="9" t="s">
        <v>1171</v>
      </c>
      <c r="S1" s="9" t="s">
        <v>1172</v>
      </c>
      <c r="T1" s="9" t="s">
        <v>1173</v>
      </c>
      <c r="U1" s="9" t="s">
        <v>1174</v>
      </c>
      <c r="V1" s="9" t="s">
        <v>1175</v>
      </c>
      <c r="W1" s="32" t="s">
        <v>1176</v>
      </c>
      <c r="X1" s="32" t="s">
        <v>1177</v>
      </c>
      <c r="Y1" s="35" t="s">
        <v>1178</v>
      </c>
      <c r="Z1" s="35" t="s">
        <v>1179</v>
      </c>
      <c r="AA1" s="36" t="s">
        <v>1180</v>
      </c>
      <c r="AB1" s="36" t="s">
        <v>1181</v>
      </c>
      <c r="AC1" s="36" t="s">
        <v>1182</v>
      </c>
      <c r="AD1" s="36" t="s">
        <v>1183</v>
      </c>
      <c r="AE1" s="36" t="s">
        <v>1184</v>
      </c>
      <c r="AF1" s="36" t="s">
        <v>1185</v>
      </c>
    </row>
    <row r="2" ht="14.25" spans="1:32">
      <c r="A2" s="14" t="s">
        <v>27</v>
      </c>
      <c r="B2" s="15">
        <v>2232</v>
      </c>
      <c r="C2" s="15">
        <v>2746</v>
      </c>
      <c r="D2" s="16">
        <f>C2/B2</f>
        <v>1.23028673835125</v>
      </c>
      <c r="E2" s="17">
        <v>0.803475039529197</v>
      </c>
      <c r="F2" s="18">
        <v>5926663.44</v>
      </c>
      <c r="G2" s="18">
        <v>4795411.73</v>
      </c>
      <c r="H2" s="19">
        <f>G2/F2</f>
        <v>0.809125029377406</v>
      </c>
      <c r="I2" s="17">
        <f>H2-E2</f>
        <v>0.00564998984820941</v>
      </c>
      <c r="J2" s="16">
        <v>0.585948792217332</v>
      </c>
      <c r="K2" s="29">
        <v>40891</v>
      </c>
      <c r="L2" s="29">
        <v>17882</v>
      </c>
      <c r="M2" s="30">
        <f>L2/K2</f>
        <v>0.437308943288254</v>
      </c>
      <c r="N2" s="16">
        <f>M2-J2</f>
        <v>-0.148639848929078</v>
      </c>
      <c r="O2" s="31">
        <v>0.399335119104563</v>
      </c>
      <c r="P2" s="31">
        <v>0.783002651118748</v>
      </c>
      <c r="Q2" s="33">
        <v>46034</v>
      </c>
      <c r="R2" s="33">
        <v>20723</v>
      </c>
      <c r="S2" s="31">
        <f>R2/Q2</f>
        <v>0.450167267671721</v>
      </c>
      <c r="T2" s="33">
        <v>6137765.35</v>
      </c>
      <c r="U2" s="33">
        <v>4675149.2</v>
      </c>
      <c r="V2" s="31">
        <f>U2/T2</f>
        <v>0.761702172273497</v>
      </c>
      <c r="W2" s="34">
        <f t="shared" ref="W2:W11" si="0">M2-S2</f>
        <v>-0.0128583243834668</v>
      </c>
      <c r="X2" s="34">
        <f t="shared" ref="X2:X11" si="1">H2-V2</f>
        <v>0.0474228571039094</v>
      </c>
      <c r="Y2" s="37">
        <f>M2-O2</f>
        <v>0.0379738241836912</v>
      </c>
      <c r="Z2" s="37">
        <f>H2-P2</f>
        <v>0.0261223782586584</v>
      </c>
      <c r="AA2" s="38">
        <v>0.404910710051876</v>
      </c>
      <c r="AB2" s="38">
        <v>0.756191963750609</v>
      </c>
      <c r="AC2" s="38">
        <v>0.440460345716805</v>
      </c>
      <c r="AD2" s="38">
        <v>0.756864950358438</v>
      </c>
      <c r="AE2" s="38">
        <f>AB2-AD2</f>
        <v>-0.000672986607828663</v>
      </c>
      <c r="AF2" s="39">
        <f>AA2-AC2</f>
        <v>-0.0355496356649286</v>
      </c>
    </row>
    <row r="3" ht="14.25" spans="1:32">
      <c r="A3" s="14" t="s">
        <v>64</v>
      </c>
      <c r="B3" s="15">
        <v>730</v>
      </c>
      <c r="C3" s="15">
        <v>854</v>
      </c>
      <c r="D3" s="16">
        <f t="shared" ref="D3:D14" si="2">C3/B3</f>
        <v>1.16986301369863</v>
      </c>
      <c r="E3" s="17">
        <v>0.802923963867426</v>
      </c>
      <c r="F3" s="18">
        <v>1310538.73</v>
      </c>
      <c r="G3" s="18">
        <v>974597.12</v>
      </c>
      <c r="H3" s="19">
        <f t="shared" ref="H3:H15" si="3">G3/F3</f>
        <v>0.743661440665702</v>
      </c>
      <c r="I3" s="17">
        <f t="shared" ref="I3:I14" si="4">H3-E3</f>
        <v>-0.0592625232017236</v>
      </c>
      <c r="J3" s="16">
        <v>0.662094112369764</v>
      </c>
      <c r="K3" s="29">
        <v>20650</v>
      </c>
      <c r="L3" s="29">
        <v>11134</v>
      </c>
      <c r="M3" s="30">
        <f t="shared" ref="M3:M15" si="5">L3/K3</f>
        <v>0.539176755447942</v>
      </c>
      <c r="N3" s="16">
        <f t="shared" ref="N3:N14" si="6">M3-J3</f>
        <v>-0.122917356921822</v>
      </c>
      <c r="O3" s="31">
        <v>0.523749454174955</v>
      </c>
      <c r="P3" s="31">
        <v>0.717579078715842</v>
      </c>
      <c r="Q3" s="33">
        <v>21179</v>
      </c>
      <c r="R3" s="33">
        <v>11976</v>
      </c>
      <c r="S3" s="31">
        <f t="shared" ref="S3:S14" si="7">R3/Q3</f>
        <v>0.565465791586005</v>
      </c>
      <c r="T3" s="33">
        <v>1335639.88</v>
      </c>
      <c r="U3" s="33">
        <v>982242.95</v>
      </c>
      <c r="V3" s="31">
        <f t="shared" ref="V3:V14" si="8">U3/T3</f>
        <v>0.73541001935342</v>
      </c>
      <c r="W3" s="34">
        <f t="shared" si="0"/>
        <v>-0.0262890361380631</v>
      </c>
      <c r="X3" s="34">
        <f t="shared" si="1"/>
        <v>0.0082514213122824</v>
      </c>
      <c r="Y3" s="37">
        <f t="shared" ref="Y3:Y14" si="9">M3-O3</f>
        <v>0.0154273012729869</v>
      </c>
      <c r="Z3" s="37">
        <f t="shared" ref="Z3:Z14" si="10">H3-P3</f>
        <v>0.0260823619498604</v>
      </c>
      <c r="AA3" s="38">
        <v>0.536491840577436</v>
      </c>
      <c r="AB3" s="38">
        <v>0.721642425914674</v>
      </c>
      <c r="AC3" s="38">
        <v>0.586249163201614</v>
      </c>
      <c r="AD3" s="38">
        <v>0.758199887866955</v>
      </c>
      <c r="AE3" s="39">
        <f t="shared" ref="AE3:AE11" si="11">AB3-AD3</f>
        <v>-0.0365574619522806</v>
      </c>
      <c r="AF3" s="39">
        <f t="shared" ref="AF3:AF11" si="12">AA3-AC3</f>
        <v>-0.049757322624178</v>
      </c>
    </row>
    <row r="4" ht="14.25" spans="1:32">
      <c r="A4" s="14" t="s">
        <v>265</v>
      </c>
      <c r="B4" s="15">
        <v>494</v>
      </c>
      <c r="C4" s="15">
        <v>633</v>
      </c>
      <c r="D4" s="16">
        <f t="shared" si="2"/>
        <v>1.28137651821862</v>
      </c>
      <c r="E4" s="17">
        <v>0.781933598601319</v>
      </c>
      <c r="F4" s="18">
        <v>799529.34</v>
      </c>
      <c r="G4" s="18">
        <v>615065.23</v>
      </c>
      <c r="H4" s="19">
        <f t="shared" si="3"/>
        <v>0.769284126583772</v>
      </c>
      <c r="I4" s="17">
        <f t="shared" si="4"/>
        <v>-0.0126494720175465</v>
      </c>
      <c r="J4" s="16">
        <v>0.623602466390558</v>
      </c>
      <c r="K4" s="29">
        <v>9918</v>
      </c>
      <c r="L4" s="29">
        <v>5180</v>
      </c>
      <c r="M4" s="30">
        <f t="shared" si="5"/>
        <v>0.522282718289978</v>
      </c>
      <c r="N4" s="16">
        <f t="shared" si="6"/>
        <v>-0.10131974810058</v>
      </c>
      <c r="O4" s="31">
        <v>0.487506480041472</v>
      </c>
      <c r="P4" s="31">
        <v>0.722168760180965</v>
      </c>
      <c r="Q4" s="33">
        <v>9182</v>
      </c>
      <c r="R4" s="33">
        <v>5061</v>
      </c>
      <c r="S4" s="31">
        <f t="shared" si="7"/>
        <v>0.551187105205837</v>
      </c>
      <c r="T4" s="33">
        <v>662805.33</v>
      </c>
      <c r="U4" s="33">
        <v>488009.45</v>
      </c>
      <c r="V4" s="31">
        <f t="shared" si="8"/>
        <v>0.736278704940408</v>
      </c>
      <c r="W4" s="34">
        <f t="shared" si="0"/>
        <v>-0.0289043869158592</v>
      </c>
      <c r="X4" s="34">
        <f t="shared" si="1"/>
        <v>0.0330054216433644</v>
      </c>
      <c r="Y4" s="37">
        <f t="shared" si="9"/>
        <v>0.0347762382485058</v>
      </c>
      <c r="Z4" s="37">
        <f t="shared" si="10"/>
        <v>0.0471153664028074</v>
      </c>
      <c r="AA4" s="38">
        <v>0.479737195170073</v>
      </c>
      <c r="AB4" s="38">
        <v>0.715301953226512</v>
      </c>
      <c r="AC4" s="38">
        <v>0.565259862797771</v>
      </c>
      <c r="AD4" s="38">
        <v>0.767492578232318</v>
      </c>
      <c r="AE4" s="39">
        <f t="shared" si="11"/>
        <v>-0.0521906250058063</v>
      </c>
      <c r="AF4" s="39">
        <f t="shared" si="12"/>
        <v>-0.0855226676276976</v>
      </c>
    </row>
    <row r="5" ht="14.25" spans="1:32">
      <c r="A5" s="14" t="s">
        <v>803</v>
      </c>
      <c r="B5" s="15">
        <v>420</v>
      </c>
      <c r="C5" s="15">
        <v>563</v>
      </c>
      <c r="D5" s="16">
        <f t="shared" si="2"/>
        <v>1.34047619047619</v>
      </c>
      <c r="E5" s="17">
        <v>0.7952611091259</v>
      </c>
      <c r="F5" s="18">
        <v>1046232.2</v>
      </c>
      <c r="G5" s="18">
        <v>778525.53</v>
      </c>
      <c r="H5" s="19">
        <f t="shared" si="3"/>
        <v>0.744123082810871</v>
      </c>
      <c r="I5" s="17">
        <f t="shared" si="4"/>
        <v>-0.0511380263150287</v>
      </c>
      <c r="J5" s="16">
        <v>0.664282680855678</v>
      </c>
      <c r="K5" s="29">
        <v>12472</v>
      </c>
      <c r="L5" s="29">
        <v>6257</v>
      </c>
      <c r="M5" s="30">
        <f t="shared" si="5"/>
        <v>0.501683771648493</v>
      </c>
      <c r="N5" s="16">
        <f t="shared" si="6"/>
        <v>-0.162598909207185</v>
      </c>
      <c r="O5" s="31">
        <v>0.525531914893617</v>
      </c>
      <c r="P5" s="31">
        <v>0.717651957217727</v>
      </c>
      <c r="Q5" s="33">
        <v>12294</v>
      </c>
      <c r="R5" s="33">
        <v>7096</v>
      </c>
      <c r="S5" s="31">
        <f t="shared" si="7"/>
        <v>0.577192126240442</v>
      </c>
      <c r="T5" s="33">
        <v>794493.94</v>
      </c>
      <c r="U5" s="33">
        <v>619080.43</v>
      </c>
      <c r="V5" s="31">
        <f t="shared" si="8"/>
        <v>0.779213533082455</v>
      </c>
      <c r="W5" s="34">
        <f t="shared" si="0"/>
        <v>-0.0755083545919494</v>
      </c>
      <c r="X5" s="34">
        <f t="shared" si="1"/>
        <v>-0.0350904502715838</v>
      </c>
      <c r="Y5" s="37">
        <f t="shared" si="9"/>
        <v>-0.0238481432451243</v>
      </c>
      <c r="Z5" s="37">
        <f t="shared" si="10"/>
        <v>0.0264711255931442</v>
      </c>
      <c r="AA5" s="38">
        <v>0.509732519024135</v>
      </c>
      <c r="AB5" s="38">
        <v>0.71444993990262</v>
      </c>
      <c r="AC5" s="38">
        <v>0.59485817093471</v>
      </c>
      <c r="AD5" s="38">
        <v>0.787301635436662</v>
      </c>
      <c r="AE5" s="39">
        <f t="shared" si="11"/>
        <v>-0.0728516955340421</v>
      </c>
      <c r="AF5" s="39">
        <f t="shared" si="12"/>
        <v>-0.0851256519105748</v>
      </c>
    </row>
    <row r="6" ht="14.25" spans="1:32">
      <c r="A6" s="14" t="s">
        <v>18</v>
      </c>
      <c r="B6" s="15">
        <v>3085</v>
      </c>
      <c r="C6" s="15">
        <v>3715</v>
      </c>
      <c r="D6" s="16">
        <f t="shared" si="2"/>
        <v>1.20421393841167</v>
      </c>
      <c r="E6" s="17">
        <v>0.821257177427477</v>
      </c>
      <c r="F6" s="18">
        <v>3835295.23</v>
      </c>
      <c r="G6" s="18">
        <v>2856202.39</v>
      </c>
      <c r="H6" s="19">
        <f t="shared" si="3"/>
        <v>0.744715131095658</v>
      </c>
      <c r="I6" s="17">
        <f t="shared" si="4"/>
        <v>-0.0765420463318194</v>
      </c>
      <c r="J6" s="16">
        <v>0.623402299850124</v>
      </c>
      <c r="K6" s="29">
        <v>55381</v>
      </c>
      <c r="L6" s="29">
        <v>30638</v>
      </c>
      <c r="M6" s="30">
        <f t="shared" si="5"/>
        <v>0.553222224228526</v>
      </c>
      <c r="N6" s="16">
        <f t="shared" si="6"/>
        <v>-0.0701800756215979</v>
      </c>
      <c r="O6" s="31">
        <v>0.527360870109658</v>
      </c>
      <c r="P6" s="31">
        <v>0.70059528070039</v>
      </c>
      <c r="Q6" s="33">
        <v>60784</v>
      </c>
      <c r="R6" s="33">
        <v>31817</v>
      </c>
      <c r="S6" s="31">
        <f t="shared" si="7"/>
        <v>0.523443669386681</v>
      </c>
      <c r="T6" s="33">
        <v>6265668.56</v>
      </c>
      <c r="U6" s="33">
        <v>3577045.03</v>
      </c>
      <c r="V6" s="31">
        <f t="shared" si="8"/>
        <v>0.57089598591854</v>
      </c>
      <c r="W6" s="34">
        <f t="shared" si="0"/>
        <v>0.0297785548418451</v>
      </c>
      <c r="X6" s="34">
        <f t="shared" si="1"/>
        <v>0.173819145177118</v>
      </c>
      <c r="Y6" s="37">
        <f t="shared" si="9"/>
        <v>0.025861354118868</v>
      </c>
      <c r="Z6" s="37">
        <f t="shared" si="10"/>
        <v>0.0441198503952676</v>
      </c>
      <c r="AA6" s="38">
        <v>0.526933965463691</v>
      </c>
      <c r="AB6" s="38">
        <v>0.701732000556291</v>
      </c>
      <c r="AC6" s="38">
        <v>0.518917480591034</v>
      </c>
      <c r="AD6" s="38">
        <v>0.663488435522003</v>
      </c>
      <c r="AE6" s="38">
        <f t="shared" si="11"/>
        <v>0.0382435650342881</v>
      </c>
      <c r="AF6" s="38">
        <f t="shared" si="12"/>
        <v>0.00801648487265716</v>
      </c>
    </row>
    <row r="7" ht="14.25" spans="1:32">
      <c r="A7" s="14" t="s">
        <v>41</v>
      </c>
      <c r="B7" s="15">
        <v>3271</v>
      </c>
      <c r="C7" s="15">
        <v>3933</v>
      </c>
      <c r="D7" s="16">
        <f t="shared" si="2"/>
        <v>1.20238459186793</v>
      </c>
      <c r="E7" s="17">
        <v>0.802870494576813</v>
      </c>
      <c r="F7" s="18">
        <v>6505066.47</v>
      </c>
      <c r="G7" s="18">
        <v>5151257.1</v>
      </c>
      <c r="H7" s="19">
        <f t="shared" si="3"/>
        <v>0.791883852956233</v>
      </c>
      <c r="I7" s="17">
        <f t="shared" si="4"/>
        <v>-0.0109866416205803</v>
      </c>
      <c r="J7" s="16">
        <v>0.655826203034818</v>
      </c>
      <c r="K7" s="29">
        <v>62728</v>
      </c>
      <c r="L7" s="29">
        <v>37258</v>
      </c>
      <c r="M7" s="30">
        <f t="shared" si="5"/>
        <v>0.593961229435021</v>
      </c>
      <c r="N7" s="16">
        <f t="shared" si="6"/>
        <v>-0.0618649735997969</v>
      </c>
      <c r="O7" s="31">
        <v>0.576858081178459</v>
      </c>
      <c r="P7" s="31">
        <v>0.738602972227075</v>
      </c>
      <c r="Q7" s="33">
        <v>55228</v>
      </c>
      <c r="R7" s="33">
        <v>32773</v>
      </c>
      <c r="S7" s="31">
        <f t="shared" si="7"/>
        <v>0.593412761642645</v>
      </c>
      <c r="T7" s="33">
        <v>3768085.76</v>
      </c>
      <c r="U7" s="33">
        <v>2827614.74</v>
      </c>
      <c r="V7" s="31">
        <f t="shared" si="8"/>
        <v>0.750411460911123</v>
      </c>
      <c r="W7" s="34">
        <f t="shared" si="0"/>
        <v>0.000548467792376051</v>
      </c>
      <c r="X7" s="34">
        <f t="shared" si="1"/>
        <v>0.0414723920451098</v>
      </c>
      <c r="Y7" s="37">
        <f t="shared" si="9"/>
        <v>0.017103148256562</v>
      </c>
      <c r="Z7" s="37">
        <f t="shared" si="10"/>
        <v>0.0532808807291577</v>
      </c>
      <c r="AA7" s="38">
        <v>0.563627854259262</v>
      </c>
      <c r="AB7" s="38">
        <v>0.725361200616114</v>
      </c>
      <c r="AC7" s="38">
        <v>0.58405112929647</v>
      </c>
      <c r="AD7" s="38">
        <v>0.752040202049707</v>
      </c>
      <c r="AE7" s="39">
        <f t="shared" si="11"/>
        <v>-0.0266790014335935</v>
      </c>
      <c r="AF7" s="39">
        <f t="shared" si="12"/>
        <v>-0.0204232750372083</v>
      </c>
    </row>
    <row r="8" ht="14.25" spans="1:32">
      <c r="A8" s="14" t="s">
        <v>297</v>
      </c>
      <c r="B8" s="15">
        <v>575</v>
      </c>
      <c r="C8" s="15">
        <v>612</v>
      </c>
      <c r="D8" s="16">
        <f t="shared" si="2"/>
        <v>1.06434782608696</v>
      </c>
      <c r="E8" s="17">
        <v>0.761653084159147</v>
      </c>
      <c r="F8" s="18">
        <v>829857.1</v>
      </c>
      <c r="G8" s="18">
        <v>656604.14</v>
      </c>
      <c r="H8" s="19">
        <f t="shared" si="3"/>
        <v>0.79122554955546</v>
      </c>
      <c r="I8" s="17">
        <f t="shared" si="4"/>
        <v>0.0295724653963126</v>
      </c>
      <c r="J8" s="16">
        <v>0.624746145426894</v>
      </c>
      <c r="K8" s="29">
        <v>11272</v>
      </c>
      <c r="L8" s="29">
        <v>6407</v>
      </c>
      <c r="M8" s="30">
        <f t="shared" si="5"/>
        <v>0.568399574166075</v>
      </c>
      <c r="N8" s="16">
        <f t="shared" si="6"/>
        <v>-0.0563465712608188</v>
      </c>
      <c r="O8" s="31">
        <v>0.536030577048569</v>
      </c>
      <c r="P8" s="31">
        <v>0.695966051379519</v>
      </c>
      <c r="Q8" s="33">
        <v>11124</v>
      </c>
      <c r="R8" s="33">
        <v>5964</v>
      </c>
      <c r="S8" s="31">
        <f t="shared" si="7"/>
        <v>0.5361380798274</v>
      </c>
      <c r="T8" s="33">
        <v>743204.9</v>
      </c>
      <c r="U8" s="33">
        <v>507850.63</v>
      </c>
      <c r="V8" s="31">
        <f t="shared" si="8"/>
        <v>0.683325190670837</v>
      </c>
      <c r="W8" s="34">
        <f t="shared" si="0"/>
        <v>0.0322614943386752</v>
      </c>
      <c r="X8" s="34">
        <f t="shared" si="1"/>
        <v>0.107900358884623</v>
      </c>
      <c r="Y8" s="37">
        <f t="shared" si="9"/>
        <v>0.0323689971175062</v>
      </c>
      <c r="Z8" s="37">
        <f t="shared" si="10"/>
        <v>0.0952594981759407</v>
      </c>
      <c r="AA8" s="38">
        <v>0.525189189189189</v>
      </c>
      <c r="AB8" s="38">
        <v>0.712408342109094</v>
      </c>
      <c r="AC8" s="38">
        <v>0.533360187490845</v>
      </c>
      <c r="AD8" s="38">
        <v>0.696734730440286</v>
      </c>
      <c r="AE8" s="38">
        <f t="shared" si="11"/>
        <v>0.0156736116688082</v>
      </c>
      <c r="AF8" s="39">
        <f t="shared" si="12"/>
        <v>-0.0081709983016558</v>
      </c>
    </row>
    <row r="9" ht="14.25" spans="1:32">
      <c r="A9" s="14" t="s">
        <v>55</v>
      </c>
      <c r="B9" s="15">
        <v>584</v>
      </c>
      <c r="C9" s="15">
        <v>723</v>
      </c>
      <c r="D9" s="16">
        <f t="shared" si="2"/>
        <v>1.23801369863014</v>
      </c>
      <c r="E9" s="17">
        <v>0.820123222718011</v>
      </c>
      <c r="F9" s="18">
        <v>955053.73</v>
      </c>
      <c r="G9" s="18">
        <v>835902.25</v>
      </c>
      <c r="H9" s="19">
        <f t="shared" si="3"/>
        <v>0.875241071515421</v>
      </c>
      <c r="I9" s="17">
        <f t="shared" si="4"/>
        <v>0.0551178487974104</v>
      </c>
      <c r="J9" s="16">
        <v>0.701828059688741</v>
      </c>
      <c r="K9" s="29">
        <v>10720</v>
      </c>
      <c r="L9" s="29">
        <v>7310</v>
      </c>
      <c r="M9" s="30">
        <f t="shared" si="5"/>
        <v>0.681902985074627</v>
      </c>
      <c r="N9" s="16">
        <f t="shared" si="6"/>
        <v>-0.0199250746141141</v>
      </c>
      <c r="O9" s="31">
        <v>0.657435897435897</v>
      </c>
      <c r="P9" s="31">
        <v>0.838143634608643</v>
      </c>
      <c r="Q9" s="33">
        <v>12023</v>
      </c>
      <c r="R9" s="33">
        <v>7472</v>
      </c>
      <c r="S9" s="31">
        <f t="shared" si="7"/>
        <v>0.621475505281544</v>
      </c>
      <c r="T9" s="33">
        <v>1035142.38</v>
      </c>
      <c r="U9" s="33">
        <v>771189.57</v>
      </c>
      <c r="V9" s="31">
        <f t="shared" si="8"/>
        <v>0.745008208436022</v>
      </c>
      <c r="W9" s="34">
        <f t="shared" si="0"/>
        <v>0.0604274797930828</v>
      </c>
      <c r="X9" s="34">
        <f t="shared" si="1"/>
        <v>0.130232863079399</v>
      </c>
      <c r="Y9" s="37">
        <f t="shared" si="9"/>
        <v>0.0244670876387298</v>
      </c>
      <c r="Z9" s="37">
        <f t="shared" si="10"/>
        <v>0.0370974369067784</v>
      </c>
      <c r="AA9" s="38">
        <v>0.632558139534884</v>
      </c>
      <c r="AB9" s="38">
        <v>0.811751827685892</v>
      </c>
      <c r="AC9" s="38">
        <v>0.637178140615551</v>
      </c>
      <c r="AD9" s="38">
        <v>0.791106537807693</v>
      </c>
      <c r="AE9" s="38">
        <f t="shared" si="11"/>
        <v>0.0206452898781992</v>
      </c>
      <c r="AF9" s="38">
        <f t="shared" si="12"/>
        <v>-0.00462000108066729</v>
      </c>
    </row>
    <row r="10" ht="14.25" spans="1:32">
      <c r="A10" s="14" t="s">
        <v>85</v>
      </c>
      <c r="B10" s="15">
        <v>2969</v>
      </c>
      <c r="C10" s="15">
        <v>3858</v>
      </c>
      <c r="D10" s="16">
        <f t="shared" si="2"/>
        <v>1.2994274166386</v>
      </c>
      <c r="E10" s="17">
        <v>0.791026945926818</v>
      </c>
      <c r="F10" s="18">
        <v>4114839.14</v>
      </c>
      <c r="G10" s="18">
        <v>3201744.3</v>
      </c>
      <c r="H10" s="19">
        <f t="shared" si="3"/>
        <v>0.778097075260152</v>
      </c>
      <c r="I10" s="17">
        <f t="shared" si="4"/>
        <v>-0.0129298706666658</v>
      </c>
      <c r="J10" s="16">
        <v>0.627267355524378</v>
      </c>
      <c r="K10" s="29">
        <v>55861</v>
      </c>
      <c r="L10" s="29">
        <v>32938</v>
      </c>
      <c r="M10" s="30">
        <f t="shared" si="5"/>
        <v>0.589642147473192</v>
      </c>
      <c r="N10" s="16">
        <f t="shared" si="6"/>
        <v>-0.0376252080511855</v>
      </c>
      <c r="O10" s="31">
        <v>0.555106416632981</v>
      </c>
      <c r="P10" s="31">
        <v>0.724269369095842</v>
      </c>
      <c r="Q10" s="33">
        <v>62156</v>
      </c>
      <c r="R10" s="33">
        <v>33291</v>
      </c>
      <c r="S10" s="31">
        <f t="shared" si="7"/>
        <v>0.535603964219062</v>
      </c>
      <c r="T10" s="33">
        <v>4435020.86</v>
      </c>
      <c r="U10" s="33">
        <v>3111830.89</v>
      </c>
      <c r="V10" s="31">
        <f t="shared" si="8"/>
        <v>0.701649662590313</v>
      </c>
      <c r="W10" s="34">
        <f t="shared" si="0"/>
        <v>0.0540381832541305</v>
      </c>
      <c r="X10" s="34">
        <f t="shared" si="1"/>
        <v>0.0764474126698391</v>
      </c>
      <c r="Y10" s="37">
        <f t="shared" si="9"/>
        <v>0.0345357308402114</v>
      </c>
      <c r="Z10" s="37">
        <f t="shared" si="10"/>
        <v>0.0538277061643101</v>
      </c>
      <c r="AA10" s="38">
        <v>0.543203439285899</v>
      </c>
      <c r="AB10" s="38">
        <v>0.71864264500806</v>
      </c>
      <c r="AC10" s="38">
        <v>0.522467207120295</v>
      </c>
      <c r="AD10" s="38">
        <v>0.70663740989235</v>
      </c>
      <c r="AE10" s="38">
        <f t="shared" si="11"/>
        <v>0.0120052351157102</v>
      </c>
      <c r="AF10" s="38">
        <f t="shared" si="12"/>
        <v>0.0207362321656043</v>
      </c>
    </row>
    <row r="11" ht="14.25" hidden="1" spans="1:32">
      <c r="A11" s="14" t="s">
        <v>1186</v>
      </c>
      <c r="B11" s="15"/>
      <c r="C11" s="15"/>
      <c r="D11" s="16"/>
      <c r="E11" s="17"/>
      <c r="F11" s="18">
        <f>SUM(F2:F10)</f>
        <v>25323075.38</v>
      </c>
      <c r="G11" s="18">
        <f>SUM(G2:G10)</f>
        <v>19865309.79</v>
      </c>
      <c r="H11" s="19">
        <f t="shared" si="3"/>
        <v>0.784474614236211</v>
      </c>
      <c r="I11" s="17"/>
      <c r="J11" s="16"/>
      <c r="K11" s="29">
        <f>SUM(K2:K10)</f>
        <v>279893</v>
      </c>
      <c r="L11" s="29">
        <f>SUM(L2:L10)</f>
        <v>155004</v>
      </c>
      <c r="M11" s="30">
        <f t="shared" si="5"/>
        <v>0.553797343985023</v>
      </c>
      <c r="N11" s="16"/>
      <c r="O11" s="31"/>
      <c r="P11" s="31"/>
      <c r="Q11" s="33"/>
      <c r="R11" s="33"/>
      <c r="S11" s="31"/>
      <c r="T11" s="33"/>
      <c r="U11" s="33"/>
      <c r="V11" s="31"/>
      <c r="W11" s="34"/>
      <c r="X11" s="34"/>
      <c r="Y11" s="37"/>
      <c r="Z11" s="37"/>
      <c r="AA11" s="40">
        <v>0.52</v>
      </c>
      <c r="AB11" s="40">
        <v>0.73</v>
      </c>
      <c r="AC11" s="40">
        <v>0.53</v>
      </c>
      <c r="AD11" s="40">
        <v>0.73</v>
      </c>
      <c r="AE11" s="38">
        <f t="shared" si="11"/>
        <v>0</v>
      </c>
      <c r="AF11" s="38">
        <f t="shared" si="12"/>
        <v>-0.01</v>
      </c>
    </row>
    <row r="12" ht="14.25" spans="1:32">
      <c r="A12" s="20" t="s">
        <v>876</v>
      </c>
      <c r="B12" s="15">
        <v>390</v>
      </c>
      <c r="C12" s="15">
        <v>94</v>
      </c>
      <c r="D12" s="16">
        <f>C12/B12</f>
        <v>0.241025641025641</v>
      </c>
      <c r="E12" s="17">
        <v>0.510604565884801</v>
      </c>
      <c r="F12" s="18">
        <v>184878.13</v>
      </c>
      <c r="G12" s="18">
        <v>62542.75</v>
      </c>
      <c r="H12" s="19">
        <f t="shared" si="3"/>
        <v>0.33829177090876</v>
      </c>
      <c r="I12" s="17">
        <f>H12-E12</f>
        <v>-0.172312794976041</v>
      </c>
      <c r="J12" s="16">
        <v>0.41</v>
      </c>
      <c r="K12" s="29">
        <v>4172</v>
      </c>
      <c r="L12" s="29">
        <v>1013</v>
      </c>
      <c r="M12" s="30">
        <f t="shared" si="5"/>
        <v>0.2428092042186</v>
      </c>
      <c r="N12" s="16">
        <f>M12-J12</f>
        <v>-0.1671907957814</v>
      </c>
      <c r="O12" s="31">
        <v>0.215528434172942</v>
      </c>
      <c r="P12" s="31">
        <v>0.335967521214088</v>
      </c>
      <c r="Q12" s="33"/>
      <c r="R12" s="33"/>
      <c r="S12" s="31" t="e">
        <f>R12/Q12</f>
        <v>#DIV/0!</v>
      </c>
      <c r="T12" s="33"/>
      <c r="U12" s="33"/>
      <c r="V12" s="31" t="e">
        <f>U12/T12</f>
        <v>#DIV/0!</v>
      </c>
      <c r="W12" s="34" t="e">
        <f>M12-S12</f>
        <v>#DIV/0!</v>
      </c>
      <c r="X12" s="34" t="e">
        <f>H12-V12</f>
        <v>#DIV/0!</v>
      </c>
      <c r="Y12" s="37">
        <f>M12-O12</f>
        <v>0.0272807700456582</v>
      </c>
      <c r="Z12" s="37">
        <f>H12-P12</f>
        <v>0.00232424969467226</v>
      </c>
      <c r="AA12" s="38">
        <v>0.212568253664144</v>
      </c>
      <c r="AB12" s="38">
        <v>0.299709092367687</v>
      </c>
      <c r="AC12" s="38"/>
      <c r="AD12" s="38"/>
      <c r="AE12" s="38"/>
      <c r="AF12" s="38"/>
    </row>
    <row r="13" ht="14.25" spans="1:32">
      <c r="A13" s="21" t="s">
        <v>840</v>
      </c>
      <c r="B13" s="15">
        <v>540</v>
      </c>
      <c r="C13" s="15">
        <v>420</v>
      </c>
      <c r="D13" s="16">
        <f>C13/B13</f>
        <v>0.777777777777778</v>
      </c>
      <c r="E13" s="17">
        <v>0.671921949235969</v>
      </c>
      <c r="F13" s="18">
        <v>488254.27</v>
      </c>
      <c r="G13" s="18">
        <v>270731.9</v>
      </c>
      <c r="H13" s="19">
        <f t="shared" si="3"/>
        <v>0.554489569543345</v>
      </c>
      <c r="I13" s="17">
        <f>H13-E13</f>
        <v>-0.117432379692624</v>
      </c>
      <c r="J13" s="16">
        <v>0.548728506236236</v>
      </c>
      <c r="K13" s="29">
        <v>7840</v>
      </c>
      <c r="L13" s="29">
        <v>3598</v>
      </c>
      <c r="M13" s="30">
        <f t="shared" si="5"/>
        <v>0.458928571428571</v>
      </c>
      <c r="N13" s="16">
        <f>M13-J13</f>
        <v>-0.0897999348076646</v>
      </c>
      <c r="O13" s="31">
        <v>0.467499290377519</v>
      </c>
      <c r="P13" s="31">
        <v>0.572304579662</v>
      </c>
      <c r="Q13" s="33"/>
      <c r="R13" s="33"/>
      <c r="S13" s="31" t="e">
        <f>R13/Q13</f>
        <v>#DIV/0!</v>
      </c>
      <c r="T13" s="21"/>
      <c r="U13" s="33"/>
      <c r="V13" s="31" t="e">
        <f>U13/T13</f>
        <v>#DIV/0!</v>
      </c>
      <c r="W13" s="34" t="e">
        <f>M13-S13</f>
        <v>#DIV/0!</v>
      </c>
      <c r="X13" s="34" t="e">
        <f>H13-V13</f>
        <v>#DIV/0!</v>
      </c>
      <c r="Y13" s="37">
        <f>M13-O13</f>
        <v>-0.00857071894894756</v>
      </c>
      <c r="Z13" s="37">
        <f>H13-P13</f>
        <v>-0.0178150101186553</v>
      </c>
      <c r="AA13" s="38">
        <v>0.439173960899418</v>
      </c>
      <c r="AB13" s="38">
        <v>0.552482747857299</v>
      </c>
      <c r="AC13" s="38"/>
      <c r="AD13" s="38"/>
      <c r="AE13" s="21"/>
      <c r="AF13" s="21"/>
    </row>
    <row r="14" ht="14.25" spans="1:32">
      <c r="A14" s="21" t="s">
        <v>902</v>
      </c>
      <c r="B14" s="15">
        <v>480</v>
      </c>
      <c r="C14" s="15">
        <v>409</v>
      </c>
      <c r="D14" s="16">
        <f>C14/B14</f>
        <v>0.852083333333333</v>
      </c>
      <c r="E14" s="17">
        <v>0.569785726869033</v>
      </c>
      <c r="F14" s="18">
        <v>347789.37</v>
      </c>
      <c r="G14" s="18">
        <v>163254.77</v>
      </c>
      <c r="H14" s="19">
        <f t="shared" si="3"/>
        <v>0.469407014941256</v>
      </c>
      <c r="I14" s="17">
        <f>H14-E14</f>
        <v>-0.100378711927777</v>
      </c>
      <c r="J14" s="16">
        <v>0.43</v>
      </c>
      <c r="K14" s="29">
        <v>5990</v>
      </c>
      <c r="L14" s="29">
        <v>2518</v>
      </c>
      <c r="M14" s="30">
        <f t="shared" si="5"/>
        <v>0.420367278797997</v>
      </c>
      <c r="N14" s="16">
        <f>M14-J14</f>
        <v>-0.00963272120200331</v>
      </c>
      <c r="O14" s="31">
        <v>0.309681929395316</v>
      </c>
      <c r="P14" s="31">
        <v>0.387725810406026</v>
      </c>
      <c r="Q14" s="33"/>
      <c r="R14" s="33"/>
      <c r="S14" s="31" t="e">
        <f>R14/Q14</f>
        <v>#DIV/0!</v>
      </c>
      <c r="T14" s="21"/>
      <c r="U14" s="33"/>
      <c r="V14" s="31" t="e">
        <f>U14/T14</f>
        <v>#DIV/0!</v>
      </c>
      <c r="W14" s="34" t="e">
        <f>M14-S14</f>
        <v>#DIV/0!</v>
      </c>
      <c r="X14" s="34" t="e">
        <f>H14-V14</f>
        <v>#DIV/0!</v>
      </c>
      <c r="Y14" s="37">
        <f>M14-O14</f>
        <v>0.110685349402681</v>
      </c>
      <c r="Z14" s="37">
        <f>H14-P14</f>
        <v>0.0816812045352299</v>
      </c>
      <c r="AA14" s="38">
        <v>0.323917322834646</v>
      </c>
      <c r="AB14" s="38">
        <v>0.393539960196521</v>
      </c>
      <c r="AC14" s="38"/>
      <c r="AD14" s="38"/>
      <c r="AE14" s="21"/>
      <c r="AF14" s="21"/>
    </row>
    <row r="15" ht="14.25" spans="1:32">
      <c r="A15" s="21" t="s">
        <v>1187</v>
      </c>
      <c r="B15" s="22">
        <f>SUM(B2:B14)</f>
        <v>15770</v>
      </c>
      <c r="C15" s="15">
        <f>SUM(C2:C14)</f>
        <v>18560</v>
      </c>
      <c r="D15" s="16">
        <f>C15/B15</f>
        <v>1.17691819911224</v>
      </c>
      <c r="E15" s="23">
        <v>0.8</v>
      </c>
      <c r="F15" s="24">
        <f>F11+F12+F13+F14</f>
        <v>26343997.15</v>
      </c>
      <c r="G15" s="24">
        <f>G11+G12+G13+G14</f>
        <v>20361839.21</v>
      </c>
      <c r="H15" s="19">
        <f t="shared" si="3"/>
        <v>0.772921401944503</v>
      </c>
      <c r="I15" s="17">
        <f>H15-E15</f>
        <v>-0.0270785980554969</v>
      </c>
      <c r="J15" s="16">
        <v>0.63</v>
      </c>
      <c r="K15" s="22">
        <f>K11+K12+K13+K14</f>
        <v>297895</v>
      </c>
      <c r="L15" s="22">
        <f>L11+L12+L13+L14</f>
        <v>162133</v>
      </c>
      <c r="M15" s="30">
        <f t="shared" si="5"/>
        <v>0.544262240051025</v>
      </c>
      <c r="N15" s="16">
        <f>M15-J15</f>
        <v>-0.0857377599489754</v>
      </c>
      <c r="O15" s="31">
        <v>0.52</v>
      </c>
      <c r="P15" s="31">
        <v>0.73</v>
      </c>
      <c r="Q15" s="33">
        <f>SUM(Q2:Q14)</f>
        <v>290004</v>
      </c>
      <c r="R15" s="33">
        <f>SUM(R2:R14)</f>
        <v>156173</v>
      </c>
      <c r="S15" s="31">
        <f>R15/Q15</f>
        <v>0.538520158342644</v>
      </c>
      <c r="T15" s="21">
        <f>SUM(T2:T14)</f>
        <v>25177826.96</v>
      </c>
      <c r="U15" s="21">
        <f>SUM(U2:U14)</f>
        <v>17560012.89</v>
      </c>
      <c r="V15" s="31">
        <f>U15/T15</f>
        <v>0.697439573236308</v>
      </c>
      <c r="W15" s="34">
        <f>M15-S15</f>
        <v>0.00574208170838064</v>
      </c>
      <c r="X15" s="34">
        <f>H15-V15</f>
        <v>0.0754818287081951</v>
      </c>
      <c r="Y15" s="37">
        <f>M15-O15</f>
        <v>0.0242622400510246</v>
      </c>
      <c r="Z15" s="37">
        <f>H15-P15</f>
        <v>0.0429214019445031</v>
      </c>
      <c r="AA15" s="40">
        <v>0.51</v>
      </c>
      <c r="AB15" s="40">
        <v>0.72</v>
      </c>
      <c r="AC15" s="40"/>
      <c r="AD15" s="40"/>
      <c r="AE15" s="21"/>
      <c r="AF15" s="21"/>
    </row>
  </sheetData>
  <autoFilter xmlns:etc="http://www.wps.cn/officeDocument/2017/etCustomData" ref="A1:AF15" etc:filterBottomFollowUsedRange="0">
    <extLst/>
  </autoFilter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59"/>
  <sheetViews>
    <sheetView workbookViewId="0">
      <pane ySplit="1" topLeftCell="A145" activePane="bottomLeft" state="frozen"/>
      <selection/>
      <selection pane="bottomLeft" activeCell="D164" sqref="D164:D165"/>
    </sheetView>
  </sheetViews>
  <sheetFormatPr defaultColWidth="9" defaultRowHeight="13.5"/>
  <cols>
    <col min="1" max="1" width="5.625" customWidth="1"/>
    <col min="2" max="2" width="7.375" customWidth="1"/>
    <col min="3" max="3" width="60.875" customWidth="1"/>
    <col min="4" max="4" width="10" customWidth="1"/>
    <col min="5" max="5" width="7" customWidth="1"/>
    <col min="6" max="6" width="7.375" customWidth="1"/>
    <col min="7" max="7" width="13.125" style="1" customWidth="1"/>
    <col min="8" max="8" width="8.125" customWidth="1"/>
    <col min="9" max="9" width="12.625" customWidth="1"/>
    <col min="10" max="10" width="10.375" customWidth="1"/>
    <col min="11" max="11" width="10.375" style="2" customWidth="1"/>
    <col min="12" max="12" width="14.125" customWidth="1"/>
    <col min="13" max="13" width="8.125" customWidth="1"/>
    <col min="14" max="14" width="7" customWidth="1"/>
    <col min="15" max="16" width="8.875" customWidth="1"/>
  </cols>
  <sheetData>
    <row r="1" ht="42.75" spans="1:16">
      <c r="A1" s="3" t="s">
        <v>948</v>
      </c>
      <c r="B1" s="3" t="s">
        <v>0</v>
      </c>
      <c r="C1" s="3" t="s">
        <v>4</v>
      </c>
      <c r="D1" s="3" t="s">
        <v>1188</v>
      </c>
      <c r="E1" s="3" t="s">
        <v>1189</v>
      </c>
      <c r="F1" s="3" t="s">
        <v>1190</v>
      </c>
      <c r="G1" s="4" t="s">
        <v>15</v>
      </c>
      <c r="H1" s="3" t="s">
        <v>1191</v>
      </c>
      <c r="I1" s="3" t="s">
        <v>1192</v>
      </c>
      <c r="J1" s="3" t="s">
        <v>1193</v>
      </c>
      <c r="K1" s="4" t="s">
        <v>10</v>
      </c>
      <c r="L1" s="3" t="s">
        <v>1194</v>
      </c>
      <c r="M1" s="3" t="s">
        <v>1195</v>
      </c>
      <c r="N1" s="3" t="s">
        <v>2</v>
      </c>
      <c r="O1" s="3" t="s">
        <v>1155</v>
      </c>
      <c r="P1" s="3" t="s">
        <v>1196</v>
      </c>
    </row>
    <row r="2" spans="1:16">
      <c r="A2" s="5">
        <v>1</v>
      </c>
      <c r="B2" s="5">
        <v>111124</v>
      </c>
      <c r="C2" s="5" t="s">
        <v>1197</v>
      </c>
      <c r="D2" s="5">
        <v>550</v>
      </c>
      <c r="E2" s="5">
        <v>169</v>
      </c>
      <c r="F2" s="5">
        <v>100</v>
      </c>
      <c r="G2" s="6">
        <f t="shared" ref="G2:G65" si="0">F2/(D2-E2)</f>
        <v>0.26246719160105</v>
      </c>
      <c r="H2" s="5" t="s">
        <v>894</v>
      </c>
      <c r="I2" s="5">
        <v>28117.2</v>
      </c>
      <c r="J2" s="5">
        <v>4862.53</v>
      </c>
      <c r="K2" s="6">
        <f t="shared" ref="K2:K65" si="1">L2/(I2-J2)</f>
        <v>0.361124883733031</v>
      </c>
      <c r="L2" s="5">
        <v>8397.84</v>
      </c>
      <c r="M2" s="5" t="s">
        <v>892</v>
      </c>
      <c r="N2" s="5" t="s">
        <v>877</v>
      </c>
      <c r="O2" s="5" t="s">
        <v>1198</v>
      </c>
      <c r="P2" s="5" t="s">
        <v>1198</v>
      </c>
    </row>
    <row r="3" spans="1:16">
      <c r="A3" s="5">
        <v>2</v>
      </c>
      <c r="B3" s="5">
        <v>113008</v>
      </c>
      <c r="C3" s="5" t="s">
        <v>1199</v>
      </c>
      <c r="D3" s="5">
        <v>1396</v>
      </c>
      <c r="E3" s="5">
        <v>256</v>
      </c>
      <c r="F3" s="5">
        <v>316</v>
      </c>
      <c r="G3" s="6">
        <f t="shared" si="0"/>
        <v>0.27719298245614</v>
      </c>
      <c r="H3" s="5" t="s">
        <v>39</v>
      </c>
      <c r="I3" s="5">
        <v>74576.28</v>
      </c>
      <c r="J3" s="5">
        <v>8466.13</v>
      </c>
      <c r="K3" s="6">
        <f t="shared" si="1"/>
        <v>0.461643484396874</v>
      </c>
      <c r="L3" s="5">
        <v>30519.32</v>
      </c>
      <c r="M3" s="5" t="s">
        <v>37</v>
      </c>
      <c r="N3" s="5" t="s">
        <v>19</v>
      </c>
      <c r="O3" s="5" t="s">
        <v>18</v>
      </c>
      <c r="P3" s="5" t="s">
        <v>18</v>
      </c>
    </row>
    <row r="4" spans="1:16">
      <c r="A4" s="5">
        <v>3</v>
      </c>
      <c r="B4" s="5">
        <v>111158</v>
      </c>
      <c r="C4" s="5" t="s">
        <v>1200</v>
      </c>
      <c r="D4" s="5">
        <v>1641</v>
      </c>
      <c r="E4" s="5">
        <v>251</v>
      </c>
      <c r="F4" s="5">
        <v>396</v>
      </c>
      <c r="G4" s="6">
        <f t="shared" si="0"/>
        <v>0.284892086330935</v>
      </c>
      <c r="H4" s="5" t="s">
        <v>900</v>
      </c>
      <c r="I4" s="5">
        <v>74640.02</v>
      </c>
      <c r="J4" s="5">
        <v>9081</v>
      </c>
      <c r="K4" s="6">
        <f t="shared" si="1"/>
        <v>0.348503074023986</v>
      </c>
      <c r="L4" s="5">
        <v>22847.52</v>
      </c>
      <c r="M4" s="5" t="s">
        <v>898</v>
      </c>
      <c r="N4" s="5" t="s">
        <v>877</v>
      </c>
      <c r="O4" s="5" t="s">
        <v>1198</v>
      </c>
      <c r="P4" s="5" t="s">
        <v>1198</v>
      </c>
    </row>
    <row r="5" spans="1:16">
      <c r="A5" s="5">
        <v>4</v>
      </c>
      <c r="B5" s="5">
        <v>126924</v>
      </c>
      <c r="C5" s="5" t="s">
        <v>1201</v>
      </c>
      <c r="D5" s="5">
        <v>975</v>
      </c>
      <c r="E5" s="5">
        <v>74</v>
      </c>
      <c r="F5" s="5">
        <v>264</v>
      </c>
      <c r="G5" s="6">
        <f t="shared" si="0"/>
        <v>0.293007769145394</v>
      </c>
      <c r="H5" s="5" t="s">
        <v>925</v>
      </c>
      <c r="I5" s="5">
        <v>56172.36</v>
      </c>
      <c r="J5" s="5">
        <v>3177.7</v>
      </c>
      <c r="K5" s="6">
        <f t="shared" si="1"/>
        <v>0.265943210127209</v>
      </c>
      <c r="L5" s="5">
        <v>14093.57</v>
      </c>
      <c r="M5" s="5" t="s">
        <v>923</v>
      </c>
      <c r="N5" s="5" t="s">
        <v>903</v>
      </c>
      <c r="O5" s="5" t="s">
        <v>1202</v>
      </c>
      <c r="P5" s="5" t="s">
        <v>1202</v>
      </c>
    </row>
    <row r="6" spans="1:16">
      <c r="A6" s="5">
        <v>5</v>
      </c>
      <c r="B6" s="5">
        <v>114685</v>
      </c>
      <c r="C6" s="5" t="s">
        <v>1203</v>
      </c>
      <c r="D6" s="5">
        <v>4240</v>
      </c>
      <c r="E6" s="5">
        <v>346</v>
      </c>
      <c r="F6" s="5">
        <v>1323</v>
      </c>
      <c r="G6" s="6">
        <f t="shared" si="0"/>
        <v>0.339753466872111</v>
      </c>
      <c r="H6" s="5" t="s">
        <v>33</v>
      </c>
      <c r="I6" s="5">
        <v>549019.27</v>
      </c>
      <c r="J6" s="5">
        <v>14497.73</v>
      </c>
      <c r="K6" s="6">
        <f t="shared" si="1"/>
        <v>0.652302487192565</v>
      </c>
      <c r="L6" s="5">
        <v>348669.73</v>
      </c>
      <c r="M6" s="5" t="s">
        <v>31</v>
      </c>
      <c r="N6" s="5" t="s">
        <v>28</v>
      </c>
      <c r="O6" s="5" t="s">
        <v>27</v>
      </c>
      <c r="P6" s="5" t="s">
        <v>27</v>
      </c>
    </row>
    <row r="7" spans="1:16">
      <c r="A7" s="5">
        <v>6</v>
      </c>
      <c r="B7" s="5">
        <v>2573</v>
      </c>
      <c r="C7" s="5" t="s">
        <v>1204</v>
      </c>
      <c r="D7" s="5">
        <v>4023</v>
      </c>
      <c r="E7" s="5">
        <v>201</v>
      </c>
      <c r="F7" s="5">
        <v>1361</v>
      </c>
      <c r="G7" s="6">
        <f t="shared" si="0"/>
        <v>0.356096284667713</v>
      </c>
      <c r="H7" s="5" t="s">
        <v>47</v>
      </c>
      <c r="I7" s="5">
        <v>832107.45</v>
      </c>
      <c r="J7" s="5">
        <v>14144.09</v>
      </c>
      <c r="K7" s="6">
        <f t="shared" si="1"/>
        <v>0.605290571939555</v>
      </c>
      <c r="L7" s="5">
        <v>495105.51</v>
      </c>
      <c r="M7" s="5" t="s">
        <v>45</v>
      </c>
      <c r="N7" s="5" t="s">
        <v>42</v>
      </c>
      <c r="O7" s="5" t="s">
        <v>41</v>
      </c>
      <c r="P7" s="5" t="s">
        <v>41</v>
      </c>
    </row>
    <row r="8" spans="1:16">
      <c r="A8" s="5">
        <v>7</v>
      </c>
      <c r="B8" s="5">
        <v>2791</v>
      </c>
      <c r="C8" s="5" t="s">
        <v>1205</v>
      </c>
      <c r="D8" s="5">
        <v>2615</v>
      </c>
      <c r="E8" s="5">
        <v>165</v>
      </c>
      <c r="F8" s="5">
        <v>878</v>
      </c>
      <c r="G8" s="6">
        <f t="shared" si="0"/>
        <v>0.358367346938776</v>
      </c>
      <c r="H8" s="5" t="s">
        <v>53</v>
      </c>
      <c r="I8" s="5">
        <v>301269.14</v>
      </c>
      <c r="J8" s="5">
        <v>7786.53</v>
      </c>
      <c r="K8" s="6">
        <f t="shared" si="1"/>
        <v>0.699804462008839</v>
      </c>
      <c r="L8" s="5">
        <v>205380.44</v>
      </c>
      <c r="M8" s="5" t="s">
        <v>51</v>
      </c>
      <c r="N8" s="5" t="s">
        <v>28</v>
      </c>
      <c r="O8" s="5" t="s">
        <v>27</v>
      </c>
      <c r="P8" s="5" t="s">
        <v>27</v>
      </c>
    </row>
    <row r="9" spans="1:16">
      <c r="A9" s="5">
        <v>8</v>
      </c>
      <c r="B9" s="5">
        <v>120844</v>
      </c>
      <c r="C9" s="5" t="s">
        <v>1206</v>
      </c>
      <c r="D9" s="5">
        <v>2683</v>
      </c>
      <c r="E9" s="5">
        <v>863</v>
      </c>
      <c r="F9" s="5">
        <v>681</v>
      </c>
      <c r="G9" s="6">
        <f t="shared" si="0"/>
        <v>0.374175824175824</v>
      </c>
      <c r="H9" s="5" t="s">
        <v>24</v>
      </c>
      <c r="I9" s="5">
        <v>203678.06</v>
      </c>
      <c r="J9" s="5">
        <v>32956.15</v>
      </c>
      <c r="K9" s="6">
        <f t="shared" si="1"/>
        <v>0.624267910310985</v>
      </c>
      <c r="L9" s="5">
        <v>106576.21</v>
      </c>
      <c r="M9" s="5" t="s">
        <v>22</v>
      </c>
      <c r="N9" s="5" t="s">
        <v>19</v>
      </c>
      <c r="O9" s="5" t="s">
        <v>18</v>
      </c>
      <c r="P9" s="5" t="s">
        <v>18</v>
      </c>
    </row>
    <row r="10" spans="1:16">
      <c r="A10" s="5">
        <v>9</v>
      </c>
      <c r="B10" s="5">
        <v>111121</v>
      </c>
      <c r="C10" s="5" t="s">
        <v>1207</v>
      </c>
      <c r="D10" s="5">
        <v>794</v>
      </c>
      <c r="E10" s="5">
        <v>168</v>
      </c>
      <c r="F10" s="5">
        <v>241</v>
      </c>
      <c r="G10" s="6">
        <f t="shared" si="0"/>
        <v>0.384984025559105</v>
      </c>
      <c r="H10" s="5" t="s">
        <v>888</v>
      </c>
      <c r="I10" s="5">
        <v>32347.61</v>
      </c>
      <c r="J10" s="5">
        <v>5512.57</v>
      </c>
      <c r="K10" s="6">
        <f t="shared" si="1"/>
        <v>0.477838303948867</v>
      </c>
      <c r="L10" s="5">
        <v>12822.81</v>
      </c>
      <c r="M10" s="5" t="s">
        <v>886</v>
      </c>
      <c r="N10" s="5" t="s">
        <v>877</v>
      </c>
      <c r="O10" s="5" t="s">
        <v>1198</v>
      </c>
      <c r="P10" s="5" t="s">
        <v>1198</v>
      </c>
    </row>
    <row r="11" spans="1:16">
      <c r="A11" s="5">
        <v>10</v>
      </c>
      <c r="B11" s="5">
        <v>110907</v>
      </c>
      <c r="C11" s="5" t="s">
        <v>1208</v>
      </c>
      <c r="D11" s="5">
        <v>781</v>
      </c>
      <c r="E11" s="5">
        <v>96</v>
      </c>
      <c r="F11" s="5">
        <v>276</v>
      </c>
      <c r="G11" s="6">
        <f t="shared" si="0"/>
        <v>0.402919708029197</v>
      </c>
      <c r="H11" s="5" t="s">
        <v>874</v>
      </c>
      <c r="I11" s="5">
        <v>53331.65</v>
      </c>
      <c r="J11" s="5">
        <v>2883.71</v>
      </c>
      <c r="K11" s="6">
        <f t="shared" si="1"/>
        <v>0.460345853567063</v>
      </c>
      <c r="L11" s="5">
        <v>23223.5</v>
      </c>
      <c r="M11" s="5" t="s">
        <v>872</v>
      </c>
      <c r="N11" s="5" t="s">
        <v>841</v>
      </c>
      <c r="O11" s="5" t="s">
        <v>1209</v>
      </c>
      <c r="P11" s="5" t="s">
        <v>1209</v>
      </c>
    </row>
    <row r="12" spans="1:16">
      <c r="A12" s="5">
        <v>11</v>
      </c>
      <c r="B12" s="5">
        <v>126923</v>
      </c>
      <c r="C12" s="5" t="s">
        <v>1210</v>
      </c>
      <c r="D12" s="5">
        <v>878</v>
      </c>
      <c r="E12" s="5">
        <v>65</v>
      </c>
      <c r="F12" s="5">
        <v>344</v>
      </c>
      <c r="G12" s="6">
        <f t="shared" si="0"/>
        <v>0.423124231242312</v>
      </c>
      <c r="H12" s="5" t="s">
        <v>919</v>
      </c>
      <c r="I12" s="5">
        <v>55875.66</v>
      </c>
      <c r="J12" s="5">
        <v>2913.89</v>
      </c>
      <c r="K12" s="6">
        <f t="shared" si="1"/>
        <v>0.459665717365564</v>
      </c>
      <c r="L12" s="5">
        <v>24344.71</v>
      </c>
      <c r="M12" s="5" t="s">
        <v>917</v>
      </c>
      <c r="N12" s="5" t="s">
        <v>903</v>
      </c>
      <c r="O12" s="5" t="s">
        <v>1202</v>
      </c>
      <c r="P12" s="5" t="s">
        <v>1202</v>
      </c>
    </row>
    <row r="13" spans="1:16">
      <c r="A13" s="5">
        <v>12</v>
      </c>
      <c r="B13" s="5">
        <v>2834</v>
      </c>
      <c r="C13" s="5" t="s">
        <v>1211</v>
      </c>
      <c r="D13" s="5">
        <v>4169</v>
      </c>
      <c r="E13" s="5">
        <v>236</v>
      </c>
      <c r="F13" s="5">
        <v>1683</v>
      </c>
      <c r="G13" s="6">
        <f t="shared" si="0"/>
        <v>0.4279176201373</v>
      </c>
      <c r="H13" s="5" t="s">
        <v>716</v>
      </c>
      <c r="I13" s="5">
        <v>642760.11</v>
      </c>
      <c r="J13" s="5">
        <v>19303.48</v>
      </c>
      <c r="K13" s="6">
        <f t="shared" si="1"/>
        <v>0.830154536972363</v>
      </c>
      <c r="L13" s="5">
        <v>517565.35</v>
      </c>
      <c r="M13" s="5" t="s">
        <v>714</v>
      </c>
      <c r="N13" s="5" t="s">
        <v>28</v>
      </c>
      <c r="O13" s="5" t="s">
        <v>27</v>
      </c>
      <c r="P13" s="5" t="s">
        <v>27</v>
      </c>
    </row>
    <row r="14" spans="1:16">
      <c r="A14" s="5">
        <v>13</v>
      </c>
      <c r="B14" s="5">
        <v>113299</v>
      </c>
      <c r="C14" s="5" t="s">
        <v>1212</v>
      </c>
      <c r="D14" s="5">
        <v>2039</v>
      </c>
      <c r="E14" s="5">
        <v>318</v>
      </c>
      <c r="F14" s="5">
        <v>744</v>
      </c>
      <c r="G14" s="6">
        <f t="shared" si="0"/>
        <v>0.432306798373039</v>
      </c>
      <c r="H14" s="5" t="s">
        <v>83</v>
      </c>
      <c r="I14" s="5">
        <v>137447</v>
      </c>
      <c r="J14" s="5">
        <v>11508.12</v>
      </c>
      <c r="K14" s="6">
        <f t="shared" si="1"/>
        <v>0.643411391303464</v>
      </c>
      <c r="L14" s="5">
        <v>81030.51</v>
      </c>
      <c r="M14" s="5" t="s">
        <v>101</v>
      </c>
      <c r="N14" s="5" t="s">
        <v>28</v>
      </c>
      <c r="O14" s="5" t="s">
        <v>27</v>
      </c>
      <c r="P14" s="5" t="s">
        <v>27</v>
      </c>
    </row>
    <row r="15" spans="1:16">
      <c r="A15" s="5">
        <v>14</v>
      </c>
      <c r="B15" s="5">
        <v>2153</v>
      </c>
      <c r="C15" s="5" t="s">
        <v>1213</v>
      </c>
      <c r="D15" s="5">
        <v>2134</v>
      </c>
      <c r="E15" s="5">
        <v>831</v>
      </c>
      <c r="F15" s="5">
        <v>570</v>
      </c>
      <c r="G15" s="6">
        <f t="shared" si="0"/>
        <v>0.437452033768227</v>
      </c>
      <c r="H15" s="5" t="s">
        <v>91</v>
      </c>
      <c r="I15" s="5">
        <v>105483.45</v>
      </c>
      <c r="J15" s="5">
        <v>29412.33</v>
      </c>
      <c r="K15" s="6">
        <f t="shared" si="1"/>
        <v>0.64822642285272</v>
      </c>
      <c r="L15" s="5">
        <v>49311.31</v>
      </c>
      <c r="M15" s="5" t="s">
        <v>89</v>
      </c>
      <c r="N15" s="5" t="s">
        <v>86</v>
      </c>
      <c r="O15" s="5" t="s">
        <v>85</v>
      </c>
      <c r="P15" s="5" t="s">
        <v>85</v>
      </c>
    </row>
    <row r="16" spans="1:16">
      <c r="A16" s="5">
        <v>15</v>
      </c>
      <c r="B16" s="5">
        <v>106066</v>
      </c>
      <c r="C16" s="5" t="s">
        <v>1214</v>
      </c>
      <c r="D16" s="5">
        <v>2935</v>
      </c>
      <c r="E16" s="5">
        <v>488</v>
      </c>
      <c r="F16" s="5">
        <v>1071</v>
      </c>
      <c r="G16" s="6">
        <f t="shared" si="0"/>
        <v>0.437678790355537</v>
      </c>
      <c r="H16" s="5" t="s">
        <v>83</v>
      </c>
      <c r="I16" s="5">
        <v>181723.75</v>
      </c>
      <c r="J16" s="5">
        <v>17634.47</v>
      </c>
      <c r="K16" s="6">
        <f t="shared" si="1"/>
        <v>0.577418402957219</v>
      </c>
      <c r="L16" s="5">
        <v>94748.17</v>
      </c>
      <c r="M16" s="5" t="s">
        <v>81</v>
      </c>
      <c r="N16" s="5" t="s">
        <v>28</v>
      </c>
      <c r="O16" s="5" t="s">
        <v>27</v>
      </c>
      <c r="P16" s="5" t="s">
        <v>27</v>
      </c>
    </row>
    <row r="17" spans="1:16">
      <c r="A17" s="5">
        <v>16</v>
      </c>
      <c r="B17" s="5">
        <v>303882</v>
      </c>
      <c r="C17" s="5" t="s">
        <v>1215</v>
      </c>
      <c r="D17" s="5">
        <v>1579</v>
      </c>
      <c r="E17" s="5">
        <v>258</v>
      </c>
      <c r="F17" s="5">
        <v>579</v>
      </c>
      <c r="G17" s="6">
        <f t="shared" si="0"/>
        <v>0.438304314912945</v>
      </c>
      <c r="H17" s="5" t="s">
        <v>946</v>
      </c>
      <c r="I17" s="5">
        <v>85845.78</v>
      </c>
      <c r="J17" s="5">
        <v>9979.57</v>
      </c>
      <c r="K17" s="6">
        <f t="shared" si="1"/>
        <v>0.545689576426712</v>
      </c>
      <c r="L17" s="5">
        <v>41399.4</v>
      </c>
      <c r="M17" s="5" t="s">
        <v>944</v>
      </c>
      <c r="N17" s="5" t="s">
        <v>841</v>
      </c>
      <c r="O17" s="5" t="s">
        <v>1209</v>
      </c>
      <c r="P17" s="5" t="s">
        <v>1209</v>
      </c>
    </row>
    <row r="18" spans="1:16">
      <c r="A18" s="5">
        <v>17</v>
      </c>
      <c r="B18" s="5">
        <v>116482</v>
      </c>
      <c r="C18" s="5" t="s">
        <v>1216</v>
      </c>
      <c r="D18" s="5">
        <v>1852</v>
      </c>
      <c r="E18" s="5">
        <v>176</v>
      </c>
      <c r="F18" s="5">
        <v>740</v>
      </c>
      <c r="G18" s="6">
        <f t="shared" si="0"/>
        <v>0.441527446300716</v>
      </c>
      <c r="H18" s="5" t="s">
        <v>77</v>
      </c>
      <c r="I18" s="5">
        <v>120956.71</v>
      </c>
      <c r="J18" s="5">
        <v>7035.32</v>
      </c>
      <c r="K18" s="6">
        <f t="shared" si="1"/>
        <v>0.65026655661417</v>
      </c>
      <c r="L18" s="5">
        <v>74079.27</v>
      </c>
      <c r="M18" s="5" t="s">
        <v>75</v>
      </c>
      <c r="N18" s="5" t="s">
        <v>28</v>
      </c>
      <c r="O18" s="5" t="s">
        <v>27</v>
      </c>
      <c r="P18" s="5" t="s">
        <v>27</v>
      </c>
    </row>
    <row r="19" spans="1:16">
      <c r="A19" s="5">
        <v>18</v>
      </c>
      <c r="B19" s="5">
        <v>111119</v>
      </c>
      <c r="C19" s="5" t="s">
        <v>1217</v>
      </c>
      <c r="D19" s="5">
        <v>1187</v>
      </c>
      <c r="E19" s="5">
        <v>596</v>
      </c>
      <c r="F19" s="5">
        <v>276</v>
      </c>
      <c r="G19" s="6">
        <f t="shared" si="0"/>
        <v>0.467005076142132</v>
      </c>
      <c r="H19" s="5" t="s">
        <v>882</v>
      </c>
      <c r="I19" s="5">
        <v>49773.3</v>
      </c>
      <c r="J19" s="5">
        <v>16436.68</v>
      </c>
      <c r="K19" s="6">
        <f t="shared" si="1"/>
        <v>0.554182757580103</v>
      </c>
      <c r="L19" s="5">
        <v>18474.58</v>
      </c>
      <c r="M19" s="5" t="s">
        <v>880</v>
      </c>
      <c r="N19" s="5" t="s">
        <v>877</v>
      </c>
      <c r="O19" s="5" t="s">
        <v>1198</v>
      </c>
      <c r="P19" s="5" t="s">
        <v>1198</v>
      </c>
    </row>
    <row r="20" spans="1:16">
      <c r="A20" s="5">
        <v>19</v>
      </c>
      <c r="B20" s="5">
        <v>117491</v>
      </c>
      <c r="C20" s="5" t="s">
        <v>1218</v>
      </c>
      <c r="D20" s="5">
        <v>2218</v>
      </c>
      <c r="E20" s="5">
        <v>191</v>
      </c>
      <c r="F20" s="5">
        <v>967</v>
      </c>
      <c r="G20" s="6">
        <f t="shared" si="0"/>
        <v>0.477059694129255</v>
      </c>
      <c r="H20" s="5" t="s">
        <v>541</v>
      </c>
      <c r="I20" s="5">
        <v>263458.78</v>
      </c>
      <c r="J20" s="5">
        <v>8646.53</v>
      </c>
      <c r="K20" s="6">
        <f t="shared" si="1"/>
        <v>0.817412506659315</v>
      </c>
      <c r="L20" s="5">
        <v>208286.72</v>
      </c>
      <c r="M20" s="5" t="s">
        <v>539</v>
      </c>
      <c r="N20" s="5" t="s">
        <v>19</v>
      </c>
      <c r="O20" s="5" t="s">
        <v>18</v>
      </c>
      <c r="P20" s="5" t="s">
        <v>18</v>
      </c>
    </row>
    <row r="21" spans="1:16">
      <c r="A21" s="5">
        <v>20</v>
      </c>
      <c r="B21" s="5">
        <v>102565</v>
      </c>
      <c r="C21" s="5" t="s">
        <v>1219</v>
      </c>
      <c r="D21" s="5">
        <v>3067</v>
      </c>
      <c r="E21" s="5">
        <v>1140</v>
      </c>
      <c r="F21" s="5">
        <v>922</v>
      </c>
      <c r="G21" s="6">
        <f t="shared" si="0"/>
        <v>0.478463933575506</v>
      </c>
      <c r="H21" s="5" t="s">
        <v>97</v>
      </c>
      <c r="I21" s="5">
        <v>135755.66</v>
      </c>
      <c r="J21" s="5">
        <v>38582.98</v>
      </c>
      <c r="K21" s="6">
        <f t="shared" si="1"/>
        <v>0.647219979936748</v>
      </c>
      <c r="L21" s="5">
        <v>62892.1</v>
      </c>
      <c r="M21" s="5" t="s">
        <v>95</v>
      </c>
      <c r="N21" s="5" t="s">
        <v>42</v>
      </c>
      <c r="O21" s="5" t="s">
        <v>41</v>
      </c>
      <c r="P21" s="5" t="s">
        <v>41</v>
      </c>
    </row>
    <row r="22" spans="1:16">
      <c r="A22" s="5">
        <v>21</v>
      </c>
      <c r="B22" s="5">
        <v>2916</v>
      </c>
      <c r="C22" s="5" t="s">
        <v>1220</v>
      </c>
      <c r="D22" s="5">
        <v>1341</v>
      </c>
      <c r="E22" s="5">
        <v>134</v>
      </c>
      <c r="F22" s="5">
        <v>590</v>
      </c>
      <c r="G22" s="6">
        <f t="shared" si="0"/>
        <v>0.488815244407622</v>
      </c>
      <c r="H22" s="5" t="s">
        <v>327</v>
      </c>
      <c r="I22" s="5">
        <v>95953.98</v>
      </c>
      <c r="J22" s="5">
        <v>6058.42</v>
      </c>
      <c r="K22" s="6">
        <f t="shared" si="1"/>
        <v>0.786496908189904</v>
      </c>
      <c r="L22" s="5">
        <v>70702.58</v>
      </c>
      <c r="M22" s="5" t="s">
        <v>325</v>
      </c>
      <c r="N22" s="5" t="s">
        <v>298</v>
      </c>
      <c r="O22" s="5" t="s">
        <v>297</v>
      </c>
      <c r="P22" s="5" t="s">
        <v>297</v>
      </c>
    </row>
    <row r="23" spans="1:16">
      <c r="A23" s="5">
        <v>22</v>
      </c>
      <c r="B23" s="5">
        <v>126920</v>
      </c>
      <c r="C23" s="5" t="s">
        <v>1221</v>
      </c>
      <c r="D23" s="5">
        <v>1623</v>
      </c>
      <c r="E23" s="5">
        <v>583</v>
      </c>
      <c r="F23" s="5">
        <v>513</v>
      </c>
      <c r="G23" s="6">
        <f t="shared" si="0"/>
        <v>0.493269230769231</v>
      </c>
      <c r="H23" s="5" t="s">
        <v>913</v>
      </c>
      <c r="I23" s="5">
        <v>80047.51</v>
      </c>
      <c r="J23" s="5">
        <v>17583.93</v>
      </c>
      <c r="K23" s="6">
        <f t="shared" si="1"/>
        <v>0.554213191110724</v>
      </c>
      <c r="L23" s="5">
        <v>34618.14</v>
      </c>
      <c r="M23" s="5" t="s">
        <v>911</v>
      </c>
      <c r="N23" s="5" t="s">
        <v>903</v>
      </c>
      <c r="O23" s="5" t="s">
        <v>1202</v>
      </c>
      <c r="P23" s="5" t="s">
        <v>1202</v>
      </c>
    </row>
    <row r="24" spans="1:16">
      <c r="A24" s="5">
        <v>23</v>
      </c>
      <c r="B24" s="5">
        <v>118951</v>
      </c>
      <c r="C24" s="5" t="s">
        <v>1222</v>
      </c>
      <c r="D24" s="5">
        <v>1628</v>
      </c>
      <c r="E24" s="5">
        <v>93</v>
      </c>
      <c r="F24" s="5">
        <v>765</v>
      </c>
      <c r="G24" s="6">
        <f t="shared" si="0"/>
        <v>0.498371335504886</v>
      </c>
      <c r="H24" s="5" t="s">
        <v>239</v>
      </c>
      <c r="I24" s="5">
        <v>94978.93</v>
      </c>
      <c r="J24" s="5">
        <v>4135.82</v>
      </c>
      <c r="K24" s="6">
        <f t="shared" si="1"/>
        <v>0.66297609141739</v>
      </c>
      <c r="L24" s="5">
        <v>60226.81</v>
      </c>
      <c r="M24" s="5" t="s">
        <v>237</v>
      </c>
      <c r="N24" s="5" t="s">
        <v>86</v>
      </c>
      <c r="O24" s="5" t="s">
        <v>85</v>
      </c>
      <c r="P24" s="5" t="s">
        <v>85</v>
      </c>
    </row>
    <row r="25" spans="1:16">
      <c r="A25" s="5">
        <v>24</v>
      </c>
      <c r="B25" s="5">
        <v>105751</v>
      </c>
      <c r="C25" s="5" t="s">
        <v>1223</v>
      </c>
      <c r="D25" s="5">
        <v>1848</v>
      </c>
      <c r="E25" s="5">
        <v>460</v>
      </c>
      <c r="F25" s="5">
        <v>693</v>
      </c>
      <c r="G25" s="6">
        <f t="shared" si="0"/>
        <v>0.499279538904899</v>
      </c>
      <c r="H25" s="5" t="s">
        <v>108</v>
      </c>
      <c r="I25" s="5">
        <v>104498.81</v>
      </c>
      <c r="J25" s="5">
        <v>15319.05</v>
      </c>
      <c r="K25" s="6">
        <f t="shared" si="1"/>
        <v>0.635812767381298</v>
      </c>
      <c r="L25" s="5">
        <v>56701.63</v>
      </c>
      <c r="M25" s="5" t="s">
        <v>106</v>
      </c>
      <c r="N25" s="5" t="s">
        <v>86</v>
      </c>
      <c r="O25" s="5" t="s">
        <v>85</v>
      </c>
      <c r="P25" s="5" t="s">
        <v>85</v>
      </c>
    </row>
    <row r="26" spans="1:16">
      <c r="A26" s="5">
        <v>25</v>
      </c>
      <c r="B26" s="5">
        <v>2274</v>
      </c>
      <c r="C26" s="5" t="s">
        <v>1224</v>
      </c>
      <c r="D26" s="5">
        <v>1041</v>
      </c>
      <c r="E26" s="5">
        <v>106</v>
      </c>
      <c r="F26" s="5">
        <v>482</v>
      </c>
      <c r="G26" s="6">
        <f t="shared" si="0"/>
        <v>0.515508021390374</v>
      </c>
      <c r="H26" s="5" t="s">
        <v>746</v>
      </c>
      <c r="I26" s="5">
        <v>74256.29</v>
      </c>
      <c r="J26" s="5">
        <v>3187.69</v>
      </c>
      <c r="K26" s="6">
        <f t="shared" si="1"/>
        <v>0.734278570282797</v>
      </c>
      <c r="L26" s="5">
        <v>52184.15</v>
      </c>
      <c r="M26" s="5" t="s">
        <v>744</v>
      </c>
      <c r="N26" s="5" t="s">
        <v>28</v>
      </c>
      <c r="O26" s="5" t="s">
        <v>27</v>
      </c>
      <c r="P26" s="5" t="s">
        <v>27</v>
      </c>
    </row>
    <row r="27" spans="1:16">
      <c r="A27" s="5">
        <v>26</v>
      </c>
      <c r="B27" s="5">
        <v>110896</v>
      </c>
      <c r="C27" s="5" t="s">
        <v>1225</v>
      </c>
      <c r="D27" s="5">
        <v>1070</v>
      </c>
      <c r="E27" s="5">
        <v>176</v>
      </c>
      <c r="F27" s="5">
        <v>470</v>
      </c>
      <c r="G27" s="6">
        <f t="shared" si="0"/>
        <v>0.52572706935123</v>
      </c>
      <c r="H27" s="5" t="s">
        <v>852</v>
      </c>
      <c r="I27" s="5">
        <v>77231.73</v>
      </c>
      <c r="J27" s="5">
        <v>8092.43</v>
      </c>
      <c r="K27" s="6">
        <f t="shared" si="1"/>
        <v>0.648933529844821</v>
      </c>
      <c r="L27" s="5">
        <v>44866.81</v>
      </c>
      <c r="M27" s="5" t="s">
        <v>850</v>
      </c>
      <c r="N27" s="5" t="s">
        <v>841</v>
      </c>
      <c r="O27" s="5" t="s">
        <v>1209</v>
      </c>
      <c r="P27" s="5" t="s">
        <v>1209</v>
      </c>
    </row>
    <row r="28" spans="1:16">
      <c r="A28" s="5">
        <v>27</v>
      </c>
      <c r="B28" s="5">
        <v>2802</v>
      </c>
      <c r="C28" s="5" t="s">
        <v>1226</v>
      </c>
      <c r="D28" s="5">
        <v>3069</v>
      </c>
      <c r="E28" s="5">
        <v>735</v>
      </c>
      <c r="F28" s="5">
        <v>1228</v>
      </c>
      <c r="G28" s="6">
        <f t="shared" si="0"/>
        <v>0.526135389888603</v>
      </c>
      <c r="H28" s="5" t="s">
        <v>455</v>
      </c>
      <c r="I28" s="5">
        <v>171633.43</v>
      </c>
      <c r="J28" s="5">
        <v>25151.65</v>
      </c>
      <c r="K28" s="6">
        <f t="shared" si="1"/>
        <v>0.696330219362435</v>
      </c>
      <c r="L28" s="5">
        <v>101999.69</v>
      </c>
      <c r="M28" s="5" t="s">
        <v>69</v>
      </c>
      <c r="N28" s="5" t="s">
        <v>19</v>
      </c>
      <c r="O28" s="5" t="s">
        <v>18</v>
      </c>
      <c r="P28" s="5" t="s">
        <v>18</v>
      </c>
    </row>
    <row r="29" spans="1:16">
      <c r="A29" s="5">
        <v>28</v>
      </c>
      <c r="B29" s="5">
        <v>302867</v>
      </c>
      <c r="C29" s="5" t="s">
        <v>1227</v>
      </c>
      <c r="D29" s="5">
        <v>1174</v>
      </c>
      <c r="E29" s="5">
        <v>261</v>
      </c>
      <c r="F29" s="5">
        <v>488</v>
      </c>
      <c r="G29" s="6">
        <f t="shared" si="0"/>
        <v>0.534501642935378</v>
      </c>
      <c r="H29" s="5" t="s">
        <v>699</v>
      </c>
      <c r="I29" s="5">
        <v>62955.54</v>
      </c>
      <c r="J29" s="5">
        <v>9473.66</v>
      </c>
      <c r="K29" s="6">
        <f t="shared" si="1"/>
        <v>0.773869579752993</v>
      </c>
      <c r="L29" s="5">
        <v>41388</v>
      </c>
      <c r="M29" s="5" t="s">
        <v>697</v>
      </c>
      <c r="N29" s="5" t="s">
        <v>42</v>
      </c>
      <c r="O29" s="5" t="s">
        <v>41</v>
      </c>
      <c r="P29" s="5" t="s">
        <v>41</v>
      </c>
    </row>
    <row r="30" spans="1:16">
      <c r="A30" s="5">
        <v>29</v>
      </c>
      <c r="B30" s="5">
        <v>126925</v>
      </c>
      <c r="C30" s="5" t="s">
        <v>1228</v>
      </c>
      <c r="D30" s="5">
        <v>1222</v>
      </c>
      <c r="E30" s="5">
        <v>84</v>
      </c>
      <c r="F30" s="5">
        <v>615</v>
      </c>
      <c r="G30" s="6">
        <f t="shared" si="0"/>
        <v>0.540421792618629</v>
      </c>
      <c r="H30" s="5" t="s">
        <v>931</v>
      </c>
      <c r="I30" s="5">
        <v>81040.16</v>
      </c>
      <c r="J30" s="5">
        <v>3832.24</v>
      </c>
      <c r="K30" s="6">
        <f t="shared" si="1"/>
        <v>0.56382298603563</v>
      </c>
      <c r="L30" s="5">
        <v>43531.6</v>
      </c>
      <c r="M30" s="5" t="s">
        <v>929</v>
      </c>
      <c r="N30" s="5" t="s">
        <v>903</v>
      </c>
      <c r="O30" s="5" t="s">
        <v>1202</v>
      </c>
      <c r="P30" s="5" t="s">
        <v>1202</v>
      </c>
    </row>
    <row r="31" spans="1:16">
      <c r="A31" s="5">
        <v>30</v>
      </c>
      <c r="B31" s="5">
        <v>122198</v>
      </c>
      <c r="C31" s="5" t="s">
        <v>1229</v>
      </c>
      <c r="D31" s="5">
        <v>1201</v>
      </c>
      <c r="E31" s="5">
        <v>218</v>
      </c>
      <c r="F31" s="5">
        <v>540</v>
      </c>
      <c r="G31" s="6">
        <f t="shared" si="0"/>
        <v>0.549338758901322</v>
      </c>
      <c r="H31" s="5" t="s">
        <v>681</v>
      </c>
      <c r="I31" s="5">
        <v>77362.55</v>
      </c>
      <c r="J31" s="5">
        <v>8915.2</v>
      </c>
      <c r="K31" s="6">
        <f t="shared" si="1"/>
        <v>0.682661637010052</v>
      </c>
      <c r="L31" s="5">
        <v>46726.38</v>
      </c>
      <c r="M31" s="5" t="s">
        <v>679</v>
      </c>
      <c r="N31" s="5" t="s">
        <v>19</v>
      </c>
      <c r="O31" s="5" t="s">
        <v>18</v>
      </c>
      <c r="P31" s="5" t="s">
        <v>18</v>
      </c>
    </row>
    <row r="32" spans="1:16">
      <c r="A32" s="5">
        <v>31</v>
      </c>
      <c r="B32" s="5">
        <v>111219</v>
      </c>
      <c r="C32" s="5" t="s">
        <v>1230</v>
      </c>
      <c r="D32" s="5">
        <v>5308</v>
      </c>
      <c r="E32" s="5">
        <v>2853</v>
      </c>
      <c r="F32" s="5">
        <v>1364</v>
      </c>
      <c r="G32" s="6">
        <f t="shared" si="0"/>
        <v>0.555600814663951</v>
      </c>
      <c r="H32" s="5" t="s">
        <v>529</v>
      </c>
      <c r="I32" s="5">
        <v>288090.14</v>
      </c>
      <c r="J32" s="5">
        <v>99460.25</v>
      </c>
      <c r="K32" s="6">
        <f t="shared" si="1"/>
        <v>0.740283578599341</v>
      </c>
      <c r="L32" s="5">
        <v>139639.61</v>
      </c>
      <c r="M32" s="5" t="s">
        <v>527</v>
      </c>
      <c r="N32" s="5" t="s">
        <v>19</v>
      </c>
      <c r="O32" s="5" t="s">
        <v>18</v>
      </c>
      <c r="P32" s="5" t="s">
        <v>18</v>
      </c>
    </row>
    <row r="33" spans="1:16">
      <c r="A33" s="5">
        <v>32</v>
      </c>
      <c r="B33" s="5">
        <v>110906</v>
      </c>
      <c r="C33" s="5" t="s">
        <v>1231</v>
      </c>
      <c r="D33" s="5">
        <v>1268</v>
      </c>
      <c r="E33" s="5">
        <v>426</v>
      </c>
      <c r="F33" s="5">
        <v>472</v>
      </c>
      <c r="G33" s="6">
        <f t="shared" si="0"/>
        <v>0.560570071258907</v>
      </c>
      <c r="H33" s="5" t="s">
        <v>868</v>
      </c>
      <c r="I33" s="5">
        <v>58566.14</v>
      </c>
      <c r="J33" s="5">
        <v>16632.13</v>
      </c>
      <c r="K33" s="6">
        <f t="shared" si="1"/>
        <v>0.640405961652606</v>
      </c>
      <c r="L33" s="5">
        <v>26854.79</v>
      </c>
      <c r="M33" s="5" t="s">
        <v>866</v>
      </c>
      <c r="N33" s="5" t="s">
        <v>841</v>
      </c>
      <c r="O33" s="5" t="s">
        <v>1209</v>
      </c>
      <c r="P33" s="5" t="s">
        <v>1209</v>
      </c>
    </row>
    <row r="34" spans="1:16">
      <c r="A34" s="5">
        <v>33</v>
      </c>
      <c r="B34" s="5">
        <v>116919</v>
      </c>
      <c r="C34" s="5" t="s">
        <v>1232</v>
      </c>
      <c r="D34" s="5">
        <v>2054</v>
      </c>
      <c r="E34" s="5">
        <v>220</v>
      </c>
      <c r="F34" s="5">
        <v>1040</v>
      </c>
      <c r="G34" s="6">
        <f t="shared" si="0"/>
        <v>0.567066521264995</v>
      </c>
      <c r="H34" s="5" t="s">
        <v>752</v>
      </c>
      <c r="I34" s="5">
        <v>142360.97</v>
      </c>
      <c r="J34" s="5">
        <v>8748.95</v>
      </c>
      <c r="K34" s="6">
        <f t="shared" si="1"/>
        <v>0.713015790046434</v>
      </c>
      <c r="L34" s="5">
        <v>95267.48</v>
      </c>
      <c r="M34" s="5" t="s">
        <v>750</v>
      </c>
      <c r="N34" s="5" t="s">
        <v>28</v>
      </c>
      <c r="O34" s="5" t="s">
        <v>27</v>
      </c>
      <c r="P34" s="5" t="s">
        <v>27</v>
      </c>
    </row>
    <row r="35" spans="1:16">
      <c r="A35" s="5">
        <v>34</v>
      </c>
      <c r="B35" s="5">
        <v>105267</v>
      </c>
      <c r="C35" s="5" t="s">
        <v>1233</v>
      </c>
      <c r="D35" s="5">
        <v>2716</v>
      </c>
      <c r="E35" s="5">
        <v>731</v>
      </c>
      <c r="F35" s="5">
        <v>1137</v>
      </c>
      <c r="G35" s="6">
        <f t="shared" si="0"/>
        <v>0.5727959697733</v>
      </c>
      <c r="H35" s="5" t="s">
        <v>511</v>
      </c>
      <c r="I35" s="5">
        <v>174839.24</v>
      </c>
      <c r="J35" s="5">
        <v>26555</v>
      </c>
      <c r="K35" s="6">
        <f t="shared" si="1"/>
        <v>0.77058114874514</v>
      </c>
      <c r="L35" s="5">
        <v>114265.04</v>
      </c>
      <c r="M35" s="5" t="s">
        <v>256</v>
      </c>
      <c r="N35" s="5" t="s">
        <v>19</v>
      </c>
      <c r="O35" s="5" t="s">
        <v>18</v>
      </c>
      <c r="P35" s="5" t="s">
        <v>18</v>
      </c>
    </row>
    <row r="36" spans="1:16">
      <c r="A36" s="5">
        <v>35</v>
      </c>
      <c r="B36" s="5">
        <v>2816</v>
      </c>
      <c r="C36" s="5" t="s">
        <v>1234</v>
      </c>
      <c r="D36" s="5">
        <v>1240</v>
      </c>
      <c r="E36" s="5">
        <v>159</v>
      </c>
      <c r="F36" s="5">
        <v>636</v>
      </c>
      <c r="G36" s="6">
        <f t="shared" si="0"/>
        <v>0.588344125809436</v>
      </c>
      <c r="H36" s="5" t="s">
        <v>559</v>
      </c>
      <c r="I36" s="5">
        <v>76357.14</v>
      </c>
      <c r="J36" s="5">
        <v>5105.75</v>
      </c>
      <c r="K36" s="6">
        <f t="shared" si="1"/>
        <v>0.729487803676532</v>
      </c>
      <c r="L36" s="5">
        <v>51977.02</v>
      </c>
      <c r="M36" s="5" t="s">
        <v>557</v>
      </c>
      <c r="N36" s="5" t="s">
        <v>19</v>
      </c>
      <c r="O36" s="5" t="s">
        <v>18</v>
      </c>
      <c r="P36" s="5" t="s">
        <v>18</v>
      </c>
    </row>
    <row r="37" spans="1:16">
      <c r="A37" s="5">
        <v>36</v>
      </c>
      <c r="B37" s="5">
        <v>102479</v>
      </c>
      <c r="C37" s="5" t="s">
        <v>1235</v>
      </c>
      <c r="D37" s="5">
        <v>1600</v>
      </c>
      <c r="E37" s="5">
        <v>309</v>
      </c>
      <c r="F37" s="5">
        <v>771</v>
      </c>
      <c r="G37" s="6">
        <f t="shared" si="0"/>
        <v>0.59721146398141</v>
      </c>
      <c r="H37" s="5" t="s">
        <v>634</v>
      </c>
      <c r="I37" s="5">
        <v>78460.07</v>
      </c>
      <c r="J37" s="5">
        <v>10913.5</v>
      </c>
      <c r="K37" s="6">
        <f t="shared" si="1"/>
        <v>0.715375480945961</v>
      </c>
      <c r="L37" s="5">
        <v>48321.16</v>
      </c>
      <c r="M37" s="5" t="s">
        <v>632</v>
      </c>
      <c r="N37" s="5" t="s">
        <v>42</v>
      </c>
      <c r="O37" s="5" t="s">
        <v>41</v>
      </c>
      <c r="P37" s="5" t="s">
        <v>41</v>
      </c>
    </row>
    <row r="38" spans="1:16">
      <c r="A38" s="5">
        <v>37</v>
      </c>
      <c r="B38" s="5">
        <v>2595</v>
      </c>
      <c r="C38" s="5" t="s">
        <v>1236</v>
      </c>
      <c r="D38" s="5">
        <v>9123</v>
      </c>
      <c r="E38" s="5">
        <v>4015</v>
      </c>
      <c r="F38" s="5">
        <v>3051</v>
      </c>
      <c r="G38" s="6">
        <f t="shared" si="0"/>
        <v>0.597298355520752</v>
      </c>
      <c r="H38" s="5" t="s">
        <v>704</v>
      </c>
      <c r="I38" s="5">
        <v>2847338.87</v>
      </c>
      <c r="J38" s="5">
        <v>122855.58</v>
      </c>
      <c r="K38" s="6">
        <f t="shared" si="1"/>
        <v>0.944775010897571</v>
      </c>
      <c r="L38" s="5">
        <v>2574023.73</v>
      </c>
      <c r="M38" s="5" t="s">
        <v>702</v>
      </c>
      <c r="N38" s="5" t="s">
        <v>28</v>
      </c>
      <c r="O38" s="5" t="s">
        <v>27</v>
      </c>
      <c r="P38" s="5" t="s">
        <v>27</v>
      </c>
    </row>
    <row r="39" spans="1:16">
      <c r="A39" s="5">
        <v>38</v>
      </c>
      <c r="B39" s="5">
        <v>111400</v>
      </c>
      <c r="C39" s="5" t="s">
        <v>1237</v>
      </c>
      <c r="D39" s="5">
        <v>1547</v>
      </c>
      <c r="E39" s="5">
        <v>315</v>
      </c>
      <c r="F39" s="5">
        <v>738</v>
      </c>
      <c r="G39" s="6">
        <f t="shared" si="0"/>
        <v>0.599025974025974</v>
      </c>
      <c r="H39" s="5" t="s">
        <v>295</v>
      </c>
      <c r="I39" s="5">
        <v>212673.62</v>
      </c>
      <c r="J39" s="5">
        <v>8972.5</v>
      </c>
      <c r="K39" s="6">
        <f t="shared" si="1"/>
        <v>0.848253460756622</v>
      </c>
      <c r="L39" s="5">
        <v>172790.18</v>
      </c>
      <c r="M39" s="5" t="s">
        <v>293</v>
      </c>
      <c r="N39" s="5" t="s">
        <v>266</v>
      </c>
      <c r="O39" s="5" t="s">
        <v>265</v>
      </c>
      <c r="P39" s="5" t="s">
        <v>265</v>
      </c>
    </row>
    <row r="40" spans="1:16">
      <c r="A40" s="5">
        <v>39</v>
      </c>
      <c r="B40" s="5">
        <v>126926</v>
      </c>
      <c r="C40" s="5" t="s">
        <v>1238</v>
      </c>
      <c r="D40" s="5">
        <v>711</v>
      </c>
      <c r="E40" s="5">
        <v>48</v>
      </c>
      <c r="F40" s="5">
        <v>401</v>
      </c>
      <c r="G40" s="6">
        <f t="shared" si="0"/>
        <v>0.604826546003017</v>
      </c>
      <c r="H40" s="5" t="s">
        <v>936</v>
      </c>
      <c r="I40" s="5">
        <v>42265.92</v>
      </c>
      <c r="J40" s="5">
        <v>2248.32</v>
      </c>
      <c r="K40" s="6">
        <f t="shared" si="1"/>
        <v>0.604278367518292</v>
      </c>
      <c r="L40" s="5">
        <v>24181.77</v>
      </c>
      <c r="M40" s="5" t="s">
        <v>150</v>
      </c>
      <c r="N40" s="5" t="s">
        <v>903</v>
      </c>
      <c r="O40" s="5" t="s">
        <v>1202</v>
      </c>
      <c r="P40" s="5" t="s">
        <v>1202</v>
      </c>
    </row>
    <row r="41" spans="1:16">
      <c r="A41" s="5">
        <v>40</v>
      </c>
      <c r="B41" s="5">
        <v>2713</v>
      </c>
      <c r="C41" s="5" t="s">
        <v>1239</v>
      </c>
      <c r="D41" s="5">
        <v>1540</v>
      </c>
      <c r="E41" s="5">
        <v>490</v>
      </c>
      <c r="F41" s="5">
        <v>637</v>
      </c>
      <c r="G41" s="6">
        <f t="shared" si="0"/>
        <v>0.606666666666667</v>
      </c>
      <c r="H41" s="5" t="s">
        <v>789</v>
      </c>
      <c r="I41" s="5">
        <v>69810.31</v>
      </c>
      <c r="J41" s="5">
        <v>17444.83</v>
      </c>
      <c r="K41" s="6">
        <f t="shared" si="1"/>
        <v>0.77959965229002</v>
      </c>
      <c r="L41" s="5">
        <v>40824.11</v>
      </c>
      <c r="M41" s="5" t="s">
        <v>787</v>
      </c>
      <c r="N41" s="5" t="s">
        <v>56</v>
      </c>
      <c r="O41" s="5" t="s">
        <v>55</v>
      </c>
      <c r="P41" s="5" t="s">
        <v>55</v>
      </c>
    </row>
    <row r="42" spans="1:16">
      <c r="A42" s="5">
        <v>41</v>
      </c>
      <c r="B42" s="5">
        <v>114286</v>
      </c>
      <c r="C42" s="5" t="s">
        <v>1240</v>
      </c>
      <c r="D42" s="5">
        <v>2231</v>
      </c>
      <c r="E42" s="5">
        <v>222</v>
      </c>
      <c r="F42" s="5">
        <v>1219</v>
      </c>
      <c r="G42" s="6">
        <f t="shared" si="0"/>
        <v>0.606769537083126</v>
      </c>
      <c r="H42" s="5" t="s">
        <v>221</v>
      </c>
      <c r="I42" s="5">
        <v>148750.88</v>
      </c>
      <c r="J42" s="5">
        <v>9439.66</v>
      </c>
      <c r="K42" s="6">
        <f t="shared" si="1"/>
        <v>0.756694256212816</v>
      </c>
      <c r="L42" s="5">
        <v>105416</v>
      </c>
      <c r="M42" s="5" t="s">
        <v>219</v>
      </c>
      <c r="N42" s="5" t="s">
        <v>86</v>
      </c>
      <c r="O42" s="5" t="s">
        <v>85</v>
      </c>
      <c r="P42" s="5" t="s">
        <v>85</v>
      </c>
    </row>
    <row r="43" spans="1:16">
      <c r="A43" s="5">
        <v>42</v>
      </c>
      <c r="B43" s="5">
        <v>114844</v>
      </c>
      <c r="C43" s="5" t="s">
        <v>1241</v>
      </c>
      <c r="D43" s="5">
        <v>1598</v>
      </c>
      <c r="E43" s="5">
        <v>103</v>
      </c>
      <c r="F43" s="5">
        <v>908</v>
      </c>
      <c r="G43" s="6">
        <f t="shared" si="0"/>
        <v>0.607357859531773</v>
      </c>
      <c r="H43" s="5" t="s">
        <v>657</v>
      </c>
      <c r="I43" s="5">
        <v>228684.7</v>
      </c>
      <c r="J43" s="5">
        <v>5191.66</v>
      </c>
      <c r="K43" s="6">
        <f t="shared" si="1"/>
        <v>0.878161261755623</v>
      </c>
      <c r="L43" s="5">
        <v>196262.93</v>
      </c>
      <c r="M43" s="5" t="s">
        <v>655</v>
      </c>
      <c r="N43" s="5" t="s">
        <v>19</v>
      </c>
      <c r="O43" s="5" t="s">
        <v>18</v>
      </c>
      <c r="P43" s="5" t="s">
        <v>18</v>
      </c>
    </row>
    <row r="44" spans="1:16">
      <c r="A44" s="5">
        <v>43</v>
      </c>
      <c r="B44" s="5">
        <v>2907</v>
      </c>
      <c r="C44" s="5" t="s">
        <v>1242</v>
      </c>
      <c r="D44" s="5">
        <v>1235</v>
      </c>
      <c r="E44" s="5">
        <v>442</v>
      </c>
      <c r="F44" s="5">
        <v>482</v>
      </c>
      <c r="G44" s="6">
        <f t="shared" si="0"/>
        <v>0.6078184110971</v>
      </c>
      <c r="H44" s="5" t="s">
        <v>114</v>
      </c>
      <c r="I44" s="5">
        <v>176393.66</v>
      </c>
      <c r="J44" s="5">
        <v>15116.36</v>
      </c>
      <c r="K44" s="6">
        <f t="shared" si="1"/>
        <v>0.935774284415724</v>
      </c>
      <c r="L44" s="5">
        <v>150919.15</v>
      </c>
      <c r="M44" s="5" t="s">
        <v>112</v>
      </c>
      <c r="N44" s="5" t="s">
        <v>86</v>
      </c>
      <c r="O44" s="5" t="s">
        <v>85</v>
      </c>
      <c r="P44" s="5" t="s">
        <v>85</v>
      </c>
    </row>
    <row r="45" spans="1:16">
      <c r="A45" s="5">
        <v>44</v>
      </c>
      <c r="B45" s="5">
        <v>2738</v>
      </c>
      <c r="C45" s="5" t="s">
        <v>1243</v>
      </c>
      <c r="D45" s="5">
        <v>3720</v>
      </c>
      <c r="E45" s="5">
        <v>512</v>
      </c>
      <c r="F45" s="5">
        <v>1965</v>
      </c>
      <c r="G45" s="6">
        <f t="shared" si="0"/>
        <v>0.612531172069825</v>
      </c>
      <c r="H45" s="5" t="s">
        <v>132</v>
      </c>
      <c r="I45" s="5">
        <v>468306.5</v>
      </c>
      <c r="J45" s="5">
        <v>27662.43</v>
      </c>
      <c r="K45" s="6">
        <f t="shared" si="1"/>
        <v>0.825879354282471</v>
      </c>
      <c r="L45" s="5">
        <v>363918.84</v>
      </c>
      <c r="M45" s="5" t="s">
        <v>130</v>
      </c>
      <c r="N45" s="5" t="s">
        <v>86</v>
      </c>
      <c r="O45" s="5" t="s">
        <v>85</v>
      </c>
      <c r="P45" s="5" t="s">
        <v>85</v>
      </c>
    </row>
    <row r="46" spans="1:16">
      <c r="A46" s="5">
        <v>45</v>
      </c>
      <c r="B46" s="5">
        <v>2826</v>
      </c>
      <c r="C46" s="5" t="s">
        <v>1244</v>
      </c>
      <c r="D46" s="5">
        <v>1752</v>
      </c>
      <c r="E46" s="5">
        <v>77</v>
      </c>
      <c r="F46" s="5">
        <v>1026</v>
      </c>
      <c r="G46" s="6">
        <f t="shared" si="0"/>
        <v>0.612537313432836</v>
      </c>
      <c r="H46" s="5" t="s">
        <v>467</v>
      </c>
      <c r="I46" s="5">
        <v>101622.5</v>
      </c>
      <c r="J46" s="5">
        <v>4685.89</v>
      </c>
      <c r="K46" s="6">
        <f t="shared" si="1"/>
        <v>0.772089203449553</v>
      </c>
      <c r="L46" s="5">
        <v>74843.71</v>
      </c>
      <c r="M46" s="5" t="s">
        <v>465</v>
      </c>
      <c r="N46" s="5" t="s">
        <v>19</v>
      </c>
      <c r="O46" s="5" t="s">
        <v>18</v>
      </c>
      <c r="P46" s="5" t="s">
        <v>18</v>
      </c>
    </row>
    <row r="47" spans="1:16">
      <c r="A47" s="5">
        <v>46</v>
      </c>
      <c r="B47" s="5">
        <v>2483</v>
      </c>
      <c r="C47" s="5" t="s">
        <v>1245</v>
      </c>
      <c r="D47" s="5">
        <v>2541</v>
      </c>
      <c r="E47" s="5">
        <v>1539</v>
      </c>
      <c r="F47" s="5">
        <v>615</v>
      </c>
      <c r="G47" s="6">
        <f t="shared" si="0"/>
        <v>0.61377245508982</v>
      </c>
      <c r="H47" s="5" t="s">
        <v>415</v>
      </c>
      <c r="I47" s="5">
        <v>614799.73</v>
      </c>
      <c r="J47" s="5">
        <v>229784.34</v>
      </c>
      <c r="K47" s="6">
        <f t="shared" si="1"/>
        <v>0.959733713501686</v>
      </c>
      <c r="L47" s="5">
        <v>369512.25</v>
      </c>
      <c r="M47" s="5" t="s">
        <v>413</v>
      </c>
      <c r="N47" s="5" t="s">
        <v>42</v>
      </c>
      <c r="O47" s="5" t="s">
        <v>41</v>
      </c>
      <c r="P47" s="5" t="s">
        <v>41</v>
      </c>
    </row>
    <row r="48" spans="1:16">
      <c r="A48" s="5">
        <v>47</v>
      </c>
      <c r="B48" s="5">
        <v>2813</v>
      </c>
      <c r="C48" s="5" t="s">
        <v>1246</v>
      </c>
      <c r="D48" s="5">
        <v>1193</v>
      </c>
      <c r="E48" s="5">
        <v>118</v>
      </c>
      <c r="F48" s="5">
        <v>678</v>
      </c>
      <c r="G48" s="6">
        <f t="shared" si="0"/>
        <v>0.630697674418605</v>
      </c>
      <c r="H48" s="5" t="s">
        <v>710</v>
      </c>
      <c r="I48" s="5">
        <v>123400.14</v>
      </c>
      <c r="J48" s="5">
        <v>4019.34</v>
      </c>
      <c r="K48" s="6">
        <f t="shared" si="1"/>
        <v>0.794840543873052</v>
      </c>
      <c r="L48" s="5">
        <v>94888.7</v>
      </c>
      <c r="M48" s="5" t="s">
        <v>708</v>
      </c>
      <c r="N48" s="5" t="s">
        <v>28</v>
      </c>
      <c r="O48" s="5" t="s">
        <v>27</v>
      </c>
      <c r="P48" s="5" t="s">
        <v>27</v>
      </c>
    </row>
    <row r="49" spans="1:16">
      <c r="A49" s="5">
        <v>48</v>
      </c>
      <c r="B49" s="5">
        <v>110900</v>
      </c>
      <c r="C49" s="5" t="s">
        <v>1247</v>
      </c>
      <c r="D49" s="5">
        <v>781</v>
      </c>
      <c r="E49" s="5">
        <v>80</v>
      </c>
      <c r="F49" s="5">
        <v>445</v>
      </c>
      <c r="G49" s="6">
        <f t="shared" si="0"/>
        <v>0.634807417974322</v>
      </c>
      <c r="H49" s="5" t="s">
        <v>857</v>
      </c>
      <c r="I49" s="5">
        <v>42525.67</v>
      </c>
      <c r="J49" s="5">
        <v>2966.32</v>
      </c>
      <c r="K49" s="6">
        <f t="shared" si="1"/>
        <v>0.686734994381859</v>
      </c>
      <c r="L49" s="5">
        <v>27166.79</v>
      </c>
      <c r="M49" s="5" t="s">
        <v>856</v>
      </c>
      <c r="N49" s="5" t="s">
        <v>841</v>
      </c>
      <c r="O49" s="5" t="s">
        <v>1209</v>
      </c>
      <c r="P49" s="5" t="s">
        <v>1209</v>
      </c>
    </row>
    <row r="50" spans="1:16">
      <c r="A50" s="5">
        <v>49</v>
      </c>
      <c r="B50" s="5">
        <v>106568</v>
      </c>
      <c r="C50" s="5" t="s">
        <v>1248</v>
      </c>
      <c r="D50" s="5">
        <v>1149</v>
      </c>
      <c r="E50" s="5">
        <v>116</v>
      </c>
      <c r="F50" s="5">
        <v>670</v>
      </c>
      <c r="G50" s="6">
        <f t="shared" si="0"/>
        <v>0.648596321393998</v>
      </c>
      <c r="H50" s="5" t="s">
        <v>203</v>
      </c>
      <c r="I50" s="5">
        <v>53755.54</v>
      </c>
      <c r="J50" s="5">
        <v>4276.36</v>
      </c>
      <c r="K50" s="6">
        <f t="shared" si="1"/>
        <v>0.776000734046118</v>
      </c>
      <c r="L50" s="5">
        <v>38395.88</v>
      </c>
      <c r="M50" s="5" t="s">
        <v>201</v>
      </c>
      <c r="N50" s="5" t="s">
        <v>86</v>
      </c>
      <c r="O50" s="5" t="s">
        <v>85</v>
      </c>
      <c r="P50" s="5" t="s">
        <v>85</v>
      </c>
    </row>
    <row r="51" spans="1:16">
      <c r="A51" s="5">
        <v>50</v>
      </c>
      <c r="B51" s="5">
        <v>298747</v>
      </c>
      <c r="C51" s="5" t="s">
        <v>1249</v>
      </c>
      <c r="D51" s="5">
        <v>869</v>
      </c>
      <c r="E51" s="5">
        <v>130</v>
      </c>
      <c r="F51" s="5">
        <v>482</v>
      </c>
      <c r="G51" s="6">
        <f t="shared" si="0"/>
        <v>0.652232746955345</v>
      </c>
      <c r="H51" s="5" t="s">
        <v>553</v>
      </c>
      <c r="I51" s="5">
        <v>52996.18</v>
      </c>
      <c r="J51" s="5">
        <v>4818.98</v>
      </c>
      <c r="K51" s="6">
        <f t="shared" si="1"/>
        <v>0.828927376435326</v>
      </c>
      <c r="L51" s="5">
        <v>39935.4</v>
      </c>
      <c r="M51" s="5" t="s">
        <v>551</v>
      </c>
      <c r="N51" s="5" t="s">
        <v>42</v>
      </c>
      <c r="O51" s="5" t="s">
        <v>41</v>
      </c>
      <c r="P51" s="5" t="s">
        <v>41</v>
      </c>
    </row>
    <row r="52" spans="1:16">
      <c r="A52" s="5">
        <v>51</v>
      </c>
      <c r="B52" s="5">
        <v>104428</v>
      </c>
      <c r="C52" s="5" t="s">
        <v>1250</v>
      </c>
      <c r="D52" s="5">
        <v>2890</v>
      </c>
      <c r="E52" s="5">
        <v>1049</v>
      </c>
      <c r="F52" s="5">
        <v>1208</v>
      </c>
      <c r="G52" s="6">
        <f t="shared" si="0"/>
        <v>0.656165127648017</v>
      </c>
      <c r="H52" s="5" t="s">
        <v>333</v>
      </c>
      <c r="I52" s="5">
        <v>217873.4</v>
      </c>
      <c r="J52" s="5">
        <v>33623.47</v>
      </c>
      <c r="K52" s="6">
        <f t="shared" si="1"/>
        <v>0.849046184169514</v>
      </c>
      <c r="L52" s="5">
        <v>156436.7</v>
      </c>
      <c r="M52" s="5" t="s">
        <v>331</v>
      </c>
      <c r="N52" s="5" t="s">
        <v>298</v>
      </c>
      <c r="O52" s="5" t="s">
        <v>297</v>
      </c>
      <c r="P52" s="5" t="s">
        <v>297</v>
      </c>
    </row>
    <row r="53" spans="1:16">
      <c r="A53" s="5">
        <v>52</v>
      </c>
      <c r="B53" s="5">
        <v>2443</v>
      </c>
      <c r="C53" s="5" t="s">
        <v>1251</v>
      </c>
      <c r="D53" s="5">
        <v>2179</v>
      </c>
      <c r="E53" s="5">
        <v>172</v>
      </c>
      <c r="F53" s="5">
        <v>1329</v>
      </c>
      <c r="G53" s="6">
        <f t="shared" si="0"/>
        <v>0.662182361733931</v>
      </c>
      <c r="H53" s="5" t="s">
        <v>438</v>
      </c>
      <c r="I53" s="5">
        <v>164867.27</v>
      </c>
      <c r="J53" s="5">
        <v>6235.81</v>
      </c>
      <c r="K53" s="6">
        <f t="shared" si="1"/>
        <v>0.790154802836714</v>
      </c>
      <c r="L53" s="5">
        <v>125343.41</v>
      </c>
      <c r="M53" s="5" t="s">
        <v>436</v>
      </c>
      <c r="N53" s="5" t="s">
        <v>42</v>
      </c>
      <c r="O53" s="5" t="s">
        <v>41</v>
      </c>
      <c r="P53" s="5" t="s">
        <v>41</v>
      </c>
    </row>
    <row r="54" spans="1:16">
      <c r="A54" s="5">
        <v>53</v>
      </c>
      <c r="B54" s="5">
        <v>119262</v>
      </c>
      <c r="C54" s="5" t="s">
        <v>1252</v>
      </c>
      <c r="D54" s="5">
        <v>1590</v>
      </c>
      <c r="E54" s="5">
        <v>160</v>
      </c>
      <c r="F54" s="5">
        <v>950</v>
      </c>
      <c r="G54" s="6">
        <f t="shared" si="0"/>
        <v>0.664335664335664</v>
      </c>
      <c r="H54" s="5" t="s">
        <v>675</v>
      </c>
      <c r="I54" s="5">
        <v>80090.19</v>
      </c>
      <c r="J54" s="5">
        <v>5123.87</v>
      </c>
      <c r="K54" s="6">
        <f t="shared" si="1"/>
        <v>0.763875164207073</v>
      </c>
      <c r="L54" s="5">
        <v>57264.91</v>
      </c>
      <c r="M54" s="5" t="s">
        <v>673</v>
      </c>
      <c r="N54" s="5" t="s">
        <v>42</v>
      </c>
      <c r="O54" s="5" t="s">
        <v>41</v>
      </c>
      <c r="P54" s="5" t="s">
        <v>41</v>
      </c>
    </row>
    <row r="55" spans="1:16">
      <c r="A55" s="5">
        <v>54</v>
      </c>
      <c r="B55" s="5">
        <v>2326</v>
      </c>
      <c r="C55" s="5" t="s">
        <v>1253</v>
      </c>
      <c r="D55" s="5">
        <v>951</v>
      </c>
      <c r="E55" s="5">
        <v>217</v>
      </c>
      <c r="F55" s="5">
        <v>490</v>
      </c>
      <c r="G55" s="6">
        <f t="shared" si="0"/>
        <v>0.667574931880109</v>
      </c>
      <c r="H55" s="5" t="s">
        <v>46</v>
      </c>
      <c r="I55" s="5">
        <v>57241.12</v>
      </c>
      <c r="J55" s="5">
        <v>7444.79</v>
      </c>
      <c r="K55" s="6">
        <f t="shared" si="1"/>
        <v>0.786304733702263</v>
      </c>
      <c r="L55" s="5">
        <v>39155.09</v>
      </c>
      <c r="M55" s="5" t="s">
        <v>767</v>
      </c>
      <c r="N55" s="5" t="s">
        <v>19</v>
      </c>
      <c r="O55" s="5" t="s">
        <v>18</v>
      </c>
      <c r="P55" s="5" t="s">
        <v>18</v>
      </c>
    </row>
    <row r="56" spans="1:16">
      <c r="A56" s="5">
        <v>55</v>
      </c>
      <c r="B56" s="5">
        <v>2304</v>
      </c>
      <c r="C56" s="5" t="s">
        <v>1254</v>
      </c>
      <c r="D56" s="5">
        <v>1837</v>
      </c>
      <c r="E56" s="5">
        <v>333</v>
      </c>
      <c r="F56" s="5">
        <v>1024</v>
      </c>
      <c r="G56" s="6">
        <f t="shared" si="0"/>
        <v>0.680851063829787</v>
      </c>
      <c r="H56" s="5" t="s">
        <v>263</v>
      </c>
      <c r="I56" s="5">
        <v>112615.12</v>
      </c>
      <c r="J56" s="5">
        <v>14272.63</v>
      </c>
      <c r="K56" s="6">
        <f t="shared" si="1"/>
        <v>0.840144275378832</v>
      </c>
      <c r="L56" s="5">
        <v>82621.88</v>
      </c>
      <c r="M56" s="5" t="s">
        <v>261</v>
      </c>
      <c r="N56" s="5" t="s">
        <v>86</v>
      </c>
      <c r="O56" s="5" t="s">
        <v>85</v>
      </c>
      <c r="P56" s="5" t="s">
        <v>85</v>
      </c>
    </row>
    <row r="57" spans="1:16">
      <c r="A57" s="5">
        <v>56</v>
      </c>
      <c r="B57" s="5">
        <v>118758</v>
      </c>
      <c r="C57" s="5" t="s">
        <v>1255</v>
      </c>
      <c r="D57" s="5">
        <v>1401</v>
      </c>
      <c r="E57" s="5">
        <v>128</v>
      </c>
      <c r="F57" s="5">
        <v>870</v>
      </c>
      <c r="G57" s="6">
        <f t="shared" si="0"/>
        <v>0.683424980361351</v>
      </c>
      <c r="H57" s="5" t="s">
        <v>669</v>
      </c>
      <c r="I57" s="5">
        <v>102878.24</v>
      </c>
      <c r="J57" s="5">
        <v>4121.88</v>
      </c>
      <c r="K57" s="6">
        <f t="shared" si="1"/>
        <v>0.717036148355407</v>
      </c>
      <c r="L57" s="5">
        <v>70811.88</v>
      </c>
      <c r="M57" s="5" t="s">
        <v>667</v>
      </c>
      <c r="N57" s="5" t="s">
        <v>19</v>
      </c>
      <c r="O57" s="5" t="s">
        <v>18</v>
      </c>
      <c r="P57" s="5" t="s">
        <v>18</v>
      </c>
    </row>
    <row r="58" spans="1:16">
      <c r="A58" s="5">
        <v>57</v>
      </c>
      <c r="B58" s="5">
        <v>2804</v>
      </c>
      <c r="C58" s="5" t="s">
        <v>1256</v>
      </c>
      <c r="D58" s="5">
        <v>1872</v>
      </c>
      <c r="E58" s="5">
        <v>327</v>
      </c>
      <c r="F58" s="5">
        <v>1057</v>
      </c>
      <c r="G58" s="6">
        <f t="shared" si="0"/>
        <v>0.684142394822006</v>
      </c>
      <c r="H58" s="5" t="s">
        <v>494</v>
      </c>
      <c r="I58" s="5">
        <v>179986.78</v>
      </c>
      <c r="J58" s="5">
        <v>12518.89</v>
      </c>
      <c r="K58" s="6">
        <f t="shared" si="1"/>
        <v>0.836086726834619</v>
      </c>
      <c r="L58" s="5">
        <v>140017.68</v>
      </c>
      <c r="M58" s="5" t="s">
        <v>492</v>
      </c>
      <c r="N58" s="5" t="s">
        <v>19</v>
      </c>
      <c r="O58" s="5" t="s">
        <v>18</v>
      </c>
      <c r="P58" s="5" t="s">
        <v>18</v>
      </c>
    </row>
    <row r="59" spans="1:16">
      <c r="A59" s="5">
        <v>58</v>
      </c>
      <c r="B59" s="5">
        <v>101453</v>
      </c>
      <c r="C59" s="5" t="s">
        <v>1257</v>
      </c>
      <c r="D59" s="5">
        <v>2007</v>
      </c>
      <c r="E59" s="5">
        <v>512</v>
      </c>
      <c r="F59" s="5">
        <v>1027</v>
      </c>
      <c r="G59" s="6">
        <f t="shared" si="0"/>
        <v>0.68695652173913</v>
      </c>
      <c r="H59" s="5" t="s">
        <v>180</v>
      </c>
      <c r="I59" s="5">
        <v>121522.37</v>
      </c>
      <c r="J59" s="5">
        <v>18930.28</v>
      </c>
      <c r="K59" s="6">
        <f t="shared" si="1"/>
        <v>0.862360148818491</v>
      </c>
      <c r="L59" s="5">
        <v>88471.33</v>
      </c>
      <c r="M59" s="5" t="s">
        <v>178</v>
      </c>
      <c r="N59" s="5" t="s">
        <v>86</v>
      </c>
      <c r="O59" s="5" t="s">
        <v>85</v>
      </c>
      <c r="P59" s="5" t="s">
        <v>85</v>
      </c>
    </row>
    <row r="60" spans="1:16">
      <c r="A60" s="5">
        <v>59</v>
      </c>
      <c r="B60" s="5">
        <v>104838</v>
      </c>
      <c r="C60" s="5" t="s">
        <v>1258</v>
      </c>
      <c r="D60" s="5">
        <v>894</v>
      </c>
      <c r="E60" s="5">
        <v>167</v>
      </c>
      <c r="F60" s="5">
        <v>500</v>
      </c>
      <c r="G60" s="6">
        <f t="shared" si="0"/>
        <v>0.687757909215956</v>
      </c>
      <c r="H60" s="5" t="s">
        <v>339</v>
      </c>
      <c r="I60" s="5">
        <v>50849.27</v>
      </c>
      <c r="J60" s="5">
        <v>5824.44</v>
      </c>
      <c r="K60" s="6">
        <f t="shared" si="1"/>
        <v>0.779385507951946</v>
      </c>
      <c r="L60" s="5">
        <v>35091.7</v>
      </c>
      <c r="M60" s="5" t="s">
        <v>337</v>
      </c>
      <c r="N60" s="5" t="s">
        <v>298</v>
      </c>
      <c r="O60" s="5" t="s">
        <v>297</v>
      </c>
      <c r="P60" s="5" t="s">
        <v>297</v>
      </c>
    </row>
    <row r="61" spans="1:16">
      <c r="A61" s="5">
        <v>60</v>
      </c>
      <c r="B61" s="5">
        <v>117310</v>
      </c>
      <c r="C61" s="5" t="s">
        <v>1259</v>
      </c>
      <c r="D61" s="5">
        <v>1052</v>
      </c>
      <c r="E61" s="5">
        <v>134</v>
      </c>
      <c r="F61" s="5">
        <v>633</v>
      </c>
      <c r="G61" s="6">
        <f t="shared" si="0"/>
        <v>0.689542483660131</v>
      </c>
      <c r="H61" s="5" t="s">
        <v>758</v>
      </c>
      <c r="I61" s="5">
        <v>79703.41</v>
      </c>
      <c r="J61" s="5">
        <v>5308.25</v>
      </c>
      <c r="K61" s="6">
        <f t="shared" si="1"/>
        <v>0.865564775988115</v>
      </c>
      <c r="L61" s="5">
        <v>64393.83</v>
      </c>
      <c r="M61" s="5" t="s">
        <v>756</v>
      </c>
      <c r="N61" s="5" t="s">
        <v>28</v>
      </c>
      <c r="O61" s="5" t="s">
        <v>27</v>
      </c>
      <c r="P61" s="5" t="s">
        <v>27</v>
      </c>
    </row>
    <row r="62" spans="1:16">
      <c r="A62" s="5">
        <v>61</v>
      </c>
      <c r="B62" s="5">
        <v>303881</v>
      </c>
      <c r="C62" s="5" t="s">
        <v>1260</v>
      </c>
      <c r="D62" s="5">
        <v>670</v>
      </c>
      <c r="E62" s="5">
        <v>114</v>
      </c>
      <c r="F62" s="5">
        <v>384</v>
      </c>
      <c r="G62" s="6">
        <f t="shared" si="0"/>
        <v>0.690647482014389</v>
      </c>
      <c r="H62" s="5" t="s">
        <v>940</v>
      </c>
      <c r="I62" s="5">
        <v>36445.77</v>
      </c>
      <c r="J62" s="5">
        <v>3382.6</v>
      </c>
      <c r="K62" s="6">
        <f t="shared" si="1"/>
        <v>0.803296235660404</v>
      </c>
      <c r="L62" s="5">
        <v>26559.52</v>
      </c>
      <c r="M62" s="5" t="s">
        <v>939</v>
      </c>
      <c r="N62" s="5" t="s">
        <v>841</v>
      </c>
      <c r="O62" s="5" t="s">
        <v>1209</v>
      </c>
      <c r="P62" s="5" t="s">
        <v>1209</v>
      </c>
    </row>
    <row r="63" spans="1:16">
      <c r="A63" s="5">
        <v>62</v>
      </c>
      <c r="B63" s="5">
        <v>103639</v>
      </c>
      <c r="C63" s="5" t="s">
        <v>1261</v>
      </c>
      <c r="D63" s="5">
        <v>1728</v>
      </c>
      <c r="E63" s="5">
        <v>215</v>
      </c>
      <c r="F63" s="5">
        <v>1045</v>
      </c>
      <c r="G63" s="6">
        <f t="shared" si="0"/>
        <v>0.690680766688698</v>
      </c>
      <c r="H63" s="5" t="s">
        <v>186</v>
      </c>
      <c r="I63" s="5">
        <v>125063.69</v>
      </c>
      <c r="J63" s="5">
        <v>7145.8</v>
      </c>
      <c r="K63" s="6">
        <f t="shared" si="1"/>
        <v>0.809474711598045</v>
      </c>
      <c r="L63" s="5">
        <v>95451.55</v>
      </c>
      <c r="M63" s="5" t="s">
        <v>184</v>
      </c>
      <c r="N63" s="5" t="s">
        <v>86</v>
      </c>
      <c r="O63" s="5" t="s">
        <v>85</v>
      </c>
      <c r="P63" s="5" t="s">
        <v>85</v>
      </c>
    </row>
    <row r="64" spans="1:16">
      <c r="A64" s="5">
        <v>63</v>
      </c>
      <c r="B64" s="5">
        <v>138202</v>
      </c>
      <c r="C64" s="5" t="s">
        <v>1262</v>
      </c>
      <c r="D64" s="5">
        <v>1793</v>
      </c>
      <c r="E64" s="5">
        <v>378</v>
      </c>
      <c r="F64" s="5">
        <v>981</v>
      </c>
      <c r="G64" s="6">
        <f t="shared" si="0"/>
        <v>0.693286219081272</v>
      </c>
      <c r="H64" s="5" t="s">
        <v>251</v>
      </c>
      <c r="I64" s="5">
        <v>186343.57</v>
      </c>
      <c r="J64" s="5">
        <v>12970.48</v>
      </c>
      <c r="K64" s="6">
        <f t="shared" si="1"/>
        <v>0.770322949195864</v>
      </c>
      <c r="L64" s="5">
        <v>133553.27</v>
      </c>
      <c r="M64" s="5" t="s">
        <v>249</v>
      </c>
      <c r="N64" s="5" t="s">
        <v>86</v>
      </c>
      <c r="O64" s="5" t="s">
        <v>85</v>
      </c>
      <c r="P64" s="5" t="s">
        <v>85</v>
      </c>
    </row>
    <row r="65" spans="1:16">
      <c r="A65" s="5">
        <v>64</v>
      </c>
      <c r="B65" s="5">
        <v>2875</v>
      </c>
      <c r="C65" s="5" t="s">
        <v>1263</v>
      </c>
      <c r="D65" s="5">
        <v>5364</v>
      </c>
      <c r="E65" s="5">
        <v>4216</v>
      </c>
      <c r="F65" s="5">
        <v>800</v>
      </c>
      <c r="G65" s="6">
        <f t="shared" si="0"/>
        <v>0.696864111498258</v>
      </c>
      <c r="H65" s="5" t="s">
        <v>374</v>
      </c>
      <c r="I65" s="5">
        <v>226549.24</v>
      </c>
      <c r="J65" s="5">
        <v>139603.25</v>
      </c>
      <c r="K65" s="6">
        <f t="shared" si="1"/>
        <v>0.824246983673428</v>
      </c>
      <c r="L65" s="5">
        <v>71664.97</v>
      </c>
      <c r="M65" s="5" t="s">
        <v>372</v>
      </c>
      <c r="N65" s="5" t="s">
        <v>65</v>
      </c>
      <c r="O65" s="5" t="s">
        <v>64</v>
      </c>
      <c r="P65" s="5" t="s">
        <v>64</v>
      </c>
    </row>
    <row r="66" spans="1:16">
      <c r="A66" s="5">
        <v>65</v>
      </c>
      <c r="B66" s="5">
        <v>2853</v>
      </c>
      <c r="C66" s="5" t="s">
        <v>1264</v>
      </c>
      <c r="D66" s="5">
        <v>920</v>
      </c>
      <c r="E66" s="5">
        <v>46</v>
      </c>
      <c r="F66" s="5">
        <v>613</v>
      </c>
      <c r="G66" s="6">
        <f t="shared" ref="G66:G129" si="2">F66/(D66-E66)</f>
        <v>0.70137299771167</v>
      </c>
      <c r="H66" s="5" t="s">
        <v>350</v>
      </c>
      <c r="I66" s="5">
        <v>62112.4</v>
      </c>
      <c r="J66" s="5">
        <v>2140.53</v>
      </c>
      <c r="K66" s="6">
        <f t="shared" ref="K66:K129" si="3">L66/(I66-J66)</f>
        <v>0.830086172067004</v>
      </c>
      <c r="L66" s="5">
        <v>49781.82</v>
      </c>
      <c r="M66" s="5" t="s">
        <v>348</v>
      </c>
      <c r="N66" s="5" t="s">
        <v>65</v>
      </c>
      <c r="O66" s="5" t="s">
        <v>64</v>
      </c>
      <c r="P66" s="5" t="s">
        <v>64</v>
      </c>
    </row>
    <row r="67" spans="1:16">
      <c r="A67" s="5">
        <v>66</v>
      </c>
      <c r="B67" s="5">
        <v>2408</v>
      </c>
      <c r="C67" s="5" t="s">
        <v>1265</v>
      </c>
      <c r="D67" s="5">
        <v>969</v>
      </c>
      <c r="E67" s="5">
        <v>225</v>
      </c>
      <c r="F67" s="5">
        <v>522</v>
      </c>
      <c r="G67" s="6">
        <f t="shared" si="2"/>
        <v>0.701612903225806</v>
      </c>
      <c r="H67" s="5" t="s">
        <v>421</v>
      </c>
      <c r="I67" s="5">
        <v>1171588.57</v>
      </c>
      <c r="J67" s="5">
        <v>7318.35</v>
      </c>
      <c r="K67" s="6">
        <f t="shared" si="3"/>
        <v>0.992799609698855</v>
      </c>
      <c r="L67" s="5">
        <v>1155887.02</v>
      </c>
      <c r="M67" s="5" t="s">
        <v>419</v>
      </c>
      <c r="N67" s="5" t="s">
        <v>42</v>
      </c>
      <c r="O67" s="5" t="s">
        <v>41</v>
      </c>
      <c r="P67" s="5" t="s">
        <v>41</v>
      </c>
    </row>
    <row r="68" spans="1:16">
      <c r="A68" s="5">
        <v>67</v>
      </c>
      <c r="B68" s="5">
        <v>118151</v>
      </c>
      <c r="C68" s="5" t="s">
        <v>1266</v>
      </c>
      <c r="D68" s="5">
        <v>1546</v>
      </c>
      <c r="E68" s="5">
        <v>153</v>
      </c>
      <c r="F68" s="5">
        <v>982</v>
      </c>
      <c r="G68" s="6">
        <f t="shared" si="2"/>
        <v>0.704953338119167</v>
      </c>
      <c r="H68" s="5" t="s">
        <v>547</v>
      </c>
      <c r="I68" s="5">
        <v>83594.98</v>
      </c>
      <c r="J68" s="5">
        <v>5265.97</v>
      </c>
      <c r="K68" s="6">
        <f t="shared" si="3"/>
        <v>0.818006764032892</v>
      </c>
      <c r="L68" s="5">
        <v>64073.66</v>
      </c>
      <c r="M68" s="5" t="s">
        <v>545</v>
      </c>
      <c r="N68" s="5" t="s">
        <v>19</v>
      </c>
      <c r="O68" s="5" t="s">
        <v>18</v>
      </c>
      <c r="P68" s="5" t="s">
        <v>18</v>
      </c>
    </row>
    <row r="69" spans="1:16">
      <c r="A69" s="5">
        <v>68</v>
      </c>
      <c r="B69" s="5">
        <v>2714</v>
      </c>
      <c r="C69" s="5" t="s">
        <v>1267</v>
      </c>
      <c r="D69" s="5">
        <v>1639</v>
      </c>
      <c r="E69" s="5">
        <v>212</v>
      </c>
      <c r="F69" s="5">
        <v>1006</v>
      </c>
      <c r="G69" s="6">
        <f t="shared" si="2"/>
        <v>0.704975473020322</v>
      </c>
      <c r="H69" s="5" t="s">
        <v>52</v>
      </c>
      <c r="I69" s="5">
        <v>100595.87</v>
      </c>
      <c r="J69" s="5">
        <v>8014.89</v>
      </c>
      <c r="K69" s="6">
        <f t="shared" si="3"/>
        <v>0.79936980576356</v>
      </c>
      <c r="L69" s="5">
        <v>74006.44</v>
      </c>
      <c r="M69" s="5" t="s">
        <v>627</v>
      </c>
      <c r="N69" s="5" t="s">
        <v>19</v>
      </c>
      <c r="O69" s="5" t="s">
        <v>18</v>
      </c>
      <c r="P69" s="5" t="s">
        <v>18</v>
      </c>
    </row>
    <row r="70" spans="1:16">
      <c r="A70" s="5">
        <v>69</v>
      </c>
      <c r="B70" s="5">
        <v>103198</v>
      </c>
      <c r="C70" s="5" t="s">
        <v>1268</v>
      </c>
      <c r="D70" s="5">
        <v>2457</v>
      </c>
      <c r="E70" s="5">
        <v>825</v>
      </c>
      <c r="F70" s="5">
        <v>1151</v>
      </c>
      <c r="G70" s="6">
        <f t="shared" si="2"/>
        <v>0.705269607843137</v>
      </c>
      <c r="H70" s="5" t="s">
        <v>506</v>
      </c>
      <c r="I70" s="5">
        <v>173458.37</v>
      </c>
      <c r="J70" s="5">
        <v>29734.49</v>
      </c>
      <c r="K70" s="6">
        <f t="shared" si="3"/>
        <v>0.86535800452924</v>
      </c>
      <c r="L70" s="5">
        <v>124372.61</v>
      </c>
      <c r="M70" s="5" t="s">
        <v>504</v>
      </c>
      <c r="N70" s="5" t="s">
        <v>42</v>
      </c>
      <c r="O70" s="5" t="s">
        <v>41</v>
      </c>
      <c r="P70" s="5" t="s">
        <v>41</v>
      </c>
    </row>
    <row r="71" spans="1:16">
      <c r="A71" s="5">
        <v>70</v>
      </c>
      <c r="B71" s="5">
        <v>113833</v>
      </c>
      <c r="C71" s="5" t="s">
        <v>1269</v>
      </c>
      <c r="D71" s="5">
        <v>1784</v>
      </c>
      <c r="E71" s="5">
        <v>269</v>
      </c>
      <c r="F71" s="5">
        <v>1071</v>
      </c>
      <c r="G71" s="6">
        <f t="shared" si="2"/>
        <v>0.706930693069307</v>
      </c>
      <c r="H71" s="5" t="s">
        <v>215</v>
      </c>
      <c r="I71" s="5">
        <v>126627.08</v>
      </c>
      <c r="J71" s="5">
        <v>10123.11</v>
      </c>
      <c r="K71" s="6">
        <f t="shared" si="3"/>
        <v>0.841990534743151</v>
      </c>
      <c r="L71" s="5">
        <v>98095.24</v>
      </c>
      <c r="M71" s="5" t="s">
        <v>213</v>
      </c>
      <c r="N71" s="5" t="s">
        <v>86</v>
      </c>
      <c r="O71" s="5" t="s">
        <v>85</v>
      </c>
      <c r="P71" s="5" t="s">
        <v>85</v>
      </c>
    </row>
    <row r="72" spans="1:16">
      <c r="A72" s="5">
        <v>71</v>
      </c>
      <c r="B72" s="5">
        <v>2820</v>
      </c>
      <c r="C72" s="5" t="s">
        <v>1270</v>
      </c>
      <c r="D72" s="5">
        <v>1804</v>
      </c>
      <c r="E72" s="5">
        <v>134</v>
      </c>
      <c r="F72" s="5">
        <v>1186</v>
      </c>
      <c r="G72" s="6">
        <f t="shared" si="2"/>
        <v>0.710179640718563</v>
      </c>
      <c r="H72" s="5" t="s">
        <v>697</v>
      </c>
      <c r="I72" s="5">
        <v>143562.22</v>
      </c>
      <c r="J72" s="5">
        <v>6327.87</v>
      </c>
      <c r="K72" s="6">
        <f t="shared" si="3"/>
        <v>0.829416031773386</v>
      </c>
      <c r="L72" s="5">
        <v>113824.37</v>
      </c>
      <c r="M72" s="5" t="s">
        <v>686</v>
      </c>
      <c r="N72" s="5" t="s">
        <v>28</v>
      </c>
      <c r="O72" s="5" t="s">
        <v>27</v>
      </c>
      <c r="P72" s="5" t="s">
        <v>27</v>
      </c>
    </row>
    <row r="73" spans="1:16">
      <c r="A73" s="5">
        <v>72</v>
      </c>
      <c r="B73" s="5">
        <v>118074</v>
      </c>
      <c r="C73" s="5" t="s">
        <v>1271</v>
      </c>
      <c r="D73" s="5">
        <v>2693</v>
      </c>
      <c r="E73" s="5">
        <v>208</v>
      </c>
      <c r="F73" s="5">
        <v>1769</v>
      </c>
      <c r="G73" s="6">
        <f t="shared" si="2"/>
        <v>0.711871227364185</v>
      </c>
      <c r="H73" s="5" t="s">
        <v>233</v>
      </c>
      <c r="I73" s="5">
        <v>206253.72</v>
      </c>
      <c r="J73" s="5">
        <v>10232.46</v>
      </c>
      <c r="K73" s="6">
        <f t="shared" si="3"/>
        <v>0.878021700299243</v>
      </c>
      <c r="L73" s="5">
        <v>172110.92</v>
      </c>
      <c r="M73" s="5" t="s">
        <v>231</v>
      </c>
      <c r="N73" s="5" t="s">
        <v>86</v>
      </c>
      <c r="O73" s="5" t="s">
        <v>85</v>
      </c>
      <c r="P73" s="5" t="s">
        <v>85</v>
      </c>
    </row>
    <row r="74" spans="1:16">
      <c r="A74" s="5">
        <v>73</v>
      </c>
      <c r="B74" s="5">
        <v>105910</v>
      </c>
      <c r="C74" s="5" t="s">
        <v>1272</v>
      </c>
      <c r="D74" s="5">
        <v>2511</v>
      </c>
      <c r="E74" s="5">
        <v>375</v>
      </c>
      <c r="F74" s="5">
        <v>1522</v>
      </c>
      <c r="G74" s="6">
        <f t="shared" si="2"/>
        <v>0.712546816479401</v>
      </c>
      <c r="H74" s="5" t="s">
        <v>729</v>
      </c>
      <c r="I74" s="5">
        <v>221117.76</v>
      </c>
      <c r="J74" s="5">
        <v>14853.54</v>
      </c>
      <c r="K74" s="6">
        <f t="shared" si="3"/>
        <v>0.865984367041458</v>
      </c>
      <c r="L74" s="5">
        <v>178621.59</v>
      </c>
      <c r="M74" s="5" t="s">
        <v>728</v>
      </c>
      <c r="N74" s="5" t="s">
        <v>28</v>
      </c>
      <c r="O74" s="5" t="s">
        <v>27</v>
      </c>
      <c r="P74" s="5" t="s">
        <v>27</v>
      </c>
    </row>
    <row r="75" spans="1:16">
      <c r="A75" s="5">
        <v>74</v>
      </c>
      <c r="B75" s="5">
        <v>106399</v>
      </c>
      <c r="C75" s="5" t="s">
        <v>1273</v>
      </c>
      <c r="D75" s="5">
        <v>1912</v>
      </c>
      <c r="E75" s="5">
        <v>146</v>
      </c>
      <c r="F75" s="5">
        <v>1262</v>
      </c>
      <c r="G75" s="6">
        <f t="shared" si="2"/>
        <v>0.714609286523216</v>
      </c>
      <c r="H75" s="5" t="s">
        <v>197</v>
      </c>
      <c r="I75" s="5">
        <v>166577.66</v>
      </c>
      <c r="J75" s="5">
        <v>8183.17</v>
      </c>
      <c r="K75" s="6">
        <f t="shared" si="3"/>
        <v>0.88734696516274</v>
      </c>
      <c r="L75" s="5">
        <v>140550.87</v>
      </c>
      <c r="M75" s="5" t="s">
        <v>196</v>
      </c>
      <c r="N75" s="5" t="s">
        <v>86</v>
      </c>
      <c r="O75" s="5" t="s">
        <v>85</v>
      </c>
      <c r="P75" s="5" t="s">
        <v>85</v>
      </c>
    </row>
    <row r="76" spans="1:16">
      <c r="A76" s="5">
        <v>75</v>
      </c>
      <c r="B76" s="5">
        <v>106865</v>
      </c>
      <c r="C76" s="5" t="s">
        <v>1274</v>
      </c>
      <c r="D76" s="5">
        <v>970</v>
      </c>
      <c r="E76" s="5">
        <v>101</v>
      </c>
      <c r="F76" s="5">
        <v>621</v>
      </c>
      <c r="G76" s="6">
        <f t="shared" si="2"/>
        <v>0.714614499424626</v>
      </c>
      <c r="H76" s="5" t="s">
        <v>740</v>
      </c>
      <c r="I76" s="5">
        <v>82471.29</v>
      </c>
      <c r="J76" s="5">
        <v>3631.52</v>
      </c>
      <c r="K76" s="6">
        <f t="shared" si="3"/>
        <v>0.832931399977448</v>
      </c>
      <c r="L76" s="5">
        <v>65668.12</v>
      </c>
      <c r="M76" s="5" t="s">
        <v>738</v>
      </c>
      <c r="N76" s="5" t="s">
        <v>28</v>
      </c>
      <c r="O76" s="5" t="s">
        <v>27</v>
      </c>
      <c r="P76" s="5" t="s">
        <v>27</v>
      </c>
    </row>
    <row r="77" spans="1:16">
      <c r="A77" s="5">
        <v>76</v>
      </c>
      <c r="B77" s="5">
        <v>297863</v>
      </c>
      <c r="C77" s="5" t="s">
        <v>1275</v>
      </c>
      <c r="D77" s="5">
        <v>2211</v>
      </c>
      <c r="E77" s="5">
        <v>203</v>
      </c>
      <c r="F77" s="5">
        <v>1435</v>
      </c>
      <c r="G77" s="6">
        <f t="shared" si="2"/>
        <v>0.714641434262948</v>
      </c>
      <c r="H77" s="5" t="s">
        <v>693</v>
      </c>
      <c r="I77" s="5">
        <v>153878.98</v>
      </c>
      <c r="J77" s="5">
        <v>7381.21</v>
      </c>
      <c r="K77" s="6">
        <f t="shared" si="3"/>
        <v>0.856700344312408</v>
      </c>
      <c r="L77" s="5">
        <v>125504.69</v>
      </c>
      <c r="M77" s="5" t="s">
        <v>691</v>
      </c>
      <c r="N77" s="5" t="s">
        <v>19</v>
      </c>
      <c r="O77" s="5" t="s">
        <v>18</v>
      </c>
      <c r="P77" s="5" t="s">
        <v>18</v>
      </c>
    </row>
    <row r="78" spans="1:16">
      <c r="A78" s="5">
        <v>77</v>
      </c>
      <c r="B78" s="5">
        <v>110905</v>
      </c>
      <c r="C78" s="5" t="s">
        <v>1276</v>
      </c>
      <c r="D78" s="5">
        <v>1167</v>
      </c>
      <c r="E78" s="5">
        <v>245</v>
      </c>
      <c r="F78" s="5">
        <v>659</v>
      </c>
      <c r="G78" s="6">
        <f t="shared" si="2"/>
        <v>0.714750542299349</v>
      </c>
      <c r="H78" s="5" t="s">
        <v>788</v>
      </c>
      <c r="I78" s="5">
        <v>98471.27</v>
      </c>
      <c r="J78" s="5">
        <v>11701.39</v>
      </c>
      <c r="K78" s="6">
        <f t="shared" si="3"/>
        <v>0.625670566791149</v>
      </c>
      <c r="L78" s="5">
        <v>54289.36</v>
      </c>
      <c r="M78" s="5" t="s">
        <v>861</v>
      </c>
      <c r="N78" s="5" t="s">
        <v>841</v>
      </c>
      <c r="O78" s="5" t="s">
        <v>1209</v>
      </c>
      <c r="P78" s="5" t="s">
        <v>1209</v>
      </c>
    </row>
    <row r="79" spans="1:16">
      <c r="A79" s="5">
        <v>78</v>
      </c>
      <c r="B79" s="5">
        <v>113025</v>
      </c>
      <c r="C79" s="5" t="s">
        <v>1277</v>
      </c>
      <c r="D79" s="5">
        <v>1456</v>
      </c>
      <c r="E79" s="5">
        <v>163</v>
      </c>
      <c r="F79" s="5">
        <v>925</v>
      </c>
      <c r="G79" s="6">
        <f t="shared" si="2"/>
        <v>0.7153905645785</v>
      </c>
      <c r="H79" s="5" t="s">
        <v>209</v>
      </c>
      <c r="I79" s="5">
        <v>82711.36</v>
      </c>
      <c r="J79" s="5">
        <v>7480.26</v>
      </c>
      <c r="K79" s="6">
        <f t="shared" si="3"/>
        <v>0.817631139249592</v>
      </c>
      <c r="L79" s="5">
        <v>61511.29</v>
      </c>
      <c r="M79" s="5" t="s">
        <v>207</v>
      </c>
      <c r="N79" s="5" t="s">
        <v>86</v>
      </c>
      <c r="O79" s="5" t="s">
        <v>85</v>
      </c>
      <c r="P79" s="5" t="s">
        <v>85</v>
      </c>
    </row>
    <row r="80" spans="1:16">
      <c r="A80" s="5">
        <v>79</v>
      </c>
      <c r="B80" s="5">
        <v>2520</v>
      </c>
      <c r="C80" s="5" t="s">
        <v>1278</v>
      </c>
      <c r="D80" s="5">
        <v>2629</v>
      </c>
      <c r="E80" s="5">
        <v>185</v>
      </c>
      <c r="F80" s="5">
        <v>1755</v>
      </c>
      <c r="G80" s="6">
        <f t="shared" si="2"/>
        <v>0.718085106382979</v>
      </c>
      <c r="H80" s="5" t="s">
        <v>588</v>
      </c>
      <c r="I80" s="5">
        <v>161631.73</v>
      </c>
      <c r="J80" s="5">
        <v>6440.19</v>
      </c>
      <c r="K80" s="6">
        <f t="shared" si="3"/>
        <v>0.846187942976788</v>
      </c>
      <c r="L80" s="5">
        <v>131321.21</v>
      </c>
      <c r="M80" s="5" t="s">
        <v>293</v>
      </c>
      <c r="N80" s="5" t="s">
        <v>42</v>
      </c>
      <c r="O80" s="5" t="s">
        <v>41</v>
      </c>
      <c r="P80" s="5" t="s">
        <v>41</v>
      </c>
    </row>
    <row r="81" spans="1:16">
      <c r="A81" s="5">
        <v>80</v>
      </c>
      <c r="B81" s="5">
        <v>106485</v>
      </c>
      <c r="C81" s="5" t="s">
        <v>1279</v>
      </c>
      <c r="D81" s="5">
        <v>1234</v>
      </c>
      <c r="E81" s="5">
        <v>140</v>
      </c>
      <c r="F81" s="5">
        <v>787</v>
      </c>
      <c r="G81" s="6">
        <f t="shared" si="2"/>
        <v>0.719378427787934</v>
      </c>
      <c r="H81" s="5" t="s">
        <v>270</v>
      </c>
      <c r="I81" s="5">
        <v>98708.66</v>
      </c>
      <c r="J81" s="5">
        <v>4660.64</v>
      </c>
      <c r="K81" s="6">
        <f t="shared" si="3"/>
        <v>0.863814889457535</v>
      </c>
      <c r="L81" s="5">
        <v>81240.08</v>
      </c>
      <c r="M81" s="5" t="s">
        <v>733</v>
      </c>
      <c r="N81" s="5" t="s">
        <v>28</v>
      </c>
      <c r="O81" s="5" t="s">
        <v>27</v>
      </c>
      <c r="P81" s="5" t="s">
        <v>27</v>
      </c>
    </row>
    <row r="82" spans="1:16">
      <c r="A82" s="5">
        <v>81</v>
      </c>
      <c r="B82" s="5">
        <v>2751</v>
      </c>
      <c r="C82" s="5" t="s">
        <v>1280</v>
      </c>
      <c r="D82" s="5">
        <v>1491</v>
      </c>
      <c r="E82" s="5">
        <v>97</v>
      </c>
      <c r="F82" s="5">
        <v>1004</v>
      </c>
      <c r="G82" s="6">
        <f t="shared" si="2"/>
        <v>0.720229555236729</v>
      </c>
      <c r="H82" s="5" t="s">
        <v>126</v>
      </c>
      <c r="I82" s="5">
        <v>94461.39</v>
      </c>
      <c r="J82" s="5">
        <v>4309.66</v>
      </c>
      <c r="K82" s="6">
        <f t="shared" si="3"/>
        <v>0.852994945299441</v>
      </c>
      <c r="L82" s="5">
        <v>76898.97</v>
      </c>
      <c r="M82" s="5" t="s">
        <v>124</v>
      </c>
      <c r="N82" s="5" t="s">
        <v>86</v>
      </c>
      <c r="O82" s="5" t="s">
        <v>85</v>
      </c>
      <c r="P82" s="5" t="s">
        <v>85</v>
      </c>
    </row>
    <row r="83" spans="1:16">
      <c r="A83" s="5">
        <v>82</v>
      </c>
      <c r="B83" s="5">
        <v>2905</v>
      </c>
      <c r="C83" s="5" t="s">
        <v>1281</v>
      </c>
      <c r="D83" s="5">
        <v>1100</v>
      </c>
      <c r="E83" s="5">
        <v>184</v>
      </c>
      <c r="F83" s="5">
        <v>660</v>
      </c>
      <c r="G83" s="6">
        <f t="shared" si="2"/>
        <v>0.720524017467249</v>
      </c>
      <c r="H83" s="5" t="s">
        <v>303</v>
      </c>
      <c r="I83" s="5">
        <v>65110.23</v>
      </c>
      <c r="J83" s="5">
        <v>5637.09</v>
      </c>
      <c r="K83" s="6">
        <f t="shared" si="3"/>
        <v>0.853670413231923</v>
      </c>
      <c r="L83" s="5">
        <v>50770.46</v>
      </c>
      <c r="M83" s="5" t="s">
        <v>301</v>
      </c>
      <c r="N83" s="5" t="s">
        <v>298</v>
      </c>
      <c r="O83" s="5" t="s">
        <v>297</v>
      </c>
      <c r="P83" s="5" t="s">
        <v>297</v>
      </c>
    </row>
    <row r="84" spans="1:16">
      <c r="A84" s="5">
        <v>83</v>
      </c>
      <c r="B84" s="5">
        <v>2414</v>
      </c>
      <c r="C84" s="5" t="s">
        <v>1282</v>
      </c>
      <c r="D84" s="5">
        <v>1626</v>
      </c>
      <c r="E84" s="5">
        <v>82</v>
      </c>
      <c r="F84" s="5">
        <v>1113</v>
      </c>
      <c r="G84" s="6">
        <f t="shared" si="2"/>
        <v>0.720854922279793</v>
      </c>
      <c r="H84" s="5" t="s">
        <v>144</v>
      </c>
      <c r="I84" s="5">
        <v>118094.89</v>
      </c>
      <c r="J84" s="5">
        <v>3329.66</v>
      </c>
      <c r="K84" s="6">
        <f t="shared" si="3"/>
        <v>0.868934606761996</v>
      </c>
      <c r="L84" s="5">
        <v>99723.48</v>
      </c>
      <c r="M84" s="5" t="s">
        <v>142</v>
      </c>
      <c r="N84" s="5" t="s">
        <v>86</v>
      </c>
      <c r="O84" s="5" t="s">
        <v>85</v>
      </c>
      <c r="P84" s="5" t="s">
        <v>85</v>
      </c>
    </row>
    <row r="85" spans="1:16">
      <c r="A85" s="5">
        <v>84</v>
      </c>
      <c r="B85" s="5">
        <v>2741</v>
      </c>
      <c r="C85" s="5" t="s">
        <v>1283</v>
      </c>
      <c r="D85" s="5">
        <v>4171</v>
      </c>
      <c r="E85" s="5">
        <v>1322</v>
      </c>
      <c r="F85" s="5">
        <v>2059</v>
      </c>
      <c r="G85" s="6">
        <f t="shared" si="2"/>
        <v>0.722709722709723</v>
      </c>
      <c r="H85" s="5" t="s">
        <v>138</v>
      </c>
      <c r="I85" s="5">
        <v>243340.71</v>
      </c>
      <c r="J85" s="5">
        <v>39793.39</v>
      </c>
      <c r="K85" s="6">
        <f t="shared" si="3"/>
        <v>0.837796881825808</v>
      </c>
      <c r="L85" s="5">
        <v>170531.31</v>
      </c>
      <c r="M85" s="5" t="s">
        <v>136</v>
      </c>
      <c r="N85" s="5" t="s">
        <v>86</v>
      </c>
      <c r="O85" s="5" t="s">
        <v>85</v>
      </c>
      <c r="P85" s="5" t="s">
        <v>85</v>
      </c>
    </row>
    <row r="86" spans="1:16">
      <c r="A86" s="5">
        <v>85</v>
      </c>
      <c r="B86" s="5">
        <v>2851</v>
      </c>
      <c r="C86" s="5" t="s">
        <v>1284</v>
      </c>
      <c r="D86" s="5">
        <v>1891</v>
      </c>
      <c r="E86" s="5">
        <v>993</v>
      </c>
      <c r="F86" s="5">
        <v>649</v>
      </c>
      <c r="G86" s="6">
        <f t="shared" si="2"/>
        <v>0.72271714922049</v>
      </c>
      <c r="H86" s="5" t="s">
        <v>70</v>
      </c>
      <c r="I86" s="5">
        <v>84495.51</v>
      </c>
      <c r="J86" s="5">
        <v>26345.73</v>
      </c>
      <c r="K86" s="6">
        <f t="shared" si="3"/>
        <v>0.849003040080289</v>
      </c>
      <c r="L86" s="5">
        <v>49369.34</v>
      </c>
      <c r="M86" s="5" t="s">
        <v>68</v>
      </c>
      <c r="N86" s="5" t="s">
        <v>65</v>
      </c>
      <c r="O86" s="5" t="s">
        <v>64</v>
      </c>
      <c r="P86" s="5" t="s">
        <v>64</v>
      </c>
    </row>
    <row r="87" spans="1:16">
      <c r="A87" s="5">
        <v>86</v>
      </c>
      <c r="B87" s="5">
        <v>126918</v>
      </c>
      <c r="C87" s="5" t="s">
        <v>1285</v>
      </c>
      <c r="D87" s="5">
        <v>581</v>
      </c>
      <c r="E87" s="5">
        <v>54</v>
      </c>
      <c r="F87" s="5">
        <v>381</v>
      </c>
      <c r="G87" s="6">
        <f t="shared" si="2"/>
        <v>0.722960151802656</v>
      </c>
      <c r="H87" s="5" t="s">
        <v>907</v>
      </c>
      <c r="I87" s="5">
        <v>32387.76</v>
      </c>
      <c r="J87" s="5">
        <v>1649.9</v>
      </c>
      <c r="K87" s="6">
        <f t="shared" si="3"/>
        <v>0.73150765863336</v>
      </c>
      <c r="L87" s="5">
        <v>22484.98</v>
      </c>
      <c r="M87" s="5" t="s">
        <v>906</v>
      </c>
      <c r="N87" s="5" t="s">
        <v>903</v>
      </c>
      <c r="O87" s="5" t="s">
        <v>1202</v>
      </c>
      <c r="P87" s="5" t="s">
        <v>1202</v>
      </c>
    </row>
    <row r="88" spans="1:16">
      <c r="A88" s="5">
        <v>87</v>
      </c>
      <c r="B88" s="5">
        <v>108656</v>
      </c>
      <c r="C88" s="5" t="s">
        <v>1286</v>
      </c>
      <c r="D88" s="5">
        <v>1637</v>
      </c>
      <c r="E88" s="5">
        <v>258</v>
      </c>
      <c r="F88" s="5">
        <v>1003</v>
      </c>
      <c r="G88" s="6">
        <f t="shared" si="2"/>
        <v>0.727338651196519</v>
      </c>
      <c r="H88" s="5" t="s">
        <v>801</v>
      </c>
      <c r="I88" s="5">
        <v>190448.03</v>
      </c>
      <c r="J88" s="5">
        <v>12522.92</v>
      </c>
      <c r="K88" s="6">
        <f t="shared" si="3"/>
        <v>0.91674396042245</v>
      </c>
      <c r="L88" s="5">
        <v>163111.77</v>
      </c>
      <c r="M88" s="5" t="s">
        <v>799</v>
      </c>
      <c r="N88" s="5" t="s">
        <v>56</v>
      </c>
      <c r="O88" s="5" t="s">
        <v>55</v>
      </c>
      <c r="P88" s="5" t="s">
        <v>55</v>
      </c>
    </row>
    <row r="89" spans="1:16">
      <c r="A89" s="5">
        <v>88</v>
      </c>
      <c r="B89" s="5">
        <v>2881</v>
      </c>
      <c r="C89" s="5" t="s">
        <v>1287</v>
      </c>
      <c r="D89" s="5">
        <v>4447</v>
      </c>
      <c r="E89" s="5">
        <v>2262</v>
      </c>
      <c r="F89" s="5">
        <v>1595</v>
      </c>
      <c r="G89" s="6">
        <f t="shared" si="2"/>
        <v>0.729977116704805</v>
      </c>
      <c r="H89" s="5" t="s">
        <v>271</v>
      </c>
      <c r="I89" s="5">
        <v>312618.2</v>
      </c>
      <c r="J89" s="5">
        <v>68203.39</v>
      </c>
      <c r="K89" s="6">
        <f t="shared" si="3"/>
        <v>0.877413115841876</v>
      </c>
      <c r="L89" s="5">
        <v>214452.76</v>
      </c>
      <c r="M89" s="5" t="s">
        <v>269</v>
      </c>
      <c r="N89" s="5" t="s">
        <v>266</v>
      </c>
      <c r="O89" s="5" t="s">
        <v>265</v>
      </c>
      <c r="P89" s="5" t="s">
        <v>265</v>
      </c>
    </row>
    <row r="90" spans="1:16">
      <c r="A90" s="5">
        <v>89</v>
      </c>
      <c r="B90" s="5">
        <v>2409</v>
      </c>
      <c r="C90" s="5" t="s">
        <v>1288</v>
      </c>
      <c r="D90" s="5">
        <v>1234</v>
      </c>
      <c r="E90" s="5">
        <v>125</v>
      </c>
      <c r="F90" s="5">
        <v>813</v>
      </c>
      <c r="G90" s="6">
        <f t="shared" si="2"/>
        <v>0.733092876465284</v>
      </c>
      <c r="H90" s="5" t="s">
        <v>483</v>
      </c>
      <c r="I90" s="5">
        <v>66719.45</v>
      </c>
      <c r="J90" s="5">
        <v>4487.87</v>
      </c>
      <c r="K90" s="6">
        <f t="shared" si="3"/>
        <v>0.830354781286286</v>
      </c>
      <c r="L90" s="5">
        <v>51674.29</v>
      </c>
      <c r="M90" s="5" t="s">
        <v>481</v>
      </c>
      <c r="N90" s="5" t="s">
        <v>19</v>
      </c>
      <c r="O90" s="5" t="s">
        <v>18</v>
      </c>
      <c r="P90" s="5" t="s">
        <v>18</v>
      </c>
    </row>
    <row r="91" spans="1:16">
      <c r="A91" s="5">
        <v>90</v>
      </c>
      <c r="B91" s="5">
        <v>2730</v>
      </c>
      <c r="C91" s="5" t="s">
        <v>1289</v>
      </c>
      <c r="D91" s="5">
        <v>2629</v>
      </c>
      <c r="E91" s="5">
        <v>428</v>
      </c>
      <c r="F91" s="5">
        <v>1626</v>
      </c>
      <c r="G91" s="6">
        <f t="shared" si="2"/>
        <v>0.73875511131304</v>
      </c>
      <c r="H91" s="5" t="s">
        <v>599</v>
      </c>
      <c r="I91" s="5">
        <v>174209.81</v>
      </c>
      <c r="J91" s="5">
        <v>16856.08</v>
      </c>
      <c r="K91" s="6">
        <f t="shared" si="3"/>
        <v>0.866007879190408</v>
      </c>
      <c r="L91" s="5">
        <v>136269.57</v>
      </c>
      <c r="M91" s="5" t="s">
        <v>597</v>
      </c>
      <c r="N91" s="5" t="s">
        <v>42</v>
      </c>
      <c r="O91" s="5" t="s">
        <v>41</v>
      </c>
      <c r="P91" s="5" t="s">
        <v>41</v>
      </c>
    </row>
    <row r="92" spans="1:16">
      <c r="A92" s="5">
        <v>91</v>
      </c>
      <c r="B92" s="5">
        <v>2757</v>
      </c>
      <c r="C92" s="5" t="s">
        <v>1290</v>
      </c>
      <c r="D92" s="5">
        <v>3223</v>
      </c>
      <c r="E92" s="5">
        <v>413</v>
      </c>
      <c r="F92" s="5">
        <v>2076</v>
      </c>
      <c r="G92" s="6">
        <f t="shared" si="2"/>
        <v>0.738790035587189</v>
      </c>
      <c r="H92" s="5" t="s">
        <v>611</v>
      </c>
      <c r="I92" s="5">
        <v>191283.01</v>
      </c>
      <c r="J92" s="5">
        <v>12893.06</v>
      </c>
      <c r="K92" s="6">
        <f t="shared" si="3"/>
        <v>0.832070528636843</v>
      </c>
      <c r="L92" s="5">
        <v>148433.02</v>
      </c>
      <c r="M92" s="5" t="s">
        <v>609</v>
      </c>
      <c r="N92" s="5" t="s">
        <v>19</v>
      </c>
      <c r="O92" s="5" t="s">
        <v>18</v>
      </c>
      <c r="P92" s="5" t="s">
        <v>18</v>
      </c>
    </row>
    <row r="93" spans="1:16">
      <c r="A93" s="5">
        <v>92</v>
      </c>
      <c r="B93" s="5">
        <v>102567</v>
      </c>
      <c r="C93" s="5" t="s">
        <v>1291</v>
      </c>
      <c r="D93" s="5">
        <v>1022</v>
      </c>
      <c r="E93" s="5">
        <v>68</v>
      </c>
      <c r="F93" s="5">
        <v>706</v>
      </c>
      <c r="G93" s="6">
        <f t="shared" si="2"/>
        <v>0.740041928721174</v>
      </c>
      <c r="H93" s="5" t="s">
        <v>795</v>
      </c>
      <c r="I93" s="5">
        <v>78120.43</v>
      </c>
      <c r="J93" s="5">
        <v>3020.02</v>
      </c>
      <c r="K93" s="6">
        <f t="shared" si="3"/>
        <v>0.90822460223586</v>
      </c>
      <c r="L93" s="5">
        <v>68208.04</v>
      </c>
      <c r="M93" s="5" t="s">
        <v>793</v>
      </c>
      <c r="N93" s="5" t="s">
        <v>56</v>
      </c>
      <c r="O93" s="5" t="s">
        <v>55</v>
      </c>
      <c r="P93" s="5" t="s">
        <v>55</v>
      </c>
    </row>
    <row r="94" spans="1:16">
      <c r="A94" s="5">
        <v>93</v>
      </c>
      <c r="B94" s="5">
        <v>2527</v>
      </c>
      <c r="C94" s="5" t="s">
        <v>1292</v>
      </c>
      <c r="D94" s="5">
        <v>2503</v>
      </c>
      <c r="E94" s="5">
        <v>260</v>
      </c>
      <c r="F94" s="5">
        <v>1670</v>
      </c>
      <c r="G94" s="6">
        <f t="shared" si="2"/>
        <v>0.744538564422648</v>
      </c>
      <c r="H94" s="5" t="s">
        <v>444</v>
      </c>
      <c r="I94" s="5">
        <v>195541.2</v>
      </c>
      <c r="J94" s="5">
        <v>10258.87</v>
      </c>
      <c r="K94" s="6">
        <f t="shared" si="3"/>
        <v>0.86773487790228</v>
      </c>
      <c r="L94" s="5">
        <v>160775.94</v>
      </c>
      <c r="M94" s="5" t="s">
        <v>442</v>
      </c>
      <c r="N94" s="5" t="s">
        <v>42</v>
      </c>
      <c r="O94" s="5" t="s">
        <v>41</v>
      </c>
      <c r="P94" s="5" t="s">
        <v>41</v>
      </c>
    </row>
    <row r="95" spans="1:16">
      <c r="A95" s="5">
        <v>94</v>
      </c>
      <c r="B95" s="5">
        <v>122718</v>
      </c>
      <c r="C95" s="5" t="s">
        <v>1293</v>
      </c>
      <c r="D95" s="5">
        <v>800</v>
      </c>
      <c r="E95" s="5">
        <v>16</v>
      </c>
      <c r="F95" s="5">
        <v>584</v>
      </c>
      <c r="G95" s="6">
        <f t="shared" si="2"/>
        <v>0.744897959183674</v>
      </c>
      <c r="H95" s="5" t="s">
        <v>409</v>
      </c>
      <c r="I95" s="5">
        <v>49406.74</v>
      </c>
      <c r="J95" s="5">
        <v>403.08</v>
      </c>
      <c r="K95" s="6">
        <f t="shared" si="3"/>
        <v>0.878396429980944</v>
      </c>
      <c r="L95" s="5">
        <v>43044.64</v>
      </c>
      <c r="M95" s="5" t="s">
        <v>407</v>
      </c>
      <c r="N95" s="5" t="s">
        <v>65</v>
      </c>
      <c r="O95" s="5" t="s">
        <v>64</v>
      </c>
      <c r="P95" s="5" t="s">
        <v>64</v>
      </c>
    </row>
    <row r="96" spans="1:16">
      <c r="A96" s="5">
        <v>95</v>
      </c>
      <c r="B96" s="5">
        <v>2471</v>
      </c>
      <c r="C96" s="5" t="s">
        <v>1294</v>
      </c>
      <c r="D96" s="5">
        <v>1617</v>
      </c>
      <c r="E96" s="5">
        <v>238</v>
      </c>
      <c r="F96" s="5">
        <v>1028</v>
      </c>
      <c r="G96" s="6">
        <f t="shared" si="2"/>
        <v>0.745467730239304</v>
      </c>
      <c r="H96" s="5" t="s">
        <v>432</v>
      </c>
      <c r="I96" s="5">
        <v>161981.23</v>
      </c>
      <c r="J96" s="5">
        <v>9086.15</v>
      </c>
      <c r="K96" s="6">
        <f t="shared" si="3"/>
        <v>0.891882851953117</v>
      </c>
      <c r="L96" s="5">
        <v>136364.5</v>
      </c>
      <c r="M96" s="5" t="s">
        <v>430</v>
      </c>
      <c r="N96" s="5" t="s">
        <v>42</v>
      </c>
      <c r="O96" s="5" t="s">
        <v>41</v>
      </c>
      <c r="P96" s="5" t="s">
        <v>41</v>
      </c>
    </row>
    <row r="97" spans="1:16">
      <c r="A97" s="5">
        <v>96</v>
      </c>
      <c r="B97" s="5">
        <v>2854</v>
      </c>
      <c r="C97" s="5" t="s">
        <v>1295</v>
      </c>
      <c r="D97" s="5">
        <v>1938</v>
      </c>
      <c r="E97" s="5">
        <v>271</v>
      </c>
      <c r="F97" s="5">
        <v>1244</v>
      </c>
      <c r="G97" s="6">
        <f t="shared" si="2"/>
        <v>0.74625074985003</v>
      </c>
      <c r="H97" s="5" t="s">
        <v>362</v>
      </c>
      <c r="I97" s="5">
        <v>125271.3</v>
      </c>
      <c r="J97" s="5">
        <v>11782.89</v>
      </c>
      <c r="K97" s="6">
        <f t="shared" si="3"/>
        <v>0.855883521497922</v>
      </c>
      <c r="L97" s="5">
        <v>97132.86</v>
      </c>
      <c r="M97" s="5" t="s">
        <v>360</v>
      </c>
      <c r="N97" s="5" t="s">
        <v>65</v>
      </c>
      <c r="O97" s="5" t="s">
        <v>64</v>
      </c>
      <c r="P97" s="5" t="s">
        <v>64</v>
      </c>
    </row>
    <row r="98" spans="1:16">
      <c r="A98" s="5">
        <v>97</v>
      </c>
      <c r="B98" s="5">
        <v>17948</v>
      </c>
      <c r="C98" s="5" t="s">
        <v>1296</v>
      </c>
      <c r="D98" s="5">
        <v>524</v>
      </c>
      <c r="E98" s="5">
        <v>105</v>
      </c>
      <c r="F98" s="5">
        <v>313</v>
      </c>
      <c r="G98" s="6">
        <f t="shared" si="2"/>
        <v>0.747016706443914</v>
      </c>
      <c r="H98" s="5" t="s">
        <v>846</v>
      </c>
      <c r="I98" s="5">
        <v>35836.26</v>
      </c>
      <c r="J98" s="5">
        <v>3792.87</v>
      </c>
      <c r="K98" s="6">
        <f t="shared" si="3"/>
        <v>0.823000625089917</v>
      </c>
      <c r="L98" s="5">
        <v>26371.73</v>
      </c>
      <c r="M98" s="5" t="s">
        <v>844</v>
      </c>
      <c r="N98" s="5" t="s">
        <v>841</v>
      </c>
      <c r="O98" s="5" t="s">
        <v>1209</v>
      </c>
      <c r="P98" s="5" t="s">
        <v>1209</v>
      </c>
    </row>
    <row r="99" spans="1:16">
      <c r="A99" s="5">
        <v>98</v>
      </c>
      <c r="B99" s="5">
        <v>102935</v>
      </c>
      <c r="C99" s="5" t="s">
        <v>1297</v>
      </c>
      <c r="D99" s="5">
        <v>984</v>
      </c>
      <c r="E99" s="5">
        <v>78</v>
      </c>
      <c r="F99" s="5">
        <v>678</v>
      </c>
      <c r="G99" s="6">
        <f t="shared" si="2"/>
        <v>0.748344370860927</v>
      </c>
      <c r="H99" s="5" t="s">
        <v>724</v>
      </c>
      <c r="I99" s="5">
        <v>94247.92</v>
      </c>
      <c r="J99" s="5">
        <v>2607.88</v>
      </c>
      <c r="K99" s="6">
        <f t="shared" si="3"/>
        <v>0.866174109046657</v>
      </c>
      <c r="L99" s="5">
        <v>79376.23</v>
      </c>
      <c r="M99" s="5" t="s">
        <v>722</v>
      </c>
      <c r="N99" s="5" t="s">
        <v>28</v>
      </c>
      <c r="O99" s="5" t="s">
        <v>27</v>
      </c>
      <c r="P99" s="5" t="s">
        <v>27</v>
      </c>
    </row>
    <row r="100" spans="1:16">
      <c r="A100" s="5">
        <v>99</v>
      </c>
      <c r="B100" s="5">
        <v>117184</v>
      </c>
      <c r="C100" s="5" t="s">
        <v>1298</v>
      </c>
      <c r="D100" s="5">
        <v>2690</v>
      </c>
      <c r="E100" s="5">
        <v>520</v>
      </c>
      <c r="F100" s="5">
        <v>1635</v>
      </c>
      <c r="G100" s="6">
        <f t="shared" si="2"/>
        <v>0.753456221198157</v>
      </c>
      <c r="H100" s="5" t="s">
        <v>663</v>
      </c>
      <c r="I100" s="5">
        <v>233412.52</v>
      </c>
      <c r="J100" s="5">
        <v>18860.24</v>
      </c>
      <c r="K100" s="6">
        <f t="shared" si="3"/>
        <v>0.849665685212014</v>
      </c>
      <c r="L100" s="5">
        <v>182297.71</v>
      </c>
      <c r="M100" s="5" t="s">
        <v>661</v>
      </c>
      <c r="N100" s="5" t="s">
        <v>42</v>
      </c>
      <c r="O100" s="5" t="s">
        <v>41</v>
      </c>
      <c r="P100" s="5" t="s">
        <v>41</v>
      </c>
    </row>
    <row r="101" spans="1:16">
      <c r="A101" s="5">
        <v>100</v>
      </c>
      <c r="B101" s="5">
        <v>104533</v>
      </c>
      <c r="C101" s="5" t="s">
        <v>1299</v>
      </c>
      <c r="D101" s="5">
        <v>1538</v>
      </c>
      <c r="E101" s="5">
        <v>184</v>
      </c>
      <c r="F101" s="5">
        <v>1032</v>
      </c>
      <c r="G101" s="6">
        <f t="shared" si="2"/>
        <v>0.76218611521418</v>
      </c>
      <c r="H101" s="5" t="s">
        <v>386</v>
      </c>
      <c r="I101" s="5">
        <v>101676.69</v>
      </c>
      <c r="J101" s="5">
        <v>6834.51</v>
      </c>
      <c r="K101" s="6">
        <f t="shared" si="3"/>
        <v>0.890607638921838</v>
      </c>
      <c r="L101" s="5">
        <v>84467.17</v>
      </c>
      <c r="M101" s="5" t="s">
        <v>384</v>
      </c>
      <c r="N101" s="5" t="s">
        <v>65</v>
      </c>
      <c r="O101" s="5" t="s">
        <v>64</v>
      </c>
      <c r="P101" s="5" t="s">
        <v>64</v>
      </c>
    </row>
    <row r="102" spans="1:16">
      <c r="A102" s="5">
        <v>101</v>
      </c>
      <c r="B102" s="5">
        <v>2466</v>
      </c>
      <c r="C102" s="5" t="s">
        <v>1300</v>
      </c>
      <c r="D102" s="5">
        <v>1857</v>
      </c>
      <c r="E102" s="5">
        <v>278</v>
      </c>
      <c r="F102" s="5">
        <v>1207</v>
      </c>
      <c r="G102" s="6">
        <f t="shared" si="2"/>
        <v>0.764407853071564</v>
      </c>
      <c r="H102" s="5" t="s">
        <v>477</v>
      </c>
      <c r="I102" s="5">
        <v>172054.96</v>
      </c>
      <c r="J102" s="5">
        <v>10346.71</v>
      </c>
      <c r="K102" s="6">
        <f t="shared" si="3"/>
        <v>0.941476207923838</v>
      </c>
      <c r="L102" s="5">
        <v>152244.47</v>
      </c>
      <c r="M102" s="5" t="s">
        <v>475</v>
      </c>
      <c r="N102" s="5" t="s">
        <v>19</v>
      </c>
      <c r="O102" s="5" t="s">
        <v>18</v>
      </c>
      <c r="P102" s="5" t="s">
        <v>18</v>
      </c>
    </row>
    <row r="103" spans="1:16">
      <c r="A103" s="5">
        <v>102</v>
      </c>
      <c r="B103" s="5">
        <v>104429</v>
      </c>
      <c r="C103" s="5" t="s">
        <v>1301</v>
      </c>
      <c r="D103" s="5">
        <v>1256</v>
      </c>
      <c r="E103" s="5">
        <v>201</v>
      </c>
      <c r="F103" s="5">
        <v>807</v>
      </c>
      <c r="G103" s="6">
        <f t="shared" si="2"/>
        <v>0.764928909952607</v>
      </c>
      <c r="H103" s="5" t="s">
        <v>192</v>
      </c>
      <c r="I103" s="5">
        <v>89984.67</v>
      </c>
      <c r="J103" s="5">
        <v>7552.53</v>
      </c>
      <c r="K103" s="6">
        <f t="shared" si="3"/>
        <v>0.83366572795514</v>
      </c>
      <c r="L103" s="5">
        <v>68720.85</v>
      </c>
      <c r="M103" s="5" t="s">
        <v>190</v>
      </c>
      <c r="N103" s="5" t="s">
        <v>86</v>
      </c>
      <c r="O103" s="5" t="s">
        <v>85</v>
      </c>
      <c r="P103" s="5" t="s">
        <v>85</v>
      </c>
    </row>
    <row r="104" spans="1:16">
      <c r="A104" s="5">
        <v>103</v>
      </c>
      <c r="B104" s="5">
        <v>112415</v>
      </c>
      <c r="C104" s="5" t="s">
        <v>1302</v>
      </c>
      <c r="D104" s="5">
        <v>1524</v>
      </c>
      <c r="E104" s="5">
        <v>254</v>
      </c>
      <c r="F104" s="5">
        <v>973</v>
      </c>
      <c r="G104" s="6">
        <f t="shared" si="2"/>
        <v>0.766141732283465</v>
      </c>
      <c r="H104" s="5" t="s">
        <v>535</v>
      </c>
      <c r="I104" s="5">
        <v>87728.72</v>
      </c>
      <c r="J104" s="5">
        <v>8401.31</v>
      </c>
      <c r="K104" s="6">
        <f t="shared" si="3"/>
        <v>0.882297304298729</v>
      </c>
      <c r="L104" s="5">
        <v>69990.36</v>
      </c>
      <c r="M104" s="5" t="s">
        <v>533</v>
      </c>
      <c r="N104" s="5" t="s">
        <v>42</v>
      </c>
      <c r="O104" s="5" t="s">
        <v>41</v>
      </c>
      <c r="P104" s="5" t="s">
        <v>41</v>
      </c>
    </row>
    <row r="105" spans="1:16">
      <c r="A105" s="5">
        <v>104</v>
      </c>
      <c r="B105" s="5">
        <v>114622</v>
      </c>
      <c r="C105" s="5" t="s">
        <v>1303</v>
      </c>
      <c r="D105" s="5">
        <v>3778</v>
      </c>
      <c r="E105" s="5">
        <v>824</v>
      </c>
      <c r="F105" s="5">
        <v>2275</v>
      </c>
      <c r="G105" s="6">
        <f t="shared" si="2"/>
        <v>0.770142180094787</v>
      </c>
      <c r="H105" s="5" t="s">
        <v>651</v>
      </c>
      <c r="I105" s="5">
        <v>202909.78</v>
      </c>
      <c r="J105" s="5">
        <v>26052.92</v>
      </c>
      <c r="K105" s="6">
        <f t="shared" si="3"/>
        <v>0.888264611279427</v>
      </c>
      <c r="L105" s="5">
        <v>157095.69</v>
      </c>
      <c r="M105" s="5" t="s">
        <v>649</v>
      </c>
      <c r="N105" s="5" t="s">
        <v>42</v>
      </c>
      <c r="O105" s="5" t="s">
        <v>41</v>
      </c>
      <c r="P105" s="5" t="s">
        <v>41</v>
      </c>
    </row>
    <row r="106" spans="1:16">
      <c r="A106" s="5">
        <v>105</v>
      </c>
      <c r="B106" s="5">
        <v>2526</v>
      </c>
      <c r="C106" s="5" t="s">
        <v>1304</v>
      </c>
      <c r="D106" s="5">
        <v>2184</v>
      </c>
      <c r="E106" s="5">
        <v>422</v>
      </c>
      <c r="F106" s="5">
        <v>1357</v>
      </c>
      <c r="G106" s="6">
        <f t="shared" si="2"/>
        <v>0.770147559591373</v>
      </c>
      <c r="H106" s="5" t="s">
        <v>623</v>
      </c>
      <c r="I106" s="5">
        <v>188918.45</v>
      </c>
      <c r="J106" s="5">
        <v>17086.5</v>
      </c>
      <c r="K106" s="6">
        <f t="shared" si="3"/>
        <v>0.911357812094899</v>
      </c>
      <c r="L106" s="5">
        <v>156600.39</v>
      </c>
      <c r="M106" s="5" t="s">
        <v>621</v>
      </c>
      <c r="N106" s="5" t="s">
        <v>42</v>
      </c>
      <c r="O106" s="5" t="s">
        <v>41</v>
      </c>
      <c r="P106" s="5" t="s">
        <v>41</v>
      </c>
    </row>
    <row r="107" spans="1:16">
      <c r="A107" s="5">
        <v>106</v>
      </c>
      <c r="B107" s="5">
        <v>103199</v>
      </c>
      <c r="C107" s="5" t="s">
        <v>1305</v>
      </c>
      <c r="D107" s="5">
        <v>2078</v>
      </c>
      <c r="E107" s="5">
        <v>881</v>
      </c>
      <c r="F107" s="5">
        <v>922</v>
      </c>
      <c r="G107" s="6">
        <f t="shared" si="2"/>
        <v>0.770258980785297</v>
      </c>
      <c r="H107" s="5" t="s">
        <v>640</v>
      </c>
      <c r="I107" s="5">
        <v>95766.1</v>
      </c>
      <c r="J107" s="5">
        <v>23361.48</v>
      </c>
      <c r="K107" s="6">
        <f t="shared" si="3"/>
        <v>0.876245189878767</v>
      </c>
      <c r="L107" s="5">
        <v>63444.2</v>
      </c>
      <c r="M107" s="5" t="s">
        <v>638</v>
      </c>
      <c r="N107" s="5" t="s">
        <v>42</v>
      </c>
      <c r="O107" s="5" t="s">
        <v>41</v>
      </c>
      <c r="P107" s="5" t="s">
        <v>41</v>
      </c>
    </row>
    <row r="108" spans="1:16">
      <c r="A108" s="5">
        <v>107</v>
      </c>
      <c r="B108" s="5">
        <v>2819</v>
      </c>
      <c r="C108" s="5" t="s">
        <v>1306</v>
      </c>
      <c r="D108" s="5">
        <v>2008</v>
      </c>
      <c r="E108" s="5">
        <v>200</v>
      </c>
      <c r="F108" s="5">
        <v>1401</v>
      </c>
      <c r="G108" s="6">
        <f t="shared" si="2"/>
        <v>0.774889380530973</v>
      </c>
      <c r="H108" s="5" t="s">
        <v>583</v>
      </c>
      <c r="I108" s="5">
        <v>132376.18</v>
      </c>
      <c r="J108" s="5">
        <v>7734.32</v>
      </c>
      <c r="K108" s="6">
        <f t="shared" si="3"/>
        <v>0.888772760611884</v>
      </c>
      <c r="L108" s="5">
        <v>110778.29</v>
      </c>
      <c r="M108" s="5" t="s">
        <v>581</v>
      </c>
      <c r="N108" s="5" t="s">
        <v>19</v>
      </c>
      <c r="O108" s="5" t="s">
        <v>18</v>
      </c>
      <c r="P108" s="5" t="s">
        <v>18</v>
      </c>
    </row>
    <row r="109" spans="1:16">
      <c r="A109" s="5">
        <v>108</v>
      </c>
      <c r="B109" s="5">
        <v>2512</v>
      </c>
      <c r="C109" s="5" t="s">
        <v>1307</v>
      </c>
      <c r="D109" s="5">
        <v>2725</v>
      </c>
      <c r="E109" s="5">
        <v>192</v>
      </c>
      <c r="F109" s="5">
        <v>1963</v>
      </c>
      <c r="G109" s="6">
        <f t="shared" si="2"/>
        <v>0.7749703908409</v>
      </c>
      <c r="H109" s="5" t="s">
        <v>594</v>
      </c>
      <c r="I109" s="5">
        <v>191587.61</v>
      </c>
      <c r="J109" s="5">
        <v>7228.52</v>
      </c>
      <c r="K109" s="6">
        <f t="shared" si="3"/>
        <v>0.900516649328221</v>
      </c>
      <c r="L109" s="5">
        <v>166018.43</v>
      </c>
      <c r="M109" s="5" t="s">
        <v>592</v>
      </c>
      <c r="N109" s="5" t="s">
        <v>42</v>
      </c>
      <c r="O109" s="5" t="s">
        <v>41</v>
      </c>
      <c r="P109" s="5" t="s">
        <v>41</v>
      </c>
    </row>
    <row r="110" spans="1:16">
      <c r="A110" s="5">
        <v>109</v>
      </c>
      <c r="B110" s="5">
        <v>117923</v>
      </c>
      <c r="C110" s="5" t="s">
        <v>1308</v>
      </c>
      <c r="D110" s="5">
        <v>877</v>
      </c>
      <c r="E110" s="5">
        <v>29</v>
      </c>
      <c r="F110" s="5">
        <v>658</v>
      </c>
      <c r="G110" s="6">
        <f t="shared" si="2"/>
        <v>0.775943396226415</v>
      </c>
      <c r="H110" s="5" t="s">
        <v>397</v>
      </c>
      <c r="I110" s="5">
        <v>84443.89</v>
      </c>
      <c r="J110" s="5">
        <v>761.09</v>
      </c>
      <c r="K110" s="6">
        <f t="shared" si="3"/>
        <v>0.92986013852309</v>
      </c>
      <c r="L110" s="5">
        <v>77813.3</v>
      </c>
      <c r="M110" s="5" t="s">
        <v>396</v>
      </c>
      <c r="N110" s="5" t="s">
        <v>65</v>
      </c>
      <c r="O110" s="5" t="s">
        <v>64</v>
      </c>
      <c r="P110" s="5" t="s">
        <v>64</v>
      </c>
    </row>
    <row r="111" spans="1:16">
      <c r="A111" s="5">
        <v>110</v>
      </c>
      <c r="B111" s="5">
        <v>2722</v>
      </c>
      <c r="C111" s="5" t="s">
        <v>1309</v>
      </c>
      <c r="D111" s="5">
        <v>1848</v>
      </c>
      <c r="E111" s="5">
        <v>262</v>
      </c>
      <c r="F111" s="5">
        <v>1232</v>
      </c>
      <c r="G111" s="6">
        <f t="shared" si="2"/>
        <v>0.776796973518285</v>
      </c>
      <c r="H111" s="5" t="s">
        <v>168</v>
      </c>
      <c r="I111" s="5">
        <v>173735.15</v>
      </c>
      <c r="J111" s="5">
        <v>12026.97</v>
      </c>
      <c r="K111" s="6">
        <f t="shared" si="3"/>
        <v>0.935812647201892</v>
      </c>
      <c r="L111" s="5">
        <v>151328.56</v>
      </c>
      <c r="M111" s="5" t="s">
        <v>166</v>
      </c>
      <c r="N111" s="5" t="s">
        <v>86</v>
      </c>
      <c r="O111" s="5" t="s">
        <v>85</v>
      </c>
      <c r="P111" s="5" t="s">
        <v>85</v>
      </c>
    </row>
    <row r="112" spans="1:16">
      <c r="A112" s="5">
        <v>111</v>
      </c>
      <c r="B112" s="5">
        <v>2874</v>
      </c>
      <c r="C112" s="5" t="s">
        <v>1310</v>
      </c>
      <c r="D112" s="5">
        <v>1369</v>
      </c>
      <c r="E112" s="5">
        <v>107</v>
      </c>
      <c r="F112" s="5">
        <v>990</v>
      </c>
      <c r="G112" s="6">
        <f t="shared" si="2"/>
        <v>0.784469096671949</v>
      </c>
      <c r="H112" s="5" t="s">
        <v>380</v>
      </c>
      <c r="I112" s="5">
        <v>101893.1</v>
      </c>
      <c r="J112" s="5">
        <v>4637.71</v>
      </c>
      <c r="K112" s="6">
        <f t="shared" si="3"/>
        <v>0.890163722545352</v>
      </c>
      <c r="L112" s="5">
        <v>86573.22</v>
      </c>
      <c r="M112" s="5" t="s">
        <v>378</v>
      </c>
      <c r="N112" s="5" t="s">
        <v>65</v>
      </c>
      <c r="O112" s="5" t="s">
        <v>64</v>
      </c>
      <c r="P112" s="5" t="s">
        <v>64</v>
      </c>
    </row>
    <row r="113" spans="1:16">
      <c r="A113" s="5">
        <v>112</v>
      </c>
      <c r="B113" s="5">
        <v>2877</v>
      </c>
      <c r="C113" s="5" t="s">
        <v>1311</v>
      </c>
      <c r="D113" s="5">
        <v>1793</v>
      </c>
      <c r="E113" s="5">
        <v>95</v>
      </c>
      <c r="F113" s="5">
        <v>1335</v>
      </c>
      <c r="G113" s="6">
        <f t="shared" si="2"/>
        <v>0.786219081272085</v>
      </c>
      <c r="H113" s="5" t="s">
        <v>778</v>
      </c>
      <c r="I113" s="5">
        <v>316526.34</v>
      </c>
      <c r="J113" s="5">
        <v>4028.95</v>
      </c>
      <c r="K113" s="6">
        <f t="shared" si="3"/>
        <v>0.958217155029679</v>
      </c>
      <c r="L113" s="5">
        <v>299440.36</v>
      </c>
      <c r="M113" s="5" t="s">
        <v>776</v>
      </c>
      <c r="N113" s="5" t="s">
        <v>56</v>
      </c>
      <c r="O113" s="5" t="s">
        <v>55</v>
      </c>
      <c r="P113" s="5" t="s">
        <v>55</v>
      </c>
    </row>
    <row r="114" spans="1:16">
      <c r="A114" s="5">
        <v>113</v>
      </c>
      <c r="B114" s="5">
        <v>107728</v>
      </c>
      <c r="C114" s="5" t="s">
        <v>1312</v>
      </c>
      <c r="D114" s="5">
        <v>1439</v>
      </c>
      <c r="E114" s="5">
        <v>80</v>
      </c>
      <c r="F114" s="5">
        <v>1069</v>
      </c>
      <c r="G114" s="6">
        <f t="shared" si="2"/>
        <v>0.786607799852833</v>
      </c>
      <c r="H114" s="5" t="s">
        <v>392</v>
      </c>
      <c r="I114" s="5">
        <v>109417.52</v>
      </c>
      <c r="J114" s="5">
        <v>4262.82</v>
      </c>
      <c r="K114" s="6">
        <f t="shared" si="3"/>
        <v>0.874004680722783</v>
      </c>
      <c r="L114" s="5">
        <v>91905.7</v>
      </c>
      <c r="M114" s="5" t="s">
        <v>390</v>
      </c>
      <c r="N114" s="5" t="s">
        <v>65</v>
      </c>
      <c r="O114" s="5" t="s">
        <v>64</v>
      </c>
      <c r="P114" s="5" t="s">
        <v>64</v>
      </c>
    </row>
    <row r="115" spans="1:16">
      <c r="A115" s="5">
        <v>114</v>
      </c>
      <c r="B115" s="5">
        <v>2893</v>
      </c>
      <c r="C115" s="5" t="s">
        <v>1313</v>
      </c>
      <c r="D115" s="5">
        <v>4154</v>
      </c>
      <c r="E115" s="5">
        <v>3291</v>
      </c>
      <c r="F115" s="5">
        <v>679</v>
      </c>
      <c r="G115" s="6">
        <f t="shared" si="2"/>
        <v>0.786790266512167</v>
      </c>
      <c r="H115" s="5" t="s">
        <v>834</v>
      </c>
      <c r="I115" s="5">
        <v>177084.49</v>
      </c>
      <c r="J115" s="5">
        <v>99098.79</v>
      </c>
      <c r="K115" s="6">
        <f t="shared" si="3"/>
        <v>0.89398158893233</v>
      </c>
      <c r="L115" s="5">
        <v>69717.78</v>
      </c>
      <c r="M115" s="5" t="s">
        <v>832</v>
      </c>
      <c r="N115" s="5" t="s">
        <v>804</v>
      </c>
      <c r="O115" s="5" t="s">
        <v>803</v>
      </c>
      <c r="P115" s="5" t="s">
        <v>803</v>
      </c>
    </row>
    <row r="116" spans="1:16">
      <c r="A116" s="5">
        <v>115</v>
      </c>
      <c r="B116" s="5">
        <v>115971</v>
      </c>
      <c r="C116" s="5" t="s">
        <v>1314</v>
      </c>
      <c r="D116" s="5">
        <v>1172</v>
      </c>
      <c r="E116" s="5">
        <v>77</v>
      </c>
      <c r="F116" s="5">
        <v>871</v>
      </c>
      <c r="G116" s="6">
        <f t="shared" si="2"/>
        <v>0.795433789954338</v>
      </c>
      <c r="H116" s="5" t="s">
        <v>227</v>
      </c>
      <c r="I116" s="5">
        <v>86289.93</v>
      </c>
      <c r="J116" s="5">
        <v>2945.79</v>
      </c>
      <c r="K116" s="6">
        <f t="shared" si="3"/>
        <v>0.924900298929235</v>
      </c>
      <c r="L116" s="5">
        <v>77085.02</v>
      </c>
      <c r="M116" s="5" t="s">
        <v>225</v>
      </c>
      <c r="N116" s="5" t="s">
        <v>86</v>
      </c>
      <c r="O116" s="5" t="s">
        <v>85</v>
      </c>
      <c r="P116" s="5" t="s">
        <v>85</v>
      </c>
    </row>
    <row r="117" spans="1:16">
      <c r="A117" s="5">
        <v>116</v>
      </c>
      <c r="B117" s="5">
        <v>1950</v>
      </c>
      <c r="C117" s="5" t="s">
        <v>1315</v>
      </c>
      <c r="D117" s="5">
        <v>1017</v>
      </c>
      <c r="E117" s="5">
        <v>107</v>
      </c>
      <c r="F117" s="5">
        <v>724</v>
      </c>
      <c r="G117" s="6">
        <f t="shared" si="2"/>
        <v>0.795604395604396</v>
      </c>
      <c r="H117" s="5" t="s">
        <v>257</v>
      </c>
      <c r="I117" s="5">
        <v>72498.91</v>
      </c>
      <c r="J117" s="5">
        <v>3575.86</v>
      </c>
      <c r="K117" s="6">
        <f t="shared" si="3"/>
        <v>0.901506390097362</v>
      </c>
      <c r="L117" s="5">
        <v>62134.57</v>
      </c>
      <c r="M117" s="5" t="s">
        <v>255</v>
      </c>
      <c r="N117" s="5" t="s">
        <v>86</v>
      </c>
      <c r="O117" s="5" t="s">
        <v>85</v>
      </c>
      <c r="P117" s="5" t="s">
        <v>85</v>
      </c>
    </row>
    <row r="118" spans="1:16">
      <c r="A118" s="5">
        <v>117</v>
      </c>
      <c r="B118" s="5">
        <v>2717</v>
      </c>
      <c r="C118" s="5" t="s">
        <v>1316</v>
      </c>
      <c r="D118" s="5">
        <v>1558</v>
      </c>
      <c r="E118" s="5">
        <v>144</v>
      </c>
      <c r="F118" s="5">
        <v>1130</v>
      </c>
      <c r="G118" s="6">
        <f t="shared" si="2"/>
        <v>0.799151343705799</v>
      </c>
      <c r="H118" s="5" t="s">
        <v>174</v>
      </c>
      <c r="I118" s="5">
        <v>97766.22</v>
      </c>
      <c r="J118" s="5">
        <v>6393.96</v>
      </c>
      <c r="K118" s="6">
        <f t="shared" si="3"/>
        <v>0.911243521830367</v>
      </c>
      <c r="L118" s="5">
        <v>83262.38</v>
      </c>
      <c r="M118" s="5" t="s">
        <v>172</v>
      </c>
      <c r="N118" s="5" t="s">
        <v>86</v>
      </c>
      <c r="O118" s="5" t="s">
        <v>85</v>
      </c>
      <c r="P118" s="5" t="s">
        <v>85</v>
      </c>
    </row>
    <row r="119" spans="1:16">
      <c r="A119" s="5">
        <v>118</v>
      </c>
      <c r="B119" s="5">
        <v>110378</v>
      </c>
      <c r="C119" s="5" t="s">
        <v>1317</v>
      </c>
      <c r="D119" s="5">
        <v>1135</v>
      </c>
      <c r="E119" s="5">
        <v>219</v>
      </c>
      <c r="F119" s="5">
        <v>733</v>
      </c>
      <c r="G119" s="6">
        <f t="shared" si="2"/>
        <v>0.800218340611354</v>
      </c>
      <c r="H119" s="5" t="s">
        <v>813</v>
      </c>
      <c r="I119" s="5">
        <v>280532.53</v>
      </c>
      <c r="J119" s="5">
        <v>8104.83</v>
      </c>
      <c r="K119" s="6">
        <f t="shared" si="3"/>
        <v>0.758420601135641</v>
      </c>
      <c r="L119" s="5">
        <v>206614.78</v>
      </c>
      <c r="M119" s="5" t="s">
        <v>465</v>
      </c>
      <c r="N119" s="5" t="s">
        <v>804</v>
      </c>
      <c r="O119" s="5" t="s">
        <v>803</v>
      </c>
      <c r="P119" s="5" t="s">
        <v>803</v>
      </c>
    </row>
    <row r="120" spans="1:16">
      <c r="A120" s="5">
        <v>119</v>
      </c>
      <c r="B120" s="5">
        <v>2778</v>
      </c>
      <c r="C120" s="5" t="s">
        <v>1318</v>
      </c>
      <c r="D120" s="5">
        <v>2065</v>
      </c>
      <c r="E120" s="5">
        <v>222</v>
      </c>
      <c r="F120" s="5">
        <v>1475</v>
      </c>
      <c r="G120" s="6">
        <f t="shared" si="2"/>
        <v>0.800325556158437</v>
      </c>
      <c r="H120" s="5" t="s">
        <v>201</v>
      </c>
      <c r="I120" s="5">
        <v>142724.82</v>
      </c>
      <c r="J120" s="5">
        <v>9396.24</v>
      </c>
      <c r="K120" s="6">
        <f t="shared" si="3"/>
        <v>0.937458120381991</v>
      </c>
      <c r="L120" s="5">
        <v>124989.96</v>
      </c>
      <c r="M120" s="5" t="s">
        <v>471</v>
      </c>
      <c r="N120" s="5" t="s">
        <v>19</v>
      </c>
      <c r="O120" s="5" t="s">
        <v>18</v>
      </c>
      <c r="P120" s="5" t="s">
        <v>18</v>
      </c>
    </row>
    <row r="121" spans="1:16">
      <c r="A121" s="5">
        <v>120</v>
      </c>
      <c r="B121" s="5">
        <v>106569</v>
      </c>
      <c r="C121" s="5" t="s">
        <v>1319</v>
      </c>
      <c r="D121" s="5">
        <v>1455</v>
      </c>
      <c r="E121" s="5">
        <v>372</v>
      </c>
      <c r="F121" s="5">
        <v>867</v>
      </c>
      <c r="G121" s="6">
        <f t="shared" si="2"/>
        <v>0.800554016620499</v>
      </c>
      <c r="H121" s="5" t="s">
        <v>517</v>
      </c>
      <c r="I121" s="5">
        <v>111931.51</v>
      </c>
      <c r="J121" s="5">
        <v>14822.1</v>
      </c>
      <c r="K121" s="6">
        <f t="shared" si="3"/>
        <v>0.897928532363651</v>
      </c>
      <c r="L121" s="5">
        <v>87197.31</v>
      </c>
      <c r="M121" s="5" t="s">
        <v>515</v>
      </c>
      <c r="N121" s="5" t="s">
        <v>42</v>
      </c>
      <c r="O121" s="5" t="s">
        <v>41</v>
      </c>
      <c r="P121" s="5" t="s">
        <v>41</v>
      </c>
    </row>
    <row r="122" spans="1:16">
      <c r="A122" s="5">
        <v>121</v>
      </c>
      <c r="B122" s="5">
        <v>123007</v>
      </c>
      <c r="C122" s="5" t="s">
        <v>1320</v>
      </c>
      <c r="D122" s="5">
        <v>941</v>
      </c>
      <c r="E122" s="5">
        <v>115</v>
      </c>
      <c r="F122" s="5">
        <v>665</v>
      </c>
      <c r="G122" s="6">
        <f t="shared" si="2"/>
        <v>0.805084745762712</v>
      </c>
      <c r="H122" s="5" t="s">
        <v>403</v>
      </c>
      <c r="I122" s="5">
        <v>58029.62</v>
      </c>
      <c r="J122" s="5">
        <v>3695.27</v>
      </c>
      <c r="K122" s="6">
        <f t="shared" si="3"/>
        <v>0.916698000436188</v>
      </c>
      <c r="L122" s="5">
        <v>49808.19</v>
      </c>
      <c r="M122" s="5" t="s">
        <v>401</v>
      </c>
      <c r="N122" s="5" t="s">
        <v>65</v>
      </c>
      <c r="O122" s="5" t="s">
        <v>64</v>
      </c>
      <c r="P122" s="5" t="s">
        <v>64</v>
      </c>
    </row>
    <row r="123" spans="1:16">
      <c r="A123" s="5">
        <v>122</v>
      </c>
      <c r="B123" s="5">
        <v>119622</v>
      </c>
      <c r="C123" s="5" t="s">
        <v>1321</v>
      </c>
      <c r="D123" s="5">
        <v>1075</v>
      </c>
      <c r="E123" s="5">
        <v>126</v>
      </c>
      <c r="F123" s="5">
        <v>765</v>
      </c>
      <c r="G123" s="6">
        <f t="shared" si="2"/>
        <v>0.806111696522655</v>
      </c>
      <c r="H123" s="5" t="s">
        <v>308</v>
      </c>
      <c r="I123" s="5">
        <v>86319.93</v>
      </c>
      <c r="J123" s="5">
        <v>4827.77</v>
      </c>
      <c r="K123" s="6">
        <f t="shared" si="3"/>
        <v>0.913584570589367</v>
      </c>
      <c r="L123" s="5">
        <v>74449.98</v>
      </c>
      <c r="M123" s="5" t="s">
        <v>762</v>
      </c>
      <c r="N123" s="5" t="s">
        <v>28</v>
      </c>
      <c r="O123" s="5" t="s">
        <v>27</v>
      </c>
      <c r="P123" s="5" t="s">
        <v>27</v>
      </c>
    </row>
    <row r="124" spans="1:16">
      <c r="A124" s="5">
        <v>123</v>
      </c>
      <c r="B124" s="5">
        <v>2883</v>
      </c>
      <c r="C124" s="5" t="s">
        <v>1322</v>
      </c>
      <c r="D124" s="5">
        <v>1010</v>
      </c>
      <c r="E124" s="5">
        <v>38</v>
      </c>
      <c r="F124" s="5">
        <v>790</v>
      </c>
      <c r="G124" s="6">
        <f t="shared" si="2"/>
        <v>0.812757201646091</v>
      </c>
      <c r="H124" s="5" t="s">
        <v>597</v>
      </c>
      <c r="I124" s="5">
        <v>92366.15</v>
      </c>
      <c r="J124" s="5">
        <v>2330.4</v>
      </c>
      <c r="K124" s="6">
        <f t="shared" si="3"/>
        <v>0.913149387882036</v>
      </c>
      <c r="L124" s="5">
        <v>82216.09</v>
      </c>
      <c r="M124" s="5" t="s">
        <v>828</v>
      </c>
      <c r="N124" s="5" t="s">
        <v>804</v>
      </c>
      <c r="O124" s="5" t="s">
        <v>803</v>
      </c>
      <c r="P124" s="5" t="s">
        <v>803</v>
      </c>
    </row>
    <row r="125" spans="1:16">
      <c r="A125" s="5">
        <v>124</v>
      </c>
      <c r="B125" s="5">
        <v>2729</v>
      </c>
      <c r="C125" s="5" t="s">
        <v>1323</v>
      </c>
      <c r="D125" s="5">
        <v>3159</v>
      </c>
      <c r="E125" s="5">
        <v>653</v>
      </c>
      <c r="F125" s="5">
        <v>2039</v>
      </c>
      <c r="G125" s="6">
        <f t="shared" si="2"/>
        <v>0.81364724660814</v>
      </c>
      <c r="H125" s="5" t="s">
        <v>120</v>
      </c>
      <c r="I125" s="5">
        <v>171810.73</v>
      </c>
      <c r="J125" s="5">
        <v>22418.6</v>
      </c>
      <c r="K125" s="6">
        <f t="shared" si="3"/>
        <v>0.886343343521509</v>
      </c>
      <c r="L125" s="5">
        <v>132412.72</v>
      </c>
      <c r="M125" s="5" t="s">
        <v>118</v>
      </c>
      <c r="N125" s="5" t="s">
        <v>86</v>
      </c>
      <c r="O125" s="5" t="s">
        <v>85</v>
      </c>
      <c r="P125" s="5" t="s">
        <v>85</v>
      </c>
    </row>
    <row r="126" spans="1:16">
      <c r="A126" s="5">
        <v>125</v>
      </c>
      <c r="B126" s="5">
        <v>2901</v>
      </c>
      <c r="C126" s="5" t="s">
        <v>1324</v>
      </c>
      <c r="D126" s="5">
        <v>1440</v>
      </c>
      <c r="E126" s="5">
        <v>302</v>
      </c>
      <c r="F126" s="5">
        <v>930</v>
      </c>
      <c r="G126" s="6">
        <f t="shared" si="2"/>
        <v>0.817223198594025</v>
      </c>
      <c r="H126" s="5" t="s">
        <v>813</v>
      </c>
      <c r="I126" s="5">
        <v>106490.48</v>
      </c>
      <c r="J126" s="5">
        <v>9949.56</v>
      </c>
      <c r="K126" s="6">
        <f t="shared" si="3"/>
        <v>0.904105948027013</v>
      </c>
      <c r="L126" s="5">
        <v>87283.22</v>
      </c>
      <c r="M126" s="5" t="s">
        <v>811</v>
      </c>
      <c r="N126" s="5" t="s">
        <v>804</v>
      </c>
      <c r="O126" s="5" t="s">
        <v>803</v>
      </c>
      <c r="P126" s="5" t="s">
        <v>803</v>
      </c>
    </row>
    <row r="127" spans="1:16">
      <c r="A127" s="5">
        <v>126</v>
      </c>
      <c r="B127" s="5">
        <v>2451</v>
      </c>
      <c r="C127" s="5" t="s">
        <v>1325</v>
      </c>
      <c r="D127" s="5">
        <v>2038</v>
      </c>
      <c r="E127" s="5">
        <v>451</v>
      </c>
      <c r="F127" s="5">
        <v>1304</v>
      </c>
      <c r="G127" s="6">
        <f t="shared" si="2"/>
        <v>0.821676118462508</v>
      </c>
      <c r="H127" s="5" t="s">
        <v>450</v>
      </c>
      <c r="I127" s="5">
        <v>139077.91</v>
      </c>
      <c r="J127" s="5">
        <v>15605.92</v>
      </c>
      <c r="K127" s="6">
        <f t="shared" si="3"/>
        <v>0.919781887373808</v>
      </c>
      <c r="L127" s="5">
        <v>113567.3</v>
      </c>
      <c r="M127" s="5" t="s">
        <v>448</v>
      </c>
      <c r="N127" s="5" t="s">
        <v>19</v>
      </c>
      <c r="O127" s="5" t="s">
        <v>18</v>
      </c>
      <c r="P127" s="5" t="s">
        <v>18</v>
      </c>
    </row>
    <row r="128" spans="1:16">
      <c r="A128" s="5">
        <v>127</v>
      </c>
      <c r="B128" s="5">
        <v>2422</v>
      </c>
      <c r="C128" s="5" t="s">
        <v>1326</v>
      </c>
      <c r="D128" s="5">
        <v>1439</v>
      </c>
      <c r="E128" s="5">
        <v>142</v>
      </c>
      <c r="F128" s="5">
        <v>1071</v>
      </c>
      <c r="G128" s="6">
        <f t="shared" si="2"/>
        <v>0.825751734772552</v>
      </c>
      <c r="H128" s="5" t="s">
        <v>489</v>
      </c>
      <c r="I128" s="5">
        <v>87508.91</v>
      </c>
      <c r="J128" s="5">
        <v>5186.13</v>
      </c>
      <c r="K128" s="6">
        <f t="shared" si="3"/>
        <v>0.89705303926811</v>
      </c>
      <c r="L128" s="5">
        <v>73847.9</v>
      </c>
      <c r="M128" s="5" t="s">
        <v>487</v>
      </c>
      <c r="N128" s="5" t="s">
        <v>19</v>
      </c>
      <c r="O128" s="5" t="s">
        <v>18</v>
      </c>
      <c r="P128" s="5" t="s">
        <v>18</v>
      </c>
    </row>
    <row r="129" spans="1:16">
      <c r="A129" s="5">
        <v>128</v>
      </c>
      <c r="B129" s="5">
        <v>2888</v>
      </c>
      <c r="C129" s="5" t="s">
        <v>1327</v>
      </c>
      <c r="D129" s="5">
        <v>1490</v>
      </c>
      <c r="E129" s="5">
        <v>266</v>
      </c>
      <c r="F129" s="5">
        <v>1029</v>
      </c>
      <c r="G129" s="6">
        <f t="shared" si="2"/>
        <v>0.840686274509804</v>
      </c>
      <c r="H129" s="5" t="s">
        <v>824</v>
      </c>
      <c r="I129" s="5">
        <v>109425.8</v>
      </c>
      <c r="J129" s="5">
        <v>10976.76</v>
      </c>
      <c r="K129" s="6">
        <f t="shared" si="3"/>
        <v>0.93817938702094</v>
      </c>
      <c r="L129" s="5">
        <v>92362.86</v>
      </c>
      <c r="M129" s="5" t="s">
        <v>822</v>
      </c>
      <c r="N129" s="5" t="s">
        <v>804</v>
      </c>
      <c r="O129" s="5" t="s">
        <v>803</v>
      </c>
      <c r="P129" s="5" t="s">
        <v>803</v>
      </c>
    </row>
    <row r="130" spans="1:16">
      <c r="A130" s="5">
        <v>129</v>
      </c>
      <c r="B130" s="5">
        <v>2865</v>
      </c>
      <c r="C130" s="5" t="s">
        <v>1328</v>
      </c>
      <c r="D130" s="5">
        <v>1685</v>
      </c>
      <c r="E130" s="5">
        <v>54</v>
      </c>
      <c r="F130" s="5">
        <v>1373</v>
      </c>
      <c r="G130" s="6">
        <f t="shared" ref="G130:G159" si="4">F130/(D130-E130)</f>
        <v>0.841814837522992</v>
      </c>
      <c r="H130" s="5" t="s">
        <v>277</v>
      </c>
      <c r="I130" s="5">
        <v>106972.02</v>
      </c>
      <c r="J130" s="5">
        <v>1994.96</v>
      </c>
      <c r="K130" s="6">
        <f t="shared" ref="K130:K159" si="5">L130/(I130-J130)</f>
        <v>0.934133895538702</v>
      </c>
      <c r="L130" s="5">
        <v>98062.63</v>
      </c>
      <c r="M130" s="5" t="s">
        <v>275</v>
      </c>
      <c r="N130" s="5" t="s">
        <v>266</v>
      </c>
      <c r="O130" s="5" t="s">
        <v>265</v>
      </c>
      <c r="P130" s="5" t="s">
        <v>265</v>
      </c>
    </row>
    <row r="131" spans="1:16">
      <c r="A131" s="5">
        <v>130</v>
      </c>
      <c r="B131" s="5">
        <v>102564</v>
      </c>
      <c r="C131" s="5" t="s">
        <v>1329</v>
      </c>
      <c r="D131" s="5">
        <v>873</v>
      </c>
      <c r="E131" s="5">
        <v>114</v>
      </c>
      <c r="F131" s="5">
        <v>639</v>
      </c>
      <c r="G131" s="6">
        <f t="shared" si="4"/>
        <v>0.841897233201581</v>
      </c>
      <c r="H131" s="5" t="s">
        <v>289</v>
      </c>
      <c r="I131" s="5">
        <v>70022.38</v>
      </c>
      <c r="J131" s="5">
        <v>4831.45</v>
      </c>
      <c r="K131" s="6">
        <f t="shared" si="5"/>
        <v>0.924808558491189</v>
      </c>
      <c r="L131" s="5">
        <v>60289.13</v>
      </c>
      <c r="M131" s="5" t="s">
        <v>287</v>
      </c>
      <c r="N131" s="5" t="s">
        <v>266</v>
      </c>
      <c r="O131" s="5" t="s">
        <v>265</v>
      </c>
      <c r="P131" s="5" t="s">
        <v>265</v>
      </c>
    </row>
    <row r="132" spans="1:16">
      <c r="A132" s="5">
        <v>131</v>
      </c>
      <c r="B132" s="5">
        <v>2910</v>
      </c>
      <c r="C132" s="5" t="s">
        <v>1330</v>
      </c>
      <c r="D132" s="5">
        <v>1740</v>
      </c>
      <c r="E132" s="5">
        <v>602</v>
      </c>
      <c r="F132" s="5">
        <v>961</v>
      </c>
      <c r="G132" s="6">
        <f t="shared" si="4"/>
        <v>0.844463971880492</v>
      </c>
      <c r="H132" s="5" t="s">
        <v>321</v>
      </c>
      <c r="I132" s="5">
        <v>120994.9</v>
      </c>
      <c r="J132" s="5">
        <v>20302.63</v>
      </c>
      <c r="K132" s="6">
        <f t="shared" si="5"/>
        <v>0.93360403931702</v>
      </c>
      <c r="L132" s="5">
        <v>94006.71</v>
      </c>
      <c r="M132" s="5" t="s">
        <v>319</v>
      </c>
      <c r="N132" s="5" t="s">
        <v>298</v>
      </c>
      <c r="O132" s="5" t="s">
        <v>297</v>
      </c>
      <c r="P132" s="5" t="s">
        <v>297</v>
      </c>
    </row>
    <row r="133" spans="1:16">
      <c r="A133" s="5">
        <v>132</v>
      </c>
      <c r="B133" s="5">
        <v>122906</v>
      </c>
      <c r="C133" s="5" t="s">
        <v>1331</v>
      </c>
      <c r="D133" s="5">
        <v>2114</v>
      </c>
      <c r="E133" s="5">
        <v>346</v>
      </c>
      <c r="F133" s="5">
        <v>1509</v>
      </c>
      <c r="G133" s="6">
        <f t="shared" si="4"/>
        <v>0.853506787330317</v>
      </c>
      <c r="H133" s="5" t="s">
        <v>687</v>
      </c>
      <c r="I133" s="5">
        <v>126326.75</v>
      </c>
      <c r="J133" s="5">
        <v>12181.49</v>
      </c>
      <c r="K133" s="6">
        <f t="shared" si="5"/>
        <v>0.915607708984149</v>
      </c>
      <c r="L133" s="5">
        <v>104512.28</v>
      </c>
      <c r="M133" s="5" t="s">
        <v>685</v>
      </c>
      <c r="N133" s="5" t="s">
        <v>42</v>
      </c>
      <c r="O133" s="5" t="s">
        <v>41</v>
      </c>
      <c r="P133" s="5" t="s">
        <v>41</v>
      </c>
    </row>
    <row r="134" spans="1:16">
      <c r="A134" s="5">
        <v>133</v>
      </c>
      <c r="B134" s="5">
        <v>2113</v>
      </c>
      <c r="C134" s="5" t="s">
        <v>1332</v>
      </c>
      <c r="D134" s="5">
        <v>3300</v>
      </c>
      <c r="E134" s="5">
        <v>1096</v>
      </c>
      <c r="F134" s="5">
        <v>1888</v>
      </c>
      <c r="G134" s="6">
        <f t="shared" si="4"/>
        <v>0.856624319419238</v>
      </c>
      <c r="H134" s="5" t="s">
        <v>150</v>
      </c>
      <c r="I134" s="5">
        <v>242905.61</v>
      </c>
      <c r="J134" s="5">
        <v>46106.22</v>
      </c>
      <c r="K134" s="6">
        <f t="shared" si="5"/>
        <v>0.956480403724829</v>
      </c>
      <c r="L134" s="5">
        <v>188234.76</v>
      </c>
      <c r="M134" s="5" t="s">
        <v>148</v>
      </c>
      <c r="N134" s="5" t="s">
        <v>86</v>
      </c>
      <c r="O134" s="5" t="s">
        <v>85</v>
      </c>
      <c r="P134" s="5" t="s">
        <v>85</v>
      </c>
    </row>
    <row r="135" spans="1:16">
      <c r="A135" s="5">
        <v>134</v>
      </c>
      <c r="B135" s="5">
        <v>2797</v>
      </c>
      <c r="C135" s="5" t="s">
        <v>1333</v>
      </c>
      <c r="D135" s="5">
        <v>1969</v>
      </c>
      <c r="E135" s="5">
        <v>170</v>
      </c>
      <c r="F135" s="5">
        <v>1542</v>
      </c>
      <c r="G135" s="6">
        <f t="shared" si="4"/>
        <v>0.857142857142857</v>
      </c>
      <c r="H135" s="5" t="s">
        <v>571</v>
      </c>
      <c r="I135" s="5">
        <v>137394.27</v>
      </c>
      <c r="J135" s="5">
        <v>5796.74</v>
      </c>
      <c r="K135" s="6">
        <f t="shared" si="5"/>
        <v>0.903673571988775</v>
      </c>
      <c r="L135" s="5">
        <v>118921.21</v>
      </c>
      <c r="M135" s="5" t="s">
        <v>569</v>
      </c>
      <c r="N135" s="5" t="s">
        <v>19</v>
      </c>
      <c r="O135" s="5" t="s">
        <v>18</v>
      </c>
      <c r="P135" s="5" t="s">
        <v>18</v>
      </c>
    </row>
    <row r="136" spans="1:16">
      <c r="A136" s="5">
        <v>135</v>
      </c>
      <c r="B136" s="5">
        <v>108277</v>
      </c>
      <c r="C136" s="5" t="s">
        <v>1334</v>
      </c>
      <c r="D136" s="5">
        <v>2425</v>
      </c>
      <c r="E136" s="5">
        <v>76</v>
      </c>
      <c r="F136" s="5">
        <v>2019</v>
      </c>
      <c r="G136" s="6">
        <f t="shared" si="4"/>
        <v>0.859514687100894</v>
      </c>
      <c r="H136" s="5" t="s">
        <v>523</v>
      </c>
      <c r="I136" s="5">
        <v>152589.12</v>
      </c>
      <c r="J136" s="5">
        <v>3057.3</v>
      </c>
      <c r="K136" s="6">
        <f t="shared" si="5"/>
        <v>0.926093656855109</v>
      </c>
      <c r="L136" s="5">
        <v>138480.47</v>
      </c>
      <c r="M136" s="5" t="s">
        <v>521</v>
      </c>
      <c r="N136" s="5" t="s">
        <v>19</v>
      </c>
      <c r="O136" s="5" t="s">
        <v>18</v>
      </c>
      <c r="P136" s="5" t="s">
        <v>18</v>
      </c>
    </row>
    <row r="137" spans="1:16">
      <c r="A137" s="5">
        <v>136</v>
      </c>
      <c r="B137" s="5">
        <v>2817</v>
      </c>
      <c r="C137" s="5" t="s">
        <v>1335</v>
      </c>
      <c r="D137" s="5">
        <v>1953</v>
      </c>
      <c r="E137" s="5">
        <v>263</v>
      </c>
      <c r="F137" s="5">
        <v>1456</v>
      </c>
      <c r="G137" s="6">
        <f t="shared" si="4"/>
        <v>0.861538461538462</v>
      </c>
      <c r="H137" s="5" t="s">
        <v>565</v>
      </c>
      <c r="I137" s="5">
        <v>191478.79</v>
      </c>
      <c r="J137" s="5">
        <v>9886.52</v>
      </c>
      <c r="K137" s="6">
        <f t="shared" si="5"/>
        <v>0.950380156600278</v>
      </c>
      <c r="L137" s="5">
        <v>172581.69</v>
      </c>
      <c r="M137" s="5" t="s">
        <v>563</v>
      </c>
      <c r="N137" s="5" t="s">
        <v>42</v>
      </c>
      <c r="O137" s="5" t="s">
        <v>41</v>
      </c>
      <c r="P137" s="5" t="s">
        <v>41</v>
      </c>
    </row>
    <row r="138" spans="1:16">
      <c r="A138" s="5">
        <v>137</v>
      </c>
      <c r="B138" s="5">
        <v>2735</v>
      </c>
      <c r="C138" s="5" t="s">
        <v>1336</v>
      </c>
      <c r="D138" s="5">
        <v>2571</v>
      </c>
      <c r="E138" s="5">
        <v>152</v>
      </c>
      <c r="F138" s="5">
        <v>2085</v>
      </c>
      <c r="G138" s="6">
        <f t="shared" si="4"/>
        <v>0.861926415874328</v>
      </c>
      <c r="H138" s="5" t="s">
        <v>617</v>
      </c>
      <c r="I138" s="5">
        <v>160950.55</v>
      </c>
      <c r="J138" s="5">
        <v>5319.31</v>
      </c>
      <c r="K138" s="6">
        <f t="shared" si="5"/>
        <v>0.909578565331742</v>
      </c>
      <c r="L138" s="5">
        <v>141558.84</v>
      </c>
      <c r="M138" s="5" t="s">
        <v>615</v>
      </c>
      <c r="N138" s="5" t="s">
        <v>42</v>
      </c>
      <c r="O138" s="5" t="s">
        <v>41</v>
      </c>
      <c r="P138" s="5" t="s">
        <v>41</v>
      </c>
    </row>
    <row r="139" spans="1:16">
      <c r="A139" s="5">
        <v>138</v>
      </c>
      <c r="B139" s="5">
        <v>2715</v>
      </c>
      <c r="C139" s="5" t="s">
        <v>1337</v>
      </c>
      <c r="D139" s="5">
        <v>1595</v>
      </c>
      <c r="E139" s="5">
        <v>616</v>
      </c>
      <c r="F139" s="5">
        <v>845</v>
      </c>
      <c r="G139" s="6">
        <f t="shared" si="4"/>
        <v>0.863125638406537</v>
      </c>
      <c r="H139" s="5" t="s">
        <v>61</v>
      </c>
      <c r="I139" s="5">
        <v>76425.32</v>
      </c>
      <c r="J139" s="5">
        <v>19498.22</v>
      </c>
      <c r="K139" s="6">
        <f t="shared" si="5"/>
        <v>0.928006169293711</v>
      </c>
      <c r="L139" s="5">
        <v>52828.7</v>
      </c>
      <c r="M139" s="5" t="s">
        <v>59</v>
      </c>
      <c r="N139" s="5" t="s">
        <v>56</v>
      </c>
      <c r="O139" s="5" t="s">
        <v>55</v>
      </c>
      <c r="P139" s="5" t="s">
        <v>55</v>
      </c>
    </row>
    <row r="140" spans="1:16">
      <c r="A140" s="5">
        <v>139</v>
      </c>
      <c r="B140" s="5">
        <v>2771</v>
      </c>
      <c r="C140" s="5" t="s">
        <v>1338</v>
      </c>
      <c r="D140" s="5">
        <v>1682</v>
      </c>
      <c r="E140" s="5">
        <v>206</v>
      </c>
      <c r="F140" s="5">
        <v>1275</v>
      </c>
      <c r="G140" s="6">
        <f t="shared" si="4"/>
        <v>0.863821138211382</v>
      </c>
      <c r="H140" s="5" t="s">
        <v>162</v>
      </c>
      <c r="I140" s="5">
        <v>90212.34</v>
      </c>
      <c r="J140" s="5">
        <v>7125.48</v>
      </c>
      <c r="K140" s="6">
        <f t="shared" si="5"/>
        <v>0.941900199381707</v>
      </c>
      <c r="L140" s="5">
        <v>78259.53</v>
      </c>
      <c r="M140" s="5" t="s">
        <v>160</v>
      </c>
      <c r="N140" s="5" t="s">
        <v>86</v>
      </c>
      <c r="O140" s="5" t="s">
        <v>85</v>
      </c>
      <c r="P140" s="5" t="s">
        <v>85</v>
      </c>
    </row>
    <row r="141" spans="1:16">
      <c r="A141" s="5">
        <v>140</v>
      </c>
      <c r="B141" s="5">
        <v>2808</v>
      </c>
      <c r="C141" s="5" t="s">
        <v>1339</v>
      </c>
      <c r="D141" s="5">
        <v>2375</v>
      </c>
      <c r="E141" s="5">
        <v>641</v>
      </c>
      <c r="F141" s="5">
        <v>1498</v>
      </c>
      <c r="G141" s="6">
        <f t="shared" si="4"/>
        <v>0.863898500576701</v>
      </c>
      <c r="H141" s="5" t="s">
        <v>577</v>
      </c>
      <c r="I141" s="5">
        <v>132876.66</v>
      </c>
      <c r="J141" s="5">
        <v>21259.57</v>
      </c>
      <c r="K141" s="6">
        <f t="shared" si="5"/>
        <v>0.953481675610787</v>
      </c>
      <c r="L141" s="5">
        <v>106424.85</v>
      </c>
      <c r="M141" s="5" t="s">
        <v>575</v>
      </c>
      <c r="N141" s="5" t="s">
        <v>19</v>
      </c>
      <c r="O141" s="5" t="s">
        <v>18</v>
      </c>
      <c r="P141" s="5" t="s">
        <v>18</v>
      </c>
    </row>
    <row r="142" spans="1:16">
      <c r="A142" s="5">
        <v>141</v>
      </c>
      <c r="B142" s="5">
        <v>2497</v>
      </c>
      <c r="C142" s="5" t="s">
        <v>1340</v>
      </c>
      <c r="D142" s="5">
        <v>1667</v>
      </c>
      <c r="E142" s="5">
        <v>225</v>
      </c>
      <c r="F142" s="5">
        <v>1247</v>
      </c>
      <c r="G142" s="6">
        <f t="shared" si="4"/>
        <v>0.864771151178918</v>
      </c>
      <c r="H142" s="5" t="s">
        <v>605</v>
      </c>
      <c r="I142" s="5">
        <v>153475.18</v>
      </c>
      <c r="J142" s="5">
        <v>9657.63</v>
      </c>
      <c r="K142" s="6">
        <f t="shared" si="5"/>
        <v>0.951471777957558</v>
      </c>
      <c r="L142" s="5">
        <v>136838.34</v>
      </c>
      <c r="M142" s="5" t="s">
        <v>603</v>
      </c>
      <c r="N142" s="5" t="s">
        <v>42</v>
      </c>
      <c r="O142" s="5" t="s">
        <v>41</v>
      </c>
      <c r="P142" s="5" t="s">
        <v>41</v>
      </c>
    </row>
    <row r="143" spans="1:16">
      <c r="A143" s="5">
        <v>142</v>
      </c>
      <c r="B143" s="5">
        <v>119263</v>
      </c>
      <c r="C143" s="5" t="s">
        <v>1341</v>
      </c>
      <c r="D143" s="5">
        <v>1409</v>
      </c>
      <c r="E143" s="5">
        <v>64</v>
      </c>
      <c r="F143" s="5">
        <v>1164</v>
      </c>
      <c r="G143" s="6">
        <f t="shared" si="4"/>
        <v>0.86542750929368</v>
      </c>
      <c r="H143" s="5" t="s">
        <v>245</v>
      </c>
      <c r="I143" s="5">
        <v>120429.82</v>
      </c>
      <c r="J143" s="5">
        <v>2732.3</v>
      </c>
      <c r="K143" s="6">
        <f t="shared" si="5"/>
        <v>0.942670414805681</v>
      </c>
      <c r="L143" s="5">
        <v>110949.97</v>
      </c>
      <c r="M143" s="5" t="s">
        <v>243</v>
      </c>
      <c r="N143" s="5" t="s">
        <v>86</v>
      </c>
      <c r="O143" s="5" t="s">
        <v>85</v>
      </c>
      <c r="P143" s="5" t="s">
        <v>85</v>
      </c>
    </row>
    <row r="144" spans="1:16">
      <c r="A144" s="5">
        <v>143</v>
      </c>
      <c r="B144" s="5">
        <v>102934</v>
      </c>
      <c r="C144" s="5" t="s">
        <v>1342</v>
      </c>
      <c r="D144" s="5">
        <v>1947</v>
      </c>
      <c r="E144" s="5">
        <v>114</v>
      </c>
      <c r="F144" s="5">
        <v>1589</v>
      </c>
      <c r="G144" s="6">
        <f t="shared" si="4"/>
        <v>0.866884888161484</v>
      </c>
      <c r="H144" s="5" t="s">
        <v>500</v>
      </c>
      <c r="I144" s="5">
        <v>142211.15</v>
      </c>
      <c r="J144" s="5">
        <v>4027.96</v>
      </c>
      <c r="K144" s="6">
        <f t="shared" si="5"/>
        <v>0.956516925105</v>
      </c>
      <c r="L144" s="5">
        <v>132174.56</v>
      </c>
      <c r="M144" s="5" t="s">
        <v>498</v>
      </c>
      <c r="N144" s="5" t="s">
        <v>19</v>
      </c>
      <c r="O144" s="5" t="s">
        <v>18</v>
      </c>
      <c r="P144" s="5" t="s">
        <v>18</v>
      </c>
    </row>
    <row r="145" spans="1:16">
      <c r="A145" s="5">
        <v>144</v>
      </c>
      <c r="B145" s="5">
        <v>107658</v>
      </c>
      <c r="C145" s="5" t="s">
        <v>1343</v>
      </c>
      <c r="D145" s="5">
        <v>3125</v>
      </c>
      <c r="E145" s="5">
        <v>582</v>
      </c>
      <c r="F145" s="5">
        <v>2215</v>
      </c>
      <c r="G145" s="6">
        <f t="shared" si="4"/>
        <v>0.871018482107747</v>
      </c>
      <c r="H145" s="5" t="s">
        <v>645</v>
      </c>
      <c r="I145" s="5">
        <v>196577.71</v>
      </c>
      <c r="J145" s="5">
        <v>19706.45</v>
      </c>
      <c r="K145" s="6">
        <f t="shared" si="5"/>
        <v>0.933584687529223</v>
      </c>
      <c r="L145" s="5">
        <v>165124.3</v>
      </c>
      <c r="M145" s="5" t="s">
        <v>390</v>
      </c>
      <c r="N145" s="5" t="s">
        <v>42</v>
      </c>
      <c r="O145" s="5" t="s">
        <v>41</v>
      </c>
      <c r="P145" s="5" t="s">
        <v>41</v>
      </c>
    </row>
    <row r="146" spans="1:16">
      <c r="A146" s="5">
        <v>145</v>
      </c>
      <c r="B146" s="5">
        <v>2852</v>
      </c>
      <c r="C146" s="5" t="s">
        <v>1344</v>
      </c>
      <c r="D146" s="5">
        <v>1432</v>
      </c>
      <c r="E146" s="5">
        <v>117</v>
      </c>
      <c r="F146" s="5">
        <v>1150</v>
      </c>
      <c r="G146" s="6">
        <f t="shared" si="4"/>
        <v>0.874524714828897</v>
      </c>
      <c r="H146" s="5" t="s">
        <v>344</v>
      </c>
      <c r="I146" s="5">
        <v>110416.03</v>
      </c>
      <c r="J146" s="5">
        <v>3779.21</v>
      </c>
      <c r="K146" s="6">
        <f t="shared" si="5"/>
        <v>0.949381742628859</v>
      </c>
      <c r="L146" s="5">
        <v>101239.05</v>
      </c>
      <c r="M146" s="5" t="s">
        <v>343</v>
      </c>
      <c r="N146" s="5" t="s">
        <v>65</v>
      </c>
      <c r="O146" s="5" t="s">
        <v>64</v>
      </c>
      <c r="P146" s="5" t="s">
        <v>64</v>
      </c>
    </row>
    <row r="147" spans="1:16">
      <c r="A147" s="5">
        <v>146</v>
      </c>
      <c r="B147" s="5">
        <v>2559</v>
      </c>
      <c r="C147" s="5" t="s">
        <v>1345</v>
      </c>
      <c r="D147" s="5">
        <v>2711</v>
      </c>
      <c r="E147" s="5">
        <v>225</v>
      </c>
      <c r="F147" s="5">
        <v>2177</v>
      </c>
      <c r="G147" s="6">
        <f t="shared" si="4"/>
        <v>0.875703942075624</v>
      </c>
      <c r="H147" s="5" t="s">
        <v>427</v>
      </c>
      <c r="I147" s="5">
        <v>352007.16</v>
      </c>
      <c r="J147" s="5">
        <v>11582.66</v>
      </c>
      <c r="K147" s="6">
        <f t="shared" si="5"/>
        <v>0.968137575292025</v>
      </c>
      <c r="L147" s="5">
        <v>329577.75</v>
      </c>
      <c r="M147" s="5" t="s">
        <v>425</v>
      </c>
      <c r="N147" s="5" t="s">
        <v>42</v>
      </c>
      <c r="O147" s="5" t="s">
        <v>41</v>
      </c>
      <c r="P147" s="5" t="s">
        <v>41</v>
      </c>
    </row>
    <row r="148" spans="1:16">
      <c r="A148" s="5">
        <v>147</v>
      </c>
      <c r="B148" s="5">
        <v>2479</v>
      </c>
      <c r="C148" s="5" t="s">
        <v>1346</v>
      </c>
      <c r="D148" s="5">
        <v>2306</v>
      </c>
      <c r="E148" s="5">
        <v>216</v>
      </c>
      <c r="F148" s="5">
        <v>1907</v>
      </c>
      <c r="G148" s="6">
        <f t="shared" si="4"/>
        <v>0.91244019138756</v>
      </c>
      <c r="H148" s="5" t="s">
        <v>461</v>
      </c>
      <c r="I148" s="5">
        <v>151552.64</v>
      </c>
      <c r="J148" s="5">
        <v>12466.96</v>
      </c>
      <c r="K148" s="6">
        <f t="shared" si="5"/>
        <v>0.961035097214896</v>
      </c>
      <c r="L148" s="5">
        <v>133666.22</v>
      </c>
      <c r="M148" s="5" t="s">
        <v>459</v>
      </c>
      <c r="N148" s="5" t="s">
        <v>42</v>
      </c>
      <c r="O148" s="5" t="s">
        <v>41</v>
      </c>
      <c r="P148" s="5" t="s">
        <v>41</v>
      </c>
    </row>
    <row r="149" spans="1:16">
      <c r="A149" s="5">
        <v>148</v>
      </c>
      <c r="B149" s="5">
        <v>2755</v>
      </c>
      <c r="C149" s="5" t="s">
        <v>1347</v>
      </c>
      <c r="D149" s="5">
        <v>3017</v>
      </c>
      <c r="E149" s="5">
        <v>663</v>
      </c>
      <c r="F149" s="5">
        <v>2164</v>
      </c>
      <c r="G149" s="6">
        <f t="shared" si="4"/>
        <v>0.91928632115548</v>
      </c>
      <c r="H149" s="5" t="s">
        <v>156</v>
      </c>
      <c r="I149" s="5">
        <v>233426.43</v>
      </c>
      <c r="J149" s="5">
        <v>23935.41</v>
      </c>
      <c r="K149" s="6">
        <f t="shared" si="5"/>
        <v>0.978305466267719</v>
      </c>
      <c r="L149" s="5">
        <v>204946.21</v>
      </c>
      <c r="M149" s="5" t="s">
        <v>154</v>
      </c>
      <c r="N149" s="5" t="s">
        <v>86</v>
      </c>
      <c r="O149" s="5" t="s">
        <v>85</v>
      </c>
      <c r="P149" s="5" t="s">
        <v>85</v>
      </c>
    </row>
    <row r="150" spans="1:16">
      <c r="A150" s="5">
        <v>149</v>
      </c>
      <c r="B150" s="5">
        <v>2886</v>
      </c>
      <c r="C150" s="5" t="s">
        <v>1348</v>
      </c>
      <c r="D150" s="5">
        <v>1440</v>
      </c>
      <c r="E150" s="5">
        <v>457</v>
      </c>
      <c r="F150" s="5">
        <v>928</v>
      </c>
      <c r="G150" s="6">
        <f t="shared" si="4"/>
        <v>0.944048830111902</v>
      </c>
      <c r="H150" s="5" t="s">
        <v>819</v>
      </c>
      <c r="I150" s="5">
        <v>115242.01</v>
      </c>
      <c r="J150" s="5">
        <v>14689.44</v>
      </c>
      <c r="K150" s="6">
        <f t="shared" si="5"/>
        <v>0.971231963539072</v>
      </c>
      <c r="L150" s="5">
        <v>97659.87</v>
      </c>
      <c r="M150" s="5" t="s">
        <v>817</v>
      </c>
      <c r="N150" s="5" t="s">
        <v>804</v>
      </c>
      <c r="O150" s="5" t="s">
        <v>803</v>
      </c>
      <c r="P150" s="5" t="s">
        <v>803</v>
      </c>
    </row>
    <row r="151" spans="1:16">
      <c r="A151" s="5">
        <v>150</v>
      </c>
      <c r="B151" s="5">
        <v>2904</v>
      </c>
      <c r="C151" s="5" t="s">
        <v>1349</v>
      </c>
      <c r="D151" s="5">
        <v>1803</v>
      </c>
      <c r="E151" s="5">
        <v>600</v>
      </c>
      <c r="F151" s="5">
        <v>1168</v>
      </c>
      <c r="G151" s="6">
        <f t="shared" si="4"/>
        <v>0.970906068162926</v>
      </c>
      <c r="H151" s="5" t="s">
        <v>808</v>
      </c>
      <c r="I151" s="5">
        <v>165090.74</v>
      </c>
      <c r="J151" s="5">
        <v>21916.46</v>
      </c>
      <c r="K151" s="6">
        <f t="shared" si="5"/>
        <v>0.99648435459218</v>
      </c>
      <c r="L151" s="5">
        <v>142670.93</v>
      </c>
      <c r="M151" s="5" t="s">
        <v>806</v>
      </c>
      <c r="N151" s="5" t="s">
        <v>804</v>
      </c>
      <c r="O151" s="5" t="s">
        <v>803</v>
      </c>
      <c r="P151" s="5" t="s">
        <v>803</v>
      </c>
    </row>
    <row r="152" spans="1:16">
      <c r="A152" s="5">
        <v>151</v>
      </c>
      <c r="B152" s="5">
        <v>2837</v>
      </c>
      <c r="C152" s="5" t="s">
        <v>1350</v>
      </c>
      <c r="D152" s="5">
        <v>1366</v>
      </c>
      <c r="E152" s="5"/>
      <c r="F152" s="5">
        <v>835</v>
      </c>
      <c r="G152" s="6">
        <f t="shared" si="4"/>
        <v>0.611273792093704</v>
      </c>
      <c r="H152" s="5" t="s">
        <v>283</v>
      </c>
      <c r="I152" s="5">
        <v>97243.12</v>
      </c>
      <c r="J152" s="5"/>
      <c r="K152" s="6">
        <f t="shared" si="5"/>
        <v>0.714400463498086</v>
      </c>
      <c r="L152" s="5">
        <v>69470.53</v>
      </c>
      <c r="M152" s="5" t="s">
        <v>281</v>
      </c>
      <c r="N152" s="5" t="s">
        <v>266</v>
      </c>
      <c r="O152" s="5" t="s">
        <v>265</v>
      </c>
      <c r="P152" s="5" t="s">
        <v>265</v>
      </c>
    </row>
    <row r="153" spans="1:16">
      <c r="A153" s="5">
        <v>152</v>
      </c>
      <c r="B153" s="5">
        <v>2839</v>
      </c>
      <c r="C153" s="5" t="s">
        <v>1351</v>
      </c>
      <c r="D153" s="5">
        <v>841</v>
      </c>
      <c r="E153" s="5"/>
      <c r="F153" s="5">
        <v>595</v>
      </c>
      <c r="G153" s="6">
        <f t="shared" si="4"/>
        <v>0.707491082045184</v>
      </c>
      <c r="H153" s="5" t="s">
        <v>773</v>
      </c>
      <c r="I153" s="5">
        <v>53977.9</v>
      </c>
      <c r="J153" s="5"/>
      <c r="K153" s="6">
        <f t="shared" si="5"/>
        <v>0.842580574642585</v>
      </c>
      <c r="L153" s="5">
        <v>45480.73</v>
      </c>
      <c r="M153" s="5" t="s">
        <v>771</v>
      </c>
      <c r="N153" s="5" t="s">
        <v>56</v>
      </c>
      <c r="O153" s="5" t="s">
        <v>55</v>
      </c>
      <c r="P153" s="5" t="s">
        <v>55</v>
      </c>
    </row>
    <row r="154" spans="1:16">
      <c r="A154" s="5">
        <v>153</v>
      </c>
      <c r="B154" s="5">
        <v>2844</v>
      </c>
      <c r="C154" s="5" t="s">
        <v>1352</v>
      </c>
      <c r="D154" s="5">
        <v>952</v>
      </c>
      <c r="E154" s="5"/>
      <c r="F154" s="5">
        <v>665</v>
      </c>
      <c r="G154" s="6">
        <f t="shared" si="4"/>
        <v>0.698529411764706</v>
      </c>
      <c r="H154" s="5" t="s">
        <v>368</v>
      </c>
      <c r="I154" s="5">
        <v>73327.43</v>
      </c>
      <c r="J154" s="5"/>
      <c r="K154" s="6">
        <f t="shared" si="5"/>
        <v>0.837423730792147</v>
      </c>
      <c r="L154" s="5">
        <v>61406.13</v>
      </c>
      <c r="M154" s="5" t="s">
        <v>366</v>
      </c>
      <c r="N154" s="5" t="s">
        <v>65</v>
      </c>
      <c r="O154" s="5" t="s">
        <v>64</v>
      </c>
      <c r="P154" s="5" t="s">
        <v>64</v>
      </c>
    </row>
    <row r="155" spans="1:16">
      <c r="A155" s="5">
        <v>154</v>
      </c>
      <c r="B155" s="5">
        <v>2873</v>
      </c>
      <c r="C155" s="5" t="s">
        <v>1353</v>
      </c>
      <c r="D155" s="5">
        <v>1189</v>
      </c>
      <c r="E155" s="5"/>
      <c r="F155" s="5">
        <v>1015</v>
      </c>
      <c r="G155" s="6">
        <f t="shared" si="4"/>
        <v>0.853658536585366</v>
      </c>
      <c r="H155" s="5" t="s">
        <v>356</v>
      </c>
      <c r="I155" s="5">
        <v>123499.26</v>
      </c>
      <c r="J155" s="5"/>
      <c r="K155" s="6">
        <f t="shared" si="5"/>
        <v>0.89385742068414</v>
      </c>
      <c r="L155" s="5">
        <v>110390.73</v>
      </c>
      <c r="M155" s="5" t="s">
        <v>354</v>
      </c>
      <c r="N155" s="5" t="s">
        <v>65</v>
      </c>
      <c r="O155" s="5" t="s">
        <v>64</v>
      </c>
      <c r="P155" s="5" t="s">
        <v>64</v>
      </c>
    </row>
    <row r="156" spans="1:16">
      <c r="A156" s="5">
        <v>155</v>
      </c>
      <c r="B156" s="5">
        <v>2876</v>
      </c>
      <c r="C156" s="5" t="s">
        <v>1354</v>
      </c>
      <c r="D156" s="5">
        <v>2292</v>
      </c>
      <c r="E156" s="5"/>
      <c r="F156" s="5">
        <v>2189</v>
      </c>
      <c r="G156" s="6">
        <f t="shared" si="4"/>
        <v>0.955061082024433</v>
      </c>
      <c r="H156" s="5" t="s">
        <v>783</v>
      </c>
      <c r="I156" s="5">
        <v>169745.4</v>
      </c>
      <c r="J156" s="5"/>
      <c r="K156" s="6">
        <f t="shared" si="5"/>
        <v>0.977985500638014</v>
      </c>
      <c r="L156" s="5">
        <v>166008.54</v>
      </c>
      <c r="M156" s="5" t="s">
        <v>781</v>
      </c>
      <c r="N156" s="5" t="s">
        <v>56</v>
      </c>
      <c r="O156" s="5" t="s">
        <v>55</v>
      </c>
      <c r="P156" s="5" t="s">
        <v>55</v>
      </c>
    </row>
    <row r="157" spans="1:16">
      <c r="A157" s="5">
        <v>156</v>
      </c>
      <c r="B157" s="5">
        <v>2894</v>
      </c>
      <c r="C157" s="5" t="s">
        <v>1355</v>
      </c>
      <c r="D157" s="5">
        <v>934</v>
      </c>
      <c r="E157" s="5"/>
      <c r="F157" s="5">
        <v>567</v>
      </c>
      <c r="G157" s="6">
        <f t="shared" si="4"/>
        <v>0.607066381156317</v>
      </c>
      <c r="H157" s="5" t="s">
        <v>315</v>
      </c>
      <c r="I157" s="5">
        <v>67297.85</v>
      </c>
      <c r="J157" s="5"/>
      <c r="K157" s="6">
        <f t="shared" si="5"/>
        <v>0.784891642154987</v>
      </c>
      <c r="L157" s="5">
        <v>52821.52</v>
      </c>
      <c r="M157" s="5" t="s">
        <v>313</v>
      </c>
      <c r="N157" s="5" t="s">
        <v>298</v>
      </c>
      <c r="O157" s="5" t="s">
        <v>297</v>
      </c>
      <c r="P157" s="5" t="s">
        <v>297</v>
      </c>
    </row>
    <row r="158" spans="1:16">
      <c r="A158" s="5">
        <v>157</v>
      </c>
      <c r="B158" s="5">
        <v>2914</v>
      </c>
      <c r="C158" s="5" t="s">
        <v>1356</v>
      </c>
      <c r="D158" s="5">
        <v>2373</v>
      </c>
      <c r="E158" s="5"/>
      <c r="F158" s="5">
        <v>1921</v>
      </c>
      <c r="G158" s="6">
        <f t="shared" si="4"/>
        <v>0.80952380952381</v>
      </c>
      <c r="H158" s="5" t="s">
        <v>309</v>
      </c>
      <c r="I158" s="5">
        <v>211777.47</v>
      </c>
      <c r="J158" s="5"/>
      <c r="K158" s="6">
        <f t="shared" si="5"/>
        <v>0.929156770075684</v>
      </c>
      <c r="L158" s="5">
        <v>196774.47</v>
      </c>
      <c r="M158" s="5" t="s">
        <v>307</v>
      </c>
      <c r="N158" s="5" t="s">
        <v>298</v>
      </c>
      <c r="O158" s="5" t="s">
        <v>297</v>
      </c>
      <c r="P158" s="5" t="s">
        <v>297</v>
      </c>
    </row>
    <row r="159" spans="4:16">
      <c r="D159">
        <f>SUM(D2:D158)</f>
        <v>297895</v>
      </c>
      <c r="E159">
        <f t="shared" ref="E159:P159" si="6">SUM(E2:E158)</f>
        <v>60302</v>
      </c>
      <c r="F159">
        <f t="shared" si="6"/>
        <v>162133</v>
      </c>
      <c r="G159" s="6">
        <f t="shared" si="4"/>
        <v>0.682398050447614</v>
      </c>
      <c r="H159" s="5" t="s">
        <v>1357</v>
      </c>
      <c r="I159">
        <f t="shared" si="6"/>
        <v>26343997.15</v>
      </c>
      <c r="J159">
        <f t="shared" si="6"/>
        <v>2310805.22</v>
      </c>
      <c r="K159" s="6">
        <f t="shared" si="5"/>
        <v>0.847238239069811</v>
      </c>
      <c r="L159">
        <f t="shared" si="6"/>
        <v>20361839.21</v>
      </c>
      <c r="M159" s="5">
        <f>L159/I159</f>
        <v>0.772921401944503</v>
      </c>
      <c r="N159">
        <f t="shared" si="6"/>
        <v>0</v>
      </c>
      <c r="O159">
        <f t="shared" si="6"/>
        <v>0</v>
      </c>
      <c r="P159">
        <f t="shared" si="6"/>
        <v>0</v>
      </c>
    </row>
  </sheetData>
  <autoFilter xmlns:etc="http://www.wps.cn/officeDocument/2017/etCustomData" ref="A1:P159" etc:filterBottomFollowUsedRange="0">
    <extLst/>
  </autoFilter>
  <sortState ref="A2:P159">
    <sortCondition ref="G2:G159"/>
  </sortState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门店</vt:lpstr>
      <vt:lpstr>分人员任务</vt:lpstr>
      <vt:lpstr>分片区</vt:lpstr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周红蓉</cp:lastModifiedBy>
  <dcterms:created xsi:type="dcterms:W3CDTF">2023-11-27T03:06:00Z</dcterms:created>
  <dcterms:modified xsi:type="dcterms:W3CDTF">2025-06-10T05:40:13Z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B0403EF5811A4211A1BBABA8C78B73BC_13</vt:lpwstr>
  </property>
  <property fmtid="{D5CDD505-2E9C-101B-9397-08002B2CF9AE}" pid="3" name="KSOProductBuildVer">
    <vt:lpwstr>2052-12.1.0.21541</vt:lpwstr>
  </property>
</Properties>
</file>