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" sheetId="2" r:id="rId1"/>
    <sheet name="分人员任务" sheetId="5" r:id="rId2"/>
    <sheet name="分片区" sheetId="6" r:id="rId3"/>
  </sheets>
  <definedNames>
    <definedName name="_xlnm._FilterDatabase" localSheetId="0" hidden="1">门店!$A$2:$T$159</definedName>
    <definedName name="_xlnm._FilterDatabase" localSheetId="1" hidden="1">分人员任务!$A$1:$N$339</definedName>
    <definedName name="_xlnm._FilterDatabase" localSheetId="2" hidden="1">分片区!$A$1:$AF$15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<sst xmlns="http://schemas.openxmlformats.org/spreadsheetml/2006/main" count="2164" uniqueCount="1152">
  <si>
    <t>表中标记黄色部分是：对比上月消费和笔数占比双下降门店（56家）；红色表示：只是会员销售占比下降（18家）；蓝色表示：只是笔数占比下降（10家）</t>
  </si>
  <si>
    <t>门店ID</t>
  </si>
  <si>
    <t>片区</t>
  </si>
  <si>
    <t>片区主管</t>
  </si>
  <si>
    <t>门店名称</t>
  </si>
  <si>
    <t>正式员工在岗人数</t>
  </si>
  <si>
    <t>日均开卡任务/人</t>
  </si>
  <si>
    <t>会员办卡任务</t>
  </si>
  <si>
    <t>实际完成</t>
  </si>
  <si>
    <t>差额</t>
  </si>
  <si>
    <t>完成率</t>
  </si>
  <si>
    <t>会员消费占比任务</t>
  </si>
  <si>
    <t>4月实际完成</t>
  </si>
  <si>
    <t>3月完成</t>
  </si>
  <si>
    <t>对比</t>
  </si>
  <si>
    <t>会员笔数占比任务</t>
  </si>
  <si>
    <t>备注</t>
  </si>
  <si>
    <t>崇州片区</t>
  </si>
  <si>
    <t>黄梅</t>
  </si>
  <si>
    <t>崇州中心店</t>
  </si>
  <si>
    <t>75.73%</t>
  </si>
  <si>
    <t>72.7%</t>
  </si>
  <si>
    <t>59.12%</t>
  </si>
  <si>
    <t>56.84%</t>
  </si>
  <si>
    <t>崇州永康东路店</t>
  </si>
  <si>
    <t>62.15%</t>
  </si>
  <si>
    <t>64.25%</t>
  </si>
  <si>
    <t>42.38%</t>
  </si>
  <si>
    <t>42.36%</t>
  </si>
  <si>
    <t>崇州怀远店</t>
  </si>
  <si>
    <t>71.16%</t>
  </si>
  <si>
    <t>89.13%</t>
  </si>
  <si>
    <t>70.76%</t>
  </si>
  <si>
    <t>79.98%</t>
  </si>
  <si>
    <t>崇州三江店</t>
  </si>
  <si>
    <t>71.62%</t>
  </si>
  <si>
    <t>78.25%</t>
  </si>
  <si>
    <t>57.99%</t>
  </si>
  <si>
    <t>56.51%</t>
  </si>
  <si>
    <t>崇州金带街店</t>
  </si>
  <si>
    <t>67.22%</t>
  </si>
  <si>
    <t>69.12%</t>
  </si>
  <si>
    <t>52.24%</t>
  </si>
  <si>
    <t>48.71%</t>
  </si>
  <si>
    <t>崇州尚贤坊店</t>
  </si>
  <si>
    <t>71.31%</t>
  </si>
  <si>
    <t>43.26%</t>
  </si>
  <si>
    <t>39.12%</t>
  </si>
  <si>
    <t>15.73%</t>
  </si>
  <si>
    <t>崇州蜀州中路店</t>
  </si>
  <si>
    <t>75.7%</t>
  </si>
  <si>
    <t>72.37%</t>
  </si>
  <si>
    <t>56.95%</t>
  </si>
  <si>
    <t>56.47%</t>
  </si>
  <si>
    <t>达州片区</t>
  </si>
  <si>
    <t>王四维</t>
  </si>
  <si>
    <t>达州鸿福新村店</t>
  </si>
  <si>
    <t>45%</t>
  </si>
  <si>
    <t>39.62%</t>
  </si>
  <si>
    <t>达州华蜀南路店</t>
  </si>
  <si>
    <t>61.88%</t>
  </si>
  <si>
    <t>44.1%</t>
  </si>
  <si>
    <t>达州通川北路店</t>
  </si>
  <si>
    <t>36.78%</t>
  </si>
  <si>
    <t>14.42%</t>
  </si>
  <si>
    <t>达州领域广场店</t>
  </si>
  <si>
    <t>26.9%</t>
  </si>
  <si>
    <t>21.61%</t>
  </si>
  <si>
    <t>大邑片区</t>
  </si>
  <si>
    <t>刘美玲</t>
  </si>
  <si>
    <t>大邑安仁镇千禧街药店</t>
  </si>
  <si>
    <t>59.43%</t>
  </si>
  <si>
    <t>60.03%</t>
  </si>
  <si>
    <t>33.85%</t>
  </si>
  <si>
    <t>35.04%</t>
  </si>
  <si>
    <t>大邑东壕沟店</t>
  </si>
  <si>
    <t>81.01%</t>
  </si>
  <si>
    <t>78.16%</t>
  </si>
  <si>
    <t>68.15%</t>
  </si>
  <si>
    <t>64.83%</t>
  </si>
  <si>
    <t>大邑沙渠镇店</t>
  </si>
  <si>
    <t>88.14%</t>
  </si>
  <si>
    <t>87.23%</t>
  </si>
  <si>
    <t>82.6%</t>
  </si>
  <si>
    <t>78.47%</t>
  </si>
  <si>
    <t>大邑子龙店</t>
  </si>
  <si>
    <t>80.95%</t>
  </si>
  <si>
    <t>80.28%</t>
  </si>
  <si>
    <t>68.86%</t>
  </si>
  <si>
    <t>67.66%</t>
  </si>
  <si>
    <t>大邑新场镇店</t>
  </si>
  <si>
    <t>75.48%</t>
  </si>
  <si>
    <t>86.48%</t>
  </si>
  <si>
    <t>66.59%</t>
  </si>
  <si>
    <t>70.72%</t>
  </si>
  <si>
    <t>内蒙古桃源店</t>
  </si>
  <si>
    <t>33.78%</t>
  </si>
  <si>
    <t>35.26%</t>
  </si>
  <si>
    <t>16.11%</t>
  </si>
  <si>
    <t>16.68%</t>
  </si>
  <si>
    <t>大邑观音阁西街店</t>
  </si>
  <si>
    <t>85.54%</t>
  </si>
  <si>
    <t>72.44%</t>
  </si>
  <si>
    <t>71.1%</t>
  </si>
  <si>
    <t>大邑潘家街店</t>
  </si>
  <si>
    <t>79.35%</t>
  </si>
  <si>
    <t>82.4%</t>
  </si>
  <si>
    <t>63.7%</t>
  </si>
  <si>
    <t>69.43%</t>
  </si>
  <si>
    <t>大邑通达店</t>
  </si>
  <si>
    <t>80.48%</t>
  </si>
  <si>
    <t>77.35%</t>
  </si>
  <si>
    <t>64.75%</t>
  </si>
  <si>
    <t>61.74%</t>
  </si>
  <si>
    <t>大邑北街店</t>
  </si>
  <si>
    <t>79.54%</t>
  </si>
  <si>
    <t>77.79%</t>
  </si>
  <si>
    <t>68.98%</t>
  </si>
  <si>
    <t>大邑金巷西街店</t>
  </si>
  <si>
    <t>88.11%</t>
  </si>
  <si>
    <t>86.03%</t>
  </si>
  <si>
    <t>74.19%</t>
  </si>
  <si>
    <t>71.22%</t>
  </si>
  <si>
    <t>大邑东街店</t>
  </si>
  <si>
    <t>76.96%</t>
  </si>
  <si>
    <t>81.97%</t>
  </si>
  <si>
    <t>68.29%</t>
  </si>
  <si>
    <t>71.02%</t>
  </si>
  <si>
    <t>大邑元通路店</t>
  </si>
  <si>
    <t>82.41%</t>
  </si>
  <si>
    <t>80.67%</t>
  </si>
  <si>
    <t>62.87%</t>
  </si>
  <si>
    <t>64.14%</t>
  </si>
  <si>
    <t>东门片区</t>
  </si>
  <si>
    <t>毛静静</t>
  </si>
  <si>
    <t>西部店</t>
  </si>
  <si>
    <t>37.98%</t>
  </si>
  <si>
    <t>87.76%</t>
  </si>
  <si>
    <t>35.7%</t>
  </si>
  <si>
    <t>49.61%</t>
  </si>
  <si>
    <t>大悦路店</t>
  </si>
  <si>
    <t>64.68%</t>
  </si>
  <si>
    <t>58.58%</t>
  </si>
  <si>
    <t>49.22%</t>
  </si>
  <si>
    <t>36.95%</t>
  </si>
  <si>
    <t>通盈街店</t>
  </si>
  <si>
    <t>85.71%</t>
  </si>
  <si>
    <t>88.61%</t>
  </si>
  <si>
    <t>69.75%</t>
  </si>
  <si>
    <t>71.86%</t>
  </si>
  <si>
    <t>光华店</t>
  </si>
  <si>
    <t>89.22%</t>
  </si>
  <si>
    <t>90.75%</t>
  </si>
  <si>
    <t>76.74%</t>
  </si>
  <si>
    <t>75.76%</t>
  </si>
  <si>
    <t>新都万和北路店</t>
  </si>
  <si>
    <t>86.12%</t>
  </si>
  <si>
    <t>81.03%</t>
  </si>
  <si>
    <t>70.56%</t>
  </si>
  <si>
    <t>68.76%</t>
  </si>
  <si>
    <t>顺和街店</t>
  </si>
  <si>
    <t>80.92%</t>
  </si>
  <si>
    <t>85.27%</t>
  </si>
  <si>
    <t>70.33%</t>
  </si>
  <si>
    <t>74.61%</t>
  </si>
  <si>
    <t>佳灵路店</t>
  </si>
  <si>
    <t>45.63%</t>
  </si>
  <si>
    <t>46.96%</t>
  </si>
  <si>
    <t>27.76%</t>
  </si>
  <si>
    <t>28.52%</t>
  </si>
  <si>
    <t>医贸大道店</t>
  </si>
  <si>
    <t>79.29%</t>
  </si>
  <si>
    <t>67.15%</t>
  </si>
  <si>
    <t>贝森北路店</t>
  </si>
  <si>
    <t>66.45%</t>
  </si>
  <si>
    <t>67.52%</t>
  </si>
  <si>
    <t>48.93%</t>
  </si>
  <si>
    <t>46.23%</t>
  </si>
  <si>
    <t>羊子山西路店</t>
  </si>
  <si>
    <t>85.47%</t>
  </si>
  <si>
    <t>86.1%</t>
  </si>
  <si>
    <t>69.85%</t>
  </si>
  <si>
    <t>71.46%</t>
  </si>
  <si>
    <t>新都新繁店</t>
  </si>
  <si>
    <t>80.91%</t>
  </si>
  <si>
    <t>76.93%</t>
  </si>
  <si>
    <t>60.77%</t>
  </si>
  <si>
    <t>56.76%</t>
  </si>
  <si>
    <t>静沙南路店</t>
  </si>
  <si>
    <t>79.89%</t>
  </si>
  <si>
    <t>75.6%</t>
  </si>
  <si>
    <t>66.17%</t>
  </si>
  <si>
    <t>56.04%</t>
  </si>
  <si>
    <t>东昌一路店</t>
  </si>
  <si>
    <t>73.38%</t>
  </si>
  <si>
    <t>69.44%</t>
  </si>
  <si>
    <t>55.71%</t>
  </si>
  <si>
    <t>53.43%</t>
  </si>
  <si>
    <t>枣子巷店</t>
  </si>
  <si>
    <t>74.17%</t>
  </si>
  <si>
    <t>69.95%</t>
  </si>
  <si>
    <t>55.79%</t>
  </si>
  <si>
    <t>51.32%</t>
  </si>
  <si>
    <t>高车一路店</t>
  </si>
  <si>
    <t>83.95%</t>
  </si>
  <si>
    <t>82.08%</t>
  </si>
  <si>
    <t>68.88%</t>
  </si>
  <si>
    <t>68.23%</t>
  </si>
  <si>
    <t>十二桥店</t>
  </si>
  <si>
    <t>51.52%</t>
  </si>
  <si>
    <t>45.5%</t>
  </si>
  <si>
    <t>30.47%</t>
  </si>
  <si>
    <t>30.41%</t>
  </si>
  <si>
    <t>新都马超东路</t>
  </si>
  <si>
    <t>86.5%</t>
  </si>
  <si>
    <t>79.38%</t>
  </si>
  <si>
    <t>72.22%</t>
  </si>
  <si>
    <t>70.39%</t>
  </si>
  <si>
    <t>驷马桥三路店</t>
  </si>
  <si>
    <t>66.95%</t>
  </si>
  <si>
    <t>57.62%</t>
  </si>
  <si>
    <t>61.6%</t>
  </si>
  <si>
    <t>劼人路店</t>
  </si>
  <si>
    <t>68.01%</t>
  </si>
  <si>
    <t>67.68%</t>
  </si>
  <si>
    <t>48.3%</t>
  </si>
  <si>
    <t>50.4%</t>
  </si>
  <si>
    <t>文和路店</t>
  </si>
  <si>
    <t>74.22%</t>
  </si>
  <si>
    <t>72.4%</t>
  </si>
  <si>
    <t>55.65%</t>
  </si>
  <si>
    <t>54.59%</t>
  </si>
  <si>
    <t>清江东路店</t>
  </si>
  <si>
    <t>81.59%</t>
  </si>
  <si>
    <t>85.5%</t>
  </si>
  <si>
    <t>57.54%</t>
  </si>
  <si>
    <t>64.15%</t>
  </si>
  <si>
    <t>锦江区水杉街店</t>
  </si>
  <si>
    <t>76.6%</t>
  </si>
  <si>
    <t>79.61%</t>
  </si>
  <si>
    <t>58.36%</t>
  </si>
  <si>
    <t>60.99%</t>
  </si>
  <si>
    <t>沙河源店</t>
  </si>
  <si>
    <t>46.11%</t>
  </si>
  <si>
    <t>67.24%</t>
  </si>
  <si>
    <t>44.31%</t>
  </si>
  <si>
    <t>53.25%</t>
  </si>
  <si>
    <t>五福桥东路店</t>
  </si>
  <si>
    <t>80.66%</t>
  </si>
  <si>
    <t>71.14%</t>
  </si>
  <si>
    <t>63.49%</t>
  </si>
  <si>
    <t>58.97%</t>
  </si>
  <si>
    <t>光华村街店</t>
  </si>
  <si>
    <t>85.95%</t>
  </si>
  <si>
    <t>81.9%</t>
  </si>
  <si>
    <t>67.3%</t>
  </si>
  <si>
    <t>64.13%</t>
  </si>
  <si>
    <t>观音桥店</t>
  </si>
  <si>
    <t>91.15%</t>
  </si>
  <si>
    <t>89.85%</t>
  </si>
  <si>
    <t>82.16%</t>
  </si>
  <si>
    <t>81.34%</t>
  </si>
  <si>
    <t>华美东街店</t>
  </si>
  <si>
    <t>52.58%</t>
  </si>
  <si>
    <t>43.16%</t>
  </si>
  <si>
    <t>34.5%</t>
  </si>
  <si>
    <t>29.82%</t>
  </si>
  <si>
    <t>西林一街店</t>
  </si>
  <si>
    <t>59.9%</t>
  </si>
  <si>
    <t>65.4%</t>
  </si>
  <si>
    <t>42.46%</t>
  </si>
  <si>
    <t>41.16%</t>
  </si>
  <si>
    <t>都江堰片</t>
  </si>
  <si>
    <t>杨科</t>
  </si>
  <si>
    <t>都江堰景中店</t>
  </si>
  <si>
    <t>86.11%</t>
  </si>
  <si>
    <t>83.42%</t>
  </si>
  <si>
    <t>69.01%</t>
  </si>
  <si>
    <t>64.28%</t>
  </si>
  <si>
    <t>都江堰宝莲路店</t>
  </si>
  <si>
    <t>64.59%</t>
  </si>
  <si>
    <t>60.58%</t>
  </si>
  <si>
    <t>63.05%</t>
  </si>
  <si>
    <t>65.29%</t>
  </si>
  <si>
    <t>都江堰聚源店</t>
  </si>
  <si>
    <t>90.43%</t>
  </si>
  <si>
    <t>85.35%</t>
  </si>
  <si>
    <t>80.71%</t>
  </si>
  <si>
    <t>75%</t>
  </si>
  <si>
    <t>都江堰奎光中段</t>
  </si>
  <si>
    <t>84.04%</t>
  </si>
  <si>
    <t>83.19%</t>
  </si>
  <si>
    <t>68.85%</t>
  </si>
  <si>
    <t>69.93%</t>
  </si>
  <si>
    <t>都江堰翔凤路</t>
  </si>
  <si>
    <t>81.58%</t>
  </si>
  <si>
    <t>80.56%</t>
  </si>
  <si>
    <t>63.64%</t>
  </si>
  <si>
    <t>62.66%</t>
  </si>
  <si>
    <t>都江堰蒲阳路店</t>
  </si>
  <si>
    <t>39.92%</t>
  </si>
  <si>
    <t>47.6%</t>
  </si>
  <si>
    <t>16.64%</t>
  </si>
  <si>
    <t>20.05%</t>
  </si>
  <si>
    <t>都江堰问道西路</t>
  </si>
  <si>
    <t>81.62%</t>
  </si>
  <si>
    <t>80.32%</t>
  </si>
  <si>
    <t>70.95%</t>
  </si>
  <si>
    <t>69.34%</t>
  </si>
  <si>
    <t>泸州片区</t>
  </si>
  <si>
    <t>黄良梅</t>
  </si>
  <si>
    <t>泸州飞跃路直营店</t>
  </si>
  <si>
    <t>88.13%</t>
  </si>
  <si>
    <t>70.3%</t>
  </si>
  <si>
    <t>泸州佳乐直营店</t>
  </si>
  <si>
    <t>58.82%</t>
  </si>
  <si>
    <t>47.01%</t>
  </si>
  <si>
    <t>泸州蓝田直营店</t>
  </si>
  <si>
    <t>70.24%</t>
  </si>
  <si>
    <t>65.04%</t>
  </si>
  <si>
    <t>泸州五直营店</t>
  </si>
  <si>
    <t>81.83%</t>
  </si>
  <si>
    <t>72.2%</t>
  </si>
  <si>
    <t>泸州六直营店</t>
  </si>
  <si>
    <t>62.68%</t>
  </si>
  <si>
    <t>56.52%</t>
  </si>
  <si>
    <t>泸州七直营店</t>
  </si>
  <si>
    <t>44.19%</t>
  </si>
  <si>
    <t>泸州佳裕店</t>
  </si>
  <si>
    <t>85.24%</t>
  </si>
  <si>
    <t>78.86%</t>
  </si>
  <si>
    <t>泸州一店</t>
  </si>
  <si>
    <t>51.61%</t>
  </si>
  <si>
    <t>49.88%</t>
  </si>
  <si>
    <t>南充片区</t>
  </si>
  <si>
    <t>陈丽</t>
  </si>
  <si>
    <t>南充16店</t>
  </si>
  <si>
    <t>76.31%</t>
  </si>
  <si>
    <t>68.54%</t>
  </si>
  <si>
    <t>南充7店</t>
  </si>
  <si>
    <t>43.96%</t>
  </si>
  <si>
    <t>南充8店</t>
  </si>
  <si>
    <t>13.97%</t>
  </si>
  <si>
    <t>11.91%</t>
  </si>
  <si>
    <t>南充5店</t>
  </si>
  <si>
    <t>32.93%</t>
  </si>
  <si>
    <t>25.34%</t>
  </si>
  <si>
    <t>南充3店</t>
  </si>
  <si>
    <t>55.87%</t>
  </si>
  <si>
    <t>41.98%</t>
  </si>
  <si>
    <t>南充11店</t>
  </si>
  <si>
    <t>53.92%</t>
  </si>
  <si>
    <t>49.26%</t>
  </si>
  <si>
    <t>南门片区</t>
  </si>
  <si>
    <t>陈冰雪</t>
  </si>
  <si>
    <t>温江店</t>
  </si>
  <si>
    <t>47.26%</t>
  </si>
  <si>
    <t>69.54%</t>
  </si>
  <si>
    <t>39.19%</t>
  </si>
  <si>
    <t>39.14%</t>
  </si>
  <si>
    <t>4月办卡后三名门店：5月进社区流动办卡</t>
  </si>
  <si>
    <t>泰和西二街店</t>
  </si>
  <si>
    <t>65.35%</t>
  </si>
  <si>
    <t>66.8%</t>
  </si>
  <si>
    <t>53.33%</t>
  </si>
  <si>
    <t>54.42%</t>
  </si>
  <si>
    <t>蜀辉路店</t>
  </si>
  <si>
    <t>84.38%</t>
  </si>
  <si>
    <t>81.84%</t>
  </si>
  <si>
    <t>66.58%</t>
  </si>
  <si>
    <t>64.9%</t>
  </si>
  <si>
    <t>民丰大道店</t>
  </si>
  <si>
    <t>74.86%</t>
  </si>
  <si>
    <t>55.69%</t>
  </si>
  <si>
    <t>55.07%</t>
  </si>
  <si>
    <t>新乐中街店</t>
  </si>
  <si>
    <t>78.21%</t>
  </si>
  <si>
    <t>74.65%</t>
  </si>
  <si>
    <t>69.59%</t>
  </si>
  <si>
    <t>66.51%</t>
  </si>
  <si>
    <t>万宇路店</t>
  </si>
  <si>
    <t>79.45%</t>
  </si>
  <si>
    <t>66.62%</t>
  </si>
  <si>
    <t>69.67%</t>
  </si>
  <si>
    <t>金马河路店</t>
  </si>
  <si>
    <t>72.62%</t>
  </si>
  <si>
    <t>68.06%</t>
  </si>
  <si>
    <t>58.39%</t>
  </si>
  <si>
    <t>54.81%</t>
  </si>
  <si>
    <t>吉瑞三路店</t>
  </si>
  <si>
    <t>42.99%</t>
  </si>
  <si>
    <t>39.27%</t>
  </si>
  <si>
    <t>23.16%</t>
  </si>
  <si>
    <t>19.38%</t>
  </si>
  <si>
    <t>雅安芦山店</t>
  </si>
  <si>
    <t>65.19%</t>
  </si>
  <si>
    <t>64.87%</t>
  </si>
  <si>
    <t>46.2%</t>
  </si>
  <si>
    <t>44.06%</t>
  </si>
  <si>
    <t>成华区万科路</t>
  </si>
  <si>
    <t>82.28%</t>
  </si>
  <si>
    <t>83.12%</t>
  </si>
  <si>
    <t>65.93%</t>
  </si>
  <si>
    <t>64.53%</t>
  </si>
  <si>
    <t>温江江安店</t>
  </si>
  <si>
    <t>70.53%</t>
  </si>
  <si>
    <t>67.27%</t>
  </si>
  <si>
    <t>49.38%</t>
  </si>
  <si>
    <t>中和新下街店</t>
  </si>
  <si>
    <t>56.66%</t>
  </si>
  <si>
    <t>61.34%</t>
  </si>
  <si>
    <t>37.32%</t>
  </si>
  <si>
    <t>36.81%</t>
  </si>
  <si>
    <t>大源北街</t>
  </si>
  <si>
    <t>72.9%</t>
  </si>
  <si>
    <t>76.54%</t>
  </si>
  <si>
    <t>59.99%</t>
  </si>
  <si>
    <t>60.66%</t>
  </si>
  <si>
    <t>天久南巷店</t>
  </si>
  <si>
    <t>74.25%</t>
  </si>
  <si>
    <t>66.6%</t>
  </si>
  <si>
    <t>53.97%</t>
  </si>
  <si>
    <t>51.48%</t>
  </si>
  <si>
    <t>大华街店</t>
  </si>
  <si>
    <t>72.52%</t>
  </si>
  <si>
    <t>81.08%</t>
  </si>
  <si>
    <t>62.06%</t>
  </si>
  <si>
    <t>新园大道店</t>
  </si>
  <si>
    <t>77.7%</t>
  </si>
  <si>
    <t>72.54%</t>
  </si>
  <si>
    <t>61.84%</t>
  </si>
  <si>
    <t>58.48%</t>
  </si>
  <si>
    <t>榕声路店</t>
  </si>
  <si>
    <t>65.52%</t>
  </si>
  <si>
    <t>66.49%</t>
  </si>
  <si>
    <t>45.58%</t>
  </si>
  <si>
    <t>45.83%</t>
  </si>
  <si>
    <t>大石西路店</t>
  </si>
  <si>
    <t>79.22%</t>
  </si>
  <si>
    <t>79.17%</t>
  </si>
  <si>
    <t>70.27%</t>
  </si>
  <si>
    <t>65.65%</t>
  </si>
  <si>
    <t>成汉南路店</t>
  </si>
  <si>
    <t>74.23%</t>
  </si>
  <si>
    <t>75.55%</t>
  </si>
  <si>
    <t>51.5%</t>
  </si>
  <si>
    <t>52.08%</t>
  </si>
  <si>
    <t>金祥路店</t>
  </si>
  <si>
    <t>63.77%</t>
  </si>
  <si>
    <t>68.6%</t>
  </si>
  <si>
    <t>45.93%</t>
  </si>
  <si>
    <t>49.85%</t>
  </si>
  <si>
    <t>蜀源路店</t>
  </si>
  <si>
    <t>84.37%</t>
  </si>
  <si>
    <t>85.63%</t>
  </si>
  <si>
    <t>69.88%</t>
  </si>
  <si>
    <t>70.18%</t>
  </si>
  <si>
    <t>蜀鑫路店</t>
  </si>
  <si>
    <t>76.51%</t>
  </si>
  <si>
    <t>75.79%</t>
  </si>
  <si>
    <t>63.13%</t>
  </si>
  <si>
    <t>57.59%</t>
  </si>
  <si>
    <t>光华北五路店</t>
  </si>
  <si>
    <t>65.85%</t>
  </si>
  <si>
    <t>67.82%</t>
  </si>
  <si>
    <t>49%</t>
  </si>
  <si>
    <t>48.25%</t>
  </si>
  <si>
    <t>柳翠路店</t>
  </si>
  <si>
    <t>89.72%</t>
  </si>
  <si>
    <t>71.37%</t>
  </si>
  <si>
    <t>78.78%</t>
  </si>
  <si>
    <t>光华西一路店</t>
  </si>
  <si>
    <t>71.28%</t>
  </si>
  <si>
    <t>67.26%</t>
  </si>
  <si>
    <t>54.85%</t>
  </si>
  <si>
    <t>47.97%</t>
  </si>
  <si>
    <t>泰和二街店</t>
  </si>
  <si>
    <t>78.11%</t>
  </si>
  <si>
    <t>79.05%</t>
  </si>
  <si>
    <t>61.96%</t>
  </si>
  <si>
    <t>天顺路店</t>
  </si>
  <si>
    <t>84.15%</t>
  </si>
  <si>
    <t>79.53%</t>
  </si>
  <si>
    <t>72.6%</t>
  </si>
  <si>
    <t>66.29%</t>
  </si>
  <si>
    <t>中和公济桥店</t>
  </si>
  <si>
    <t>56.3%</t>
  </si>
  <si>
    <t>40.93%</t>
  </si>
  <si>
    <t>45.1%</t>
  </si>
  <si>
    <t>27.43%</t>
  </si>
  <si>
    <t>旗舰片区</t>
  </si>
  <si>
    <t>谭庆娟</t>
  </si>
  <si>
    <t>倪家桥店</t>
  </si>
  <si>
    <t>49.33%</t>
  </si>
  <si>
    <t>64.38%</t>
  </si>
  <si>
    <t>32.19%</t>
  </si>
  <si>
    <t>41.57%</t>
  </si>
  <si>
    <t>红星店</t>
  </si>
  <si>
    <t>72.69%</t>
  </si>
  <si>
    <t>65.87%</t>
  </si>
  <si>
    <t>49.24%</t>
  </si>
  <si>
    <t>49.51%</t>
  </si>
  <si>
    <t>童子街店</t>
  </si>
  <si>
    <t>70.13%</t>
  </si>
  <si>
    <t>77.92%</t>
  </si>
  <si>
    <t>54.96%</t>
  </si>
  <si>
    <t>62.91%</t>
  </si>
  <si>
    <t>科华路店</t>
  </si>
  <si>
    <t>77.07%</t>
  </si>
  <si>
    <t>80.5%</t>
  </si>
  <si>
    <t>71.03%</t>
  </si>
  <si>
    <t>旗舰店</t>
  </si>
  <si>
    <t>89.95%</t>
  </si>
  <si>
    <t>87.85%</t>
  </si>
  <si>
    <t>34.69%</t>
  </si>
  <si>
    <t>37.49%</t>
  </si>
  <si>
    <t>经一路店</t>
  </si>
  <si>
    <t>65.37%</t>
  </si>
  <si>
    <t>60.71%</t>
  </si>
  <si>
    <t>42.86%</t>
  </si>
  <si>
    <t>39.82%</t>
  </si>
  <si>
    <t>元华二巷店</t>
  </si>
  <si>
    <t>69.45%</t>
  </si>
  <si>
    <t>71.33%</t>
  </si>
  <si>
    <t>49.96%</t>
  </si>
  <si>
    <t>54.75%</t>
  </si>
  <si>
    <t>浆洗街店</t>
  </si>
  <si>
    <t>70.45%</t>
  </si>
  <si>
    <t>32.68%</t>
  </si>
  <si>
    <t>34%</t>
  </si>
  <si>
    <t>长寿路店</t>
  </si>
  <si>
    <t>72.68%</t>
  </si>
  <si>
    <t>64.7%</t>
  </si>
  <si>
    <t>54.13%</t>
  </si>
  <si>
    <t>48.04%</t>
  </si>
  <si>
    <t>紫薇东路店</t>
  </si>
  <si>
    <t>77.49%</t>
  </si>
  <si>
    <t>75.18%</t>
  </si>
  <si>
    <t>61.36%</t>
  </si>
  <si>
    <t>59.35%</t>
  </si>
  <si>
    <t>梨花街店</t>
  </si>
  <si>
    <t>51.15%</t>
  </si>
  <si>
    <t>32.39%</t>
  </si>
  <si>
    <t>35.96%</t>
  </si>
  <si>
    <t>青龙街店</t>
  </si>
  <si>
    <t>65.3%</t>
  </si>
  <si>
    <t>50.26%</t>
  </si>
  <si>
    <t>27.65%</t>
  </si>
  <si>
    <t>24.41%</t>
  </si>
  <si>
    <t>丝竹路店</t>
  </si>
  <si>
    <t>72.39%</t>
  </si>
  <si>
    <t>76.39%</t>
  </si>
  <si>
    <t>58.1%</t>
  </si>
  <si>
    <t>60.4%</t>
  </si>
  <si>
    <t>宏济中路店</t>
  </si>
  <si>
    <t>52.04%</t>
  </si>
  <si>
    <t>58.16%</t>
  </si>
  <si>
    <t>34.59%</t>
  </si>
  <si>
    <t>40.32%</t>
  </si>
  <si>
    <t>高攀西巷店</t>
  </si>
  <si>
    <t>82.43%</t>
  </si>
  <si>
    <t>80.24%</t>
  </si>
  <si>
    <t>67.06%</t>
  </si>
  <si>
    <t>63.23%</t>
  </si>
  <si>
    <t>科华北路店</t>
  </si>
  <si>
    <t>50.79%</t>
  </si>
  <si>
    <t>60.38%</t>
  </si>
  <si>
    <t>35.83%</t>
  </si>
  <si>
    <t>40.08%</t>
  </si>
  <si>
    <t>庆云南街店</t>
  </si>
  <si>
    <t>61.38%</t>
  </si>
  <si>
    <t>60.87%</t>
  </si>
  <si>
    <t>30.5%</t>
  </si>
  <si>
    <t>31.81%</t>
  </si>
  <si>
    <t>邛崃片区</t>
  </si>
  <si>
    <t>何巍</t>
  </si>
  <si>
    <t>邛崃翠荫街店</t>
  </si>
  <si>
    <t>75.26%</t>
  </si>
  <si>
    <t>67.04%</t>
  </si>
  <si>
    <t>62.63%</t>
  </si>
  <si>
    <t>邛崃中心店</t>
  </si>
  <si>
    <t>63.78%</t>
  </si>
  <si>
    <t>66.71%</t>
  </si>
  <si>
    <t>33.04%</t>
  </si>
  <si>
    <t>34.62%</t>
  </si>
  <si>
    <t>邛崃杏林路店</t>
  </si>
  <si>
    <t>75.97%</t>
  </si>
  <si>
    <t>79.57%</t>
  </si>
  <si>
    <t>47.23%</t>
  </si>
  <si>
    <t>邛崃羊安镇店</t>
  </si>
  <si>
    <t>62.26%</t>
  </si>
  <si>
    <t>67.69%</t>
  </si>
  <si>
    <t>48.64%</t>
  </si>
  <si>
    <t>52.43%</t>
  </si>
  <si>
    <t>邛崃洪川店</t>
  </si>
  <si>
    <t>88.98%</t>
  </si>
  <si>
    <t>88.78%</t>
  </si>
  <si>
    <t>79.34%</t>
  </si>
  <si>
    <t>79.55%</t>
  </si>
  <si>
    <t>西门片区</t>
  </si>
  <si>
    <t>梅茜</t>
  </si>
  <si>
    <t>土龙路店</t>
  </si>
  <si>
    <t>78.51%</t>
  </si>
  <si>
    <t>77.55%</t>
  </si>
  <si>
    <t>63.06%</t>
  </si>
  <si>
    <t>60.15%</t>
  </si>
  <si>
    <t>水碾河路店</t>
  </si>
  <si>
    <t>52.86%</t>
  </si>
  <si>
    <t>50.14%</t>
  </si>
  <si>
    <t>53.4%</t>
  </si>
  <si>
    <t>48.75%</t>
  </si>
  <si>
    <t>杉板桥店</t>
  </si>
  <si>
    <t>81.93%</t>
  </si>
  <si>
    <t>70.96%</t>
  </si>
  <si>
    <t>72.95%</t>
  </si>
  <si>
    <t>郫筒镇东大街药店</t>
  </si>
  <si>
    <t>80.02%</t>
  </si>
  <si>
    <t>81.71%</t>
  </si>
  <si>
    <t>63.98%</t>
  </si>
  <si>
    <t>66.54%</t>
  </si>
  <si>
    <t>华康路店</t>
  </si>
  <si>
    <t>69.64%</t>
  </si>
  <si>
    <t>78.75%</t>
  </si>
  <si>
    <t>57.89%</t>
  </si>
  <si>
    <t>60%</t>
  </si>
  <si>
    <t>交大三店</t>
  </si>
  <si>
    <t>65.07%</t>
  </si>
  <si>
    <t>77.83%</t>
  </si>
  <si>
    <t>51.63%</t>
  </si>
  <si>
    <t>53.02%</t>
  </si>
  <si>
    <t>崔家店</t>
  </si>
  <si>
    <t>76.87%</t>
  </si>
  <si>
    <t>81.47%</t>
  </si>
  <si>
    <t>62.97%</t>
  </si>
  <si>
    <t>65.01%</t>
  </si>
  <si>
    <t>尚锦路店</t>
  </si>
  <si>
    <t>43.39%</t>
  </si>
  <si>
    <t>39.51%</t>
  </si>
  <si>
    <t>22.64%</t>
  </si>
  <si>
    <t>18.68%</t>
  </si>
  <si>
    <t>蜀汉东路店</t>
  </si>
  <si>
    <t>55.84%</t>
  </si>
  <si>
    <t>63.39%</t>
  </si>
  <si>
    <t>39%</t>
  </si>
  <si>
    <t>45.96%</t>
  </si>
  <si>
    <t>彭州人民医院店</t>
  </si>
  <si>
    <t>49.05%</t>
  </si>
  <si>
    <t>22.89%</t>
  </si>
  <si>
    <t>22.54%</t>
  </si>
  <si>
    <t>交大黄苑东街</t>
  </si>
  <si>
    <t>79.03%</t>
  </si>
  <si>
    <t>81.98%</t>
  </si>
  <si>
    <t>63.47%</t>
  </si>
  <si>
    <t>71.7%</t>
  </si>
  <si>
    <t>大田坎店</t>
  </si>
  <si>
    <t>72.84%</t>
  </si>
  <si>
    <t>78.26%</t>
  </si>
  <si>
    <t>59.78%</t>
  </si>
  <si>
    <t>64.98%</t>
  </si>
  <si>
    <t>成华区华泰路</t>
  </si>
  <si>
    <t>74.82%</t>
  </si>
  <si>
    <t>75.2%</t>
  </si>
  <si>
    <t>花照壁中横街店</t>
  </si>
  <si>
    <t>74.39%</t>
  </si>
  <si>
    <t>77.26%</t>
  </si>
  <si>
    <t>40.74%</t>
  </si>
  <si>
    <t>43.75%</t>
  </si>
  <si>
    <t>青羊区北东街店</t>
  </si>
  <si>
    <t>72.73%</t>
  </si>
  <si>
    <t>56.43%</t>
  </si>
  <si>
    <t>54.63%</t>
  </si>
  <si>
    <t>双林路店</t>
  </si>
  <si>
    <t>54.79%</t>
  </si>
  <si>
    <t>50.68%</t>
  </si>
  <si>
    <t>银沙路店</t>
  </si>
  <si>
    <t>86.51%</t>
  </si>
  <si>
    <t>86.89%</t>
  </si>
  <si>
    <t>76.97%</t>
  </si>
  <si>
    <t>金丝街店</t>
  </si>
  <si>
    <t>55.94%</t>
  </si>
  <si>
    <t>56.63%</t>
  </si>
  <si>
    <t>37.55%</t>
  </si>
  <si>
    <t>34.21%</t>
  </si>
  <si>
    <t>金沙路店</t>
  </si>
  <si>
    <t>78.58%</t>
  </si>
  <si>
    <t>78.63%</t>
  </si>
  <si>
    <t>71.43%</t>
  </si>
  <si>
    <t>67.91%</t>
  </si>
  <si>
    <t>郫县一环路东南段店</t>
  </si>
  <si>
    <t>72.48%</t>
  </si>
  <si>
    <t>76.79%</t>
  </si>
  <si>
    <t>56.37%</t>
  </si>
  <si>
    <t>57.4%</t>
  </si>
  <si>
    <t>华油路店</t>
  </si>
  <si>
    <t>80.45%</t>
  </si>
  <si>
    <t>84.6%</t>
  </si>
  <si>
    <t>67.44%</t>
  </si>
  <si>
    <t>73.43%</t>
  </si>
  <si>
    <t>花照壁店</t>
  </si>
  <si>
    <t>55.99%</t>
  </si>
  <si>
    <t>61.06%</t>
  </si>
  <si>
    <t>29.94%</t>
  </si>
  <si>
    <t>35.3%</t>
  </si>
  <si>
    <t>培华东路店</t>
  </si>
  <si>
    <t>81.68%</t>
  </si>
  <si>
    <t>82.89%</t>
  </si>
  <si>
    <t>56.06%</t>
  </si>
  <si>
    <t>54.53%</t>
  </si>
  <si>
    <t>华泰二路店</t>
  </si>
  <si>
    <t>57.48%</t>
  </si>
  <si>
    <t>62.01%</t>
  </si>
  <si>
    <t>45.64%</t>
  </si>
  <si>
    <t>50.61%</t>
  </si>
  <si>
    <t>建业路</t>
  </si>
  <si>
    <t>59.59%</t>
  </si>
  <si>
    <t>63.59%</t>
  </si>
  <si>
    <t>45.44%</t>
  </si>
  <si>
    <t>银河北街店</t>
  </si>
  <si>
    <t>92.48%</t>
  </si>
  <si>
    <t>82.55%</t>
  </si>
  <si>
    <t>80.53%</t>
  </si>
  <si>
    <t>沙湾东一路店</t>
  </si>
  <si>
    <t>75.71%</t>
  </si>
  <si>
    <t>71.38%</t>
  </si>
  <si>
    <t>60.09%</t>
  </si>
  <si>
    <t>新津片</t>
  </si>
  <si>
    <t>王燕丽</t>
  </si>
  <si>
    <t>双流锦华路店</t>
  </si>
  <si>
    <t>72.72%</t>
  </si>
  <si>
    <t>54.61%</t>
  </si>
  <si>
    <t>55.35%</t>
  </si>
  <si>
    <t>新津兴义店</t>
  </si>
  <si>
    <t>79.11%</t>
  </si>
  <si>
    <t>68.33%</t>
  </si>
  <si>
    <t>71.09%</t>
  </si>
  <si>
    <t>双流区三强西街药店</t>
  </si>
  <si>
    <t>58.29%</t>
  </si>
  <si>
    <t>39.86%</t>
  </si>
  <si>
    <t>五津西路2店</t>
  </si>
  <si>
    <t>78.72%</t>
  </si>
  <si>
    <t>83.08%</t>
  </si>
  <si>
    <t>53.88%</t>
  </si>
  <si>
    <t>55.49%</t>
  </si>
  <si>
    <t>新津邓双店</t>
  </si>
  <si>
    <t>96.67%</t>
  </si>
  <si>
    <t>95.83%</t>
  </si>
  <si>
    <t>92%</t>
  </si>
  <si>
    <t>92.45%</t>
  </si>
  <si>
    <t>武阳西路店</t>
  </si>
  <si>
    <t>80.4%</t>
  </si>
  <si>
    <t>81.12%</t>
  </si>
  <si>
    <t>66.84%</t>
  </si>
  <si>
    <t>64.11%</t>
  </si>
  <si>
    <t>新津五津西路店</t>
  </si>
  <si>
    <t>89.69%</t>
  </si>
  <si>
    <t>91.01%</t>
  </si>
  <si>
    <t>71.05%</t>
  </si>
  <si>
    <t>序号</t>
  </si>
  <si>
    <t>人员ID</t>
  </si>
  <si>
    <t>部门</t>
  </si>
  <si>
    <t>姓名</t>
  </si>
  <si>
    <t>日均办卡任务/人</t>
  </si>
  <si>
    <t>4月办卡任务</t>
  </si>
  <si>
    <t>实际完成办卡</t>
  </si>
  <si>
    <t>积分奖励（分）</t>
  </si>
  <si>
    <t>上缴成长金（单位：元)</t>
  </si>
  <si>
    <t>骆素花</t>
  </si>
  <si>
    <t>母小琴</t>
  </si>
  <si>
    <t>卓敏</t>
  </si>
  <si>
    <t>陈凤珍</t>
  </si>
  <si>
    <t>陈婷婷</t>
  </si>
  <si>
    <t>韩艳梅</t>
  </si>
  <si>
    <t>曹琼</t>
  </si>
  <si>
    <t>王佳美</t>
  </si>
  <si>
    <t>涂思佩</t>
  </si>
  <si>
    <t>蒋润</t>
  </si>
  <si>
    <t>付晓娟</t>
  </si>
  <si>
    <t>4月调店，减半考核</t>
  </si>
  <si>
    <t>胡建梅</t>
  </si>
  <si>
    <t>王莉</t>
  </si>
  <si>
    <t>彭勤</t>
  </si>
  <si>
    <t>谢祥</t>
  </si>
  <si>
    <t>刘娟</t>
  </si>
  <si>
    <t>王茹</t>
  </si>
  <si>
    <t>李沙</t>
  </si>
  <si>
    <t>张群</t>
  </si>
  <si>
    <t>熊小玲</t>
  </si>
  <si>
    <t>罗洁滟</t>
  </si>
  <si>
    <t>彭蓉</t>
  </si>
  <si>
    <t>李娟</t>
  </si>
  <si>
    <t>付曦</t>
  </si>
  <si>
    <t>唐礼萍</t>
  </si>
  <si>
    <t>马香容</t>
  </si>
  <si>
    <t>刘秋菊</t>
  </si>
  <si>
    <t>彭亚丹</t>
  </si>
  <si>
    <t>桃源店</t>
  </si>
  <si>
    <t>李秀辉</t>
  </si>
  <si>
    <t>郭益</t>
  </si>
  <si>
    <t>范阳</t>
  </si>
  <si>
    <t>黄梅2</t>
  </si>
  <si>
    <t>黄霞</t>
  </si>
  <si>
    <t>许静</t>
  </si>
  <si>
    <t>朱欢</t>
  </si>
  <si>
    <t>韩彬</t>
  </si>
  <si>
    <t>金巷西街店</t>
  </si>
  <si>
    <t>简万婕</t>
  </si>
  <si>
    <t>任丹</t>
  </si>
  <si>
    <t>田兰</t>
  </si>
  <si>
    <t>郑欣慧</t>
  </si>
  <si>
    <t>吴成芬</t>
  </si>
  <si>
    <t>刘秀琼</t>
  </si>
  <si>
    <t>邓华芬</t>
  </si>
  <si>
    <t>胡艳弘</t>
  </si>
  <si>
    <t>代曾莲</t>
  </si>
  <si>
    <t>曾蕾蕾</t>
  </si>
  <si>
    <t>周娟</t>
  </si>
  <si>
    <t>杨素芬</t>
  </si>
  <si>
    <t>黄杨</t>
  </si>
  <si>
    <t>王雪萍</t>
  </si>
  <si>
    <t>舒海燕</t>
  </si>
  <si>
    <t>高红华</t>
  </si>
  <si>
    <t>王波</t>
  </si>
  <si>
    <t>杨琼</t>
  </si>
  <si>
    <t>周燕</t>
  </si>
  <si>
    <t>蒋小琼</t>
  </si>
  <si>
    <t>李可</t>
  </si>
  <si>
    <t>朱朝霞</t>
  </si>
  <si>
    <t>蔡小丽</t>
  </si>
  <si>
    <t>贺丽</t>
  </si>
  <si>
    <t>张梅</t>
  </si>
  <si>
    <t>朱晓桃</t>
  </si>
  <si>
    <t>饶向倩</t>
  </si>
  <si>
    <t>光华店（医馆）</t>
  </si>
  <si>
    <t>魏津</t>
  </si>
  <si>
    <t>汤雪芹</t>
  </si>
  <si>
    <t>彭蕾</t>
  </si>
  <si>
    <t>青羊区十二桥店（医馆）</t>
  </si>
  <si>
    <t>辜瑞琪</t>
  </si>
  <si>
    <t>冯莉</t>
  </si>
  <si>
    <t>曾宣悦</t>
  </si>
  <si>
    <t>王珊</t>
  </si>
  <si>
    <t>唐冬芳</t>
  </si>
  <si>
    <t>龚晓清</t>
  </si>
  <si>
    <t>袁咏梅</t>
  </si>
  <si>
    <t>陈梦露</t>
  </si>
  <si>
    <t>吴茹雪</t>
  </si>
  <si>
    <t>罗月月</t>
  </si>
  <si>
    <t>汤益霞</t>
  </si>
  <si>
    <t>殷瑞雪</t>
  </si>
  <si>
    <t>王芳2</t>
  </si>
  <si>
    <t>魏琼芳</t>
  </si>
  <si>
    <t>成旭</t>
  </si>
  <si>
    <t>何方喜</t>
  </si>
  <si>
    <t>叶倪</t>
  </si>
  <si>
    <t>冯斯琪</t>
  </si>
  <si>
    <t>李艳</t>
  </si>
  <si>
    <t>蒋友娟</t>
  </si>
  <si>
    <t>刘冬</t>
  </si>
  <si>
    <t>王萱</t>
  </si>
  <si>
    <t>李雪</t>
  </si>
  <si>
    <t>廖红</t>
  </si>
  <si>
    <t>欧玲</t>
  </si>
  <si>
    <t>赖春梅</t>
  </si>
  <si>
    <t>黄娟</t>
  </si>
  <si>
    <t>李雪梅</t>
  </si>
  <si>
    <t>张杰</t>
  </si>
  <si>
    <t>胡建兴</t>
  </si>
  <si>
    <t>周小芳</t>
  </si>
  <si>
    <t>梅雅霜</t>
  </si>
  <si>
    <t>张密</t>
  </si>
  <si>
    <t>雷宇佳</t>
  </si>
  <si>
    <t>陈志勇</t>
  </si>
  <si>
    <t>李英</t>
  </si>
  <si>
    <t>顾情</t>
  </si>
  <si>
    <t>龚正红</t>
  </si>
  <si>
    <t>王丽超</t>
  </si>
  <si>
    <t>罗丹</t>
  </si>
  <si>
    <t>刁乐</t>
  </si>
  <si>
    <t>都江堰聚源镇中心街联建房药店</t>
  </si>
  <si>
    <t>何丽萍</t>
  </si>
  <si>
    <t>易月红</t>
  </si>
  <si>
    <t>杨文英</t>
  </si>
  <si>
    <t>乐良清</t>
  </si>
  <si>
    <t>吴志海</t>
  </si>
  <si>
    <t>代富群</t>
  </si>
  <si>
    <t>孙佳丽</t>
  </si>
  <si>
    <t>周有惠</t>
  </si>
  <si>
    <t>韩启敏</t>
  </si>
  <si>
    <t>詹少洋</t>
  </si>
  <si>
    <t>晏祥春</t>
  </si>
  <si>
    <t>吴阳</t>
  </si>
  <si>
    <t>冯开秀</t>
  </si>
  <si>
    <t>晏玲</t>
  </si>
  <si>
    <t>黄雅冰</t>
  </si>
  <si>
    <t>于春莲</t>
  </si>
  <si>
    <t>杨秀娟</t>
  </si>
  <si>
    <t>余欢</t>
  </si>
  <si>
    <t>谭凤旭</t>
  </si>
  <si>
    <t>何锦楠</t>
  </si>
  <si>
    <t>林铃</t>
  </si>
  <si>
    <t>张春苗</t>
  </si>
  <si>
    <t>唐倩</t>
  </si>
  <si>
    <t>陈心雨</t>
  </si>
  <si>
    <t>万宇路店（医馆）</t>
  </si>
  <si>
    <t>吴佩娟</t>
  </si>
  <si>
    <t>黄禹秀</t>
  </si>
  <si>
    <t>高新区大源北街</t>
  </si>
  <si>
    <t>张昌永</t>
  </si>
  <si>
    <t>侯玉肖</t>
  </si>
  <si>
    <t>朱文艺</t>
  </si>
  <si>
    <t>胡元</t>
  </si>
  <si>
    <t>蒋雪琴</t>
  </si>
  <si>
    <t>黄兴中</t>
  </si>
  <si>
    <t>鄢珊珊</t>
  </si>
  <si>
    <t>李桂芳</t>
  </si>
  <si>
    <t>王芳1</t>
  </si>
  <si>
    <t>李倩</t>
  </si>
  <si>
    <t>罗爱玲</t>
  </si>
  <si>
    <t>任远芳</t>
  </si>
  <si>
    <t>成华区万科路（医馆）</t>
  </si>
  <si>
    <t>马雪</t>
  </si>
  <si>
    <t>张玉1</t>
  </si>
  <si>
    <t>卢卫琴</t>
  </si>
  <si>
    <t>锦江区柳翠路店</t>
  </si>
  <si>
    <t>何小容</t>
  </si>
  <si>
    <t>施雪</t>
  </si>
  <si>
    <t>夏彩红</t>
  </si>
  <si>
    <t>黄茜</t>
  </si>
  <si>
    <t>王慧</t>
  </si>
  <si>
    <t>甘甜</t>
  </si>
  <si>
    <t>张阿几</t>
  </si>
  <si>
    <t>易永红</t>
  </si>
  <si>
    <t>唐敏</t>
  </si>
  <si>
    <t>黎丹</t>
  </si>
  <si>
    <t>陈雪</t>
  </si>
  <si>
    <t>纪莉萍</t>
  </si>
  <si>
    <t>冯学勤</t>
  </si>
  <si>
    <t>李紫雯</t>
  </si>
  <si>
    <t>姜孝杨</t>
  </si>
  <si>
    <t>病假不考核</t>
  </si>
  <si>
    <t>段晴晴</t>
  </si>
  <si>
    <t>离职不考核</t>
  </si>
  <si>
    <t>李红梅</t>
  </si>
  <si>
    <t>陈玉瑶</t>
  </si>
  <si>
    <t>周春宏</t>
  </si>
  <si>
    <t>廖晓静</t>
  </si>
  <si>
    <t>宋小红</t>
  </si>
  <si>
    <t>王丹</t>
  </si>
  <si>
    <t>羊玉梅</t>
  </si>
  <si>
    <t>陈晓蓉</t>
  </si>
  <si>
    <t>敬长薇</t>
  </si>
  <si>
    <t>贾兰</t>
  </si>
  <si>
    <t>程改</t>
  </si>
  <si>
    <t>向桂西</t>
  </si>
  <si>
    <t>李秀芳</t>
  </si>
  <si>
    <t>张蓉2</t>
  </si>
  <si>
    <t>张莉</t>
  </si>
  <si>
    <t>卫鸿羽</t>
  </si>
  <si>
    <t>肖家河</t>
  </si>
  <si>
    <t>唐丹</t>
  </si>
  <si>
    <t>周贤吉</t>
  </si>
  <si>
    <t>邱运丽</t>
  </si>
  <si>
    <t>余志彬</t>
  </si>
  <si>
    <t>黄长菊</t>
  </si>
  <si>
    <t>马昕</t>
  </si>
  <si>
    <t>廖桂英</t>
  </si>
  <si>
    <t>赵原</t>
  </si>
  <si>
    <t>张娟娟</t>
  </si>
  <si>
    <t>严善群</t>
  </si>
  <si>
    <t>文成燕</t>
  </si>
  <si>
    <t>庆云南街药店</t>
  </si>
  <si>
    <t>王晓雁</t>
  </si>
  <si>
    <t>罗豪</t>
  </si>
  <si>
    <t>科华路店（医馆）</t>
  </si>
  <si>
    <t>尹萍</t>
  </si>
  <si>
    <t>阴静</t>
  </si>
  <si>
    <t>林禹帅</t>
  </si>
  <si>
    <t>唐丽</t>
  </si>
  <si>
    <t>朱佑艳</t>
  </si>
  <si>
    <t>周金梅</t>
  </si>
  <si>
    <t>廖洵媛</t>
  </si>
  <si>
    <t>阳玲</t>
  </si>
  <si>
    <t>陈正连</t>
  </si>
  <si>
    <t>李秀丽</t>
  </si>
  <si>
    <t>魏存敏</t>
  </si>
  <si>
    <t>唐文琼</t>
  </si>
  <si>
    <t>何莹</t>
  </si>
  <si>
    <t>陈薪谢</t>
  </si>
  <si>
    <t>彭关敏</t>
  </si>
  <si>
    <t>陈娇娇</t>
  </si>
  <si>
    <t>郭定秀</t>
  </si>
  <si>
    <t>程静</t>
  </si>
  <si>
    <t>向海英</t>
  </si>
  <si>
    <t>曾娟</t>
  </si>
  <si>
    <t>申彩文</t>
  </si>
  <si>
    <t>宋留艺</t>
  </si>
  <si>
    <t>何丽华</t>
  </si>
  <si>
    <t>陈慧</t>
  </si>
  <si>
    <t>李铃</t>
  </si>
  <si>
    <t>杨聪明</t>
  </si>
  <si>
    <t>吴佩芸</t>
  </si>
  <si>
    <t>孙霁野</t>
  </si>
  <si>
    <t>闵雪</t>
  </si>
  <si>
    <t>邛崃洪川小区店</t>
  </si>
  <si>
    <t>马婷婷</t>
  </si>
  <si>
    <t>高星宇</t>
  </si>
  <si>
    <t>杨平</t>
  </si>
  <si>
    <t>古素琼</t>
  </si>
  <si>
    <t>金敏霜</t>
  </si>
  <si>
    <t>万义丽</t>
  </si>
  <si>
    <t>刘燕</t>
  </si>
  <si>
    <t>陈礼凤</t>
  </si>
  <si>
    <t>杏林路店</t>
  </si>
  <si>
    <t>戚彩</t>
  </si>
  <si>
    <t>李宋琴</t>
  </si>
  <si>
    <t>王李秋</t>
  </si>
  <si>
    <t>建业路药店</t>
  </si>
  <si>
    <t>王芙蓉</t>
  </si>
  <si>
    <t>马艺芮</t>
  </si>
  <si>
    <t>范海英</t>
  </si>
  <si>
    <t>邓智</t>
  </si>
  <si>
    <t>李静</t>
  </si>
  <si>
    <t>曹娉</t>
  </si>
  <si>
    <t>刘新</t>
  </si>
  <si>
    <t>何英1</t>
  </si>
  <si>
    <t>高玉</t>
  </si>
  <si>
    <t>李梦菊</t>
  </si>
  <si>
    <t>魏小琴</t>
  </si>
  <si>
    <t>高文棋</t>
  </si>
  <si>
    <t>刘春花</t>
  </si>
  <si>
    <t>陈丽梅</t>
  </si>
  <si>
    <t>吕彩霞</t>
  </si>
  <si>
    <t>董召英</t>
  </si>
  <si>
    <t>唐瑶</t>
  </si>
  <si>
    <t>江月红</t>
  </si>
  <si>
    <t>李甜甜</t>
  </si>
  <si>
    <t>殷岱菊</t>
  </si>
  <si>
    <t>杨伟钰</t>
  </si>
  <si>
    <t>金丝街店（医馆）</t>
  </si>
  <si>
    <t>冯婧恩</t>
  </si>
  <si>
    <t>王海鑫</t>
  </si>
  <si>
    <t>邓红梅</t>
  </si>
  <si>
    <t>邹东梅</t>
  </si>
  <si>
    <t>韩守玉</t>
  </si>
  <si>
    <t>李馨怡</t>
  </si>
  <si>
    <t>庞莉娜</t>
  </si>
  <si>
    <t>张科英</t>
  </si>
  <si>
    <t>毛玉</t>
  </si>
  <si>
    <t>谢玉涛</t>
  </si>
  <si>
    <t>向丽容</t>
  </si>
  <si>
    <t>潘静</t>
  </si>
  <si>
    <t>陈文芳</t>
  </si>
  <si>
    <t>黄思雨</t>
  </si>
  <si>
    <t>张玉2</t>
  </si>
  <si>
    <t>常玲</t>
  </si>
  <si>
    <t>谢敏</t>
  </si>
  <si>
    <t>马芸</t>
  </si>
  <si>
    <t>高敏</t>
  </si>
  <si>
    <t>朱娟</t>
  </si>
  <si>
    <t>代志斌</t>
  </si>
  <si>
    <t>李丽</t>
  </si>
  <si>
    <t>迪里拜尔·阿合买提</t>
  </si>
  <si>
    <t>吴萍</t>
  </si>
  <si>
    <t>邹婷</t>
  </si>
  <si>
    <t>杨凤麟</t>
  </si>
  <si>
    <t>蔡红秀</t>
  </si>
  <si>
    <t>黄文君</t>
  </si>
  <si>
    <t>廖艳萍</t>
  </si>
  <si>
    <t>潘婷</t>
  </si>
  <si>
    <t>龚敏</t>
  </si>
  <si>
    <t>孙荣丽</t>
  </si>
  <si>
    <t>张春丽</t>
  </si>
  <si>
    <t>郝丽秋</t>
  </si>
  <si>
    <t>席礼丹</t>
  </si>
  <si>
    <t>黄雨</t>
  </si>
  <si>
    <t>曾静</t>
  </si>
  <si>
    <t>张琴琴</t>
  </si>
  <si>
    <t>黄丽宇</t>
  </si>
  <si>
    <t>曾欣然</t>
  </si>
  <si>
    <t>李银萍</t>
  </si>
  <si>
    <t>王娅</t>
  </si>
  <si>
    <t>邹惠</t>
  </si>
  <si>
    <t>官静</t>
  </si>
  <si>
    <t>兴义店</t>
  </si>
  <si>
    <t>庄静</t>
  </si>
  <si>
    <t>高斯</t>
  </si>
  <si>
    <t>张琴</t>
  </si>
  <si>
    <t>宋利鸿</t>
  </si>
  <si>
    <t>刘芬</t>
  </si>
  <si>
    <t>廖文莉</t>
  </si>
  <si>
    <t>祁荣</t>
  </si>
  <si>
    <t>李迎新</t>
  </si>
  <si>
    <t>朱春梅</t>
  </si>
  <si>
    <t>郑红艳</t>
  </si>
  <si>
    <t>陈小娟</t>
  </si>
  <si>
    <t>魏连</t>
  </si>
  <si>
    <t>李树霞</t>
  </si>
  <si>
    <t>杜海江</t>
  </si>
  <si>
    <t>程丽平</t>
  </si>
  <si>
    <t>郑越</t>
  </si>
  <si>
    <t>刘春梅</t>
  </si>
  <si>
    <t>贺玉兰</t>
  </si>
  <si>
    <t>夏秋梅</t>
  </si>
  <si>
    <t>雷聪</t>
  </si>
  <si>
    <t>税越</t>
  </si>
  <si>
    <t>陈小兰</t>
  </si>
  <si>
    <t>李敏会</t>
  </si>
  <si>
    <t>王映</t>
  </si>
  <si>
    <t>杜作莲</t>
  </si>
  <si>
    <t>徐文敏</t>
  </si>
  <si>
    <t>杨潇</t>
  </si>
  <si>
    <t>谭秀琼</t>
  </si>
  <si>
    <t>陈艳燕</t>
  </si>
  <si>
    <t>蒲晓芬</t>
  </si>
  <si>
    <t>赵丽</t>
  </si>
  <si>
    <t>张燕</t>
  </si>
  <si>
    <t>龚艳</t>
  </si>
  <si>
    <t>赵春艳</t>
  </si>
  <si>
    <t>敬海英</t>
  </si>
  <si>
    <t>陈芳</t>
  </si>
  <si>
    <t>管理片区</t>
  </si>
  <si>
    <t>4月开卡任务</t>
  </si>
  <si>
    <t>开卡完成率</t>
  </si>
  <si>
    <t>会员销售占比任务</t>
  </si>
  <si>
    <t>2025年4月总销售</t>
  </si>
  <si>
    <t>2025年4月会员销售</t>
  </si>
  <si>
    <t>2025年4月完成会员销售占比</t>
  </si>
  <si>
    <t>消费占比完成差额</t>
  </si>
  <si>
    <t>2025年4月总笔数</t>
  </si>
  <si>
    <t>2025年4月会员笔数</t>
  </si>
  <si>
    <t>2025年4月完成笔数占比</t>
  </si>
  <si>
    <t>笔数占比完成差额</t>
  </si>
  <si>
    <t>环比上月笔数占比</t>
  </si>
  <si>
    <t>环比上月销售占比</t>
  </si>
  <si>
    <t>2024年4月总笔数</t>
  </si>
  <si>
    <t>2024年4月会员笔数</t>
  </si>
  <si>
    <t>2024年4月笔数占比</t>
  </si>
  <si>
    <t>2024年4月总消费</t>
  </si>
  <si>
    <t>2024年4月会员消费</t>
  </si>
  <si>
    <t>2024年4月消费占比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</si>
  <si>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</si>
  <si>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</si>
  <si>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</si>
  <si>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</si>
  <si>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25年1-4月笔数占比</t>
  </si>
  <si>
    <t>25年1-4月销售占比</t>
  </si>
  <si>
    <t>24年1-4月笔数占比</t>
  </si>
  <si>
    <t>24年1-4月销售占比</t>
  </si>
  <si>
    <t>1-4月销售占比对比</t>
  </si>
  <si>
    <t>1-4月笔数占比对比</t>
  </si>
  <si>
    <t>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</si>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</sst>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3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9" fontId="5" fillId="4" borderId="1" xfId="3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9" fontId="5" fillId="2" borderId="1" xfId="3" applyFont="1" applyFill="1" applyBorder="1" applyAlignment="1">
      <alignment horizontal="center" vertical="center"/>
    </xf>
    <xf numFmtId="9" fontId="5" fillId="2" borderId="1" xfId="3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7" fillId="3" borderId="3" xfId="3" applyFont="1" applyFill="1" applyBorder="1" applyAlignment="1">
      <alignment horizontal="center" vertical="center" wrapText="1"/>
    </xf>
    <xf numFmtId="9" fontId="7" fillId="3" borderId="4" xfId="3" applyFont="1" applyFill="1" applyBorder="1" applyAlignment="1">
      <alignment horizontal="center" vertical="center" wrapText="1"/>
    </xf>
    <xf numFmtId="9" fontId="0" fillId="0" borderId="3" xfId="3" applyFill="1" applyBorder="1" applyAlignment="1">
      <alignment horizontal="center" vertical="center" wrapText="1"/>
    </xf>
    <xf numFmtId="9" fontId="0" fillId="0" borderId="1" xfId="3" applyFill="1" applyBorder="1" applyAlignment="1">
      <alignment horizontal="center" vertical="center" wrapText="1"/>
    </xf>
    <xf numFmtId="9" fontId="0" fillId="4" borderId="1" xfId="3" applyFill="1" applyBorder="1" applyAlignment="1">
      <alignment horizontal="center" vertical="center" wrapText="1"/>
    </xf>
    <xf numFmtId="9" fontId="7" fillId="2" borderId="3" xfId="3" applyFont="1" applyFill="1" applyBorder="1" applyAlignment="1">
      <alignment horizontal="center" vertical="center" wrapText="1"/>
    </xf>
    <xf numFmtId="9" fontId="7" fillId="2" borderId="4" xfId="3" applyFont="1" applyFill="1" applyBorder="1" applyAlignment="1">
      <alignment horizontal="center" vertical="center" wrapText="1"/>
    </xf>
    <xf numFmtId="9" fontId="0" fillId="2" borderId="3" xfId="3" applyNumberFormat="1" applyFill="1" applyBorder="1" applyAlignment="1">
      <alignment horizontal="center" vertical="center" wrapText="1"/>
    </xf>
    <xf numFmtId="9" fontId="0" fillId="2" borderId="1" xfId="3" applyNumberFormat="1" applyFill="1" applyBorder="1" applyAlignment="1">
      <alignment horizontal="center" vertical="center" wrapText="1"/>
    </xf>
    <xf numFmtId="9" fontId="0" fillId="2" borderId="1" xfId="3" applyFill="1" applyBorder="1" applyAlignment="1">
      <alignment horizontal="center" vertical="center" wrapText="1"/>
    </xf>
    <xf numFmtId="9" fontId="0" fillId="2" borderId="3" xfId="0" applyNumberForma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178" fontId="8" fillId="0" borderId="0" xfId="0" applyNumberFormat="1" applyFont="1" applyFill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78" fontId="9" fillId="5" borderId="1" xfId="0" applyNumberFormat="1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/>
    </xf>
    <xf numFmtId="178" fontId="9" fillId="0" borderId="1" xfId="3" applyNumberFormat="1" applyFont="1" applyFill="1" applyBorder="1" applyAlignment="1">
      <alignment horizontal="center" vertical="center"/>
    </xf>
    <xf numFmtId="178" fontId="12" fillId="0" borderId="1" xfId="3" applyNumberFormat="1" applyFont="1" applyFill="1" applyBorder="1" applyAlignment="1">
      <alignment horizontal="center" vertical="center"/>
    </xf>
    <xf numFmtId="9" fontId="9" fillId="0" borderId="1" xfId="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10" fontId="2" fillId="0" borderId="0" xfId="0" applyNumberFormat="1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9" fontId="15" fillId="0" borderId="1" xfId="3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0" fontId="15" fillId="6" borderId="1" xfId="0" applyNumberFormat="1" applyFont="1" applyFill="1" applyBorder="1" applyAlignment="1">
      <alignment horizontal="center" vertical="center" wrapText="1"/>
    </xf>
    <xf numFmtId="9" fontId="15" fillId="2" borderId="1" xfId="3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0" fontId="15" fillId="7" borderId="1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20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2" pivot="0" table="0" count="10" xr9:uid="{AABA1E49-D881-4EAF-AA5E-EA81D064FEAC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  <tableStyle name="PivotStylePreset2_Accent1 3" pivot="0" table="0" count="10" xr9:uid="{179F0450-8449-426F-B87A-29CAAC24F174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  <tableStyle name="PivotStylePreset2_Accent1 4" pivot="0" table="0" count="10" xr9:uid="{CA0CC68C-4E0C-4CA0-A93D-800E144D64B3}">
      <tableStyleElement type="headerRow" dxfId="39"/>
      <tableStyleElement type="totalRow" dxfId="38"/>
      <tableStyleElement type="firstRowStripe" dxfId="37"/>
      <tableStyleElement type="firstColumnStripe" dxfId="36"/>
      <tableStyleElement type="firstSubtotalRow" dxfId="35"/>
      <tableStyleElement type="secondSubtotalRow" dxfId="34"/>
      <tableStyleElement type="firstRowSubheading" dxfId="33"/>
      <tableStyleElement type="secondRowSubheading" dxfId="32"/>
      <tableStyleElement type="pageFieldLabels" dxfId="31"/>
      <tableStyleElement type="pageFieldValues" dxfId="30"/>
    </tableStyle>
    <tableStyle name="PivotStylePreset2_Accent1 5" pivot="0" table="0" count="10" xr9:uid="{AAEACD37-494D-4E28-87BE-170474C6486A}">
      <tableStyleElement type="headerRow" dxfId="49"/>
      <tableStyleElement type="totalRow" dxfId="48"/>
      <tableStyleElement type="firstRowStripe" dxfId="47"/>
      <tableStyleElement type="firstColumnStripe" dxfId="46"/>
      <tableStyleElement type="firstSubtotalRow" dxfId="45"/>
      <tableStyleElement type="secondSubtotalRow" dxfId="44"/>
      <tableStyleElement type="firstRowSubheading" dxfId="43"/>
      <tableStyleElement type="secondRowSubheading" dxfId="42"/>
      <tableStyleElement type="pageFieldLabels" dxfId="41"/>
      <tableStyleElement type="pageFieldValues" dxfId="40"/>
    </tableStyle>
    <tableStyle name="PivotStylePreset2_Accent1 6" pivot="0" table="0" count="10" xr9:uid="{D2814543-656B-4B01-A255-0D8EFC4AF4A0}">
      <tableStyleElement type="headerRow" dxfId="59"/>
      <tableStyleElement type="totalRow" dxfId="58"/>
      <tableStyleElement type="firstRowStripe" dxfId="57"/>
      <tableStyleElement type="firstColumnStripe" dxfId="56"/>
      <tableStyleElement type="firstSubtotalRow" dxfId="55"/>
      <tableStyleElement type="secondSubtotalRow" dxfId="54"/>
      <tableStyleElement type="firstRowSubheading" dxfId="53"/>
      <tableStyleElement type="secondRowSubheading" dxfId="52"/>
      <tableStyleElement type="pageFieldLabels" dxfId="51"/>
      <tableStyleElement type="pageFieldValues" dxfId="50"/>
    </tableStyle>
    <tableStyle name="PivotStylePreset2_Accent1 7" pivot="0" table="0" count="10" xr9:uid="{35214DB5-F12A-494D-ABEC-CF349F3C7946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Preset2_Accent1 8" pivot="0" table="0" count="10" xr9:uid="{FC169715-A293-4305-A17A-307E2EE74820}"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PivotStylePreset2_Accent1 9" pivot="0" table="0" count="10" xr9:uid="{05625B55-BB16-4613-832C-5551FBC4F90B}">
      <tableStyleElement type="headerRow" dxfId="89"/>
      <tableStyleElement type="totalRow" dxfId="88"/>
      <tableStyleElement type="firstRowStripe" dxfId="87"/>
      <tableStyleElement type="firstColumnStripe" dxfId="86"/>
      <tableStyleElement type="firstSubtotalRow" dxfId="85"/>
      <tableStyleElement type="secondSubtotalRow" dxfId="84"/>
      <tableStyleElement type="firstRowSubheading" dxfId="83"/>
      <tableStyleElement type="secondRowSubheading" dxfId="82"/>
      <tableStyleElement type="pageFieldLabels" dxfId="81"/>
      <tableStyleElement type="pageFieldValues" dxfId="80"/>
    </tableStyle>
    <tableStyle name="PivotStylePreset2_Accent1 10" pivot="0" table="0" count="10" xr9:uid="{9FE0A130-C31A-4BAB-BB1F-B8077B28A886}">
      <tableStyleElement type="headerRow" dxfId="99"/>
      <tableStyleElement type="totalRow" dxfId="98"/>
      <tableStyleElement type="firstRowStripe" dxfId="97"/>
      <tableStyleElement type="firstColumnStripe" dxfId="96"/>
      <tableStyleElement type="firstSubtotalRow" dxfId="95"/>
      <tableStyleElement type="secondSubtotalRow" dxfId="94"/>
      <tableStyleElement type="firstRowSubheading" dxfId="93"/>
      <tableStyleElement type="secondRowSubheading" dxfId="92"/>
      <tableStyleElement type="pageFieldLabels" dxfId="91"/>
      <tableStyleElement type="pageFieldValues" dxfId="90"/>
    </tableStyle>
    <tableStyle name="PivotStylePreset2_Accent1 11" pivot="0" table="0" count="10" xr9:uid="{3EC36C1D-1FE3-4FB6-9B3D-45E806817B70}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Row" dxfId="105"/>
      <tableStyleElement type="secondSubtotalRow" dxfId="104"/>
      <tableStyleElement type="firstRowSubheading" dxfId="103"/>
      <tableStyleElement type="secondRowSubheading" dxfId="102"/>
      <tableStyleElement type="pageFieldLabels" dxfId="101"/>
      <tableStyleElement type="pageFieldValues" dxfId="100"/>
    </tableStyle>
    <tableStyle name="PivotStylePreset2_Accent1" table="0" count="10" xr9:uid="{267968C8-6FFD-4C36-ACC1-9EA1FD1885CA}">
      <tableStyleElement type="headerRow" dxfId="119"/>
      <tableStyleElement type="totalRow" dxfId="118"/>
      <tableStyleElement type="firstRowStripe" dxfId="117"/>
      <tableStyleElement type="firstColumnStripe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</tableStyles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9"/>
  <sheetViews>
    <sheetView tabSelected="1" workbookViewId="0">
      <pane ySplit="2" topLeftCell="A3" activePane="bottomLeft" state="frozen"/>
      <selection/>
      <selection pane="bottomLeft" activeCell="G6" sqref="G6"/>
    </sheetView>
  </sheetViews>
  <sheetFormatPr defaultColWidth="9" defaultRowHeight="20" customHeight="1"/>
  <cols>
    <col min="1" max="1" width="6.875" style="52" customWidth="1"/>
    <col min="2" max="2" width="10" style="52" customWidth="1"/>
    <col min="3" max="3" width="8.625" style="52" customWidth="1"/>
    <col min="4" max="4" width="18.25" style="52" customWidth="1"/>
    <col min="5" max="5" width="7.75" style="52" customWidth="1"/>
    <col min="6" max="6" width="9.5" style="72" customWidth="1"/>
    <col min="7" max="7" width="10" style="73" customWidth="1"/>
    <col min="8" max="8" width="9.625" style="73" customWidth="1"/>
    <col min="9" max="9" width="6.75" style="73" customWidth="1"/>
    <col min="10" max="10" width="8.75" style="73" customWidth="1"/>
    <col min="11" max="11" width="9" style="52" customWidth="1"/>
    <col min="12" max="12" width="7.5" style="52" customWidth="1"/>
    <col min="13" max="13" width="8.75" style="52" hidden="1" customWidth="1"/>
    <col min="14" max="14" width="7.5" style="52" customWidth="1"/>
    <col min="15" max="16" width="8.625" style="74" customWidth="1"/>
    <col min="17" max="17" width="8.625" style="74" hidden="1" customWidth="1"/>
    <col min="18" max="18" width="8.625" style="74" customWidth="1"/>
    <col min="19" max="19" width="25.5" style="52" customWidth="1"/>
    <col min="20" max="16384" width="9" style="52"/>
  </cols>
  <sheetData>
    <row r="1" ht="39" customHeight="1" spans="1:19">
      <c r="A1" s="73" t="s">
        <v>0</v>
      </c>
      <c r="B1" s="73"/>
      <c r="C1" s="73"/>
      <c r="D1" s="73"/>
      <c r="E1" s="73"/>
      <c r="F1" s="73"/>
      <c r="K1" s="73"/>
      <c r="L1" s="73"/>
      <c r="M1" s="73"/>
      <c r="N1" s="73"/>
      <c r="O1" s="73"/>
      <c r="P1" s="73"/>
      <c r="Q1" s="73"/>
      <c r="R1" s="73"/>
      <c r="S1" s="73"/>
    </row>
    <row r="2" ht="47" customHeight="1" spans="1:20">
      <c r="A2" s="75" t="s">
        <v>1</v>
      </c>
      <c r="B2" s="75" t="s">
        <v>2</v>
      </c>
      <c r="C2" s="75" t="s">
        <v>3</v>
      </c>
      <c r="D2" s="75" t="s">
        <v>4</v>
      </c>
      <c r="E2" s="75" t="s">
        <v>5</v>
      </c>
      <c r="F2" s="76" t="s">
        <v>6</v>
      </c>
      <c r="G2" s="75" t="s">
        <v>7</v>
      </c>
      <c r="H2" s="75" t="s">
        <v>8</v>
      </c>
      <c r="I2" s="75" t="s">
        <v>9</v>
      </c>
      <c r="J2" s="75" t="s">
        <v>10</v>
      </c>
      <c r="K2" s="75" t="s">
        <v>11</v>
      </c>
      <c r="L2" s="75" t="s">
        <v>12</v>
      </c>
      <c r="M2" s="75" t="s">
        <v>13</v>
      </c>
      <c r="N2" s="75" t="s">
        <v>14</v>
      </c>
      <c r="O2" s="85" t="s">
        <v>15</v>
      </c>
      <c r="P2" s="85" t="s">
        <v>12</v>
      </c>
      <c r="Q2" s="75" t="s">
        <v>13</v>
      </c>
      <c r="R2" s="75" t="s">
        <v>14</v>
      </c>
      <c r="S2" s="93" t="s">
        <v>16</v>
      </c>
      <c r="T2" s="94"/>
    </row>
    <row r="3" s="52" customFormat="1" customHeight="1" spans="1:20">
      <c r="A3" s="77">
        <v>2905</v>
      </c>
      <c r="B3" s="77" t="s">
        <v>17</v>
      </c>
      <c r="C3" s="77" t="s">
        <v>18</v>
      </c>
      <c r="D3" s="77" t="s">
        <v>19</v>
      </c>
      <c r="E3" s="77">
        <v>2</v>
      </c>
      <c r="F3" s="78">
        <v>1</v>
      </c>
      <c r="G3" s="79">
        <f>E3*F3*30</f>
        <v>60</v>
      </c>
      <c r="H3" s="79">
        <v>40</v>
      </c>
      <c r="I3" s="79">
        <f t="shared" ref="I3:I9" si="0">H3-G3</f>
        <v>-20</v>
      </c>
      <c r="J3" s="86">
        <f t="shared" ref="J3:J9" si="1">H3/G3</f>
        <v>0.666666666666667</v>
      </c>
      <c r="K3" s="87">
        <v>0.8</v>
      </c>
      <c r="L3" s="87" t="s">
        <v>20</v>
      </c>
      <c r="M3" s="87" t="s">
        <v>21</v>
      </c>
      <c r="N3" s="87">
        <f t="shared" ref="N3:N66" si="2">L3-M3</f>
        <v>0.0303000000000001</v>
      </c>
      <c r="O3" s="87">
        <v>0.577177404667046</v>
      </c>
      <c r="P3" s="87" t="s">
        <v>22</v>
      </c>
      <c r="Q3" s="87" t="s">
        <v>23</v>
      </c>
      <c r="R3" s="87">
        <f t="shared" ref="R3:R66" si="3">P3-Q3</f>
        <v>0.0227999999999999</v>
      </c>
      <c r="S3" s="83"/>
      <c r="T3" s="94"/>
    </row>
    <row r="4" s="52" customFormat="1" customHeight="1" spans="1:20">
      <c r="A4" s="77">
        <v>104428</v>
      </c>
      <c r="B4" s="77" t="s">
        <v>17</v>
      </c>
      <c r="C4" s="77" t="s">
        <v>18</v>
      </c>
      <c r="D4" s="77" t="s">
        <v>24</v>
      </c>
      <c r="E4" s="77">
        <v>3</v>
      </c>
      <c r="F4" s="78"/>
      <c r="G4" s="79">
        <v>120</v>
      </c>
      <c r="H4" s="79">
        <v>93</v>
      </c>
      <c r="I4" s="79">
        <f t="shared" si="0"/>
        <v>-27</v>
      </c>
      <c r="J4" s="86">
        <f t="shared" si="1"/>
        <v>0.775</v>
      </c>
      <c r="K4" s="87">
        <v>0.75</v>
      </c>
      <c r="L4" s="87" t="s">
        <v>25</v>
      </c>
      <c r="M4" s="87" t="s">
        <v>26</v>
      </c>
      <c r="N4" s="88">
        <f t="shared" si="2"/>
        <v>-0.021</v>
      </c>
      <c r="O4" s="87">
        <v>0.6</v>
      </c>
      <c r="P4" s="87" t="s">
        <v>27</v>
      </c>
      <c r="Q4" s="87" t="s">
        <v>28</v>
      </c>
      <c r="R4" s="87">
        <f t="shared" si="3"/>
        <v>0.000200000000000033</v>
      </c>
      <c r="S4" s="83"/>
      <c r="T4" s="94"/>
    </row>
    <row r="5" s="52" customFormat="1" customHeight="1" spans="1:20">
      <c r="A5" s="80">
        <v>2914</v>
      </c>
      <c r="B5" s="80" t="s">
        <v>17</v>
      </c>
      <c r="C5" s="80" t="s">
        <v>18</v>
      </c>
      <c r="D5" s="80" t="s">
        <v>29</v>
      </c>
      <c r="E5" s="80">
        <v>3</v>
      </c>
      <c r="F5" s="81">
        <v>1</v>
      </c>
      <c r="G5" s="82">
        <f>E5*F5*30</f>
        <v>90</v>
      </c>
      <c r="H5" s="82">
        <v>81</v>
      </c>
      <c r="I5" s="82">
        <f t="shared" si="0"/>
        <v>-9</v>
      </c>
      <c r="J5" s="89">
        <f t="shared" si="1"/>
        <v>0.9</v>
      </c>
      <c r="K5" s="90">
        <v>0.8844</v>
      </c>
      <c r="L5" s="90" t="s">
        <v>30</v>
      </c>
      <c r="M5" s="90" t="s">
        <v>31</v>
      </c>
      <c r="N5" s="90">
        <f t="shared" si="2"/>
        <v>-0.1797</v>
      </c>
      <c r="O5" s="90">
        <v>0.769335444699705</v>
      </c>
      <c r="P5" s="90" t="s">
        <v>32</v>
      </c>
      <c r="Q5" s="90" t="s">
        <v>33</v>
      </c>
      <c r="R5" s="90">
        <f t="shared" si="3"/>
        <v>-0.0922000000000001</v>
      </c>
      <c r="S5" s="83"/>
      <c r="T5" s="94"/>
    </row>
    <row r="6" s="52" customFormat="1" customHeight="1" spans="1:20">
      <c r="A6" s="77">
        <v>2894</v>
      </c>
      <c r="B6" s="77" t="s">
        <v>17</v>
      </c>
      <c r="C6" s="77" t="s">
        <v>18</v>
      </c>
      <c r="D6" s="77" t="s">
        <v>34</v>
      </c>
      <c r="E6" s="77">
        <v>1</v>
      </c>
      <c r="F6" s="78">
        <v>2</v>
      </c>
      <c r="G6" s="79">
        <f>E6*F6*30</f>
        <v>60</v>
      </c>
      <c r="H6" s="79">
        <v>54</v>
      </c>
      <c r="I6" s="79">
        <f t="shared" si="0"/>
        <v>-6</v>
      </c>
      <c r="J6" s="86">
        <f t="shared" si="1"/>
        <v>0.9</v>
      </c>
      <c r="K6" s="87">
        <v>0.75</v>
      </c>
      <c r="L6" s="87" t="s">
        <v>35</v>
      </c>
      <c r="M6" s="87" t="s">
        <v>36</v>
      </c>
      <c r="N6" s="88">
        <f t="shared" si="2"/>
        <v>-0.0662999999999999</v>
      </c>
      <c r="O6" s="87">
        <v>0.6</v>
      </c>
      <c r="P6" s="87" t="s">
        <v>37</v>
      </c>
      <c r="Q6" s="87" t="s">
        <v>38</v>
      </c>
      <c r="R6" s="87">
        <f t="shared" si="3"/>
        <v>0.0148</v>
      </c>
      <c r="S6" s="83"/>
      <c r="T6" s="94"/>
    </row>
    <row r="7" s="52" customFormat="1" customHeight="1" spans="1:20">
      <c r="A7" s="77">
        <v>2910</v>
      </c>
      <c r="B7" s="77" t="s">
        <v>17</v>
      </c>
      <c r="C7" s="77" t="s">
        <v>18</v>
      </c>
      <c r="D7" s="77" t="s">
        <v>39</v>
      </c>
      <c r="E7" s="77">
        <v>2</v>
      </c>
      <c r="F7" s="78">
        <v>1</v>
      </c>
      <c r="G7" s="79">
        <f>E7*F7*30</f>
        <v>60</v>
      </c>
      <c r="H7" s="79">
        <v>55</v>
      </c>
      <c r="I7" s="79">
        <f t="shared" si="0"/>
        <v>-5</v>
      </c>
      <c r="J7" s="86">
        <f t="shared" si="1"/>
        <v>0.916666666666667</v>
      </c>
      <c r="K7" s="87">
        <v>0.7548</v>
      </c>
      <c r="L7" s="87" t="s">
        <v>40</v>
      </c>
      <c r="M7" s="87" t="s">
        <v>41</v>
      </c>
      <c r="N7" s="88">
        <f t="shared" si="2"/>
        <v>-0.019</v>
      </c>
      <c r="O7" s="87">
        <v>0.6</v>
      </c>
      <c r="P7" s="87" t="s">
        <v>42</v>
      </c>
      <c r="Q7" s="87" t="s">
        <v>43</v>
      </c>
      <c r="R7" s="87">
        <f t="shared" si="3"/>
        <v>0.0352999999999999</v>
      </c>
      <c r="S7" s="83"/>
      <c r="T7" s="94"/>
    </row>
    <row r="8" s="52" customFormat="1" customHeight="1" spans="1:20">
      <c r="A8" s="77">
        <v>2916</v>
      </c>
      <c r="B8" s="77" t="s">
        <v>17</v>
      </c>
      <c r="C8" s="77" t="s">
        <v>18</v>
      </c>
      <c r="D8" s="77" t="s">
        <v>44</v>
      </c>
      <c r="E8" s="77">
        <v>2</v>
      </c>
      <c r="F8" s="78">
        <v>1</v>
      </c>
      <c r="G8" s="79">
        <f>E8*F8*30</f>
        <v>60</v>
      </c>
      <c r="H8" s="79">
        <v>65</v>
      </c>
      <c r="I8" s="79">
        <f t="shared" si="0"/>
        <v>5</v>
      </c>
      <c r="J8" s="86">
        <f t="shared" si="1"/>
        <v>1.08333333333333</v>
      </c>
      <c r="K8" s="87">
        <v>0.6</v>
      </c>
      <c r="L8" s="87" t="s">
        <v>45</v>
      </c>
      <c r="M8" s="87" t="s">
        <v>46</v>
      </c>
      <c r="N8" s="87">
        <f t="shared" si="2"/>
        <v>0.2805</v>
      </c>
      <c r="O8" s="87">
        <v>0.55</v>
      </c>
      <c r="P8" s="87" t="s">
        <v>47</v>
      </c>
      <c r="Q8" s="87" t="s">
        <v>48</v>
      </c>
      <c r="R8" s="87">
        <f t="shared" si="3"/>
        <v>0.2339</v>
      </c>
      <c r="S8" s="83"/>
      <c r="T8" s="94"/>
    </row>
    <row r="9" s="52" customFormat="1" customHeight="1" spans="1:20">
      <c r="A9" s="77">
        <v>104838</v>
      </c>
      <c r="B9" s="77" t="s">
        <v>17</v>
      </c>
      <c r="C9" s="77" t="s">
        <v>18</v>
      </c>
      <c r="D9" s="77" t="s">
        <v>49</v>
      </c>
      <c r="E9" s="77">
        <v>2</v>
      </c>
      <c r="F9" s="78"/>
      <c r="G9" s="79">
        <v>40</v>
      </c>
      <c r="H9" s="79">
        <v>44</v>
      </c>
      <c r="I9" s="79">
        <f t="shared" si="0"/>
        <v>4</v>
      </c>
      <c r="J9" s="86">
        <f t="shared" si="1"/>
        <v>1.1</v>
      </c>
      <c r="K9" s="87">
        <v>0.78</v>
      </c>
      <c r="L9" s="87" t="s">
        <v>50</v>
      </c>
      <c r="M9" s="87" t="s">
        <v>51</v>
      </c>
      <c r="N9" s="87">
        <f t="shared" si="2"/>
        <v>0.0333</v>
      </c>
      <c r="O9" s="87">
        <v>0.6</v>
      </c>
      <c r="P9" s="87" t="s">
        <v>52</v>
      </c>
      <c r="Q9" s="87" t="s">
        <v>53</v>
      </c>
      <c r="R9" s="87">
        <f t="shared" si="3"/>
        <v>0.00480000000000003</v>
      </c>
      <c r="S9" s="83"/>
      <c r="T9" s="94"/>
    </row>
    <row r="10" s="52" customFormat="1" customHeight="1" spans="1:20">
      <c r="A10" s="83">
        <v>111119</v>
      </c>
      <c r="B10" s="83" t="s">
        <v>54</v>
      </c>
      <c r="C10" s="83" t="s">
        <v>55</v>
      </c>
      <c r="D10" s="83" t="s">
        <v>56</v>
      </c>
      <c r="E10" s="83"/>
      <c r="F10" s="83"/>
      <c r="G10" s="83"/>
      <c r="H10" s="79">
        <v>2</v>
      </c>
      <c r="I10" s="91"/>
      <c r="J10" s="79"/>
      <c r="K10" s="83"/>
      <c r="L10" s="87" t="s">
        <v>57</v>
      </c>
      <c r="M10" s="87"/>
      <c r="N10" s="87">
        <f t="shared" si="2"/>
        <v>0.45</v>
      </c>
      <c r="O10" s="92"/>
      <c r="P10" s="87" t="s">
        <v>58</v>
      </c>
      <c r="Q10" s="87"/>
      <c r="R10" s="87">
        <f t="shared" si="3"/>
        <v>0.3962</v>
      </c>
      <c r="S10" s="83"/>
      <c r="T10" s="94"/>
    </row>
    <row r="11" s="52" customFormat="1" customHeight="1" spans="1:20">
      <c r="A11" s="83">
        <v>111121</v>
      </c>
      <c r="B11" s="83" t="s">
        <v>54</v>
      </c>
      <c r="C11" s="83" t="s">
        <v>55</v>
      </c>
      <c r="D11" s="83" t="s">
        <v>59</v>
      </c>
      <c r="E11" s="83"/>
      <c r="F11" s="84"/>
      <c r="G11" s="83"/>
      <c r="H11" s="79">
        <v>1</v>
      </c>
      <c r="I11" s="91"/>
      <c r="J11" s="79"/>
      <c r="K11" s="83"/>
      <c r="L11" s="87" t="s">
        <v>60</v>
      </c>
      <c r="M11" s="87"/>
      <c r="N11" s="87">
        <f t="shared" si="2"/>
        <v>0.6188</v>
      </c>
      <c r="O11" s="92"/>
      <c r="P11" s="87" t="s">
        <v>61</v>
      </c>
      <c r="Q11" s="87"/>
      <c r="R11" s="87">
        <f t="shared" si="3"/>
        <v>0.441</v>
      </c>
      <c r="S11" s="83"/>
      <c r="T11" s="94"/>
    </row>
    <row r="12" s="52" customFormat="1" customHeight="1" spans="1:20">
      <c r="A12" s="83">
        <v>111124</v>
      </c>
      <c r="B12" s="83" t="s">
        <v>54</v>
      </c>
      <c r="C12" s="83" t="s">
        <v>55</v>
      </c>
      <c r="D12" s="83" t="s">
        <v>62</v>
      </c>
      <c r="E12" s="83"/>
      <c r="F12" s="84"/>
      <c r="G12" s="83"/>
      <c r="H12" s="79">
        <v>4</v>
      </c>
      <c r="I12" s="91"/>
      <c r="J12" s="79"/>
      <c r="K12" s="83"/>
      <c r="L12" s="87" t="s">
        <v>63</v>
      </c>
      <c r="M12" s="87"/>
      <c r="N12" s="87">
        <f t="shared" si="2"/>
        <v>0.3678</v>
      </c>
      <c r="O12" s="92"/>
      <c r="P12" s="87" t="s">
        <v>64</v>
      </c>
      <c r="Q12" s="87"/>
      <c r="R12" s="87">
        <f t="shared" si="3"/>
        <v>0.1442</v>
      </c>
      <c r="S12" s="83"/>
      <c r="T12" s="94"/>
    </row>
    <row r="13" s="52" customFormat="1" customHeight="1" spans="1:20">
      <c r="A13" s="83">
        <v>111158</v>
      </c>
      <c r="B13" s="83" t="s">
        <v>54</v>
      </c>
      <c r="C13" s="83" t="s">
        <v>55</v>
      </c>
      <c r="D13" s="83" t="s">
        <v>65</v>
      </c>
      <c r="E13" s="83"/>
      <c r="F13" s="84"/>
      <c r="G13" s="83"/>
      <c r="H13" s="79">
        <v>2</v>
      </c>
      <c r="I13" s="91"/>
      <c r="J13" s="79"/>
      <c r="K13" s="83"/>
      <c r="L13" s="87" t="s">
        <v>66</v>
      </c>
      <c r="M13" s="87"/>
      <c r="N13" s="87">
        <f t="shared" si="2"/>
        <v>0.269</v>
      </c>
      <c r="O13" s="92"/>
      <c r="P13" s="87" t="s">
        <v>67</v>
      </c>
      <c r="Q13" s="87"/>
      <c r="R13" s="87">
        <f t="shared" si="3"/>
        <v>0.2161</v>
      </c>
      <c r="S13" s="83"/>
      <c r="T13" s="73"/>
    </row>
    <row r="14" s="52" customFormat="1" customHeight="1" spans="1:20">
      <c r="A14" s="80">
        <v>2851</v>
      </c>
      <c r="B14" s="80" t="s">
        <v>68</v>
      </c>
      <c r="C14" s="80" t="s">
        <v>69</v>
      </c>
      <c r="D14" s="80" t="s">
        <v>70</v>
      </c>
      <c r="E14" s="80">
        <v>2</v>
      </c>
      <c r="F14" s="81">
        <v>2</v>
      </c>
      <c r="G14" s="82">
        <f>E14*F14*30</f>
        <v>120</v>
      </c>
      <c r="H14" s="82">
        <v>65</v>
      </c>
      <c r="I14" s="82">
        <f t="shared" ref="I14:I61" si="4">H14-G14</f>
        <v>-55</v>
      </c>
      <c r="J14" s="89">
        <f t="shared" ref="J14:J61" si="5">H14/G14</f>
        <v>0.541666666666667</v>
      </c>
      <c r="K14" s="90">
        <v>0.8196</v>
      </c>
      <c r="L14" s="90" t="s">
        <v>71</v>
      </c>
      <c r="M14" s="90" t="s">
        <v>72</v>
      </c>
      <c r="N14" s="90">
        <f t="shared" si="2"/>
        <v>-0.00600000000000001</v>
      </c>
      <c r="O14" s="90">
        <v>0.599647625797307</v>
      </c>
      <c r="P14" s="90" t="s">
        <v>73</v>
      </c>
      <c r="Q14" s="90" t="s">
        <v>74</v>
      </c>
      <c r="R14" s="90">
        <f t="shared" si="3"/>
        <v>-0.0119</v>
      </c>
      <c r="S14" s="83"/>
      <c r="T14" s="73"/>
    </row>
    <row r="15" s="52" customFormat="1" customHeight="1" spans="1:20">
      <c r="A15" s="77">
        <v>2853</v>
      </c>
      <c r="B15" s="77" t="s">
        <v>68</v>
      </c>
      <c r="C15" s="77" t="s">
        <v>69</v>
      </c>
      <c r="D15" s="77" t="s">
        <v>75</v>
      </c>
      <c r="E15" s="77">
        <v>2</v>
      </c>
      <c r="F15" s="78"/>
      <c r="G15" s="79">
        <v>40</v>
      </c>
      <c r="H15" s="79">
        <v>22</v>
      </c>
      <c r="I15" s="79">
        <f t="shared" si="4"/>
        <v>-18</v>
      </c>
      <c r="J15" s="86">
        <f t="shared" si="5"/>
        <v>0.55</v>
      </c>
      <c r="K15" s="87">
        <v>0.8118</v>
      </c>
      <c r="L15" s="87" t="s">
        <v>76</v>
      </c>
      <c r="M15" s="87" t="s">
        <v>77</v>
      </c>
      <c r="N15" s="87">
        <f t="shared" si="2"/>
        <v>0.0285000000000001</v>
      </c>
      <c r="O15" s="87">
        <v>0.713940422599908</v>
      </c>
      <c r="P15" s="87" t="s">
        <v>78</v>
      </c>
      <c r="Q15" s="87" t="s">
        <v>79</v>
      </c>
      <c r="R15" s="87">
        <f t="shared" si="3"/>
        <v>0.0332000000000001</v>
      </c>
      <c r="S15" s="83"/>
      <c r="T15" s="73"/>
    </row>
    <row r="16" s="52" customFormat="1" customHeight="1" spans="1:20">
      <c r="A16" s="77">
        <v>2873</v>
      </c>
      <c r="B16" s="77" t="s">
        <v>68</v>
      </c>
      <c r="C16" s="77" t="s">
        <v>69</v>
      </c>
      <c r="D16" s="77" t="s">
        <v>80</v>
      </c>
      <c r="E16" s="77">
        <v>1</v>
      </c>
      <c r="F16" s="78">
        <v>1.5</v>
      </c>
      <c r="G16" s="79">
        <f t="shared" ref="G16:G25" si="6">E16*F16*30</f>
        <v>45</v>
      </c>
      <c r="H16" s="79">
        <v>27</v>
      </c>
      <c r="I16" s="79">
        <f t="shared" si="4"/>
        <v>-18</v>
      </c>
      <c r="J16" s="86">
        <f t="shared" si="5"/>
        <v>0.6</v>
      </c>
      <c r="K16" s="87">
        <v>0.8882</v>
      </c>
      <c r="L16" s="87" t="s">
        <v>81</v>
      </c>
      <c r="M16" s="87" t="s">
        <v>82</v>
      </c>
      <c r="N16" s="87">
        <f t="shared" si="2"/>
        <v>0.00909999999999989</v>
      </c>
      <c r="O16" s="87">
        <v>0.8</v>
      </c>
      <c r="P16" s="87" t="s">
        <v>83</v>
      </c>
      <c r="Q16" s="87" t="s">
        <v>84</v>
      </c>
      <c r="R16" s="87">
        <f t="shared" si="3"/>
        <v>0.0413</v>
      </c>
      <c r="S16" s="83"/>
      <c r="T16" s="73"/>
    </row>
    <row r="17" s="52" customFormat="1" customHeight="1" spans="1:20">
      <c r="A17" s="77">
        <v>2852</v>
      </c>
      <c r="B17" s="77" t="s">
        <v>68</v>
      </c>
      <c r="C17" s="77" t="s">
        <v>69</v>
      </c>
      <c r="D17" s="77" t="s">
        <v>85</v>
      </c>
      <c r="E17" s="77">
        <v>2</v>
      </c>
      <c r="F17" s="78">
        <v>1</v>
      </c>
      <c r="G17" s="79">
        <f t="shared" si="6"/>
        <v>60</v>
      </c>
      <c r="H17" s="79">
        <v>38</v>
      </c>
      <c r="I17" s="79">
        <f t="shared" si="4"/>
        <v>-22</v>
      </c>
      <c r="J17" s="86">
        <f t="shared" si="5"/>
        <v>0.633333333333333</v>
      </c>
      <c r="K17" s="87">
        <v>0.8729</v>
      </c>
      <c r="L17" s="87" t="s">
        <v>86</v>
      </c>
      <c r="M17" s="87" t="s">
        <v>87</v>
      </c>
      <c r="N17" s="87">
        <f t="shared" si="2"/>
        <v>0.00670000000000004</v>
      </c>
      <c r="O17" s="87">
        <v>0.769726060734314</v>
      </c>
      <c r="P17" s="87" t="s">
        <v>88</v>
      </c>
      <c r="Q17" s="87" t="s">
        <v>89</v>
      </c>
      <c r="R17" s="87">
        <f t="shared" si="3"/>
        <v>0.012</v>
      </c>
      <c r="S17" s="83"/>
      <c r="T17" s="73"/>
    </row>
    <row r="18" s="52" customFormat="1" customHeight="1" spans="1:20">
      <c r="A18" s="80">
        <v>2844</v>
      </c>
      <c r="B18" s="80" t="s">
        <v>68</v>
      </c>
      <c r="C18" s="80" t="s">
        <v>69</v>
      </c>
      <c r="D18" s="80" t="s">
        <v>90</v>
      </c>
      <c r="E18" s="80">
        <v>2</v>
      </c>
      <c r="F18" s="81">
        <v>1</v>
      </c>
      <c r="G18" s="82">
        <f t="shared" si="6"/>
        <v>60</v>
      </c>
      <c r="H18" s="82">
        <v>39</v>
      </c>
      <c r="I18" s="82">
        <f t="shared" si="4"/>
        <v>-21</v>
      </c>
      <c r="J18" s="89">
        <f t="shared" si="5"/>
        <v>0.65</v>
      </c>
      <c r="K18" s="90">
        <v>0.8558</v>
      </c>
      <c r="L18" s="90" t="s">
        <v>91</v>
      </c>
      <c r="M18" s="90" t="s">
        <v>92</v>
      </c>
      <c r="N18" s="90">
        <f t="shared" si="2"/>
        <v>-0.11</v>
      </c>
      <c r="O18" s="90">
        <v>0.695295357833656</v>
      </c>
      <c r="P18" s="90" t="s">
        <v>93</v>
      </c>
      <c r="Q18" s="90" t="s">
        <v>94</v>
      </c>
      <c r="R18" s="90">
        <f t="shared" si="3"/>
        <v>-0.0412999999999999</v>
      </c>
      <c r="S18" s="83"/>
      <c r="T18" s="73"/>
    </row>
    <row r="19" s="52" customFormat="1" customHeight="1" spans="1:20">
      <c r="A19" s="80">
        <v>2875</v>
      </c>
      <c r="B19" s="80" t="s">
        <v>68</v>
      </c>
      <c r="C19" s="80" t="s">
        <v>69</v>
      </c>
      <c r="D19" s="80" t="s">
        <v>95</v>
      </c>
      <c r="E19" s="80">
        <v>2</v>
      </c>
      <c r="F19" s="81">
        <v>1</v>
      </c>
      <c r="G19" s="82">
        <f t="shared" si="6"/>
        <v>60</v>
      </c>
      <c r="H19" s="82">
        <v>42</v>
      </c>
      <c r="I19" s="82">
        <f t="shared" si="4"/>
        <v>-18</v>
      </c>
      <c r="J19" s="89">
        <f t="shared" si="5"/>
        <v>0.7</v>
      </c>
      <c r="K19" s="90">
        <v>0.6</v>
      </c>
      <c r="L19" s="90" t="s">
        <v>96</v>
      </c>
      <c r="M19" s="90" t="s">
        <v>97</v>
      </c>
      <c r="N19" s="90">
        <f t="shared" si="2"/>
        <v>-0.0148</v>
      </c>
      <c r="O19" s="90">
        <v>0.55</v>
      </c>
      <c r="P19" s="90" t="s">
        <v>98</v>
      </c>
      <c r="Q19" s="90" t="s">
        <v>99</v>
      </c>
      <c r="R19" s="90">
        <f t="shared" si="3"/>
        <v>-0.00570000000000001</v>
      </c>
      <c r="S19" s="83"/>
      <c r="T19" s="73"/>
    </row>
    <row r="20" s="52" customFormat="1" customHeight="1" spans="1:20">
      <c r="A20" s="77">
        <v>117923</v>
      </c>
      <c r="B20" s="77" t="s">
        <v>68</v>
      </c>
      <c r="C20" s="77" t="s">
        <v>69</v>
      </c>
      <c r="D20" s="77" t="s">
        <v>100</v>
      </c>
      <c r="E20" s="77">
        <v>2</v>
      </c>
      <c r="F20" s="78">
        <v>1</v>
      </c>
      <c r="G20" s="79">
        <f t="shared" si="6"/>
        <v>60</v>
      </c>
      <c r="H20" s="79">
        <v>43</v>
      </c>
      <c r="I20" s="79">
        <f t="shared" si="4"/>
        <v>-17</v>
      </c>
      <c r="J20" s="86">
        <f t="shared" si="5"/>
        <v>0.716666666666667</v>
      </c>
      <c r="K20" s="87">
        <v>0.8668</v>
      </c>
      <c r="L20" s="87" t="s">
        <v>83</v>
      </c>
      <c r="M20" s="87" t="s">
        <v>101</v>
      </c>
      <c r="N20" s="88">
        <f t="shared" si="2"/>
        <v>-0.0294000000000001</v>
      </c>
      <c r="O20" s="87">
        <v>0.729247123994536</v>
      </c>
      <c r="P20" s="87" t="s">
        <v>102</v>
      </c>
      <c r="Q20" s="87" t="s">
        <v>103</v>
      </c>
      <c r="R20" s="87">
        <f t="shared" si="3"/>
        <v>0.0134</v>
      </c>
      <c r="S20" s="83"/>
      <c r="T20" s="73"/>
    </row>
    <row r="21" s="52" customFormat="1" customHeight="1" spans="1:20">
      <c r="A21" s="80">
        <v>104533</v>
      </c>
      <c r="B21" s="80" t="s">
        <v>68</v>
      </c>
      <c r="C21" s="80" t="s">
        <v>69</v>
      </c>
      <c r="D21" s="80" t="s">
        <v>104</v>
      </c>
      <c r="E21" s="80">
        <v>2</v>
      </c>
      <c r="F21" s="81">
        <v>1</v>
      </c>
      <c r="G21" s="82">
        <f t="shared" si="6"/>
        <v>60</v>
      </c>
      <c r="H21" s="82">
        <v>47</v>
      </c>
      <c r="I21" s="82">
        <f t="shared" si="4"/>
        <v>-13</v>
      </c>
      <c r="J21" s="89">
        <f t="shared" si="5"/>
        <v>0.783333333333333</v>
      </c>
      <c r="K21" s="90">
        <v>0.8272</v>
      </c>
      <c r="L21" s="90" t="s">
        <v>105</v>
      </c>
      <c r="M21" s="90" t="s">
        <v>106</v>
      </c>
      <c r="N21" s="90">
        <f t="shared" si="2"/>
        <v>-0.0305000000000001</v>
      </c>
      <c r="O21" s="90">
        <v>0.662722558340536</v>
      </c>
      <c r="P21" s="90" t="s">
        <v>107</v>
      </c>
      <c r="Q21" s="90" t="s">
        <v>108</v>
      </c>
      <c r="R21" s="90">
        <f t="shared" si="3"/>
        <v>-0.0573</v>
      </c>
      <c r="S21" s="83"/>
      <c r="T21" s="73"/>
    </row>
    <row r="22" s="52" customFormat="1" customHeight="1" spans="1:20">
      <c r="A22" s="77">
        <v>2854</v>
      </c>
      <c r="B22" s="77" t="s">
        <v>68</v>
      </c>
      <c r="C22" s="77" t="s">
        <v>69</v>
      </c>
      <c r="D22" s="77" t="s">
        <v>109</v>
      </c>
      <c r="E22" s="77">
        <v>2</v>
      </c>
      <c r="F22" s="78">
        <v>1</v>
      </c>
      <c r="G22" s="79">
        <f t="shared" si="6"/>
        <v>60</v>
      </c>
      <c r="H22" s="79">
        <v>47</v>
      </c>
      <c r="I22" s="79">
        <f t="shared" si="4"/>
        <v>-13</v>
      </c>
      <c r="J22" s="86">
        <f t="shared" si="5"/>
        <v>0.783333333333333</v>
      </c>
      <c r="K22" s="87">
        <v>0.8378</v>
      </c>
      <c r="L22" s="87" t="s">
        <v>110</v>
      </c>
      <c r="M22" s="87" t="s">
        <v>111</v>
      </c>
      <c r="N22" s="87">
        <f t="shared" si="2"/>
        <v>0.0313000000000001</v>
      </c>
      <c r="O22" s="87">
        <v>0.684284083044983</v>
      </c>
      <c r="P22" s="87" t="s">
        <v>112</v>
      </c>
      <c r="Q22" s="87" t="s">
        <v>113</v>
      </c>
      <c r="R22" s="87">
        <f t="shared" si="3"/>
        <v>0.0300999999999999</v>
      </c>
      <c r="S22" s="83"/>
      <c r="T22" s="73"/>
    </row>
    <row r="23" s="52" customFormat="1" customHeight="1" spans="1:20">
      <c r="A23" s="77">
        <v>107728</v>
      </c>
      <c r="B23" s="77" t="s">
        <v>68</v>
      </c>
      <c r="C23" s="77" t="s">
        <v>69</v>
      </c>
      <c r="D23" s="77" t="s">
        <v>114</v>
      </c>
      <c r="E23" s="77">
        <v>2</v>
      </c>
      <c r="F23" s="78">
        <v>1</v>
      </c>
      <c r="G23" s="79">
        <f t="shared" si="6"/>
        <v>60</v>
      </c>
      <c r="H23" s="79">
        <v>55</v>
      </c>
      <c r="I23" s="79">
        <f t="shared" si="4"/>
        <v>-5</v>
      </c>
      <c r="J23" s="86">
        <f t="shared" si="5"/>
        <v>0.916666666666667</v>
      </c>
      <c r="K23" s="87">
        <v>0.8336</v>
      </c>
      <c r="L23" s="87" t="s">
        <v>115</v>
      </c>
      <c r="M23" s="87" t="s">
        <v>116</v>
      </c>
      <c r="N23" s="87">
        <f t="shared" si="2"/>
        <v>0.0175000000000001</v>
      </c>
      <c r="O23" s="87">
        <v>0.711071410679722</v>
      </c>
      <c r="P23" s="87" t="s">
        <v>117</v>
      </c>
      <c r="Q23" s="87" t="s">
        <v>79</v>
      </c>
      <c r="R23" s="87">
        <f t="shared" si="3"/>
        <v>0.0415000000000001</v>
      </c>
      <c r="S23" s="83"/>
      <c r="T23" s="73"/>
    </row>
    <row r="24" s="52" customFormat="1" customHeight="1" spans="1:20">
      <c r="A24" s="77">
        <v>122718</v>
      </c>
      <c r="B24" s="77" t="s">
        <v>68</v>
      </c>
      <c r="C24" s="77" t="s">
        <v>69</v>
      </c>
      <c r="D24" s="77" t="s">
        <v>118</v>
      </c>
      <c r="E24" s="77">
        <v>1</v>
      </c>
      <c r="F24" s="78">
        <v>2</v>
      </c>
      <c r="G24" s="79">
        <f t="shared" si="6"/>
        <v>60</v>
      </c>
      <c r="H24" s="79">
        <v>56</v>
      </c>
      <c r="I24" s="79">
        <f t="shared" si="4"/>
        <v>-4</v>
      </c>
      <c r="J24" s="86">
        <f t="shared" si="5"/>
        <v>0.933333333333333</v>
      </c>
      <c r="K24" s="87">
        <v>0.8</v>
      </c>
      <c r="L24" s="87" t="s">
        <v>119</v>
      </c>
      <c r="M24" s="87" t="s">
        <v>120</v>
      </c>
      <c r="N24" s="87">
        <f t="shared" si="2"/>
        <v>0.0207999999999999</v>
      </c>
      <c r="O24" s="87">
        <v>0.65</v>
      </c>
      <c r="P24" s="87" t="s">
        <v>121</v>
      </c>
      <c r="Q24" s="87" t="s">
        <v>122</v>
      </c>
      <c r="R24" s="87">
        <f t="shared" si="3"/>
        <v>0.0297000000000001</v>
      </c>
      <c r="S24" s="83"/>
      <c r="T24" s="73"/>
    </row>
    <row r="25" s="52" customFormat="1" customHeight="1" spans="1:20">
      <c r="A25" s="80">
        <v>2874</v>
      </c>
      <c r="B25" s="80" t="s">
        <v>68</v>
      </c>
      <c r="C25" s="80" t="s">
        <v>69</v>
      </c>
      <c r="D25" s="80" t="s">
        <v>123</v>
      </c>
      <c r="E25" s="80">
        <v>2</v>
      </c>
      <c r="F25" s="81">
        <v>1</v>
      </c>
      <c r="G25" s="82">
        <f t="shared" si="6"/>
        <v>60</v>
      </c>
      <c r="H25" s="82">
        <v>65</v>
      </c>
      <c r="I25" s="82">
        <f t="shared" si="4"/>
        <v>5</v>
      </c>
      <c r="J25" s="89">
        <f t="shared" si="5"/>
        <v>1.08333333333333</v>
      </c>
      <c r="K25" s="90">
        <v>0.8608</v>
      </c>
      <c r="L25" s="90" t="s">
        <v>124</v>
      </c>
      <c r="M25" s="90" t="s">
        <v>125</v>
      </c>
      <c r="N25" s="90">
        <f t="shared" si="2"/>
        <v>-0.0501</v>
      </c>
      <c r="O25" s="90">
        <v>0.733756719005876</v>
      </c>
      <c r="P25" s="90" t="s">
        <v>126</v>
      </c>
      <c r="Q25" s="90" t="s">
        <v>127</v>
      </c>
      <c r="R25" s="90">
        <f t="shared" si="3"/>
        <v>-0.0272999999999999</v>
      </c>
      <c r="S25" s="83"/>
      <c r="T25" s="73"/>
    </row>
    <row r="26" s="52" customFormat="1" customHeight="1" spans="1:20">
      <c r="A26" s="77">
        <v>123007</v>
      </c>
      <c r="B26" s="77" t="s">
        <v>68</v>
      </c>
      <c r="C26" s="77" t="s">
        <v>69</v>
      </c>
      <c r="D26" s="77" t="s">
        <v>128</v>
      </c>
      <c r="E26" s="77">
        <v>2</v>
      </c>
      <c r="F26" s="78"/>
      <c r="G26" s="79">
        <v>40</v>
      </c>
      <c r="H26" s="79">
        <v>71</v>
      </c>
      <c r="I26" s="79">
        <f t="shared" si="4"/>
        <v>31</v>
      </c>
      <c r="J26" s="86">
        <f t="shared" si="5"/>
        <v>1.775</v>
      </c>
      <c r="K26" s="87">
        <v>0.8279</v>
      </c>
      <c r="L26" s="87" t="s">
        <v>129</v>
      </c>
      <c r="M26" s="87" t="s">
        <v>130</v>
      </c>
      <c r="N26" s="87">
        <f t="shared" si="2"/>
        <v>0.0174</v>
      </c>
      <c r="O26" s="87">
        <v>0.688919686104722</v>
      </c>
      <c r="P26" s="87" t="s">
        <v>131</v>
      </c>
      <c r="Q26" s="87" t="s">
        <v>132</v>
      </c>
      <c r="R26" s="95">
        <f t="shared" si="3"/>
        <v>-0.0127</v>
      </c>
      <c r="S26" s="83"/>
      <c r="T26" s="73"/>
    </row>
    <row r="27" s="52" customFormat="1" customHeight="1" spans="1:20">
      <c r="A27" s="80">
        <v>2483</v>
      </c>
      <c r="B27" s="80" t="s">
        <v>133</v>
      </c>
      <c r="C27" s="80" t="s">
        <v>134</v>
      </c>
      <c r="D27" s="80" t="s">
        <v>135</v>
      </c>
      <c r="E27" s="80">
        <v>2</v>
      </c>
      <c r="F27" s="81">
        <v>1.5</v>
      </c>
      <c r="G27" s="82">
        <f t="shared" ref="G27:G48" si="7">E27*F27*30</f>
        <v>90</v>
      </c>
      <c r="H27" s="82">
        <v>50</v>
      </c>
      <c r="I27" s="82">
        <f t="shared" si="4"/>
        <v>-40</v>
      </c>
      <c r="J27" s="89">
        <f t="shared" si="5"/>
        <v>0.555555555555556</v>
      </c>
      <c r="K27" s="90">
        <v>0.8</v>
      </c>
      <c r="L27" s="90" t="s">
        <v>136</v>
      </c>
      <c r="M27" s="90" t="s">
        <v>137</v>
      </c>
      <c r="N27" s="90">
        <f t="shared" si="2"/>
        <v>-0.4978</v>
      </c>
      <c r="O27" s="90">
        <v>0.55</v>
      </c>
      <c r="P27" s="90" t="s">
        <v>138</v>
      </c>
      <c r="Q27" s="90" t="s">
        <v>139</v>
      </c>
      <c r="R27" s="90">
        <f t="shared" si="3"/>
        <v>-0.1391</v>
      </c>
      <c r="S27" s="83"/>
      <c r="T27" s="73"/>
    </row>
    <row r="28" s="52" customFormat="1" customHeight="1" spans="1:20">
      <c r="A28" s="77">
        <v>106569</v>
      </c>
      <c r="B28" s="77" t="s">
        <v>133</v>
      </c>
      <c r="C28" s="77" t="s">
        <v>134</v>
      </c>
      <c r="D28" s="77" t="s">
        <v>140</v>
      </c>
      <c r="E28" s="77">
        <v>2</v>
      </c>
      <c r="F28" s="78">
        <v>1</v>
      </c>
      <c r="G28" s="79">
        <f t="shared" si="7"/>
        <v>60</v>
      </c>
      <c r="H28" s="79">
        <v>37</v>
      </c>
      <c r="I28" s="79">
        <f t="shared" si="4"/>
        <v>-23</v>
      </c>
      <c r="J28" s="86">
        <f t="shared" si="5"/>
        <v>0.616666666666667</v>
      </c>
      <c r="K28" s="87">
        <v>0.8</v>
      </c>
      <c r="L28" s="87" t="s">
        <v>141</v>
      </c>
      <c r="M28" s="87" t="s">
        <v>142</v>
      </c>
      <c r="N28" s="87">
        <f t="shared" si="2"/>
        <v>0.0610000000000001</v>
      </c>
      <c r="O28" s="87">
        <v>0.55</v>
      </c>
      <c r="P28" s="87" t="s">
        <v>143</v>
      </c>
      <c r="Q28" s="87" t="s">
        <v>144</v>
      </c>
      <c r="R28" s="87">
        <f t="shared" si="3"/>
        <v>0.1227</v>
      </c>
      <c r="S28" s="83"/>
      <c r="T28" s="73"/>
    </row>
    <row r="29" s="52" customFormat="1" customHeight="1" spans="1:20">
      <c r="A29" s="80">
        <v>2817</v>
      </c>
      <c r="B29" s="80" t="s">
        <v>133</v>
      </c>
      <c r="C29" s="80" t="s">
        <v>134</v>
      </c>
      <c r="D29" s="80" t="s">
        <v>145</v>
      </c>
      <c r="E29" s="80">
        <v>3</v>
      </c>
      <c r="F29" s="81">
        <v>2</v>
      </c>
      <c r="G29" s="82">
        <f t="shared" si="7"/>
        <v>180</v>
      </c>
      <c r="H29" s="82">
        <v>116</v>
      </c>
      <c r="I29" s="82">
        <f t="shared" si="4"/>
        <v>-64</v>
      </c>
      <c r="J29" s="89">
        <f t="shared" si="5"/>
        <v>0.644444444444444</v>
      </c>
      <c r="K29" s="90">
        <v>0.8672</v>
      </c>
      <c r="L29" s="90" t="s">
        <v>146</v>
      </c>
      <c r="M29" s="90" t="s">
        <v>147</v>
      </c>
      <c r="N29" s="90">
        <f t="shared" si="2"/>
        <v>-0.029</v>
      </c>
      <c r="O29" s="90">
        <v>0.756732394366197</v>
      </c>
      <c r="P29" s="90" t="s">
        <v>148</v>
      </c>
      <c r="Q29" s="90" t="s">
        <v>149</v>
      </c>
      <c r="R29" s="90">
        <f t="shared" si="3"/>
        <v>-0.0211</v>
      </c>
      <c r="S29" s="83"/>
      <c r="T29" s="73"/>
    </row>
    <row r="30" customHeight="1" spans="1:20">
      <c r="A30" s="77">
        <v>2559</v>
      </c>
      <c r="B30" s="77" t="s">
        <v>133</v>
      </c>
      <c r="C30" s="77" t="s">
        <v>134</v>
      </c>
      <c r="D30" s="77" t="s">
        <v>150</v>
      </c>
      <c r="E30" s="77">
        <v>3</v>
      </c>
      <c r="F30" s="78">
        <v>1</v>
      </c>
      <c r="G30" s="79">
        <f t="shared" si="7"/>
        <v>90</v>
      </c>
      <c r="H30" s="79">
        <v>63</v>
      </c>
      <c r="I30" s="79">
        <f t="shared" si="4"/>
        <v>-27</v>
      </c>
      <c r="J30" s="86">
        <f t="shared" si="5"/>
        <v>0.7</v>
      </c>
      <c r="K30" s="87">
        <v>0.88</v>
      </c>
      <c r="L30" s="87" t="s">
        <v>151</v>
      </c>
      <c r="M30" s="87" t="s">
        <v>152</v>
      </c>
      <c r="N30" s="88">
        <f t="shared" si="2"/>
        <v>-0.0153</v>
      </c>
      <c r="O30" s="87">
        <v>0.76</v>
      </c>
      <c r="P30" s="87" t="s">
        <v>153</v>
      </c>
      <c r="Q30" s="87" t="s">
        <v>154</v>
      </c>
      <c r="R30" s="87">
        <f t="shared" si="3"/>
        <v>0.00979999999999992</v>
      </c>
      <c r="S30" s="83"/>
      <c r="T30" s="73"/>
    </row>
    <row r="31" customHeight="1" spans="1:20">
      <c r="A31" s="77">
        <v>107658</v>
      </c>
      <c r="B31" s="77" t="s">
        <v>133</v>
      </c>
      <c r="C31" s="77" t="s">
        <v>134</v>
      </c>
      <c r="D31" s="77" t="s">
        <v>155</v>
      </c>
      <c r="E31" s="77">
        <v>3</v>
      </c>
      <c r="F31" s="78">
        <v>2</v>
      </c>
      <c r="G31" s="79">
        <f t="shared" si="7"/>
        <v>180</v>
      </c>
      <c r="H31" s="79">
        <v>130</v>
      </c>
      <c r="I31" s="79">
        <f t="shared" si="4"/>
        <v>-50</v>
      </c>
      <c r="J31" s="86">
        <f t="shared" si="5"/>
        <v>0.722222222222222</v>
      </c>
      <c r="K31" s="87">
        <v>0.8681</v>
      </c>
      <c r="L31" s="87" t="s">
        <v>156</v>
      </c>
      <c r="M31" s="87" t="s">
        <v>157</v>
      </c>
      <c r="N31" s="87">
        <f t="shared" si="2"/>
        <v>0.0509000000000001</v>
      </c>
      <c r="O31" s="87">
        <v>0.782066801619433</v>
      </c>
      <c r="P31" s="87" t="s">
        <v>158</v>
      </c>
      <c r="Q31" s="87" t="s">
        <v>159</v>
      </c>
      <c r="R31" s="87">
        <f t="shared" si="3"/>
        <v>0.0179999999999999</v>
      </c>
      <c r="S31" s="83"/>
      <c r="T31" s="73"/>
    </row>
    <row r="32" s="52" customFormat="1" customHeight="1" spans="1:20">
      <c r="A32" s="80">
        <v>2479</v>
      </c>
      <c r="B32" s="80" t="s">
        <v>133</v>
      </c>
      <c r="C32" s="80" t="s">
        <v>134</v>
      </c>
      <c r="D32" s="80" t="s">
        <v>160</v>
      </c>
      <c r="E32" s="80">
        <v>1</v>
      </c>
      <c r="F32" s="81">
        <v>3</v>
      </c>
      <c r="G32" s="82">
        <f t="shared" si="7"/>
        <v>90</v>
      </c>
      <c r="H32" s="82">
        <v>67</v>
      </c>
      <c r="I32" s="82">
        <f t="shared" si="4"/>
        <v>-23</v>
      </c>
      <c r="J32" s="89">
        <f t="shared" si="5"/>
        <v>0.744444444444444</v>
      </c>
      <c r="K32" s="90">
        <v>0.8671</v>
      </c>
      <c r="L32" s="90" t="s">
        <v>161</v>
      </c>
      <c r="M32" s="90" t="s">
        <v>162</v>
      </c>
      <c r="N32" s="90">
        <f t="shared" si="2"/>
        <v>-0.0435</v>
      </c>
      <c r="O32" s="90">
        <v>0.78</v>
      </c>
      <c r="P32" s="90" t="s">
        <v>163</v>
      </c>
      <c r="Q32" s="90" t="s">
        <v>164</v>
      </c>
      <c r="R32" s="90">
        <f t="shared" si="3"/>
        <v>-0.0427999999999999</v>
      </c>
      <c r="S32" s="83"/>
      <c r="T32" s="73"/>
    </row>
    <row r="33" s="52" customFormat="1" customHeight="1" spans="1:20">
      <c r="A33" s="80">
        <v>102565</v>
      </c>
      <c r="B33" s="80" t="s">
        <v>133</v>
      </c>
      <c r="C33" s="80" t="s">
        <v>134</v>
      </c>
      <c r="D33" s="80" t="s">
        <v>165</v>
      </c>
      <c r="E33" s="80">
        <v>2</v>
      </c>
      <c r="F33" s="81">
        <v>2</v>
      </c>
      <c r="G33" s="82">
        <f t="shared" si="7"/>
        <v>120</v>
      </c>
      <c r="H33" s="82">
        <v>104</v>
      </c>
      <c r="I33" s="82">
        <f t="shared" si="4"/>
        <v>-16</v>
      </c>
      <c r="J33" s="89">
        <f t="shared" si="5"/>
        <v>0.866666666666667</v>
      </c>
      <c r="K33" s="90">
        <v>0.8</v>
      </c>
      <c r="L33" s="90" t="s">
        <v>166</v>
      </c>
      <c r="M33" s="90" t="s">
        <v>167</v>
      </c>
      <c r="N33" s="90">
        <f t="shared" si="2"/>
        <v>-0.0133</v>
      </c>
      <c r="O33" s="90">
        <v>0.55</v>
      </c>
      <c r="P33" s="90" t="s">
        <v>168</v>
      </c>
      <c r="Q33" s="90" t="s">
        <v>169</v>
      </c>
      <c r="R33" s="90">
        <f t="shared" si="3"/>
        <v>-0.0076</v>
      </c>
      <c r="S33" s="83"/>
      <c r="T33" s="73"/>
    </row>
    <row r="34" s="52" customFormat="1" customHeight="1" spans="1:20">
      <c r="A34" s="77">
        <v>122906</v>
      </c>
      <c r="B34" s="77" t="s">
        <v>133</v>
      </c>
      <c r="C34" s="77" t="s">
        <v>134</v>
      </c>
      <c r="D34" s="77" t="s">
        <v>170</v>
      </c>
      <c r="E34" s="77">
        <v>2</v>
      </c>
      <c r="F34" s="78">
        <v>2.5</v>
      </c>
      <c r="G34" s="79">
        <f t="shared" si="7"/>
        <v>150</v>
      </c>
      <c r="H34" s="79">
        <v>138</v>
      </c>
      <c r="I34" s="79">
        <f t="shared" si="4"/>
        <v>-12</v>
      </c>
      <c r="J34" s="86">
        <f t="shared" si="5"/>
        <v>0.92</v>
      </c>
      <c r="K34" s="87">
        <v>0.8426</v>
      </c>
      <c r="L34" s="87" t="s">
        <v>171</v>
      </c>
      <c r="M34" s="87" t="s">
        <v>171</v>
      </c>
      <c r="N34" s="87">
        <f t="shared" si="2"/>
        <v>0</v>
      </c>
      <c r="O34" s="87">
        <v>0.656305824550281</v>
      </c>
      <c r="P34" s="87" t="s">
        <v>172</v>
      </c>
      <c r="Q34" s="87" t="s">
        <v>132</v>
      </c>
      <c r="R34" s="87">
        <f t="shared" si="3"/>
        <v>0.0301000000000001</v>
      </c>
      <c r="S34" s="83"/>
      <c r="T34" s="73"/>
    </row>
    <row r="35" customHeight="1" spans="1:20">
      <c r="A35" s="77">
        <v>103198</v>
      </c>
      <c r="B35" s="77" t="s">
        <v>133</v>
      </c>
      <c r="C35" s="77" t="s">
        <v>134</v>
      </c>
      <c r="D35" s="77" t="s">
        <v>173</v>
      </c>
      <c r="E35" s="77">
        <v>2</v>
      </c>
      <c r="F35" s="78">
        <v>2</v>
      </c>
      <c r="G35" s="79">
        <f t="shared" si="7"/>
        <v>120</v>
      </c>
      <c r="H35" s="79">
        <v>112</v>
      </c>
      <c r="I35" s="79">
        <f t="shared" si="4"/>
        <v>-8</v>
      </c>
      <c r="J35" s="86">
        <f t="shared" si="5"/>
        <v>0.933333333333333</v>
      </c>
      <c r="K35" s="87">
        <v>0.8</v>
      </c>
      <c r="L35" s="87" t="s">
        <v>174</v>
      </c>
      <c r="M35" s="87" t="s">
        <v>175</v>
      </c>
      <c r="N35" s="88">
        <f t="shared" si="2"/>
        <v>-0.0106999999999999</v>
      </c>
      <c r="O35" s="87">
        <v>0.6</v>
      </c>
      <c r="P35" s="87" t="s">
        <v>176</v>
      </c>
      <c r="Q35" s="87" t="s">
        <v>177</v>
      </c>
      <c r="R35" s="87">
        <f t="shared" si="3"/>
        <v>0.027</v>
      </c>
      <c r="S35" s="83"/>
      <c r="T35" s="73"/>
    </row>
    <row r="36" s="52" customFormat="1" customHeight="1" spans="1:20">
      <c r="A36" s="80">
        <v>2512</v>
      </c>
      <c r="B36" s="80" t="s">
        <v>133</v>
      </c>
      <c r="C36" s="80" t="s">
        <v>134</v>
      </c>
      <c r="D36" s="80" t="s">
        <v>178</v>
      </c>
      <c r="E36" s="80">
        <v>3</v>
      </c>
      <c r="F36" s="81">
        <v>2</v>
      </c>
      <c r="G36" s="82">
        <f t="shared" si="7"/>
        <v>180</v>
      </c>
      <c r="H36" s="82">
        <v>169</v>
      </c>
      <c r="I36" s="82">
        <f t="shared" si="4"/>
        <v>-11</v>
      </c>
      <c r="J36" s="89">
        <f t="shared" si="5"/>
        <v>0.938888888888889</v>
      </c>
      <c r="K36" s="90">
        <v>0.8464</v>
      </c>
      <c r="L36" s="90" t="s">
        <v>179</v>
      </c>
      <c r="M36" s="90" t="s">
        <v>180</v>
      </c>
      <c r="N36" s="90">
        <f t="shared" si="2"/>
        <v>-0.00629999999999997</v>
      </c>
      <c r="O36" s="90">
        <v>0.71301949937693</v>
      </c>
      <c r="P36" s="90" t="s">
        <v>181</v>
      </c>
      <c r="Q36" s="90" t="s">
        <v>182</v>
      </c>
      <c r="R36" s="90">
        <f t="shared" si="3"/>
        <v>-0.0161</v>
      </c>
      <c r="S36" s="83"/>
      <c r="T36" s="73"/>
    </row>
    <row r="37" s="52" customFormat="1" customHeight="1" spans="1:20">
      <c r="A37" s="77">
        <v>2526</v>
      </c>
      <c r="B37" s="77" t="s">
        <v>133</v>
      </c>
      <c r="C37" s="77" t="s">
        <v>134</v>
      </c>
      <c r="D37" s="77" t="s">
        <v>183</v>
      </c>
      <c r="E37" s="77">
        <v>3</v>
      </c>
      <c r="F37" s="78">
        <v>1.5</v>
      </c>
      <c r="G37" s="79">
        <f t="shared" si="7"/>
        <v>135</v>
      </c>
      <c r="H37" s="79">
        <v>136</v>
      </c>
      <c r="I37" s="79">
        <f t="shared" si="4"/>
        <v>1</v>
      </c>
      <c r="J37" s="86">
        <f t="shared" si="5"/>
        <v>1.00740740740741</v>
      </c>
      <c r="K37" s="87">
        <v>0.8049</v>
      </c>
      <c r="L37" s="87" t="s">
        <v>184</v>
      </c>
      <c r="M37" s="87" t="s">
        <v>185</v>
      </c>
      <c r="N37" s="87">
        <f t="shared" si="2"/>
        <v>0.0397999999999998</v>
      </c>
      <c r="O37" s="87">
        <v>0.614739703153989</v>
      </c>
      <c r="P37" s="87" t="s">
        <v>186</v>
      </c>
      <c r="Q37" s="87" t="s">
        <v>187</v>
      </c>
      <c r="R37" s="87">
        <f t="shared" si="3"/>
        <v>0.0401</v>
      </c>
      <c r="S37" s="83"/>
      <c r="T37" s="73"/>
    </row>
    <row r="38" s="52" customFormat="1" customHeight="1" spans="1:20">
      <c r="A38" s="77">
        <v>117184</v>
      </c>
      <c r="B38" s="77" t="s">
        <v>133</v>
      </c>
      <c r="C38" s="77" t="s">
        <v>134</v>
      </c>
      <c r="D38" s="77" t="s">
        <v>188</v>
      </c>
      <c r="E38" s="77">
        <v>2</v>
      </c>
      <c r="F38" s="78">
        <v>2</v>
      </c>
      <c r="G38" s="79">
        <f t="shared" si="7"/>
        <v>120</v>
      </c>
      <c r="H38" s="79">
        <v>122</v>
      </c>
      <c r="I38" s="79">
        <f t="shared" si="4"/>
        <v>2</v>
      </c>
      <c r="J38" s="86">
        <f t="shared" si="5"/>
        <v>1.01666666666667</v>
      </c>
      <c r="K38" s="87">
        <v>0.7817</v>
      </c>
      <c r="L38" s="87" t="s">
        <v>189</v>
      </c>
      <c r="M38" s="87" t="s">
        <v>190</v>
      </c>
      <c r="N38" s="87">
        <f t="shared" si="2"/>
        <v>0.0429000000000002</v>
      </c>
      <c r="O38" s="87">
        <v>0.562796139449131</v>
      </c>
      <c r="P38" s="87" t="s">
        <v>191</v>
      </c>
      <c r="Q38" s="87" t="s">
        <v>192</v>
      </c>
      <c r="R38" s="87">
        <f t="shared" si="3"/>
        <v>0.1013</v>
      </c>
      <c r="S38" s="83"/>
      <c r="T38" s="73"/>
    </row>
    <row r="39" s="52" customFormat="1" customHeight="1" spans="1:20">
      <c r="A39" s="77">
        <v>114622</v>
      </c>
      <c r="B39" s="77" t="s">
        <v>133</v>
      </c>
      <c r="C39" s="77" t="s">
        <v>134</v>
      </c>
      <c r="D39" s="77" t="s">
        <v>193</v>
      </c>
      <c r="E39" s="77">
        <v>3</v>
      </c>
      <c r="F39" s="78">
        <v>2</v>
      </c>
      <c r="G39" s="79">
        <f t="shared" si="7"/>
        <v>180</v>
      </c>
      <c r="H39" s="79">
        <v>186</v>
      </c>
      <c r="I39" s="79">
        <f t="shared" si="4"/>
        <v>6</v>
      </c>
      <c r="J39" s="86">
        <f t="shared" si="5"/>
        <v>1.03333333333333</v>
      </c>
      <c r="K39" s="87">
        <v>0.7</v>
      </c>
      <c r="L39" s="87" t="s">
        <v>194</v>
      </c>
      <c r="M39" s="87" t="s">
        <v>195</v>
      </c>
      <c r="N39" s="87">
        <f t="shared" si="2"/>
        <v>0.0394</v>
      </c>
      <c r="O39" s="87">
        <v>0.6</v>
      </c>
      <c r="P39" s="87" t="s">
        <v>196</v>
      </c>
      <c r="Q39" s="87" t="s">
        <v>197</v>
      </c>
      <c r="R39" s="87">
        <f t="shared" si="3"/>
        <v>0.0228</v>
      </c>
      <c r="S39" s="83"/>
      <c r="T39" s="73"/>
    </row>
    <row r="40" s="52" customFormat="1" customHeight="1" spans="1:20">
      <c r="A40" s="77">
        <v>2443</v>
      </c>
      <c r="B40" s="77" t="s">
        <v>133</v>
      </c>
      <c r="C40" s="77" t="s">
        <v>134</v>
      </c>
      <c r="D40" s="77" t="s">
        <v>198</v>
      </c>
      <c r="E40" s="77">
        <v>2</v>
      </c>
      <c r="F40" s="78">
        <v>2</v>
      </c>
      <c r="G40" s="79">
        <f t="shared" si="7"/>
        <v>120</v>
      </c>
      <c r="H40" s="79">
        <v>130</v>
      </c>
      <c r="I40" s="79">
        <f t="shared" si="4"/>
        <v>10</v>
      </c>
      <c r="J40" s="86">
        <f t="shared" si="5"/>
        <v>1.08333333333333</v>
      </c>
      <c r="K40" s="87">
        <v>0.8</v>
      </c>
      <c r="L40" s="87" t="s">
        <v>199</v>
      </c>
      <c r="M40" s="87" t="s">
        <v>200</v>
      </c>
      <c r="N40" s="87">
        <f t="shared" si="2"/>
        <v>0.0422</v>
      </c>
      <c r="O40" s="87">
        <v>0.6</v>
      </c>
      <c r="P40" s="87" t="s">
        <v>201</v>
      </c>
      <c r="Q40" s="87" t="s">
        <v>202</v>
      </c>
      <c r="R40" s="87">
        <f t="shared" si="3"/>
        <v>0.0447</v>
      </c>
      <c r="S40" s="83"/>
      <c r="T40" s="73"/>
    </row>
    <row r="41" s="52" customFormat="1" customHeight="1" spans="1:20">
      <c r="A41" s="77">
        <v>2520</v>
      </c>
      <c r="B41" s="77" t="s">
        <v>133</v>
      </c>
      <c r="C41" s="77" t="s">
        <v>134</v>
      </c>
      <c r="D41" s="77" t="s">
        <v>203</v>
      </c>
      <c r="E41" s="77">
        <v>3</v>
      </c>
      <c r="F41" s="78">
        <v>1.3</v>
      </c>
      <c r="G41" s="79">
        <f t="shared" si="7"/>
        <v>117</v>
      </c>
      <c r="H41" s="79">
        <v>130</v>
      </c>
      <c r="I41" s="79">
        <f t="shared" si="4"/>
        <v>13</v>
      </c>
      <c r="J41" s="86">
        <f t="shared" si="5"/>
        <v>1.11111111111111</v>
      </c>
      <c r="K41" s="87">
        <v>0.8645</v>
      </c>
      <c r="L41" s="87" t="s">
        <v>204</v>
      </c>
      <c r="M41" s="87" t="s">
        <v>205</v>
      </c>
      <c r="N41" s="87">
        <f t="shared" si="2"/>
        <v>0.0187</v>
      </c>
      <c r="O41" s="87">
        <v>0.723391276524082</v>
      </c>
      <c r="P41" s="87" t="s">
        <v>206</v>
      </c>
      <c r="Q41" s="87" t="s">
        <v>207</v>
      </c>
      <c r="R41" s="87">
        <f t="shared" si="3"/>
        <v>0.00649999999999995</v>
      </c>
      <c r="S41" s="83"/>
      <c r="T41" s="73"/>
    </row>
    <row r="42" s="52" customFormat="1" customHeight="1" spans="1:20">
      <c r="A42" s="77">
        <v>2573</v>
      </c>
      <c r="B42" s="77" t="s">
        <v>133</v>
      </c>
      <c r="C42" s="77" t="s">
        <v>134</v>
      </c>
      <c r="D42" s="77" t="s">
        <v>208</v>
      </c>
      <c r="E42" s="77">
        <v>4</v>
      </c>
      <c r="F42" s="78">
        <v>2</v>
      </c>
      <c r="G42" s="79">
        <f t="shared" si="7"/>
        <v>240</v>
      </c>
      <c r="H42" s="79">
        <v>283</v>
      </c>
      <c r="I42" s="79">
        <f t="shared" si="4"/>
        <v>43</v>
      </c>
      <c r="J42" s="86">
        <f t="shared" si="5"/>
        <v>1.17916666666667</v>
      </c>
      <c r="K42" s="87">
        <v>0.8</v>
      </c>
      <c r="L42" s="87" t="s">
        <v>209</v>
      </c>
      <c r="M42" s="87" t="s">
        <v>210</v>
      </c>
      <c r="N42" s="87">
        <f t="shared" si="2"/>
        <v>0.0602</v>
      </c>
      <c r="O42" s="87">
        <v>0.55</v>
      </c>
      <c r="P42" s="87" t="s">
        <v>211</v>
      </c>
      <c r="Q42" s="87" t="s">
        <v>212</v>
      </c>
      <c r="R42" s="87">
        <f t="shared" si="3"/>
        <v>0.000599999999999989</v>
      </c>
      <c r="S42" s="83"/>
      <c r="T42" s="73"/>
    </row>
    <row r="43" s="52" customFormat="1" customHeight="1" spans="1:20">
      <c r="A43" s="77">
        <v>2497</v>
      </c>
      <c r="B43" s="77" t="s">
        <v>133</v>
      </c>
      <c r="C43" s="77" t="s">
        <v>134</v>
      </c>
      <c r="D43" s="77" t="s">
        <v>213</v>
      </c>
      <c r="E43" s="77">
        <v>3</v>
      </c>
      <c r="F43" s="78">
        <v>1</v>
      </c>
      <c r="G43" s="79">
        <f t="shared" si="7"/>
        <v>90</v>
      </c>
      <c r="H43" s="79">
        <v>110</v>
      </c>
      <c r="I43" s="79">
        <f t="shared" si="4"/>
        <v>20</v>
      </c>
      <c r="J43" s="86">
        <f t="shared" si="5"/>
        <v>1.22222222222222</v>
      </c>
      <c r="K43" s="87">
        <v>0.8783</v>
      </c>
      <c r="L43" s="87" t="s">
        <v>214</v>
      </c>
      <c r="M43" s="87" t="s">
        <v>215</v>
      </c>
      <c r="N43" s="87">
        <f t="shared" si="2"/>
        <v>0.0712</v>
      </c>
      <c r="O43" s="87">
        <v>0.754805132285657</v>
      </c>
      <c r="P43" s="87" t="s">
        <v>216</v>
      </c>
      <c r="Q43" s="87" t="s">
        <v>217</v>
      </c>
      <c r="R43" s="87">
        <f t="shared" si="3"/>
        <v>0.0183</v>
      </c>
      <c r="S43" s="83"/>
      <c r="T43" s="73"/>
    </row>
    <row r="44" s="52" customFormat="1" customHeight="1" spans="1:20">
      <c r="A44" s="80">
        <v>119262</v>
      </c>
      <c r="B44" s="80" t="s">
        <v>133</v>
      </c>
      <c r="C44" s="80" t="s">
        <v>134</v>
      </c>
      <c r="D44" s="80" t="s">
        <v>218</v>
      </c>
      <c r="E44" s="80">
        <v>2</v>
      </c>
      <c r="F44" s="81">
        <v>1</v>
      </c>
      <c r="G44" s="82">
        <f t="shared" si="7"/>
        <v>60</v>
      </c>
      <c r="H44" s="82">
        <v>76</v>
      </c>
      <c r="I44" s="82">
        <f t="shared" si="4"/>
        <v>16</v>
      </c>
      <c r="J44" s="89">
        <f t="shared" si="5"/>
        <v>1.26666666666667</v>
      </c>
      <c r="K44" s="90">
        <v>0.78</v>
      </c>
      <c r="L44" s="90" t="s">
        <v>219</v>
      </c>
      <c r="M44" s="90" t="s">
        <v>185</v>
      </c>
      <c r="N44" s="90">
        <f t="shared" si="2"/>
        <v>-0.0998000000000001</v>
      </c>
      <c r="O44" s="90">
        <v>0.572793095445315</v>
      </c>
      <c r="P44" s="90" t="s">
        <v>220</v>
      </c>
      <c r="Q44" s="90" t="s">
        <v>221</v>
      </c>
      <c r="R44" s="90">
        <f t="shared" si="3"/>
        <v>-0.0398000000000001</v>
      </c>
      <c r="S44" s="83"/>
      <c r="T44" s="73"/>
    </row>
    <row r="45" customHeight="1" spans="1:20">
      <c r="A45" s="77">
        <v>102479</v>
      </c>
      <c r="B45" s="77" t="s">
        <v>133</v>
      </c>
      <c r="C45" s="77" t="s">
        <v>134</v>
      </c>
      <c r="D45" s="77" t="s">
        <v>222</v>
      </c>
      <c r="E45" s="77">
        <v>2</v>
      </c>
      <c r="F45" s="78">
        <v>2</v>
      </c>
      <c r="G45" s="79">
        <f t="shared" si="7"/>
        <v>120</v>
      </c>
      <c r="H45" s="79">
        <v>156</v>
      </c>
      <c r="I45" s="79">
        <f t="shared" si="4"/>
        <v>36</v>
      </c>
      <c r="J45" s="86">
        <f t="shared" si="5"/>
        <v>1.3</v>
      </c>
      <c r="K45" s="87">
        <v>0.8</v>
      </c>
      <c r="L45" s="87" t="s">
        <v>223</v>
      </c>
      <c r="M45" s="87" t="s">
        <v>224</v>
      </c>
      <c r="N45" s="87">
        <f t="shared" si="2"/>
        <v>0.00329999999999997</v>
      </c>
      <c r="O45" s="87">
        <v>0.6</v>
      </c>
      <c r="P45" s="87" t="s">
        <v>225</v>
      </c>
      <c r="Q45" s="87" t="s">
        <v>226</v>
      </c>
      <c r="R45" s="95">
        <f t="shared" si="3"/>
        <v>-0.021</v>
      </c>
      <c r="S45" s="83"/>
      <c r="T45" s="73"/>
    </row>
    <row r="46" s="52" customFormat="1" customHeight="1" spans="1:20">
      <c r="A46" s="77">
        <v>298747</v>
      </c>
      <c r="B46" s="77" t="s">
        <v>133</v>
      </c>
      <c r="C46" s="77" t="s">
        <v>134</v>
      </c>
      <c r="D46" s="77" t="s">
        <v>227</v>
      </c>
      <c r="E46" s="77">
        <v>2</v>
      </c>
      <c r="F46" s="78">
        <v>1</v>
      </c>
      <c r="G46" s="79">
        <f t="shared" si="7"/>
        <v>60</v>
      </c>
      <c r="H46" s="79">
        <v>79</v>
      </c>
      <c r="I46" s="79">
        <f t="shared" si="4"/>
        <v>19</v>
      </c>
      <c r="J46" s="86">
        <f t="shared" si="5"/>
        <v>1.31666666666667</v>
      </c>
      <c r="K46" s="87">
        <v>0.8</v>
      </c>
      <c r="L46" s="87" t="s">
        <v>228</v>
      </c>
      <c r="M46" s="87" t="s">
        <v>229</v>
      </c>
      <c r="N46" s="87">
        <f t="shared" si="2"/>
        <v>0.0181999999999999</v>
      </c>
      <c r="O46" s="87">
        <v>0.6</v>
      </c>
      <c r="P46" s="87" t="s">
        <v>230</v>
      </c>
      <c r="Q46" s="87" t="s">
        <v>231</v>
      </c>
      <c r="R46" s="87">
        <f t="shared" si="3"/>
        <v>0.0105999999999999</v>
      </c>
      <c r="S46" s="83"/>
      <c r="T46" s="73"/>
    </row>
    <row r="47" s="52" customFormat="1" customHeight="1" spans="1:20">
      <c r="A47" s="80">
        <v>2471</v>
      </c>
      <c r="B47" s="80" t="s">
        <v>133</v>
      </c>
      <c r="C47" s="80" t="s">
        <v>134</v>
      </c>
      <c r="D47" s="80" t="s">
        <v>232</v>
      </c>
      <c r="E47" s="80">
        <v>2</v>
      </c>
      <c r="F47" s="81">
        <v>1</v>
      </c>
      <c r="G47" s="82">
        <f t="shared" si="7"/>
        <v>60</v>
      </c>
      <c r="H47" s="82">
        <v>83</v>
      </c>
      <c r="I47" s="82">
        <f t="shared" si="4"/>
        <v>23</v>
      </c>
      <c r="J47" s="89">
        <f t="shared" si="5"/>
        <v>1.38333333333333</v>
      </c>
      <c r="K47" s="90">
        <v>0.8568</v>
      </c>
      <c r="L47" s="90" t="s">
        <v>233</v>
      </c>
      <c r="M47" s="90" t="s">
        <v>234</v>
      </c>
      <c r="N47" s="90">
        <f t="shared" si="2"/>
        <v>-0.0390999999999999</v>
      </c>
      <c r="O47" s="90">
        <v>0.665235974643423</v>
      </c>
      <c r="P47" s="90" t="s">
        <v>235</v>
      </c>
      <c r="Q47" s="90" t="s">
        <v>236</v>
      </c>
      <c r="R47" s="90">
        <f t="shared" si="3"/>
        <v>-0.0661</v>
      </c>
      <c r="S47" s="83"/>
      <c r="T47" s="73"/>
    </row>
    <row r="48" s="52" customFormat="1" customHeight="1" spans="1:20">
      <c r="A48" s="80">
        <v>2730</v>
      </c>
      <c r="B48" s="80" t="s">
        <v>133</v>
      </c>
      <c r="C48" s="80" t="s">
        <v>134</v>
      </c>
      <c r="D48" s="80" t="s">
        <v>237</v>
      </c>
      <c r="E48" s="80">
        <v>2</v>
      </c>
      <c r="F48" s="81">
        <v>2</v>
      </c>
      <c r="G48" s="82">
        <f t="shared" si="7"/>
        <v>120</v>
      </c>
      <c r="H48" s="82">
        <v>171</v>
      </c>
      <c r="I48" s="82">
        <f t="shared" si="4"/>
        <v>51</v>
      </c>
      <c r="J48" s="89">
        <f t="shared" si="5"/>
        <v>1.425</v>
      </c>
      <c r="K48" s="90">
        <v>0.78</v>
      </c>
      <c r="L48" s="90" t="s">
        <v>238</v>
      </c>
      <c r="M48" s="90" t="s">
        <v>239</v>
      </c>
      <c r="N48" s="90">
        <f t="shared" si="2"/>
        <v>-0.0301000000000001</v>
      </c>
      <c r="O48" s="90">
        <v>0.598460612043435</v>
      </c>
      <c r="P48" s="90" t="s">
        <v>240</v>
      </c>
      <c r="Q48" s="90" t="s">
        <v>241</v>
      </c>
      <c r="R48" s="90">
        <f t="shared" si="3"/>
        <v>-0.0263</v>
      </c>
      <c r="S48" s="83"/>
      <c r="T48" s="73"/>
    </row>
    <row r="49" customHeight="1" spans="1:20">
      <c r="A49" s="80">
        <v>2408</v>
      </c>
      <c r="B49" s="80" t="s">
        <v>133</v>
      </c>
      <c r="C49" s="80" t="s">
        <v>134</v>
      </c>
      <c r="D49" s="80" t="s">
        <v>242</v>
      </c>
      <c r="E49" s="80">
        <v>2</v>
      </c>
      <c r="F49" s="81"/>
      <c r="G49" s="82">
        <v>40</v>
      </c>
      <c r="H49" s="82">
        <v>58</v>
      </c>
      <c r="I49" s="82">
        <f t="shared" si="4"/>
        <v>18</v>
      </c>
      <c r="J49" s="89">
        <f t="shared" si="5"/>
        <v>1.45</v>
      </c>
      <c r="K49" s="90">
        <v>0.8</v>
      </c>
      <c r="L49" s="90" t="s">
        <v>243</v>
      </c>
      <c r="M49" s="90" t="s">
        <v>244</v>
      </c>
      <c r="N49" s="90">
        <f t="shared" si="2"/>
        <v>-0.2113</v>
      </c>
      <c r="O49" s="90">
        <v>0.7</v>
      </c>
      <c r="P49" s="90" t="s">
        <v>245</v>
      </c>
      <c r="Q49" s="90" t="s">
        <v>246</v>
      </c>
      <c r="R49" s="90">
        <f t="shared" si="3"/>
        <v>-0.0893999999999999</v>
      </c>
      <c r="S49" s="83"/>
      <c r="T49" s="73"/>
    </row>
    <row r="50" s="52" customFormat="1" customHeight="1" spans="1:20">
      <c r="A50" s="77">
        <v>112415</v>
      </c>
      <c r="B50" s="77" t="s">
        <v>133</v>
      </c>
      <c r="C50" s="77" t="s">
        <v>134</v>
      </c>
      <c r="D50" s="77" t="s">
        <v>247</v>
      </c>
      <c r="E50" s="77">
        <v>2</v>
      </c>
      <c r="F50" s="78">
        <v>1</v>
      </c>
      <c r="G50" s="79">
        <f t="shared" ref="G50:G61" si="8">E50*F50*30</f>
        <v>60</v>
      </c>
      <c r="H50" s="79">
        <v>97</v>
      </c>
      <c r="I50" s="79">
        <f t="shared" si="4"/>
        <v>37</v>
      </c>
      <c r="J50" s="86">
        <f t="shared" si="5"/>
        <v>1.61666666666667</v>
      </c>
      <c r="K50" s="87">
        <v>0.82</v>
      </c>
      <c r="L50" s="87" t="s">
        <v>248</v>
      </c>
      <c r="M50" s="87" t="s">
        <v>249</v>
      </c>
      <c r="N50" s="87">
        <f t="shared" si="2"/>
        <v>0.0952</v>
      </c>
      <c r="O50" s="87">
        <v>0.641316010776484</v>
      </c>
      <c r="P50" s="87" t="s">
        <v>250</v>
      </c>
      <c r="Q50" s="87" t="s">
        <v>251</v>
      </c>
      <c r="R50" s="87">
        <f t="shared" si="3"/>
        <v>0.0452</v>
      </c>
      <c r="S50" s="83"/>
      <c r="T50" s="73"/>
    </row>
    <row r="51" s="52" customFormat="1" customHeight="1" spans="1:20">
      <c r="A51" s="77">
        <v>2527</v>
      </c>
      <c r="B51" s="77" t="s">
        <v>133</v>
      </c>
      <c r="C51" s="77" t="s">
        <v>134</v>
      </c>
      <c r="D51" s="77" t="s">
        <v>252</v>
      </c>
      <c r="E51" s="77">
        <v>3</v>
      </c>
      <c r="F51" s="78">
        <v>1.5</v>
      </c>
      <c r="G51" s="79">
        <f t="shared" si="8"/>
        <v>135</v>
      </c>
      <c r="H51" s="79">
        <v>222</v>
      </c>
      <c r="I51" s="79">
        <f t="shared" si="4"/>
        <v>87</v>
      </c>
      <c r="J51" s="86">
        <f t="shared" si="5"/>
        <v>1.64444444444444</v>
      </c>
      <c r="K51" s="87">
        <v>0.8748</v>
      </c>
      <c r="L51" s="87" t="s">
        <v>253</v>
      </c>
      <c r="M51" s="87" t="s">
        <v>254</v>
      </c>
      <c r="N51" s="87">
        <f t="shared" si="2"/>
        <v>0.0405</v>
      </c>
      <c r="O51" s="87">
        <v>0.661286971283881</v>
      </c>
      <c r="P51" s="87" t="s">
        <v>255</v>
      </c>
      <c r="Q51" s="87" t="s">
        <v>256</v>
      </c>
      <c r="R51" s="87">
        <f t="shared" si="3"/>
        <v>0.0317</v>
      </c>
      <c r="S51" s="83"/>
      <c r="T51" s="73"/>
    </row>
    <row r="52" s="52" customFormat="1" customHeight="1" spans="1:20">
      <c r="A52" s="77">
        <v>2735</v>
      </c>
      <c r="B52" s="77" t="s">
        <v>133</v>
      </c>
      <c r="C52" s="77" t="s">
        <v>134</v>
      </c>
      <c r="D52" s="77" t="s">
        <v>257</v>
      </c>
      <c r="E52" s="77">
        <v>3</v>
      </c>
      <c r="F52" s="78">
        <v>1</v>
      </c>
      <c r="G52" s="79">
        <f t="shared" si="8"/>
        <v>90</v>
      </c>
      <c r="H52" s="79">
        <v>157</v>
      </c>
      <c r="I52" s="79">
        <f t="shared" si="4"/>
        <v>67</v>
      </c>
      <c r="J52" s="86">
        <f t="shared" si="5"/>
        <v>1.74444444444444</v>
      </c>
      <c r="K52" s="87">
        <v>0.88</v>
      </c>
      <c r="L52" s="87" t="s">
        <v>258</v>
      </c>
      <c r="M52" s="87" t="s">
        <v>259</v>
      </c>
      <c r="N52" s="87">
        <f t="shared" si="2"/>
        <v>0.0130000000000001</v>
      </c>
      <c r="O52" s="87">
        <v>0.78</v>
      </c>
      <c r="P52" s="87" t="s">
        <v>260</v>
      </c>
      <c r="Q52" s="87" t="s">
        <v>261</v>
      </c>
      <c r="R52" s="87">
        <f t="shared" si="3"/>
        <v>0.00819999999999999</v>
      </c>
      <c r="S52" s="83"/>
      <c r="T52" s="73"/>
    </row>
    <row r="53" s="52" customFormat="1" customHeight="1" spans="1:20">
      <c r="A53" s="77">
        <v>302867</v>
      </c>
      <c r="B53" s="77" t="s">
        <v>133</v>
      </c>
      <c r="C53" s="77" t="s">
        <v>134</v>
      </c>
      <c r="D53" s="77" t="s">
        <v>262</v>
      </c>
      <c r="E53" s="77">
        <v>2</v>
      </c>
      <c r="F53" s="78">
        <v>1</v>
      </c>
      <c r="G53" s="79">
        <f t="shared" si="8"/>
        <v>60</v>
      </c>
      <c r="H53" s="79">
        <v>123</v>
      </c>
      <c r="I53" s="79">
        <f t="shared" si="4"/>
        <v>63</v>
      </c>
      <c r="J53" s="86">
        <f t="shared" si="5"/>
        <v>2.05</v>
      </c>
      <c r="K53" s="87">
        <v>0.7</v>
      </c>
      <c r="L53" s="87" t="s">
        <v>263</v>
      </c>
      <c r="M53" s="87" t="s">
        <v>264</v>
      </c>
      <c r="N53" s="87">
        <f t="shared" si="2"/>
        <v>0.0942</v>
      </c>
      <c r="O53" s="87">
        <v>0.55</v>
      </c>
      <c r="P53" s="87" t="s">
        <v>265</v>
      </c>
      <c r="Q53" s="87" t="s">
        <v>266</v>
      </c>
      <c r="R53" s="87">
        <f t="shared" si="3"/>
        <v>0.0468</v>
      </c>
      <c r="S53" s="83"/>
      <c r="T53" s="73"/>
    </row>
    <row r="54" s="52" customFormat="1" customHeight="1" spans="1:20">
      <c r="A54" s="77">
        <v>103199</v>
      </c>
      <c r="B54" s="77" t="s">
        <v>133</v>
      </c>
      <c r="C54" s="77" t="s">
        <v>134</v>
      </c>
      <c r="D54" s="77" t="s">
        <v>267</v>
      </c>
      <c r="E54" s="77">
        <v>2</v>
      </c>
      <c r="F54" s="78">
        <v>1</v>
      </c>
      <c r="G54" s="79">
        <f t="shared" si="8"/>
        <v>60</v>
      </c>
      <c r="H54" s="79">
        <v>125</v>
      </c>
      <c r="I54" s="79">
        <f t="shared" si="4"/>
        <v>65</v>
      </c>
      <c r="J54" s="86">
        <f t="shared" si="5"/>
        <v>2.08333333333333</v>
      </c>
      <c r="K54" s="87">
        <v>0.7</v>
      </c>
      <c r="L54" s="87" t="s">
        <v>268</v>
      </c>
      <c r="M54" s="87" t="s">
        <v>269</v>
      </c>
      <c r="N54" s="88">
        <f t="shared" si="2"/>
        <v>-0.055</v>
      </c>
      <c r="O54" s="87">
        <v>0.6</v>
      </c>
      <c r="P54" s="87" t="s">
        <v>270</v>
      </c>
      <c r="Q54" s="87" t="s">
        <v>271</v>
      </c>
      <c r="R54" s="87">
        <f t="shared" si="3"/>
        <v>0.0130000000000001</v>
      </c>
      <c r="S54" s="83"/>
      <c r="T54" s="73"/>
    </row>
    <row r="55" s="52" customFormat="1" customHeight="1" spans="1:20">
      <c r="A55" s="77">
        <v>2904</v>
      </c>
      <c r="B55" s="77" t="s">
        <v>272</v>
      </c>
      <c r="C55" s="77" t="s">
        <v>273</v>
      </c>
      <c r="D55" s="77" t="s">
        <v>274</v>
      </c>
      <c r="E55" s="77">
        <v>2</v>
      </c>
      <c r="F55" s="78">
        <v>1.5</v>
      </c>
      <c r="G55" s="79">
        <f t="shared" si="8"/>
        <v>90</v>
      </c>
      <c r="H55" s="79">
        <v>76</v>
      </c>
      <c r="I55" s="79">
        <f t="shared" si="4"/>
        <v>-14</v>
      </c>
      <c r="J55" s="86">
        <f t="shared" si="5"/>
        <v>0.844444444444444</v>
      </c>
      <c r="K55" s="87">
        <v>0.9</v>
      </c>
      <c r="L55" s="87" t="s">
        <v>275</v>
      </c>
      <c r="M55" s="87" t="s">
        <v>276</v>
      </c>
      <c r="N55" s="87">
        <f t="shared" si="2"/>
        <v>0.0268999999999999</v>
      </c>
      <c r="O55" s="87">
        <v>0.8</v>
      </c>
      <c r="P55" s="87" t="s">
        <v>277</v>
      </c>
      <c r="Q55" s="87" t="s">
        <v>278</v>
      </c>
      <c r="R55" s="87">
        <f t="shared" si="3"/>
        <v>0.0473</v>
      </c>
      <c r="S55" s="83"/>
      <c r="T55" s="73"/>
    </row>
    <row r="56" s="52" customFormat="1" customHeight="1" spans="1:20">
      <c r="A56" s="77">
        <v>110378</v>
      </c>
      <c r="B56" s="77" t="s">
        <v>272</v>
      </c>
      <c r="C56" s="77" t="s">
        <v>273</v>
      </c>
      <c r="D56" s="77" t="s">
        <v>279</v>
      </c>
      <c r="E56" s="77">
        <v>2</v>
      </c>
      <c r="F56" s="78">
        <v>2</v>
      </c>
      <c r="G56" s="79">
        <f t="shared" si="8"/>
        <v>120</v>
      </c>
      <c r="H56" s="79">
        <v>102</v>
      </c>
      <c r="I56" s="79">
        <f t="shared" si="4"/>
        <v>-18</v>
      </c>
      <c r="J56" s="86">
        <f t="shared" si="5"/>
        <v>0.85</v>
      </c>
      <c r="K56" s="87">
        <v>0.8</v>
      </c>
      <c r="L56" s="87" t="s">
        <v>280</v>
      </c>
      <c r="M56" s="87" t="s">
        <v>281</v>
      </c>
      <c r="N56" s="87">
        <f t="shared" si="2"/>
        <v>0.0401</v>
      </c>
      <c r="O56" s="87">
        <v>0.626633890214797</v>
      </c>
      <c r="P56" s="87" t="s">
        <v>282</v>
      </c>
      <c r="Q56" s="87" t="s">
        <v>283</v>
      </c>
      <c r="R56" s="95">
        <f t="shared" si="3"/>
        <v>-0.0224000000000001</v>
      </c>
      <c r="S56" s="83"/>
      <c r="T56" s="73"/>
    </row>
    <row r="57" s="52" customFormat="1" customHeight="1" spans="1:20">
      <c r="A57" s="77">
        <v>2883</v>
      </c>
      <c r="B57" s="77" t="s">
        <v>272</v>
      </c>
      <c r="C57" s="77" t="s">
        <v>273</v>
      </c>
      <c r="D57" s="77" t="s">
        <v>284</v>
      </c>
      <c r="E57" s="77">
        <v>2</v>
      </c>
      <c r="F57" s="78">
        <v>1</v>
      </c>
      <c r="G57" s="79">
        <f t="shared" si="8"/>
        <v>60</v>
      </c>
      <c r="H57" s="79">
        <v>55</v>
      </c>
      <c r="I57" s="79">
        <f t="shared" si="4"/>
        <v>-5</v>
      </c>
      <c r="J57" s="86">
        <f t="shared" si="5"/>
        <v>0.916666666666667</v>
      </c>
      <c r="K57" s="87">
        <v>0.92</v>
      </c>
      <c r="L57" s="87" t="s">
        <v>285</v>
      </c>
      <c r="M57" s="87" t="s">
        <v>286</v>
      </c>
      <c r="N57" s="87">
        <f t="shared" si="2"/>
        <v>0.0508000000000002</v>
      </c>
      <c r="O57" s="87">
        <v>0.82</v>
      </c>
      <c r="P57" s="87" t="s">
        <v>287</v>
      </c>
      <c r="Q57" s="87" t="s">
        <v>288</v>
      </c>
      <c r="R57" s="87">
        <f t="shared" si="3"/>
        <v>0.0570999999999999</v>
      </c>
      <c r="S57" s="83"/>
      <c r="T57" s="73"/>
    </row>
    <row r="58" s="52" customFormat="1" customHeight="1" spans="1:20">
      <c r="A58" s="77">
        <v>2901</v>
      </c>
      <c r="B58" s="77" t="s">
        <v>272</v>
      </c>
      <c r="C58" s="77" t="s">
        <v>273</v>
      </c>
      <c r="D58" s="77" t="s">
        <v>289</v>
      </c>
      <c r="E58" s="77">
        <v>2</v>
      </c>
      <c r="F58" s="78">
        <v>1</v>
      </c>
      <c r="G58" s="79">
        <f t="shared" si="8"/>
        <v>60</v>
      </c>
      <c r="H58" s="79">
        <v>64</v>
      </c>
      <c r="I58" s="79">
        <f t="shared" si="4"/>
        <v>4</v>
      </c>
      <c r="J58" s="86">
        <f t="shared" si="5"/>
        <v>1.06666666666667</v>
      </c>
      <c r="K58" s="87">
        <v>0.8</v>
      </c>
      <c r="L58" s="87" t="s">
        <v>290</v>
      </c>
      <c r="M58" s="87" t="s">
        <v>291</v>
      </c>
      <c r="N58" s="87">
        <f t="shared" si="2"/>
        <v>0.00850000000000006</v>
      </c>
      <c r="O58" s="87">
        <v>0.634715395381386</v>
      </c>
      <c r="P58" s="87" t="s">
        <v>292</v>
      </c>
      <c r="Q58" s="87" t="s">
        <v>293</v>
      </c>
      <c r="R58" s="95">
        <f t="shared" si="3"/>
        <v>-0.0108000000000001</v>
      </c>
      <c r="S58" s="83"/>
      <c r="T58" s="73"/>
    </row>
    <row r="59" s="52" customFormat="1" customHeight="1" spans="1:20">
      <c r="A59" s="77">
        <v>2886</v>
      </c>
      <c r="B59" s="77" t="s">
        <v>272</v>
      </c>
      <c r="C59" s="77" t="s">
        <v>273</v>
      </c>
      <c r="D59" s="77" t="s">
        <v>294</v>
      </c>
      <c r="E59" s="77">
        <v>2</v>
      </c>
      <c r="F59" s="78">
        <v>1</v>
      </c>
      <c r="G59" s="79">
        <f t="shared" si="8"/>
        <v>60</v>
      </c>
      <c r="H59" s="79">
        <v>64</v>
      </c>
      <c r="I59" s="79">
        <f t="shared" si="4"/>
        <v>4</v>
      </c>
      <c r="J59" s="86">
        <f t="shared" si="5"/>
        <v>1.06666666666667</v>
      </c>
      <c r="K59" s="87">
        <v>0.8061</v>
      </c>
      <c r="L59" s="87" t="s">
        <v>295</v>
      </c>
      <c r="M59" s="87" t="s">
        <v>296</v>
      </c>
      <c r="N59" s="87">
        <f t="shared" si="2"/>
        <v>0.0102</v>
      </c>
      <c r="O59" s="87">
        <v>0.597067434831885</v>
      </c>
      <c r="P59" s="87" t="s">
        <v>297</v>
      </c>
      <c r="Q59" s="87" t="s">
        <v>298</v>
      </c>
      <c r="R59" s="87">
        <f t="shared" si="3"/>
        <v>0.00980000000000003</v>
      </c>
      <c r="S59" s="83"/>
      <c r="T59" s="73"/>
    </row>
    <row r="60" s="52" customFormat="1" customHeight="1" spans="1:20">
      <c r="A60" s="80">
        <v>2893</v>
      </c>
      <c r="B60" s="80" t="s">
        <v>272</v>
      </c>
      <c r="C60" s="80" t="s">
        <v>273</v>
      </c>
      <c r="D60" s="80" t="s">
        <v>299</v>
      </c>
      <c r="E60" s="80">
        <v>2</v>
      </c>
      <c r="F60" s="81">
        <v>1</v>
      </c>
      <c r="G60" s="82">
        <f t="shared" si="8"/>
        <v>60</v>
      </c>
      <c r="H60" s="82">
        <v>72</v>
      </c>
      <c r="I60" s="82">
        <f t="shared" si="4"/>
        <v>12</v>
      </c>
      <c r="J60" s="89">
        <f t="shared" si="5"/>
        <v>1.2</v>
      </c>
      <c r="K60" s="90">
        <v>0.6</v>
      </c>
      <c r="L60" s="90" t="s">
        <v>300</v>
      </c>
      <c r="M60" s="90" t="s">
        <v>301</v>
      </c>
      <c r="N60" s="90">
        <f t="shared" si="2"/>
        <v>-0.0768</v>
      </c>
      <c r="O60" s="90">
        <v>0.55</v>
      </c>
      <c r="P60" s="90" t="s">
        <v>302</v>
      </c>
      <c r="Q60" s="90" t="s">
        <v>303</v>
      </c>
      <c r="R60" s="90">
        <f t="shared" si="3"/>
        <v>-0.0341</v>
      </c>
      <c r="S60" s="83"/>
      <c r="T60" s="73"/>
    </row>
    <row r="61" s="52" customFormat="1" customHeight="1" spans="1:20">
      <c r="A61" s="77">
        <v>2888</v>
      </c>
      <c r="B61" s="77" t="s">
        <v>272</v>
      </c>
      <c r="C61" s="77" t="s">
        <v>273</v>
      </c>
      <c r="D61" s="77" t="s">
        <v>304</v>
      </c>
      <c r="E61" s="77">
        <v>2</v>
      </c>
      <c r="F61" s="78">
        <v>1</v>
      </c>
      <c r="G61" s="79">
        <f t="shared" si="8"/>
        <v>60</v>
      </c>
      <c r="H61" s="79">
        <v>86</v>
      </c>
      <c r="I61" s="79">
        <f t="shared" si="4"/>
        <v>26</v>
      </c>
      <c r="J61" s="86">
        <f t="shared" si="5"/>
        <v>1.43333333333333</v>
      </c>
      <c r="K61" s="87">
        <v>0.8123</v>
      </c>
      <c r="L61" s="87" t="s">
        <v>305</v>
      </c>
      <c r="M61" s="87" t="s">
        <v>306</v>
      </c>
      <c r="N61" s="87">
        <f t="shared" si="2"/>
        <v>0.0130000000000001</v>
      </c>
      <c r="O61" s="87">
        <v>0.8</v>
      </c>
      <c r="P61" s="87" t="s">
        <v>307</v>
      </c>
      <c r="Q61" s="87" t="s">
        <v>308</v>
      </c>
      <c r="R61" s="87">
        <f t="shared" si="3"/>
        <v>0.0161</v>
      </c>
      <c r="S61" s="83"/>
      <c r="T61" s="73"/>
    </row>
    <row r="62" s="52" customFormat="1" customHeight="1" spans="1:20">
      <c r="A62" s="83">
        <v>17948</v>
      </c>
      <c r="B62" s="83" t="s">
        <v>309</v>
      </c>
      <c r="C62" s="83" t="s">
        <v>310</v>
      </c>
      <c r="D62" s="83" t="s">
        <v>311</v>
      </c>
      <c r="E62" s="83"/>
      <c r="F62" s="84"/>
      <c r="G62" s="83"/>
      <c r="H62" s="79">
        <v>11</v>
      </c>
      <c r="I62" s="91"/>
      <c r="J62" s="79"/>
      <c r="K62" s="83"/>
      <c r="L62" s="87" t="s">
        <v>312</v>
      </c>
      <c r="M62" s="87"/>
      <c r="N62" s="87">
        <f t="shared" si="2"/>
        <v>0.8813</v>
      </c>
      <c r="O62" s="92"/>
      <c r="P62" s="87" t="s">
        <v>313</v>
      </c>
      <c r="Q62" s="87"/>
      <c r="R62" s="87">
        <f t="shared" si="3"/>
        <v>0.703</v>
      </c>
      <c r="S62" s="83"/>
      <c r="T62" s="73"/>
    </row>
    <row r="63" customHeight="1" spans="1:20">
      <c r="A63" s="83">
        <v>110896</v>
      </c>
      <c r="B63" s="83" t="s">
        <v>309</v>
      </c>
      <c r="C63" s="83" t="s">
        <v>310</v>
      </c>
      <c r="D63" s="83" t="s">
        <v>314</v>
      </c>
      <c r="E63" s="83"/>
      <c r="F63" s="84"/>
      <c r="G63" s="83"/>
      <c r="H63" s="79">
        <v>49</v>
      </c>
      <c r="I63" s="91"/>
      <c r="J63" s="79"/>
      <c r="K63" s="83"/>
      <c r="L63" s="87" t="s">
        <v>315</v>
      </c>
      <c r="M63" s="87"/>
      <c r="N63" s="87">
        <f t="shared" si="2"/>
        <v>0.5882</v>
      </c>
      <c r="O63" s="92"/>
      <c r="P63" s="87" t="s">
        <v>316</v>
      </c>
      <c r="Q63" s="87"/>
      <c r="R63" s="87">
        <f t="shared" si="3"/>
        <v>0.4701</v>
      </c>
      <c r="S63" s="83"/>
      <c r="T63" s="73"/>
    </row>
    <row r="64" s="52" customFormat="1" customHeight="1" spans="1:20">
      <c r="A64" s="83">
        <v>110900</v>
      </c>
      <c r="B64" s="83" t="s">
        <v>309</v>
      </c>
      <c r="C64" s="83" t="s">
        <v>310</v>
      </c>
      <c r="D64" s="83" t="s">
        <v>317</v>
      </c>
      <c r="E64" s="83"/>
      <c r="F64" s="84"/>
      <c r="G64" s="83"/>
      <c r="H64" s="79">
        <v>32</v>
      </c>
      <c r="I64" s="91"/>
      <c r="J64" s="79"/>
      <c r="K64" s="83"/>
      <c r="L64" s="87" t="s">
        <v>318</v>
      </c>
      <c r="M64" s="87"/>
      <c r="N64" s="87">
        <f t="shared" si="2"/>
        <v>0.7024</v>
      </c>
      <c r="O64" s="92"/>
      <c r="P64" s="87" t="s">
        <v>319</v>
      </c>
      <c r="Q64" s="87"/>
      <c r="R64" s="87">
        <f t="shared" si="3"/>
        <v>0.6504</v>
      </c>
      <c r="S64" s="83"/>
      <c r="T64" s="73"/>
    </row>
    <row r="65" s="52" customFormat="1" customHeight="1" spans="1:20">
      <c r="A65" s="83">
        <v>110905</v>
      </c>
      <c r="B65" s="83" t="s">
        <v>309</v>
      </c>
      <c r="C65" s="83" t="s">
        <v>310</v>
      </c>
      <c r="D65" s="83" t="s">
        <v>320</v>
      </c>
      <c r="E65" s="83"/>
      <c r="F65" s="84"/>
      <c r="G65" s="83"/>
      <c r="H65" s="79">
        <v>56</v>
      </c>
      <c r="I65" s="91"/>
      <c r="J65" s="79"/>
      <c r="K65" s="83"/>
      <c r="L65" s="87" t="s">
        <v>321</v>
      </c>
      <c r="M65" s="87"/>
      <c r="N65" s="87">
        <f t="shared" si="2"/>
        <v>0.8183</v>
      </c>
      <c r="O65" s="92"/>
      <c r="P65" s="87" t="s">
        <v>322</v>
      </c>
      <c r="Q65" s="87"/>
      <c r="R65" s="87">
        <f t="shared" si="3"/>
        <v>0.722</v>
      </c>
      <c r="S65" s="83"/>
      <c r="T65" s="73"/>
    </row>
    <row r="66" s="52" customFormat="1" customHeight="1" spans="1:20">
      <c r="A66" s="83">
        <v>110906</v>
      </c>
      <c r="B66" s="83" t="s">
        <v>309</v>
      </c>
      <c r="C66" s="83" t="s">
        <v>310</v>
      </c>
      <c r="D66" s="83" t="s">
        <v>323</v>
      </c>
      <c r="E66" s="83"/>
      <c r="F66" s="84"/>
      <c r="G66" s="83"/>
      <c r="H66" s="79">
        <v>12</v>
      </c>
      <c r="I66" s="91"/>
      <c r="J66" s="79"/>
      <c r="K66" s="83"/>
      <c r="L66" s="87" t="s">
        <v>324</v>
      </c>
      <c r="M66" s="87"/>
      <c r="N66" s="87">
        <f t="shared" si="2"/>
        <v>0.6268</v>
      </c>
      <c r="O66" s="92"/>
      <c r="P66" s="87" t="s">
        <v>325</v>
      </c>
      <c r="Q66" s="87"/>
      <c r="R66" s="87">
        <f t="shared" si="3"/>
        <v>0.5652</v>
      </c>
      <c r="S66" s="83"/>
      <c r="T66" s="73"/>
    </row>
    <row r="67" customHeight="1" spans="1:20">
      <c r="A67" s="83">
        <v>110907</v>
      </c>
      <c r="B67" s="83" t="s">
        <v>309</v>
      </c>
      <c r="C67" s="83" t="s">
        <v>310</v>
      </c>
      <c r="D67" s="83" t="s">
        <v>326</v>
      </c>
      <c r="E67" s="83"/>
      <c r="F67" s="84"/>
      <c r="G67" s="83"/>
      <c r="H67" s="79">
        <v>18</v>
      </c>
      <c r="I67" s="91"/>
      <c r="J67" s="79"/>
      <c r="K67" s="83"/>
      <c r="L67" s="87" t="s">
        <v>209</v>
      </c>
      <c r="M67" s="87"/>
      <c r="N67" s="87">
        <f t="shared" ref="N67:N130" si="9">L67-M67</f>
        <v>0.5152</v>
      </c>
      <c r="O67" s="92"/>
      <c r="P67" s="87" t="s">
        <v>327</v>
      </c>
      <c r="Q67" s="87"/>
      <c r="R67" s="87">
        <f t="shared" ref="R67:R130" si="10">P67-Q67</f>
        <v>0.4419</v>
      </c>
      <c r="S67" s="83"/>
      <c r="T67" s="73"/>
    </row>
    <row r="68" s="52" customFormat="1" customHeight="1" spans="1:20">
      <c r="A68" s="83">
        <v>303881</v>
      </c>
      <c r="B68" s="83" t="s">
        <v>309</v>
      </c>
      <c r="C68" s="83" t="s">
        <v>310</v>
      </c>
      <c r="D68" s="83" t="s">
        <v>328</v>
      </c>
      <c r="E68" s="83"/>
      <c r="F68" s="84"/>
      <c r="G68" s="83"/>
      <c r="H68" s="79">
        <v>36</v>
      </c>
      <c r="I68" s="91"/>
      <c r="J68" s="79"/>
      <c r="K68" s="83"/>
      <c r="L68" s="87" t="s">
        <v>329</v>
      </c>
      <c r="M68" s="87"/>
      <c r="N68" s="87">
        <f t="shared" si="9"/>
        <v>0.8524</v>
      </c>
      <c r="O68" s="92"/>
      <c r="P68" s="87" t="s">
        <v>330</v>
      </c>
      <c r="Q68" s="87"/>
      <c r="R68" s="87">
        <f t="shared" si="10"/>
        <v>0.7886</v>
      </c>
      <c r="S68" s="83"/>
      <c r="T68" s="73"/>
    </row>
    <row r="69" s="52" customFormat="1" customHeight="1" spans="1:20">
      <c r="A69" s="83">
        <v>303882</v>
      </c>
      <c r="B69" s="83" t="s">
        <v>309</v>
      </c>
      <c r="C69" s="83" t="s">
        <v>310</v>
      </c>
      <c r="D69" s="83" t="s">
        <v>331</v>
      </c>
      <c r="E69" s="83"/>
      <c r="F69" s="84"/>
      <c r="G69" s="83"/>
      <c r="H69" s="79">
        <v>26</v>
      </c>
      <c r="I69" s="91"/>
      <c r="J69" s="79"/>
      <c r="K69" s="83"/>
      <c r="L69" s="87" t="s">
        <v>332</v>
      </c>
      <c r="M69" s="87"/>
      <c r="N69" s="87">
        <f t="shared" si="9"/>
        <v>0.5161</v>
      </c>
      <c r="O69" s="92"/>
      <c r="P69" s="87" t="s">
        <v>333</v>
      </c>
      <c r="Q69" s="87"/>
      <c r="R69" s="87">
        <f t="shared" si="10"/>
        <v>0.4988</v>
      </c>
      <c r="S69" s="83"/>
      <c r="T69" s="73"/>
    </row>
    <row r="70" s="52" customFormat="1" customHeight="1" spans="1:20">
      <c r="A70" s="83">
        <v>126918</v>
      </c>
      <c r="B70" s="83" t="s">
        <v>334</v>
      </c>
      <c r="C70" s="83" t="s">
        <v>335</v>
      </c>
      <c r="D70" s="83" t="s">
        <v>336</v>
      </c>
      <c r="E70" s="83"/>
      <c r="F70" s="84"/>
      <c r="G70" s="83"/>
      <c r="H70" s="79">
        <v>8</v>
      </c>
      <c r="I70" s="91"/>
      <c r="J70" s="79"/>
      <c r="K70" s="83"/>
      <c r="L70" s="87" t="s">
        <v>337</v>
      </c>
      <c r="M70" s="87"/>
      <c r="N70" s="87">
        <f t="shared" si="9"/>
        <v>0.7631</v>
      </c>
      <c r="O70" s="92"/>
      <c r="P70" s="87" t="s">
        <v>338</v>
      </c>
      <c r="Q70" s="87"/>
      <c r="R70" s="87">
        <f t="shared" si="10"/>
        <v>0.6854</v>
      </c>
      <c r="S70" s="83"/>
      <c r="T70" s="73"/>
    </row>
    <row r="71" s="52" customFormat="1" customHeight="1" spans="1:20">
      <c r="A71" s="83">
        <v>126920</v>
      </c>
      <c r="B71" s="83" t="s">
        <v>334</v>
      </c>
      <c r="C71" s="83" t="s">
        <v>335</v>
      </c>
      <c r="D71" s="83" t="s">
        <v>339</v>
      </c>
      <c r="E71" s="83"/>
      <c r="F71" s="84"/>
      <c r="G71" s="83"/>
      <c r="H71" s="79">
        <v>24</v>
      </c>
      <c r="I71" s="91"/>
      <c r="J71" s="79"/>
      <c r="K71" s="83"/>
      <c r="L71" s="87" t="s">
        <v>340</v>
      </c>
      <c r="M71" s="87"/>
      <c r="N71" s="87">
        <f t="shared" si="9"/>
        <v>0.4396</v>
      </c>
      <c r="O71" s="92"/>
      <c r="P71" s="87" t="s">
        <v>265</v>
      </c>
      <c r="Q71" s="87"/>
      <c r="R71" s="87">
        <f t="shared" si="10"/>
        <v>0.345</v>
      </c>
      <c r="S71" s="83"/>
      <c r="T71" s="73"/>
    </row>
    <row r="72" customHeight="1" spans="1:20">
      <c r="A72" s="83">
        <v>126923</v>
      </c>
      <c r="B72" s="83" t="s">
        <v>334</v>
      </c>
      <c r="C72" s="83" t="s">
        <v>335</v>
      </c>
      <c r="D72" s="83" t="s">
        <v>341</v>
      </c>
      <c r="E72" s="83"/>
      <c r="F72" s="84"/>
      <c r="G72" s="83"/>
      <c r="H72" s="79">
        <v>11</v>
      </c>
      <c r="I72" s="91"/>
      <c r="J72" s="79"/>
      <c r="K72" s="83"/>
      <c r="L72" s="87" t="s">
        <v>342</v>
      </c>
      <c r="M72" s="87"/>
      <c r="N72" s="87">
        <f t="shared" si="9"/>
        <v>0.1397</v>
      </c>
      <c r="O72" s="92"/>
      <c r="P72" s="87" t="s">
        <v>343</v>
      </c>
      <c r="Q72" s="87"/>
      <c r="R72" s="87">
        <f t="shared" si="10"/>
        <v>0.1191</v>
      </c>
      <c r="S72" s="83"/>
      <c r="T72" s="73"/>
    </row>
    <row r="73" s="52" customFormat="1" customHeight="1" spans="1:20">
      <c r="A73" s="83">
        <v>126924</v>
      </c>
      <c r="B73" s="83" t="s">
        <v>334</v>
      </c>
      <c r="C73" s="83" t="s">
        <v>335</v>
      </c>
      <c r="D73" s="83" t="s">
        <v>344</v>
      </c>
      <c r="E73" s="83"/>
      <c r="F73" s="84"/>
      <c r="G73" s="83"/>
      <c r="H73" s="79">
        <v>20</v>
      </c>
      <c r="I73" s="91"/>
      <c r="J73" s="79"/>
      <c r="K73" s="83"/>
      <c r="L73" s="87" t="s">
        <v>345</v>
      </c>
      <c r="M73" s="87"/>
      <c r="N73" s="87">
        <f t="shared" si="9"/>
        <v>0.3293</v>
      </c>
      <c r="O73" s="92"/>
      <c r="P73" s="87" t="s">
        <v>346</v>
      </c>
      <c r="Q73" s="87"/>
      <c r="R73" s="87">
        <f t="shared" si="10"/>
        <v>0.2534</v>
      </c>
      <c r="S73" s="83"/>
      <c r="T73" s="73"/>
    </row>
    <row r="74" s="52" customFormat="1" customHeight="1" spans="1:20">
      <c r="A74" s="83">
        <v>126925</v>
      </c>
      <c r="B74" s="83" t="s">
        <v>334</v>
      </c>
      <c r="C74" s="83" t="s">
        <v>335</v>
      </c>
      <c r="D74" s="83" t="s">
        <v>347</v>
      </c>
      <c r="E74" s="83"/>
      <c r="F74" s="84"/>
      <c r="G74" s="83"/>
      <c r="H74" s="79">
        <v>36</v>
      </c>
      <c r="I74" s="91"/>
      <c r="J74" s="79"/>
      <c r="K74" s="83"/>
      <c r="L74" s="87" t="s">
        <v>348</v>
      </c>
      <c r="M74" s="87"/>
      <c r="N74" s="87">
        <f t="shared" si="9"/>
        <v>0.5587</v>
      </c>
      <c r="O74" s="92"/>
      <c r="P74" s="87" t="s">
        <v>349</v>
      </c>
      <c r="Q74" s="87"/>
      <c r="R74" s="87">
        <f t="shared" si="10"/>
        <v>0.4198</v>
      </c>
      <c r="S74" s="83"/>
      <c r="T74" s="73"/>
    </row>
    <row r="75" customHeight="1" spans="1:20">
      <c r="A75" s="83">
        <v>126926</v>
      </c>
      <c r="B75" s="83" t="s">
        <v>334</v>
      </c>
      <c r="C75" s="83" t="s">
        <v>335</v>
      </c>
      <c r="D75" s="83" t="s">
        <v>350</v>
      </c>
      <c r="E75" s="83"/>
      <c r="F75" s="84"/>
      <c r="G75" s="83"/>
      <c r="H75" s="79">
        <v>16</v>
      </c>
      <c r="I75" s="91"/>
      <c r="J75" s="79"/>
      <c r="K75" s="83"/>
      <c r="L75" s="87" t="s">
        <v>351</v>
      </c>
      <c r="M75" s="87"/>
      <c r="N75" s="87">
        <f t="shared" si="9"/>
        <v>0.5392</v>
      </c>
      <c r="O75" s="92"/>
      <c r="P75" s="87" t="s">
        <v>352</v>
      </c>
      <c r="Q75" s="87"/>
      <c r="R75" s="87">
        <f t="shared" si="10"/>
        <v>0.4926</v>
      </c>
      <c r="S75" s="83"/>
      <c r="T75" s="73"/>
    </row>
    <row r="76" s="52" customFormat="1" ht="33" customHeight="1" spans="1:20">
      <c r="A76" s="77">
        <v>2907</v>
      </c>
      <c r="B76" s="77" t="s">
        <v>353</v>
      </c>
      <c r="C76" s="77" t="s">
        <v>354</v>
      </c>
      <c r="D76" s="77" t="s">
        <v>355</v>
      </c>
      <c r="E76" s="77">
        <v>2</v>
      </c>
      <c r="F76" s="78">
        <v>2</v>
      </c>
      <c r="G76" s="79">
        <f t="shared" ref="G76:G122" si="11">E76*F76*30</f>
        <v>120</v>
      </c>
      <c r="H76" s="79">
        <v>50</v>
      </c>
      <c r="I76" s="79">
        <f t="shared" ref="I76:I139" si="12">H76-G76</f>
        <v>-70</v>
      </c>
      <c r="J76" s="86">
        <f t="shared" ref="J76:J139" si="13">H76/G76</f>
        <v>0.416666666666667</v>
      </c>
      <c r="K76" s="87">
        <v>0.7</v>
      </c>
      <c r="L76" s="87" t="s">
        <v>356</v>
      </c>
      <c r="M76" s="87" t="s">
        <v>357</v>
      </c>
      <c r="N76" s="88">
        <f t="shared" si="9"/>
        <v>-0.2228</v>
      </c>
      <c r="O76" s="87">
        <v>0.55</v>
      </c>
      <c r="P76" s="87" t="s">
        <v>358</v>
      </c>
      <c r="Q76" s="87" t="s">
        <v>359</v>
      </c>
      <c r="R76" s="87">
        <f t="shared" si="10"/>
        <v>0.000499999999999945</v>
      </c>
      <c r="S76" s="96" t="s">
        <v>360</v>
      </c>
      <c r="T76" s="73"/>
    </row>
    <row r="77" s="52" customFormat="1" customHeight="1" spans="1:20">
      <c r="A77" s="80">
        <v>1950</v>
      </c>
      <c r="B77" s="80" t="s">
        <v>353</v>
      </c>
      <c r="C77" s="80" t="s">
        <v>354</v>
      </c>
      <c r="D77" s="80" t="s">
        <v>361</v>
      </c>
      <c r="E77" s="80">
        <v>2</v>
      </c>
      <c r="F77" s="81">
        <v>1</v>
      </c>
      <c r="G77" s="82">
        <f t="shared" si="11"/>
        <v>60</v>
      </c>
      <c r="H77" s="82">
        <v>32</v>
      </c>
      <c r="I77" s="82">
        <f t="shared" si="12"/>
        <v>-28</v>
      </c>
      <c r="J77" s="89">
        <f t="shared" si="13"/>
        <v>0.533333333333333</v>
      </c>
      <c r="K77" s="90">
        <v>0.8</v>
      </c>
      <c r="L77" s="90" t="s">
        <v>362</v>
      </c>
      <c r="M77" s="90" t="s">
        <v>363</v>
      </c>
      <c r="N77" s="90">
        <f t="shared" si="9"/>
        <v>-0.0145</v>
      </c>
      <c r="O77" s="90">
        <v>0.584833433693718</v>
      </c>
      <c r="P77" s="90" t="s">
        <v>364</v>
      </c>
      <c r="Q77" s="90" t="s">
        <v>365</v>
      </c>
      <c r="R77" s="90">
        <f t="shared" si="10"/>
        <v>-0.0109</v>
      </c>
      <c r="S77" s="83"/>
      <c r="T77" s="73"/>
    </row>
    <row r="78" customHeight="1" spans="1:20">
      <c r="A78" s="77">
        <v>106399</v>
      </c>
      <c r="B78" s="77" t="s">
        <v>353</v>
      </c>
      <c r="C78" s="77" t="s">
        <v>354</v>
      </c>
      <c r="D78" s="77" t="s">
        <v>366</v>
      </c>
      <c r="E78" s="77">
        <v>3</v>
      </c>
      <c r="F78" s="78">
        <v>1.5</v>
      </c>
      <c r="G78" s="79">
        <f t="shared" si="11"/>
        <v>135</v>
      </c>
      <c r="H78" s="79">
        <v>80</v>
      </c>
      <c r="I78" s="79">
        <f t="shared" si="12"/>
        <v>-55</v>
      </c>
      <c r="J78" s="86">
        <f t="shared" si="13"/>
        <v>0.592592592592593</v>
      </c>
      <c r="K78" s="87">
        <v>0.863</v>
      </c>
      <c r="L78" s="87" t="s">
        <v>367</v>
      </c>
      <c r="M78" s="87" t="s">
        <v>368</v>
      </c>
      <c r="N78" s="87">
        <f t="shared" si="9"/>
        <v>0.0254</v>
      </c>
      <c r="O78" s="87">
        <v>0.747652631578947</v>
      </c>
      <c r="P78" s="87" t="s">
        <v>369</v>
      </c>
      <c r="Q78" s="87" t="s">
        <v>370</v>
      </c>
      <c r="R78" s="87">
        <f t="shared" si="10"/>
        <v>0.0167999999999999</v>
      </c>
      <c r="S78" s="83"/>
      <c r="T78" s="73"/>
    </row>
    <row r="79" s="52" customFormat="1" customHeight="1" spans="1:20">
      <c r="A79" s="77">
        <v>2113</v>
      </c>
      <c r="B79" s="77" t="s">
        <v>353</v>
      </c>
      <c r="C79" s="77" t="s">
        <v>354</v>
      </c>
      <c r="D79" s="77" t="s">
        <v>371</v>
      </c>
      <c r="E79" s="77">
        <v>3</v>
      </c>
      <c r="F79" s="78">
        <v>1.5</v>
      </c>
      <c r="G79" s="79">
        <f t="shared" si="11"/>
        <v>135</v>
      </c>
      <c r="H79" s="79">
        <v>82</v>
      </c>
      <c r="I79" s="79">
        <f t="shared" si="12"/>
        <v>-53</v>
      </c>
      <c r="J79" s="86">
        <f t="shared" si="13"/>
        <v>0.607407407407407</v>
      </c>
      <c r="K79" s="87">
        <v>0.8291</v>
      </c>
      <c r="L79" s="87" t="s">
        <v>153</v>
      </c>
      <c r="M79" s="87" t="s">
        <v>372</v>
      </c>
      <c r="N79" s="87">
        <f t="shared" si="9"/>
        <v>0.0187999999999999</v>
      </c>
      <c r="O79" s="87">
        <v>0.615860548184866</v>
      </c>
      <c r="P79" s="87" t="s">
        <v>373</v>
      </c>
      <c r="Q79" s="87" t="s">
        <v>374</v>
      </c>
      <c r="R79" s="87">
        <f t="shared" si="10"/>
        <v>0.00619999999999998</v>
      </c>
      <c r="S79" s="83"/>
      <c r="T79" s="73"/>
    </row>
    <row r="80" customHeight="1" spans="1:20">
      <c r="A80" s="77">
        <v>2751</v>
      </c>
      <c r="B80" s="77" t="s">
        <v>353</v>
      </c>
      <c r="C80" s="77" t="s">
        <v>354</v>
      </c>
      <c r="D80" s="77" t="s">
        <v>375</v>
      </c>
      <c r="E80" s="77">
        <v>1</v>
      </c>
      <c r="F80" s="78">
        <v>3</v>
      </c>
      <c r="G80" s="79">
        <f t="shared" si="11"/>
        <v>90</v>
      </c>
      <c r="H80" s="79">
        <v>57</v>
      </c>
      <c r="I80" s="79">
        <f t="shared" si="12"/>
        <v>-33</v>
      </c>
      <c r="J80" s="86">
        <f t="shared" si="13"/>
        <v>0.633333333333333</v>
      </c>
      <c r="K80" s="87">
        <v>0.8468</v>
      </c>
      <c r="L80" s="87" t="s">
        <v>376</v>
      </c>
      <c r="M80" s="87" t="s">
        <v>377</v>
      </c>
      <c r="N80" s="87">
        <f t="shared" si="9"/>
        <v>0.0355999999999999</v>
      </c>
      <c r="O80" s="87">
        <v>0.687392329000639</v>
      </c>
      <c r="P80" s="87" t="s">
        <v>378</v>
      </c>
      <c r="Q80" s="87" t="s">
        <v>379</v>
      </c>
      <c r="R80" s="87">
        <f t="shared" si="10"/>
        <v>0.0308</v>
      </c>
      <c r="S80" s="83"/>
      <c r="T80" s="73"/>
    </row>
    <row r="81" s="52" customFormat="1" customHeight="1" spans="1:20">
      <c r="A81" s="80">
        <v>2717</v>
      </c>
      <c r="B81" s="80" t="s">
        <v>353</v>
      </c>
      <c r="C81" s="80" t="s">
        <v>354</v>
      </c>
      <c r="D81" s="80" t="s">
        <v>380</v>
      </c>
      <c r="E81" s="80">
        <v>2</v>
      </c>
      <c r="F81" s="81">
        <v>1</v>
      </c>
      <c r="G81" s="82">
        <f t="shared" si="11"/>
        <v>60</v>
      </c>
      <c r="H81" s="82">
        <v>43</v>
      </c>
      <c r="I81" s="82">
        <f t="shared" si="12"/>
        <v>-17</v>
      </c>
      <c r="J81" s="89">
        <f t="shared" si="13"/>
        <v>0.716666666666667</v>
      </c>
      <c r="K81" s="90">
        <v>0.8354</v>
      </c>
      <c r="L81" s="90" t="s">
        <v>381</v>
      </c>
      <c r="M81" s="90" t="s">
        <v>179</v>
      </c>
      <c r="N81" s="90">
        <f t="shared" si="9"/>
        <v>-0.0602</v>
      </c>
      <c r="O81" s="90">
        <v>0.709095698924731</v>
      </c>
      <c r="P81" s="90" t="s">
        <v>382</v>
      </c>
      <c r="Q81" s="90" t="s">
        <v>383</v>
      </c>
      <c r="R81" s="90">
        <f t="shared" si="10"/>
        <v>-0.0305</v>
      </c>
      <c r="S81" s="83"/>
      <c r="T81" s="73"/>
    </row>
    <row r="82" s="52" customFormat="1" customHeight="1" spans="1:20">
      <c r="A82" s="77">
        <v>103639</v>
      </c>
      <c r="B82" s="77" t="s">
        <v>353</v>
      </c>
      <c r="C82" s="77" t="s">
        <v>354</v>
      </c>
      <c r="D82" s="77" t="s">
        <v>384</v>
      </c>
      <c r="E82" s="77">
        <v>2</v>
      </c>
      <c r="F82" s="78">
        <v>2</v>
      </c>
      <c r="G82" s="79">
        <f t="shared" si="11"/>
        <v>120</v>
      </c>
      <c r="H82" s="79">
        <v>103</v>
      </c>
      <c r="I82" s="79">
        <f t="shared" si="12"/>
        <v>-17</v>
      </c>
      <c r="J82" s="86">
        <f t="shared" si="13"/>
        <v>0.858333333333333</v>
      </c>
      <c r="K82" s="87">
        <v>0.8</v>
      </c>
      <c r="L82" s="87" t="s">
        <v>385</v>
      </c>
      <c r="M82" s="87" t="s">
        <v>386</v>
      </c>
      <c r="N82" s="87">
        <f t="shared" si="9"/>
        <v>0.0456000000000001</v>
      </c>
      <c r="O82" s="87">
        <v>0.628980749574106</v>
      </c>
      <c r="P82" s="87" t="s">
        <v>387</v>
      </c>
      <c r="Q82" s="87" t="s">
        <v>388</v>
      </c>
      <c r="R82" s="87">
        <f t="shared" si="10"/>
        <v>0.0357999999999999</v>
      </c>
      <c r="S82" s="83"/>
      <c r="T82" s="73"/>
    </row>
    <row r="83" s="52" customFormat="1" customHeight="1" spans="1:20">
      <c r="A83" s="77">
        <v>2153</v>
      </c>
      <c r="B83" s="77" t="s">
        <v>353</v>
      </c>
      <c r="C83" s="77" t="s">
        <v>354</v>
      </c>
      <c r="D83" s="77" t="s">
        <v>389</v>
      </c>
      <c r="E83" s="77">
        <v>2</v>
      </c>
      <c r="F83" s="78">
        <v>2.5</v>
      </c>
      <c r="G83" s="79">
        <f t="shared" si="11"/>
        <v>150</v>
      </c>
      <c r="H83" s="79">
        <v>132</v>
      </c>
      <c r="I83" s="79">
        <f t="shared" si="12"/>
        <v>-18</v>
      </c>
      <c r="J83" s="86">
        <f t="shared" si="13"/>
        <v>0.88</v>
      </c>
      <c r="K83" s="87">
        <v>0.6</v>
      </c>
      <c r="L83" s="87" t="s">
        <v>390</v>
      </c>
      <c r="M83" s="87" t="s">
        <v>391</v>
      </c>
      <c r="N83" s="87">
        <f t="shared" si="9"/>
        <v>0.0372</v>
      </c>
      <c r="O83" s="87">
        <v>0.55</v>
      </c>
      <c r="P83" s="87" t="s">
        <v>392</v>
      </c>
      <c r="Q83" s="87" t="s">
        <v>393</v>
      </c>
      <c r="R83" s="87">
        <f t="shared" si="10"/>
        <v>0.0378</v>
      </c>
      <c r="S83" s="83"/>
      <c r="T83" s="73"/>
    </row>
    <row r="84" s="52" customFormat="1" customHeight="1" spans="1:20">
      <c r="A84" s="77">
        <v>138202</v>
      </c>
      <c r="B84" s="77" t="s">
        <v>353</v>
      </c>
      <c r="C84" s="77" t="s">
        <v>354</v>
      </c>
      <c r="D84" s="77" t="s">
        <v>394</v>
      </c>
      <c r="E84" s="77">
        <v>2</v>
      </c>
      <c r="F84" s="78">
        <v>3</v>
      </c>
      <c r="G84" s="79">
        <f t="shared" si="11"/>
        <v>180</v>
      </c>
      <c r="H84" s="79">
        <v>159</v>
      </c>
      <c r="I84" s="79">
        <f t="shared" si="12"/>
        <v>-21</v>
      </c>
      <c r="J84" s="86">
        <f t="shared" si="13"/>
        <v>0.883333333333333</v>
      </c>
      <c r="K84" s="87">
        <v>0.7</v>
      </c>
      <c r="L84" s="87" t="s">
        <v>395</v>
      </c>
      <c r="M84" s="87" t="s">
        <v>396</v>
      </c>
      <c r="N84" s="87">
        <f t="shared" si="9"/>
        <v>0.00319999999999987</v>
      </c>
      <c r="O84" s="87">
        <v>0.55</v>
      </c>
      <c r="P84" s="87" t="s">
        <v>397</v>
      </c>
      <c r="Q84" s="87" t="s">
        <v>398</v>
      </c>
      <c r="R84" s="87">
        <f t="shared" si="10"/>
        <v>0.0214</v>
      </c>
      <c r="S84" s="83"/>
      <c r="T84" s="73"/>
    </row>
    <row r="85" s="52" customFormat="1" customHeight="1" spans="1:20">
      <c r="A85" s="77">
        <v>2755</v>
      </c>
      <c r="B85" s="77" t="s">
        <v>353</v>
      </c>
      <c r="C85" s="77" t="s">
        <v>354</v>
      </c>
      <c r="D85" s="77" t="s">
        <v>399</v>
      </c>
      <c r="E85" s="77">
        <v>3</v>
      </c>
      <c r="F85" s="78">
        <v>1.5</v>
      </c>
      <c r="G85" s="79">
        <f t="shared" si="11"/>
        <v>135</v>
      </c>
      <c r="H85" s="79">
        <v>122</v>
      </c>
      <c r="I85" s="79">
        <f t="shared" si="12"/>
        <v>-13</v>
      </c>
      <c r="J85" s="86">
        <f t="shared" si="13"/>
        <v>0.903703703703704</v>
      </c>
      <c r="K85" s="87">
        <v>0.8614</v>
      </c>
      <c r="L85" s="87" t="s">
        <v>400</v>
      </c>
      <c r="M85" s="87" t="s">
        <v>401</v>
      </c>
      <c r="N85" s="88">
        <f t="shared" si="9"/>
        <v>-0.00840000000000007</v>
      </c>
      <c r="O85" s="87">
        <v>0.693752442159383</v>
      </c>
      <c r="P85" s="87" t="s">
        <v>402</v>
      </c>
      <c r="Q85" s="87" t="s">
        <v>403</v>
      </c>
      <c r="R85" s="87">
        <f t="shared" si="10"/>
        <v>0.0140000000000001</v>
      </c>
      <c r="S85" s="83"/>
      <c r="T85" s="73"/>
    </row>
    <row r="86" s="52" customFormat="1" customHeight="1" spans="1:20">
      <c r="A86" s="77">
        <v>101453</v>
      </c>
      <c r="B86" s="77" t="s">
        <v>353</v>
      </c>
      <c r="C86" s="77" t="s">
        <v>354</v>
      </c>
      <c r="D86" s="77" t="s">
        <v>404</v>
      </c>
      <c r="E86" s="77">
        <v>2</v>
      </c>
      <c r="F86" s="78">
        <v>2</v>
      </c>
      <c r="G86" s="79">
        <f t="shared" si="11"/>
        <v>120</v>
      </c>
      <c r="H86" s="79">
        <v>114</v>
      </c>
      <c r="I86" s="79">
        <f t="shared" si="12"/>
        <v>-6</v>
      </c>
      <c r="J86" s="86">
        <f t="shared" si="13"/>
        <v>0.95</v>
      </c>
      <c r="K86" s="87">
        <v>0.8</v>
      </c>
      <c r="L86" s="87" t="s">
        <v>405</v>
      </c>
      <c r="M86" s="87" t="s">
        <v>406</v>
      </c>
      <c r="N86" s="87">
        <f t="shared" si="9"/>
        <v>0.0326000000000001</v>
      </c>
      <c r="O86" s="87">
        <v>0.606410347710961</v>
      </c>
      <c r="P86" s="87" t="s">
        <v>407</v>
      </c>
      <c r="Q86" s="87" t="s">
        <v>301</v>
      </c>
      <c r="R86" s="87">
        <f t="shared" si="10"/>
        <v>0.0178</v>
      </c>
      <c r="S86" s="83"/>
      <c r="T86" s="73"/>
    </row>
    <row r="87" s="52" customFormat="1" customHeight="1" spans="1:20">
      <c r="A87" s="77">
        <v>105751</v>
      </c>
      <c r="B87" s="77" t="s">
        <v>353</v>
      </c>
      <c r="C87" s="77" t="s">
        <v>354</v>
      </c>
      <c r="D87" s="77" t="s">
        <v>408</v>
      </c>
      <c r="E87" s="77">
        <v>2</v>
      </c>
      <c r="F87" s="78">
        <v>1</v>
      </c>
      <c r="G87" s="79">
        <f t="shared" si="11"/>
        <v>60</v>
      </c>
      <c r="H87" s="79">
        <v>57</v>
      </c>
      <c r="I87" s="79">
        <f t="shared" si="12"/>
        <v>-3</v>
      </c>
      <c r="J87" s="86">
        <f t="shared" si="13"/>
        <v>0.95</v>
      </c>
      <c r="K87" s="87">
        <v>0.6</v>
      </c>
      <c r="L87" s="87" t="s">
        <v>409</v>
      </c>
      <c r="M87" s="87" t="s">
        <v>410</v>
      </c>
      <c r="N87" s="88">
        <f t="shared" si="9"/>
        <v>-0.0468000000000001</v>
      </c>
      <c r="O87" s="87">
        <v>0.55</v>
      </c>
      <c r="P87" s="87" t="s">
        <v>411</v>
      </c>
      <c r="Q87" s="87" t="s">
        <v>412</v>
      </c>
      <c r="R87" s="87">
        <f t="shared" si="10"/>
        <v>0.00509999999999994</v>
      </c>
      <c r="S87" s="83"/>
      <c r="T87" s="73"/>
    </row>
    <row r="88" s="52" customFormat="1" customHeight="1" spans="1:20">
      <c r="A88" s="80">
        <v>2722</v>
      </c>
      <c r="B88" s="80" t="s">
        <v>353</v>
      </c>
      <c r="C88" s="80" t="s">
        <v>354</v>
      </c>
      <c r="D88" s="80" t="s">
        <v>413</v>
      </c>
      <c r="E88" s="80">
        <v>2</v>
      </c>
      <c r="F88" s="81">
        <v>1.5</v>
      </c>
      <c r="G88" s="82">
        <f t="shared" si="11"/>
        <v>90</v>
      </c>
      <c r="H88" s="82">
        <v>90</v>
      </c>
      <c r="I88" s="82">
        <f t="shared" si="12"/>
        <v>0</v>
      </c>
      <c r="J88" s="89">
        <f t="shared" si="13"/>
        <v>1</v>
      </c>
      <c r="K88" s="90">
        <v>0.8</v>
      </c>
      <c r="L88" s="90" t="s">
        <v>414</v>
      </c>
      <c r="M88" s="90" t="s">
        <v>415</v>
      </c>
      <c r="N88" s="90">
        <f t="shared" si="9"/>
        <v>-0.0364</v>
      </c>
      <c r="O88" s="90">
        <v>0.628873339544789</v>
      </c>
      <c r="P88" s="90" t="s">
        <v>416</v>
      </c>
      <c r="Q88" s="90" t="s">
        <v>417</v>
      </c>
      <c r="R88" s="90">
        <f t="shared" si="10"/>
        <v>-0.00669999999999993</v>
      </c>
      <c r="S88" s="83"/>
      <c r="T88" s="73"/>
    </row>
    <row r="89" s="52" customFormat="1" customHeight="1" spans="1:20">
      <c r="A89" s="83">
        <v>2304</v>
      </c>
      <c r="B89" s="77" t="s">
        <v>353</v>
      </c>
      <c r="C89" s="77" t="s">
        <v>354</v>
      </c>
      <c r="D89" s="83" t="s">
        <v>418</v>
      </c>
      <c r="E89" s="77">
        <v>2</v>
      </c>
      <c r="F89" s="84">
        <v>2</v>
      </c>
      <c r="G89" s="79">
        <f t="shared" si="11"/>
        <v>120</v>
      </c>
      <c r="H89" s="79">
        <v>123</v>
      </c>
      <c r="I89" s="79">
        <f t="shared" si="12"/>
        <v>3</v>
      </c>
      <c r="J89" s="86">
        <f t="shared" si="13"/>
        <v>1.025</v>
      </c>
      <c r="K89" s="87">
        <v>0.8</v>
      </c>
      <c r="L89" s="87" t="s">
        <v>419</v>
      </c>
      <c r="M89" s="87" t="s">
        <v>420</v>
      </c>
      <c r="N89" s="87">
        <f t="shared" si="9"/>
        <v>0.0765000000000001</v>
      </c>
      <c r="O89" s="87">
        <v>0.6</v>
      </c>
      <c r="P89" s="87" t="s">
        <v>421</v>
      </c>
      <c r="Q89" s="87" t="s">
        <v>422</v>
      </c>
      <c r="R89" s="87">
        <f t="shared" si="10"/>
        <v>0.0249</v>
      </c>
      <c r="S89" s="83"/>
      <c r="T89" s="73"/>
    </row>
    <row r="90" s="52" customFormat="1" customHeight="1" spans="1:20">
      <c r="A90" s="80">
        <v>104429</v>
      </c>
      <c r="B90" s="80" t="s">
        <v>353</v>
      </c>
      <c r="C90" s="80" t="s">
        <v>354</v>
      </c>
      <c r="D90" s="80" t="s">
        <v>423</v>
      </c>
      <c r="E90" s="80">
        <v>2</v>
      </c>
      <c r="F90" s="81">
        <v>1</v>
      </c>
      <c r="G90" s="82">
        <f t="shared" si="11"/>
        <v>60</v>
      </c>
      <c r="H90" s="82">
        <v>62</v>
      </c>
      <c r="I90" s="82">
        <f t="shared" si="12"/>
        <v>2</v>
      </c>
      <c r="J90" s="89">
        <f t="shared" si="13"/>
        <v>1.03333333333333</v>
      </c>
      <c r="K90" s="90">
        <v>0.8559</v>
      </c>
      <c r="L90" s="90" t="s">
        <v>424</v>
      </c>
      <c r="M90" s="90" t="s">
        <v>425</v>
      </c>
      <c r="N90" s="90">
        <f t="shared" si="9"/>
        <v>-0.0856</v>
      </c>
      <c r="O90" s="90">
        <v>0.712093069423235</v>
      </c>
      <c r="P90" s="90" t="s">
        <v>426</v>
      </c>
      <c r="Q90" s="90" t="s">
        <v>396</v>
      </c>
      <c r="R90" s="90">
        <f t="shared" si="10"/>
        <v>-0.0281</v>
      </c>
      <c r="S90" s="83"/>
      <c r="T90" s="73"/>
    </row>
    <row r="91" s="52" customFormat="1" customHeight="1" spans="1:20">
      <c r="A91" s="77">
        <v>2729</v>
      </c>
      <c r="B91" s="77" t="s">
        <v>353</v>
      </c>
      <c r="C91" s="77" t="s">
        <v>354</v>
      </c>
      <c r="D91" s="77" t="s">
        <v>427</v>
      </c>
      <c r="E91" s="77">
        <v>2</v>
      </c>
      <c r="F91" s="78">
        <v>1.5</v>
      </c>
      <c r="G91" s="79">
        <f t="shared" si="11"/>
        <v>90</v>
      </c>
      <c r="H91" s="79">
        <v>98</v>
      </c>
      <c r="I91" s="79">
        <f t="shared" si="12"/>
        <v>8</v>
      </c>
      <c r="J91" s="86">
        <f t="shared" si="13"/>
        <v>1.08888888888889</v>
      </c>
      <c r="K91" s="87">
        <v>0.8</v>
      </c>
      <c r="L91" s="87" t="s">
        <v>428</v>
      </c>
      <c r="M91" s="87" t="s">
        <v>429</v>
      </c>
      <c r="N91" s="87">
        <f t="shared" si="9"/>
        <v>0.0516</v>
      </c>
      <c r="O91" s="87">
        <v>0.611862441789836</v>
      </c>
      <c r="P91" s="87" t="s">
        <v>430</v>
      </c>
      <c r="Q91" s="87" t="s">
        <v>431</v>
      </c>
      <c r="R91" s="87">
        <f t="shared" si="10"/>
        <v>0.0336000000000001</v>
      </c>
      <c r="S91" s="83"/>
      <c r="T91" s="73"/>
    </row>
    <row r="92" s="52" customFormat="1" customHeight="1" spans="1:20">
      <c r="A92" s="80">
        <v>2741</v>
      </c>
      <c r="B92" s="80" t="s">
        <v>353</v>
      </c>
      <c r="C92" s="80" t="s">
        <v>354</v>
      </c>
      <c r="D92" s="80" t="s">
        <v>432</v>
      </c>
      <c r="E92" s="80">
        <v>3</v>
      </c>
      <c r="F92" s="81">
        <v>2</v>
      </c>
      <c r="G92" s="82">
        <f t="shared" si="11"/>
        <v>180</v>
      </c>
      <c r="H92" s="82">
        <v>202</v>
      </c>
      <c r="I92" s="82">
        <f t="shared" si="12"/>
        <v>22</v>
      </c>
      <c r="J92" s="89">
        <f t="shared" si="13"/>
        <v>1.12222222222222</v>
      </c>
      <c r="K92" s="90">
        <v>0.7</v>
      </c>
      <c r="L92" s="90" t="s">
        <v>433</v>
      </c>
      <c r="M92" s="90" t="s">
        <v>434</v>
      </c>
      <c r="N92" s="90">
        <f t="shared" si="9"/>
        <v>-0.00969999999999993</v>
      </c>
      <c r="O92" s="90">
        <v>0.55</v>
      </c>
      <c r="P92" s="90" t="s">
        <v>435</v>
      </c>
      <c r="Q92" s="90" t="s">
        <v>436</v>
      </c>
      <c r="R92" s="90">
        <f t="shared" si="10"/>
        <v>-0.0025</v>
      </c>
      <c r="S92" s="83"/>
      <c r="T92" s="73"/>
    </row>
    <row r="93" s="52" customFormat="1" customHeight="1" spans="1:20">
      <c r="A93" s="77">
        <v>2414</v>
      </c>
      <c r="B93" s="77" t="s">
        <v>353</v>
      </c>
      <c r="C93" s="77" t="s">
        <v>354</v>
      </c>
      <c r="D93" s="77" t="s">
        <v>437</v>
      </c>
      <c r="E93" s="77">
        <v>2</v>
      </c>
      <c r="F93" s="78">
        <v>1</v>
      </c>
      <c r="G93" s="79">
        <f t="shared" si="11"/>
        <v>60</v>
      </c>
      <c r="H93" s="79">
        <v>68</v>
      </c>
      <c r="I93" s="79">
        <f t="shared" si="12"/>
        <v>8</v>
      </c>
      <c r="J93" s="86">
        <f t="shared" si="13"/>
        <v>1.13333333333333</v>
      </c>
      <c r="K93" s="87">
        <v>0.8</v>
      </c>
      <c r="L93" s="87" t="s">
        <v>438</v>
      </c>
      <c r="M93" s="87" t="s">
        <v>439</v>
      </c>
      <c r="N93" s="87">
        <f t="shared" si="9"/>
        <v>0.000499999999999945</v>
      </c>
      <c r="O93" s="87">
        <v>0.641944129777289</v>
      </c>
      <c r="P93" s="87" t="s">
        <v>440</v>
      </c>
      <c r="Q93" s="87" t="s">
        <v>441</v>
      </c>
      <c r="R93" s="87">
        <f t="shared" si="10"/>
        <v>0.0461999999999999</v>
      </c>
      <c r="S93" s="83"/>
      <c r="T93" s="73"/>
    </row>
    <row r="94" s="52" customFormat="1" customHeight="1" spans="1:20">
      <c r="A94" s="80">
        <v>2738</v>
      </c>
      <c r="B94" s="80" t="s">
        <v>353</v>
      </c>
      <c r="C94" s="80" t="s">
        <v>354</v>
      </c>
      <c r="D94" s="80" t="s">
        <v>442</v>
      </c>
      <c r="E94" s="80">
        <v>4</v>
      </c>
      <c r="F94" s="81">
        <v>1.5</v>
      </c>
      <c r="G94" s="82">
        <f t="shared" si="11"/>
        <v>180</v>
      </c>
      <c r="H94" s="82">
        <v>215</v>
      </c>
      <c r="I94" s="82">
        <f t="shared" si="12"/>
        <v>35</v>
      </c>
      <c r="J94" s="89">
        <f t="shared" si="13"/>
        <v>1.19444444444444</v>
      </c>
      <c r="K94" s="90">
        <v>0.8</v>
      </c>
      <c r="L94" s="90" t="s">
        <v>443</v>
      </c>
      <c r="M94" s="90" t="s">
        <v>444</v>
      </c>
      <c r="N94" s="90">
        <f t="shared" si="9"/>
        <v>-0.0131999999999999</v>
      </c>
      <c r="O94" s="90">
        <v>0.6</v>
      </c>
      <c r="P94" s="90" t="s">
        <v>445</v>
      </c>
      <c r="Q94" s="90" t="s">
        <v>446</v>
      </c>
      <c r="R94" s="90">
        <f t="shared" si="10"/>
        <v>-0.00579999999999992</v>
      </c>
      <c r="S94" s="83"/>
      <c r="T94" s="73"/>
    </row>
    <row r="95" s="52" customFormat="1" customHeight="1" spans="1:20">
      <c r="A95" s="80">
        <v>118951</v>
      </c>
      <c r="B95" s="80" t="s">
        <v>353</v>
      </c>
      <c r="C95" s="80" t="s">
        <v>354</v>
      </c>
      <c r="D95" s="80" t="s">
        <v>447</v>
      </c>
      <c r="E95" s="80">
        <v>2</v>
      </c>
      <c r="F95" s="81">
        <v>1</v>
      </c>
      <c r="G95" s="82">
        <f t="shared" si="11"/>
        <v>60</v>
      </c>
      <c r="H95" s="82">
        <v>72</v>
      </c>
      <c r="I95" s="82">
        <f t="shared" si="12"/>
        <v>12</v>
      </c>
      <c r="J95" s="89">
        <f t="shared" si="13"/>
        <v>1.2</v>
      </c>
      <c r="K95" s="90">
        <v>0.7</v>
      </c>
      <c r="L95" s="90" t="s">
        <v>448</v>
      </c>
      <c r="M95" s="90" t="s">
        <v>449</v>
      </c>
      <c r="N95" s="90">
        <f t="shared" si="9"/>
        <v>-0.0482999999999999</v>
      </c>
      <c r="O95" s="90">
        <v>0.6</v>
      </c>
      <c r="P95" s="90" t="s">
        <v>450</v>
      </c>
      <c r="Q95" s="90" t="s">
        <v>451</v>
      </c>
      <c r="R95" s="90">
        <f t="shared" si="10"/>
        <v>-0.0392</v>
      </c>
      <c r="S95" s="83"/>
      <c r="T95" s="73"/>
    </row>
    <row r="96" s="52" customFormat="1" customHeight="1" spans="1:20">
      <c r="A96" s="80">
        <v>119263</v>
      </c>
      <c r="B96" s="80" t="s">
        <v>353</v>
      </c>
      <c r="C96" s="80" t="s">
        <v>354</v>
      </c>
      <c r="D96" s="80" t="s">
        <v>452</v>
      </c>
      <c r="E96" s="80">
        <v>2</v>
      </c>
      <c r="F96" s="81">
        <v>1</v>
      </c>
      <c r="G96" s="82">
        <f t="shared" si="11"/>
        <v>60</v>
      </c>
      <c r="H96" s="82">
        <v>74</v>
      </c>
      <c r="I96" s="82">
        <f t="shared" si="12"/>
        <v>14</v>
      </c>
      <c r="J96" s="89">
        <f t="shared" si="13"/>
        <v>1.23333333333333</v>
      </c>
      <c r="K96" s="90">
        <v>0.8607</v>
      </c>
      <c r="L96" s="90" t="s">
        <v>453</v>
      </c>
      <c r="M96" s="90" t="s">
        <v>454</v>
      </c>
      <c r="N96" s="90">
        <f t="shared" si="9"/>
        <v>-0.0125999999999999</v>
      </c>
      <c r="O96" s="90">
        <v>0.718603660366037</v>
      </c>
      <c r="P96" s="90" t="s">
        <v>455</v>
      </c>
      <c r="Q96" s="90" t="s">
        <v>456</v>
      </c>
      <c r="R96" s="90">
        <f t="shared" si="10"/>
        <v>-0.00300000000000011</v>
      </c>
      <c r="S96" s="83"/>
      <c r="T96" s="73"/>
    </row>
    <row r="97" s="52" customFormat="1" customHeight="1" spans="1:20">
      <c r="A97" s="77">
        <v>113025</v>
      </c>
      <c r="B97" s="77" t="s">
        <v>353</v>
      </c>
      <c r="C97" s="77" t="s">
        <v>354</v>
      </c>
      <c r="D97" s="77" t="s">
        <v>457</v>
      </c>
      <c r="E97" s="77">
        <v>2</v>
      </c>
      <c r="F97" s="78">
        <v>1</v>
      </c>
      <c r="G97" s="79">
        <f t="shared" si="11"/>
        <v>60</v>
      </c>
      <c r="H97" s="79">
        <v>79</v>
      </c>
      <c r="I97" s="79">
        <f t="shared" si="12"/>
        <v>19</v>
      </c>
      <c r="J97" s="86">
        <f t="shared" si="13"/>
        <v>1.31666666666667</v>
      </c>
      <c r="K97" s="87">
        <v>0.8396</v>
      </c>
      <c r="L97" s="87" t="s">
        <v>458</v>
      </c>
      <c r="M97" s="87" t="s">
        <v>459</v>
      </c>
      <c r="N97" s="87">
        <f t="shared" si="9"/>
        <v>0.00719999999999998</v>
      </c>
      <c r="O97" s="87">
        <v>0.668066490281876</v>
      </c>
      <c r="P97" s="87" t="s">
        <v>460</v>
      </c>
      <c r="Q97" s="87" t="s">
        <v>461</v>
      </c>
      <c r="R97" s="87">
        <f t="shared" si="10"/>
        <v>0.0553999999999999</v>
      </c>
      <c r="S97" s="83"/>
      <c r="T97" s="73"/>
    </row>
    <row r="98" s="52" customFormat="1" customHeight="1" spans="1:20">
      <c r="A98" s="77">
        <v>114286</v>
      </c>
      <c r="B98" s="77" t="s">
        <v>353</v>
      </c>
      <c r="C98" s="77" t="s">
        <v>354</v>
      </c>
      <c r="D98" s="77" t="s">
        <v>462</v>
      </c>
      <c r="E98" s="77">
        <v>3</v>
      </c>
      <c r="F98" s="78">
        <v>1.5</v>
      </c>
      <c r="G98" s="79">
        <f t="shared" si="11"/>
        <v>135</v>
      </c>
      <c r="H98" s="79">
        <v>178</v>
      </c>
      <c r="I98" s="79">
        <f t="shared" si="12"/>
        <v>43</v>
      </c>
      <c r="J98" s="86">
        <f t="shared" si="13"/>
        <v>1.31851851851852</v>
      </c>
      <c r="K98" s="87">
        <v>0.8</v>
      </c>
      <c r="L98" s="87" t="s">
        <v>463</v>
      </c>
      <c r="M98" s="87" t="s">
        <v>464</v>
      </c>
      <c r="N98" s="88">
        <f t="shared" si="9"/>
        <v>-0.0196999999999999</v>
      </c>
      <c r="O98" s="87">
        <v>0.6</v>
      </c>
      <c r="P98" s="87" t="s">
        <v>465</v>
      </c>
      <c r="Q98" s="87" t="s">
        <v>466</v>
      </c>
      <c r="R98" s="87">
        <f t="shared" si="10"/>
        <v>0.00750000000000001</v>
      </c>
      <c r="S98" s="83"/>
      <c r="T98" s="73"/>
    </row>
    <row r="99" s="52" customFormat="1" customHeight="1" spans="1:20">
      <c r="A99" s="80">
        <v>2771</v>
      </c>
      <c r="B99" s="80" t="s">
        <v>353</v>
      </c>
      <c r="C99" s="80" t="s">
        <v>354</v>
      </c>
      <c r="D99" s="80" t="s">
        <v>467</v>
      </c>
      <c r="E99" s="80">
        <v>2</v>
      </c>
      <c r="F99" s="81">
        <v>1</v>
      </c>
      <c r="G99" s="82">
        <f t="shared" si="11"/>
        <v>60</v>
      </c>
      <c r="H99" s="82">
        <v>80</v>
      </c>
      <c r="I99" s="82">
        <f t="shared" si="12"/>
        <v>20</v>
      </c>
      <c r="J99" s="89">
        <f t="shared" si="13"/>
        <v>1.33333333333333</v>
      </c>
      <c r="K99" s="90">
        <v>0.88</v>
      </c>
      <c r="L99" s="90" t="s">
        <v>106</v>
      </c>
      <c r="M99" s="90" t="s">
        <v>468</v>
      </c>
      <c r="N99" s="90">
        <f t="shared" si="9"/>
        <v>-0.0731999999999999</v>
      </c>
      <c r="O99" s="90">
        <v>0.8</v>
      </c>
      <c r="P99" s="90" t="s">
        <v>469</v>
      </c>
      <c r="Q99" s="90" t="s">
        <v>470</v>
      </c>
      <c r="R99" s="90">
        <f t="shared" si="10"/>
        <v>-0.0741000000000001</v>
      </c>
      <c r="S99" s="83"/>
      <c r="T99" s="73"/>
    </row>
    <row r="100" s="52" customFormat="1" customHeight="1" spans="1:20">
      <c r="A100" s="77">
        <v>113833</v>
      </c>
      <c r="B100" s="77" t="s">
        <v>353</v>
      </c>
      <c r="C100" s="77" t="s">
        <v>354</v>
      </c>
      <c r="D100" s="77" t="s">
        <v>471</v>
      </c>
      <c r="E100" s="77">
        <v>2</v>
      </c>
      <c r="F100" s="78">
        <v>2</v>
      </c>
      <c r="G100" s="79">
        <f t="shared" si="11"/>
        <v>120</v>
      </c>
      <c r="H100" s="79">
        <v>162</v>
      </c>
      <c r="I100" s="79">
        <f t="shared" si="12"/>
        <v>42</v>
      </c>
      <c r="J100" s="86">
        <f t="shared" si="13"/>
        <v>1.35</v>
      </c>
      <c r="K100" s="87">
        <v>0.8</v>
      </c>
      <c r="L100" s="87" t="s">
        <v>472</v>
      </c>
      <c r="M100" s="87" t="s">
        <v>473</v>
      </c>
      <c r="N100" s="87">
        <f t="shared" si="9"/>
        <v>0.0401999999999999</v>
      </c>
      <c r="O100" s="87">
        <v>0.6</v>
      </c>
      <c r="P100" s="87" t="s">
        <v>474</v>
      </c>
      <c r="Q100" s="87" t="s">
        <v>475</v>
      </c>
      <c r="R100" s="87">
        <f t="shared" si="10"/>
        <v>0.0688</v>
      </c>
      <c r="S100" s="83"/>
      <c r="T100" s="73"/>
    </row>
    <row r="101" s="52" customFormat="1" customHeight="1" spans="1:20">
      <c r="A101" s="77">
        <v>118074</v>
      </c>
      <c r="B101" s="77" t="s">
        <v>353</v>
      </c>
      <c r="C101" s="77" t="s">
        <v>354</v>
      </c>
      <c r="D101" s="77" t="s">
        <v>476</v>
      </c>
      <c r="E101" s="77">
        <v>1</v>
      </c>
      <c r="F101" s="78">
        <v>1.5</v>
      </c>
      <c r="G101" s="79">
        <f t="shared" si="11"/>
        <v>45</v>
      </c>
      <c r="H101" s="79">
        <v>65</v>
      </c>
      <c r="I101" s="79">
        <f t="shared" si="12"/>
        <v>20</v>
      </c>
      <c r="J101" s="86">
        <f t="shared" si="13"/>
        <v>1.44444444444444</v>
      </c>
      <c r="K101" s="87">
        <v>0.8511</v>
      </c>
      <c r="L101" s="87" t="s">
        <v>477</v>
      </c>
      <c r="M101" s="87" t="s">
        <v>478</v>
      </c>
      <c r="N101" s="88">
        <f t="shared" si="9"/>
        <v>-0.00939999999999996</v>
      </c>
      <c r="O101" s="87">
        <v>0.683309395973154</v>
      </c>
      <c r="P101" s="87" t="s">
        <v>297</v>
      </c>
      <c r="Q101" s="87" t="s">
        <v>479</v>
      </c>
      <c r="R101" s="87">
        <f t="shared" si="10"/>
        <v>0.0167999999999999</v>
      </c>
      <c r="S101" s="83"/>
      <c r="T101" s="73"/>
    </row>
    <row r="102" s="52" customFormat="1" customHeight="1" spans="1:20">
      <c r="A102" s="77">
        <v>115971</v>
      </c>
      <c r="B102" s="77" t="s">
        <v>353</v>
      </c>
      <c r="C102" s="77" t="s">
        <v>354</v>
      </c>
      <c r="D102" s="77" t="s">
        <v>480</v>
      </c>
      <c r="E102" s="77">
        <v>1</v>
      </c>
      <c r="F102" s="78">
        <v>2</v>
      </c>
      <c r="G102" s="79">
        <f t="shared" si="11"/>
        <v>60</v>
      </c>
      <c r="H102" s="79">
        <v>100</v>
      </c>
      <c r="I102" s="79">
        <f t="shared" si="12"/>
        <v>40</v>
      </c>
      <c r="J102" s="86">
        <f t="shared" si="13"/>
        <v>1.66666666666667</v>
      </c>
      <c r="K102" s="87">
        <v>0.8</v>
      </c>
      <c r="L102" s="87" t="s">
        <v>481</v>
      </c>
      <c r="M102" s="87" t="s">
        <v>482</v>
      </c>
      <c r="N102" s="87">
        <f t="shared" si="9"/>
        <v>0.0462</v>
      </c>
      <c r="O102" s="87">
        <v>0.641263352826511</v>
      </c>
      <c r="P102" s="87" t="s">
        <v>483</v>
      </c>
      <c r="Q102" s="87" t="s">
        <v>484</v>
      </c>
      <c r="R102" s="87">
        <f t="shared" si="10"/>
        <v>0.0630999999999999</v>
      </c>
      <c r="S102" s="83"/>
      <c r="T102" s="73"/>
    </row>
    <row r="103" s="52" customFormat="1" customHeight="1" spans="1:20">
      <c r="A103" s="77">
        <v>106568</v>
      </c>
      <c r="B103" s="77" t="s">
        <v>353</v>
      </c>
      <c r="C103" s="77" t="s">
        <v>354</v>
      </c>
      <c r="D103" s="77" t="s">
        <v>485</v>
      </c>
      <c r="E103" s="77">
        <v>2</v>
      </c>
      <c r="F103" s="78">
        <v>1</v>
      </c>
      <c r="G103" s="79">
        <f t="shared" si="11"/>
        <v>60</v>
      </c>
      <c r="H103" s="79">
        <v>142</v>
      </c>
      <c r="I103" s="79">
        <f t="shared" si="12"/>
        <v>82</v>
      </c>
      <c r="J103" s="86">
        <f t="shared" si="13"/>
        <v>2.36666666666667</v>
      </c>
      <c r="K103" s="87">
        <v>0.7</v>
      </c>
      <c r="L103" s="87" t="s">
        <v>486</v>
      </c>
      <c r="M103" s="87" t="s">
        <v>487</v>
      </c>
      <c r="N103" s="87">
        <f t="shared" si="9"/>
        <v>0.1537</v>
      </c>
      <c r="O103" s="87">
        <v>0.55</v>
      </c>
      <c r="P103" s="87" t="s">
        <v>488</v>
      </c>
      <c r="Q103" s="87" t="s">
        <v>489</v>
      </c>
      <c r="R103" s="87">
        <f t="shared" si="10"/>
        <v>0.1767</v>
      </c>
      <c r="S103" s="83"/>
      <c r="T103" s="73"/>
    </row>
    <row r="104" s="52" customFormat="1" ht="40" customHeight="1" spans="1:20">
      <c r="A104" s="80">
        <v>113299</v>
      </c>
      <c r="B104" s="80" t="s">
        <v>490</v>
      </c>
      <c r="C104" s="80" t="s">
        <v>491</v>
      </c>
      <c r="D104" s="80" t="s">
        <v>492</v>
      </c>
      <c r="E104" s="80">
        <v>2</v>
      </c>
      <c r="F104" s="81">
        <v>2</v>
      </c>
      <c r="G104" s="82">
        <f t="shared" si="11"/>
        <v>120</v>
      </c>
      <c r="H104" s="82">
        <v>39</v>
      </c>
      <c r="I104" s="82">
        <f t="shared" si="12"/>
        <v>-81</v>
      </c>
      <c r="J104" s="89">
        <f t="shared" si="13"/>
        <v>0.325</v>
      </c>
      <c r="K104" s="90">
        <v>0.6</v>
      </c>
      <c r="L104" s="90" t="s">
        <v>493</v>
      </c>
      <c r="M104" s="90" t="s">
        <v>494</v>
      </c>
      <c r="N104" s="90">
        <f t="shared" si="9"/>
        <v>-0.1505</v>
      </c>
      <c r="O104" s="90">
        <v>0.55</v>
      </c>
      <c r="P104" s="90" t="s">
        <v>495</v>
      </c>
      <c r="Q104" s="90" t="s">
        <v>496</v>
      </c>
      <c r="R104" s="90">
        <f t="shared" si="10"/>
        <v>-0.0938</v>
      </c>
      <c r="S104" s="97" t="s">
        <v>360</v>
      </c>
      <c r="T104" s="73"/>
    </row>
    <row r="105" customHeight="1" spans="1:20">
      <c r="A105" s="77">
        <v>2813</v>
      </c>
      <c r="B105" s="77" t="s">
        <v>490</v>
      </c>
      <c r="C105" s="77" t="s">
        <v>491</v>
      </c>
      <c r="D105" s="77" t="s">
        <v>497</v>
      </c>
      <c r="E105" s="77">
        <v>1</v>
      </c>
      <c r="F105" s="78">
        <v>3</v>
      </c>
      <c r="G105" s="79">
        <f t="shared" si="11"/>
        <v>90</v>
      </c>
      <c r="H105" s="79">
        <v>53</v>
      </c>
      <c r="I105" s="79">
        <f t="shared" si="12"/>
        <v>-37</v>
      </c>
      <c r="J105" s="86">
        <f t="shared" si="13"/>
        <v>0.588888888888889</v>
      </c>
      <c r="K105" s="87">
        <v>0.78</v>
      </c>
      <c r="L105" s="87" t="s">
        <v>498</v>
      </c>
      <c r="M105" s="87" t="s">
        <v>499</v>
      </c>
      <c r="N105" s="87">
        <f t="shared" si="9"/>
        <v>0.0681999999999999</v>
      </c>
      <c r="O105" s="87">
        <v>0.561142931937173</v>
      </c>
      <c r="P105" s="87" t="s">
        <v>500</v>
      </c>
      <c r="Q105" s="87" t="s">
        <v>501</v>
      </c>
      <c r="R105" s="95">
        <f t="shared" si="10"/>
        <v>-0.00269999999999998</v>
      </c>
      <c r="S105" s="83"/>
      <c r="T105" s="73"/>
    </row>
    <row r="106" s="52" customFormat="1" customHeight="1" spans="1:20">
      <c r="A106" s="80">
        <v>102935</v>
      </c>
      <c r="B106" s="80" t="s">
        <v>490</v>
      </c>
      <c r="C106" s="80" t="s">
        <v>491</v>
      </c>
      <c r="D106" s="80" t="s">
        <v>502</v>
      </c>
      <c r="E106" s="80">
        <v>2</v>
      </c>
      <c r="F106" s="81">
        <v>2</v>
      </c>
      <c r="G106" s="82">
        <f t="shared" si="11"/>
        <v>120</v>
      </c>
      <c r="H106" s="82">
        <v>82</v>
      </c>
      <c r="I106" s="82">
        <f t="shared" si="12"/>
        <v>-38</v>
      </c>
      <c r="J106" s="89">
        <f t="shared" si="13"/>
        <v>0.683333333333333</v>
      </c>
      <c r="K106" s="90">
        <v>0.78</v>
      </c>
      <c r="L106" s="90" t="s">
        <v>503</v>
      </c>
      <c r="M106" s="90" t="s">
        <v>504</v>
      </c>
      <c r="N106" s="90">
        <f t="shared" si="9"/>
        <v>-0.0779000000000001</v>
      </c>
      <c r="O106" s="90">
        <v>0.582127272727273</v>
      </c>
      <c r="P106" s="90" t="s">
        <v>505</v>
      </c>
      <c r="Q106" s="90" t="s">
        <v>506</v>
      </c>
      <c r="R106" s="90">
        <f t="shared" si="10"/>
        <v>-0.0795</v>
      </c>
      <c r="S106" s="83"/>
      <c r="T106" s="73"/>
    </row>
    <row r="107" s="52" customFormat="1" customHeight="1" spans="1:20">
      <c r="A107" s="80">
        <v>2820</v>
      </c>
      <c r="B107" s="80" t="s">
        <v>490</v>
      </c>
      <c r="C107" s="80" t="s">
        <v>491</v>
      </c>
      <c r="D107" s="80" t="s">
        <v>507</v>
      </c>
      <c r="E107" s="80">
        <v>2</v>
      </c>
      <c r="F107" s="81">
        <v>2</v>
      </c>
      <c r="G107" s="82">
        <f t="shared" si="11"/>
        <v>120</v>
      </c>
      <c r="H107" s="82">
        <v>86</v>
      </c>
      <c r="I107" s="82">
        <f t="shared" si="12"/>
        <v>-34</v>
      </c>
      <c r="J107" s="89">
        <f t="shared" si="13"/>
        <v>0.716666666666667</v>
      </c>
      <c r="K107" s="90">
        <v>0.75</v>
      </c>
      <c r="L107" s="90" t="s">
        <v>508</v>
      </c>
      <c r="M107" s="90" t="s">
        <v>509</v>
      </c>
      <c r="N107" s="90">
        <f t="shared" si="9"/>
        <v>-0.0343000000000001</v>
      </c>
      <c r="O107" s="90">
        <v>0.7</v>
      </c>
      <c r="P107" s="90" t="s">
        <v>510</v>
      </c>
      <c r="Q107" s="90" t="s">
        <v>483</v>
      </c>
      <c r="R107" s="90">
        <f t="shared" si="10"/>
        <v>-0.0156999999999999</v>
      </c>
      <c r="S107" s="83"/>
      <c r="T107" s="73"/>
    </row>
    <row r="108" s="52" customFormat="1" customHeight="1" spans="1:20">
      <c r="A108" s="77">
        <v>2595</v>
      </c>
      <c r="B108" s="77" t="s">
        <v>490</v>
      </c>
      <c r="C108" s="77" t="s">
        <v>491</v>
      </c>
      <c r="D108" s="77" t="s">
        <v>511</v>
      </c>
      <c r="E108" s="77">
        <v>8</v>
      </c>
      <c r="F108" s="78">
        <v>1.5</v>
      </c>
      <c r="G108" s="79">
        <f t="shared" si="11"/>
        <v>360</v>
      </c>
      <c r="H108" s="79">
        <v>258</v>
      </c>
      <c r="I108" s="79">
        <f t="shared" si="12"/>
        <v>-102</v>
      </c>
      <c r="J108" s="86">
        <f t="shared" si="13"/>
        <v>0.716666666666667</v>
      </c>
      <c r="K108" s="87">
        <v>0.9</v>
      </c>
      <c r="L108" s="87" t="s">
        <v>512</v>
      </c>
      <c r="M108" s="87" t="s">
        <v>513</v>
      </c>
      <c r="N108" s="87">
        <f t="shared" si="9"/>
        <v>0.0210000000000001</v>
      </c>
      <c r="O108" s="87">
        <v>0.55</v>
      </c>
      <c r="P108" s="87" t="s">
        <v>514</v>
      </c>
      <c r="Q108" s="87" t="s">
        <v>515</v>
      </c>
      <c r="R108" s="95">
        <f t="shared" si="10"/>
        <v>-0.028</v>
      </c>
      <c r="S108" s="83"/>
      <c r="T108" s="73"/>
    </row>
    <row r="109" s="52" customFormat="1" customHeight="1" spans="1:20">
      <c r="A109" s="77">
        <v>2274</v>
      </c>
      <c r="B109" s="77" t="s">
        <v>490</v>
      </c>
      <c r="C109" s="77" t="s">
        <v>491</v>
      </c>
      <c r="D109" s="77" t="s">
        <v>516</v>
      </c>
      <c r="E109" s="77">
        <v>3</v>
      </c>
      <c r="F109" s="78">
        <v>1.5</v>
      </c>
      <c r="G109" s="79">
        <f t="shared" si="11"/>
        <v>135</v>
      </c>
      <c r="H109" s="79">
        <v>111</v>
      </c>
      <c r="I109" s="79">
        <f t="shared" si="12"/>
        <v>-24</v>
      </c>
      <c r="J109" s="86">
        <f t="shared" si="13"/>
        <v>0.822222222222222</v>
      </c>
      <c r="K109" s="87">
        <v>0.7</v>
      </c>
      <c r="L109" s="87" t="s">
        <v>517</v>
      </c>
      <c r="M109" s="87" t="s">
        <v>518</v>
      </c>
      <c r="N109" s="87">
        <f t="shared" si="9"/>
        <v>0.0466000000000001</v>
      </c>
      <c r="O109" s="87">
        <v>0.6</v>
      </c>
      <c r="P109" s="87" t="s">
        <v>519</v>
      </c>
      <c r="Q109" s="87" t="s">
        <v>520</v>
      </c>
      <c r="R109" s="87">
        <f t="shared" si="10"/>
        <v>0.0304</v>
      </c>
      <c r="S109" s="83"/>
      <c r="T109" s="73"/>
    </row>
    <row r="110" s="52" customFormat="1" customHeight="1" spans="1:20">
      <c r="A110" s="80">
        <v>106485</v>
      </c>
      <c r="B110" s="80" t="s">
        <v>490</v>
      </c>
      <c r="C110" s="80" t="s">
        <v>491</v>
      </c>
      <c r="D110" s="80" t="s">
        <v>521</v>
      </c>
      <c r="E110" s="80">
        <v>2</v>
      </c>
      <c r="F110" s="81">
        <v>1</v>
      </c>
      <c r="G110" s="82">
        <f t="shared" si="11"/>
        <v>60</v>
      </c>
      <c r="H110" s="82">
        <v>50</v>
      </c>
      <c r="I110" s="82">
        <f t="shared" si="12"/>
        <v>-10</v>
      </c>
      <c r="J110" s="89">
        <f t="shared" si="13"/>
        <v>0.833333333333333</v>
      </c>
      <c r="K110" s="90">
        <v>0.8</v>
      </c>
      <c r="L110" s="90" t="s">
        <v>522</v>
      </c>
      <c r="M110" s="90" t="s">
        <v>523</v>
      </c>
      <c r="N110" s="90">
        <f t="shared" si="9"/>
        <v>-0.0187999999999999</v>
      </c>
      <c r="O110" s="90">
        <v>0.62</v>
      </c>
      <c r="P110" s="90" t="s">
        <v>524</v>
      </c>
      <c r="Q110" s="90" t="s">
        <v>525</v>
      </c>
      <c r="R110" s="90">
        <f t="shared" si="10"/>
        <v>-0.0479</v>
      </c>
      <c r="S110" s="83"/>
      <c r="T110" s="73"/>
    </row>
    <row r="111" s="52" customFormat="1" customHeight="1" spans="1:20">
      <c r="A111" s="77">
        <v>2834</v>
      </c>
      <c r="B111" s="77" t="s">
        <v>490</v>
      </c>
      <c r="C111" s="77" t="s">
        <v>491</v>
      </c>
      <c r="D111" s="77" t="s">
        <v>526</v>
      </c>
      <c r="E111" s="77">
        <v>5</v>
      </c>
      <c r="F111" s="78">
        <v>1.5</v>
      </c>
      <c r="G111" s="79">
        <f t="shared" si="11"/>
        <v>225</v>
      </c>
      <c r="H111" s="79">
        <v>210</v>
      </c>
      <c r="I111" s="79">
        <f t="shared" si="12"/>
        <v>-15</v>
      </c>
      <c r="J111" s="86">
        <f t="shared" si="13"/>
        <v>0.933333333333333</v>
      </c>
      <c r="K111" s="87">
        <v>0.8</v>
      </c>
      <c r="L111" s="87" t="s">
        <v>337</v>
      </c>
      <c r="M111" s="87" t="s">
        <v>527</v>
      </c>
      <c r="N111" s="87">
        <f t="shared" si="9"/>
        <v>0.0586</v>
      </c>
      <c r="O111" s="87">
        <v>0.62</v>
      </c>
      <c r="P111" s="87" t="s">
        <v>528</v>
      </c>
      <c r="Q111" s="87" t="s">
        <v>529</v>
      </c>
      <c r="R111" s="95">
        <f t="shared" si="10"/>
        <v>-0.0132</v>
      </c>
      <c r="S111" s="83"/>
      <c r="T111" s="73"/>
    </row>
    <row r="112" s="52" customFormat="1" customHeight="1" spans="1:20">
      <c r="A112" s="77">
        <v>117310</v>
      </c>
      <c r="B112" s="77" t="s">
        <v>490</v>
      </c>
      <c r="C112" s="77" t="s">
        <v>491</v>
      </c>
      <c r="D112" s="77" t="s">
        <v>530</v>
      </c>
      <c r="E112" s="77">
        <v>2</v>
      </c>
      <c r="F112" s="78">
        <v>1</v>
      </c>
      <c r="G112" s="79">
        <f t="shared" si="11"/>
        <v>60</v>
      </c>
      <c r="H112" s="79">
        <v>57</v>
      </c>
      <c r="I112" s="79">
        <f t="shared" si="12"/>
        <v>-3</v>
      </c>
      <c r="J112" s="86">
        <f t="shared" si="13"/>
        <v>0.95</v>
      </c>
      <c r="K112" s="87">
        <v>0.8</v>
      </c>
      <c r="L112" s="87" t="s">
        <v>531</v>
      </c>
      <c r="M112" s="87" t="s">
        <v>532</v>
      </c>
      <c r="N112" s="87">
        <f t="shared" si="9"/>
        <v>0.0798000000000001</v>
      </c>
      <c r="O112" s="87">
        <v>0.65</v>
      </c>
      <c r="P112" s="87" t="s">
        <v>533</v>
      </c>
      <c r="Q112" s="87" t="s">
        <v>534</v>
      </c>
      <c r="R112" s="87">
        <f t="shared" si="10"/>
        <v>0.0609</v>
      </c>
      <c r="S112" s="83"/>
      <c r="T112" s="73"/>
    </row>
    <row r="113" customHeight="1" spans="1:20">
      <c r="A113" s="77">
        <v>105910</v>
      </c>
      <c r="B113" s="77" t="s">
        <v>490</v>
      </c>
      <c r="C113" s="77" t="s">
        <v>491</v>
      </c>
      <c r="D113" s="77" t="s">
        <v>535</v>
      </c>
      <c r="E113" s="77">
        <v>2</v>
      </c>
      <c r="F113" s="78">
        <v>2</v>
      </c>
      <c r="G113" s="79">
        <f t="shared" si="11"/>
        <v>120</v>
      </c>
      <c r="H113" s="79">
        <v>116</v>
      </c>
      <c r="I113" s="79">
        <f t="shared" si="12"/>
        <v>-4</v>
      </c>
      <c r="J113" s="86">
        <f t="shared" si="13"/>
        <v>0.966666666666667</v>
      </c>
      <c r="K113" s="87">
        <v>0.816</v>
      </c>
      <c r="L113" s="87" t="s">
        <v>536</v>
      </c>
      <c r="M113" s="87" t="s">
        <v>537</v>
      </c>
      <c r="N113" s="87">
        <f t="shared" si="9"/>
        <v>0.0230999999999999</v>
      </c>
      <c r="O113" s="87">
        <v>0.669026757704373</v>
      </c>
      <c r="P113" s="87" t="s">
        <v>538</v>
      </c>
      <c r="Q113" s="87" t="s">
        <v>539</v>
      </c>
      <c r="R113" s="87">
        <f t="shared" si="10"/>
        <v>0.0201</v>
      </c>
      <c r="S113" s="83"/>
      <c r="T113" s="73"/>
    </row>
    <row r="114" s="52" customFormat="1" customHeight="1" spans="1:20">
      <c r="A114" s="80">
        <v>106066</v>
      </c>
      <c r="B114" s="80" t="s">
        <v>490</v>
      </c>
      <c r="C114" s="80" t="s">
        <v>491</v>
      </c>
      <c r="D114" s="80" t="s">
        <v>540</v>
      </c>
      <c r="E114" s="80">
        <v>1</v>
      </c>
      <c r="F114" s="81">
        <v>2</v>
      </c>
      <c r="G114" s="82">
        <f t="shared" si="11"/>
        <v>60</v>
      </c>
      <c r="H114" s="82">
        <v>60</v>
      </c>
      <c r="I114" s="82">
        <f t="shared" si="12"/>
        <v>0</v>
      </c>
      <c r="J114" s="89">
        <f t="shared" si="13"/>
        <v>1</v>
      </c>
      <c r="K114" s="90">
        <v>0.6</v>
      </c>
      <c r="L114" s="90" t="s">
        <v>541</v>
      </c>
      <c r="M114" s="90" t="s">
        <v>445</v>
      </c>
      <c r="N114" s="90">
        <f t="shared" si="9"/>
        <v>-0.00350000000000006</v>
      </c>
      <c r="O114" s="90">
        <v>0.55</v>
      </c>
      <c r="P114" s="90" t="s">
        <v>542</v>
      </c>
      <c r="Q114" s="90" t="s">
        <v>543</v>
      </c>
      <c r="R114" s="90">
        <f t="shared" si="10"/>
        <v>-0.0357</v>
      </c>
      <c r="S114" s="83"/>
      <c r="T114" s="73"/>
    </row>
    <row r="115" s="52" customFormat="1" customHeight="1" spans="1:20">
      <c r="A115" s="77">
        <v>114685</v>
      </c>
      <c r="B115" s="77" t="s">
        <v>490</v>
      </c>
      <c r="C115" s="77" t="s">
        <v>491</v>
      </c>
      <c r="D115" s="77" t="s">
        <v>544</v>
      </c>
      <c r="E115" s="77">
        <v>3</v>
      </c>
      <c r="F115" s="78">
        <v>3</v>
      </c>
      <c r="G115" s="79">
        <f t="shared" si="11"/>
        <v>270</v>
      </c>
      <c r="H115" s="79">
        <v>279</v>
      </c>
      <c r="I115" s="79">
        <f t="shared" si="12"/>
        <v>9</v>
      </c>
      <c r="J115" s="86">
        <f t="shared" si="13"/>
        <v>1.03333333333333</v>
      </c>
      <c r="K115" s="87">
        <v>0.6</v>
      </c>
      <c r="L115" s="87" t="s">
        <v>545</v>
      </c>
      <c r="M115" s="87" t="s">
        <v>546</v>
      </c>
      <c r="N115" s="87">
        <f t="shared" si="9"/>
        <v>0.1504</v>
      </c>
      <c r="O115" s="87">
        <v>0.55</v>
      </c>
      <c r="P115" s="87" t="s">
        <v>547</v>
      </c>
      <c r="Q115" s="87" t="s">
        <v>548</v>
      </c>
      <c r="R115" s="87">
        <f t="shared" si="10"/>
        <v>0.0324</v>
      </c>
      <c r="S115" s="83"/>
      <c r="T115" s="73"/>
    </row>
    <row r="116" s="52" customFormat="1" customHeight="1" spans="1:20">
      <c r="A116" s="80">
        <v>106865</v>
      </c>
      <c r="B116" s="80" t="s">
        <v>490</v>
      </c>
      <c r="C116" s="80" t="s">
        <v>491</v>
      </c>
      <c r="D116" s="80" t="s">
        <v>549</v>
      </c>
      <c r="E116" s="80">
        <v>2</v>
      </c>
      <c r="F116" s="81">
        <v>1</v>
      </c>
      <c r="G116" s="82">
        <f t="shared" si="11"/>
        <v>60</v>
      </c>
      <c r="H116" s="82">
        <v>68</v>
      </c>
      <c r="I116" s="82">
        <f t="shared" si="12"/>
        <v>8</v>
      </c>
      <c r="J116" s="89">
        <f t="shared" si="13"/>
        <v>1.13333333333333</v>
      </c>
      <c r="K116" s="90">
        <v>0.8</v>
      </c>
      <c r="L116" s="90" t="s">
        <v>550</v>
      </c>
      <c r="M116" s="90" t="s">
        <v>551</v>
      </c>
      <c r="N116" s="90">
        <f t="shared" si="9"/>
        <v>-0.04</v>
      </c>
      <c r="O116" s="90">
        <v>0.7</v>
      </c>
      <c r="P116" s="90" t="s">
        <v>552</v>
      </c>
      <c r="Q116" s="90" t="s">
        <v>553</v>
      </c>
      <c r="R116" s="90">
        <f t="shared" si="10"/>
        <v>-0.023</v>
      </c>
      <c r="S116" s="83"/>
      <c r="T116" s="73"/>
    </row>
    <row r="117" customHeight="1" spans="1:20">
      <c r="A117" s="80">
        <v>116482</v>
      </c>
      <c r="B117" s="80" t="s">
        <v>490</v>
      </c>
      <c r="C117" s="80" t="s">
        <v>491</v>
      </c>
      <c r="D117" s="80" t="s">
        <v>554</v>
      </c>
      <c r="E117" s="80">
        <v>2</v>
      </c>
      <c r="F117" s="81">
        <v>2</v>
      </c>
      <c r="G117" s="82">
        <f t="shared" si="11"/>
        <v>120</v>
      </c>
      <c r="H117" s="82">
        <v>174</v>
      </c>
      <c r="I117" s="82">
        <f t="shared" si="12"/>
        <v>54</v>
      </c>
      <c r="J117" s="89">
        <f t="shared" si="13"/>
        <v>1.45</v>
      </c>
      <c r="K117" s="90">
        <v>0.7</v>
      </c>
      <c r="L117" s="90" t="s">
        <v>555</v>
      </c>
      <c r="M117" s="90" t="s">
        <v>556</v>
      </c>
      <c r="N117" s="90">
        <f t="shared" si="9"/>
        <v>-0.0612</v>
      </c>
      <c r="O117" s="90">
        <v>0.55</v>
      </c>
      <c r="P117" s="90" t="s">
        <v>557</v>
      </c>
      <c r="Q117" s="90" t="s">
        <v>558</v>
      </c>
      <c r="R117" s="90">
        <f t="shared" si="10"/>
        <v>-0.0573</v>
      </c>
      <c r="S117" s="83"/>
      <c r="T117" s="73"/>
    </row>
    <row r="118" s="52" customFormat="1" customHeight="1" spans="1:20">
      <c r="A118" s="77">
        <v>119622</v>
      </c>
      <c r="B118" s="77" t="s">
        <v>490</v>
      </c>
      <c r="C118" s="77" t="s">
        <v>491</v>
      </c>
      <c r="D118" s="77" t="s">
        <v>559</v>
      </c>
      <c r="E118" s="77">
        <v>2</v>
      </c>
      <c r="F118" s="78">
        <v>1</v>
      </c>
      <c r="G118" s="79">
        <f t="shared" si="11"/>
        <v>60</v>
      </c>
      <c r="H118" s="79">
        <v>90</v>
      </c>
      <c r="I118" s="79">
        <f t="shared" si="12"/>
        <v>30</v>
      </c>
      <c r="J118" s="86">
        <f t="shared" si="13"/>
        <v>1.5</v>
      </c>
      <c r="K118" s="87">
        <v>0.7</v>
      </c>
      <c r="L118" s="87" t="s">
        <v>560</v>
      </c>
      <c r="M118" s="87" t="s">
        <v>561</v>
      </c>
      <c r="N118" s="87">
        <f t="shared" si="9"/>
        <v>0.0219</v>
      </c>
      <c r="O118" s="87">
        <v>0.7</v>
      </c>
      <c r="P118" s="87" t="s">
        <v>562</v>
      </c>
      <c r="Q118" s="87" t="s">
        <v>563</v>
      </c>
      <c r="R118" s="87">
        <f t="shared" si="10"/>
        <v>0.0383</v>
      </c>
      <c r="S118" s="83"/>
      <c r="T118" s="73"/>
    </row>
    <row r="119" s="52" customFormat="1" customHeight="1" spans="1:20">
      <c r="A119" s="80">
        <v>116919</v>
      </c>
      <c r="B119" s="80" t="s">
        <v>490</v>
      </c>
      <c r="C119" s="80" t="s">
        <v>491</v>
      </c>
      <c r="D119" s="80" t="s">
        <v>564</v>
      </c>
      <c r="E119" s="80">
        <v>1</v>
      </c>
      <c r="F119" s="81">
        <v>3</v>
      </c>
      <c r="G119" s="82">
        <f t="shared" si="11"/>
        <v>90</v>
      </c>
      <c r="H119" s="82">
        <v>181</v>
      </c>
      <c r="I119" s="82">
        <f t="shared" si="12"/>
        <v>91</v>
      </c>
      <c r="J119" s="89">
        <f t="shared" si="13"/>
        <v>2.01111111111111</v>
      </c>
      <c r="K119" s="90">
        <v>0.6</v>
      </c>
      <c r="L119" s="90" t="s">
        <v>565</v>
      </c>
      <c r="M119" s="90" t="s">
        <v>566</v>
      </c>
      <c r="N119" s="90">
        <f t="shared" si="9"/>
        <v>-0.0959</v>
      </c>
      <c r="O119" s="90">
        <v>0.55</v>
      </c>
      <c r="P119" s="90" t="s">
        <v>567</v>
      </c>
      <c r="Q119" s="90" t="s">
        <v>568</v>
      </c>
      <c r="R119" s="90">
        <f t="shared" si="10"/>
        <v>-0.0425</v>
      </c>
      <c r="S119" s="83"/>
      <c r="T119" s="73"/>
    </row>
    <row r="120" customHeight="1" spans="1:20">
      <c r="A120" s="77">
        <v>2791</v>
      </c>
      <c r="B120" s="77" t="s">
        <v>490</v>
      </c>
      <c r="C120" s="77" t="s">
        <v>491</v>
      </c>
      <c r="D120" s="77" t="s">
        <v>569</v>
      </c>
      <c r="E120" s="77">
        <v>1</v>
      </c>
      <c r="F120" s="78">
        <v>3</v>
      </c>
      <c r="G120" s="79">
        <f t="shared" si="11"/>
        <v>90</v>
      </c>
      <c r="H120" s="79">
        <v>191</v>
      </c>
      <c r="I120" s="79">
        <f t="shared" si="12"/>
        <v>101</v>
      </c>
      <c r="J120" s="86">
        <f t="shared" si="13"/>
        <v>2.12222222222222</v>
      </c>
      <c r="K120" s="87">
        <v>0.7</v>
      </c>
      <c r="L120" s="87" t="s">
        <v>570</v>
      </c>
      <c r="M120" s="87" t="s">
        <v>571</v>
      </c>
      <c r="N120" s="87">
        <f t="shared" si="9"/>
        <v>0.00509999999999999</v>
      </c>
      <c r="O120" s="87">
        <v>0.55</v>
      </c>
      <c r="P120" s="87" t="s">
        <v>572</v>
      </c>
      <c r="Q120" s="87" t="s">
        <v>573</v>
      </c>
      <c r="R120" s="95">
        <f t="shared" si="10"/>
        <v>-0.0131</v>
      </c>
      <c r="S120" s="83"/>
      <c r="T120" s="73"/>
    </row>
    <row r="121" customHeight="1" spans="1:20">
      <c r="A121" s="77">
        <v>102564</v>
      </c>
      <c r="B121" s="77" t="s">
        <v>574</v>
      </c>
      <c r="C121" s="77" t="s">
        <v>575</v>
      </c>
      <c r="D121" s="77" t="s">
        <v>576</v>
      </c>
      <c r="E121" s="77">
        <v>2</v>
      </c>
      <c r="F121" s="78">
        <v>1</v>
      </c>
      <c r="G121" s="79">
        <f t="shared" si="11"/>
        <v>60</v>
      </c>
      <c r="H121" s="79">
        <v>26</v>
      </c>
      <c r="I121" s="79">
        <f t="shared" si="12"/>
        <v>-34</v>
      </c>
      <c r="J121" s="86">
        <f t="shared" si="13"/>
        <v>0.433333333333333</v>
      </c>
      <c r="K121" s="87">
        <v>0.8551</v>
      </c>
      <c r="L121" s="87" t="s">
        <v>254</v>
      </c>
      <c r="M121" s="87" t="s">
        <v>577</v>
      </c>
      <c r="N121" s="87">
        <f t="shared" si="9"/>
        <v>0.0664</v>
      </c>
      <c r="O121" s="87">
        <v>0.678699784017279</v>
      </c>
      <c r="P121" s="87" t="s">
        <v>578</v>
      </c>
      <c r="Q121" s="87" t="s">
        <v>579</v>
      </c>
      <c r="R121" s="87">
        <f t="shared" si="10"/>
        <v>0.0441</v>
      </c>
      <c r="S121" s="83"/>
      <c r="T121" s="73"/>
    </row>
    <row r="122" customHeight="1" spans="1:20">
      <c r="A122" s="80">
        <v>2881</v>
      </c>
      <c r="B122" s="80" t="s">
        <v>574</v>
      </c>
      <c r="C122" s="80" t="s">
        <v>575</v>
      </c>
      <c r="D122" s="80" t="s">
        <v>580</v>
      </c>
      <c r="E122" s="80">
        <v>4</v>
      </c>
      <c r="F122" s="81">
        <v>1.5</v>
      </c>
      <c r="G122" s="82">
        <f t="shared" si="11"/>
        <v>180</v>
      </c>
      <c r="H122" s="82">
        <v>148</v>
      </c>
      <c r="I122" s="82">
        <f t="shared" si="12"/>
        <v>-32</v>
      </c>
      <c r="J122" s="89">
        <f t="shared" si="13"/>
        <v>0.822222222222222</v>
      </c>
      <c r="K122" s="90">
        <v>0.7</v>
      </c>
      <c r="L122" s="90" t="s">
        <v>581</v>
      </c>
      <c r="M122" s="90" t="s">
        <v>582</v>
      </c>
      <c r="N122" s="90">
        <f t="shared" si="9"/>
        <v>-0.0292999999999999</v>
      </c>
      <c r="O122" s="90">
        <v>0.55</v>
      </c>
      <c r="P122" s="90" t="s">
        <v>583</v>
      </c>
      <c r="Q122" s="90" t="s">
        <v>584</v>
      </c>
      <c r="R122" s="90">
        <f t="shared" si="10"/>
        <v>-0.0158</v>
      </c>
      <c r="S122" s="83"/>
      <c r="T122" s="73"/>
    </row>
    <row r="123" s="52" customFormat="1" customHeight="1" spans="1:20">
      <c r="A123" s="80">
        <v>111400</v>
      </c>
      <c r="B123" s="80" t="s">
        <v>574</v>
      </c>
      <c r="C123" s="80" t="s">
        <v>575</v>
      </c>
      <c r="D123" s="80" t="s">
        <v>585</v>
      </c>
      <c r="E123" s="80">
        <v>3</v>
      </c>
      <c r="F123" s="81"/>
      <c r="G123" s="82">
        <v>120</v>
      </c>
      <c r="H123" s="82">
        <v>108</v>
      </c>
      <c r="I123" s="82">
        <f t="shared" si="12"/>
        <v>-12</v>
      </c>
      <c r="J123" s="89">
        <f t="shared" si="13"/>
        <v>0.9</v>
      </c>
      <c r="K123" s="90">
        <v>0.8</v>
      </c>
      <c r="L123" s="90" t="s">
        <v>586</v>
      </c>
      <c r="M123" s="90" t="s">
        <v>587</v>
      </c>
      <c r="N123" s="90">
        <f t="shared" si="9"/>
        <v>-0.0359999999999999</v>
      </c>
      <c r="O123" s="90">
        <v>0.6</v>
      </c>
      <c r="P123" s="90" t="s">
        <v>588</v>
      </c>
      <c r="Q123" s="90" t="s">
        <v>534</v>
      </c>
      <c r="R123" s="90">
        <f t="shared" si="10"/>
        <v>-0.00810000000000005</v>
      </c>
      <c r="S123" s="83"/>
      <c r="T123" s="73"/>
    </row>
    <row r="124" customHeight="1" spans="1:20">
      <c r="A124" s="80">
        <v>2837</v>
      </c>
      <c r="B124" s="80" t="s">
        <v>574</v>
      </c>
      <c r="C124" s="80" t="s">
        <v>575</v>
      </c>
      <c r="D124" s="80" t="s">
        <v>589</v>
      </c>
      <c r="E124" s="80">
        <v>1</v>
      </c>
      <c r="F124" s="81">
        <v>1</v>
      </c>
      <c r="G124" s="82">
        <f t="shared" ref="G124:G159" si="14">E124*F124*30</f>
        <v>30</v>
      </c>
      <c r="H124" s="82">
        <v>35</v>
      </c>
      <c r="I124" s="82">
        <f t="shared" si="12"/>
        <v>5</v>
      </c>
      <c r="J124" s="89">
        <f t="shared" si="13"/>
        <v>1.16666666666667</v>
      </c>
      <c r="K124" s="90">
        <v>0.8</v>
      </c>
      <c r="L124" s="90" t="s">
        <v>590</v>
      </c>
      <c r="M124" s="90" t="s">
        <v>591</v>
      </c>
      <c r="N124" s="90">
        <f t="shared" si="9"/>
        <v>-0.0543</v>
      </c>
      <c r="O124" s="90">
        <v>0.6</v>
      </c>
      <c r="P124" s="90" t="s">
        <v>592</v>
      </c>
      <c r="Q124" s="90" t="s">
        <v>593</v>
      </c>
      <c r="R124" s="90">
        <f t="shared" si="10"/>
        <v>-0.0379</v>
      </c>
      <c r="S124" s="83"/>
      <c r="T124" s="73"/>
    </row>
    <row r="125" s="52" customFormat="1" customHeight="1" spans="1:20">
      <c r="A125" s="77">
        <v>2865</v>
      </c>
      <c r="B125" s="77" t="s">
        <v>574</v>
      </c>
      <c r="C125" s="77" t="s">
        <v>575</v>
      </c>
      <c r="D125" s="77" t="s">
        <v>594</v>
      </c>
      <c r="E125" s="77">
        <v>2</v>
      </c>
      <c r="F125" s="78">
        <v>1</v>
      </c>
      <c r="G125" s="79">
        <f t="shared" si="14"/>
        <v>60</v>
      </c>
      <c r="H125" s="79">
        <v>84</v>
      </c>
      <c r="I125" s="79">
        <f t="shared" si="12"/>
        <v>24</v>
      </c>
      <c r="J125" s="86">
        <f t="shared" si="13"/>
        <v>1.4</v>
      </c>
      <c r="K125" s="87">
        <v>0.9</v>
      </c>
      <c r="L125" s="87" t="s">
        <v>595</v>
      </c>
      <c r="M125" s="87" t="s">
        <v>596</v>
      </c>
      <c r="N125" s="87">
        <f t="shared" si="9"/>
        <v>0.002</v>
      </c>
      <c r="O125" s="87">
        <v>0.82</v>
      </c>
      <c r="P125" s="87" t="s">
        <v>597</v>
      </c>
      <c r="Q125" s="87" t="s">
        <v>598</v>
      </c>
      <c r="R125" s="95">
        <f t="shared" si="10"/>
        <v>-0.00209999999999999</v>
      </c>
      <c r="S125" s="83"/>
      <c r="T125" s="73"/>
    </row>
    <row r="126" s="52" customFormat="1" customHeight="1" spans="1:20">
      <c r="A126" s="77">
        <v>2451</v>
      </c>
      <c r="B126" s="77" t="s">
        <v>599</v>
      </c>
      <c r="C126" s="77" t="s">
        <v>600</v>
      </c>
      <c r="D126" s="77" t="s">
        <v>601</v>
      </c>
      <c r="E126" s="77">
        <v>2</v>
      </c>
      <c r="F126" s="78">
        <v>2</v>
      </c>
      <c r="G126" s="79">
        <f t="shared" si="14"/>
        <v>120</v>
      </c>
      <c r="H126" s="79">
        <v>58</v>
      </c>
      <c r="I126" s="79">
        <f t="shared" si="12"/>
        <v>-62</v>
      </c>
      <c r="J126" s="86">
        <f t="shared" si="13"/>
        <v>0.483333333333333</v>
      </c>
      <c r="K126" s="87">
        <v>0.8544</v>
      </c>
      <c r="L126" s="87" t="s">
        <v>602</v>
      </c>
      <c r="M126" s="87" t="s">
        <v>603</v>
      </c>
      <c r="N126" s="87">
        <f t="shared" si="9"/>
        <v>0.00960000000000005</v>
      </c>
      <c r="O126" s="87">
        <v>0.666544354605833</v>
      </c>
      <c r="P126" s="87" t="s">
        <v>604</v>
      </c>
      <c r="Q126" s="87" t="s">
        <v>605</v>
      </c>
      <c r="R126" s="87">
        <f t="shared" si="10"/>
        <v>0.0291</v>
      </c>
      <c r="S126" s="83"/>
      <c r="T126" s="73"/>
    </row>
    <row r="127" s="52" customFormat="1" customHeight="1" spans="1:20">
      <c r="A127" s="77">
        <v>118758</v>
      </c>
      <c r="B127" s="77" t="s">
        <v>599</v>
      </c>
      <c r="C127" s="77" t="s">
        <v>600</v>
      </c>
      <c r="D127" s="77" t="s">
        <v>606</v>
      </c>
      <c r="E127" s="77">
        <v>2</v>
      </c>
      <c r="F127" s="78">
        <v>2</v>
      </c>
      <c r="G127" s="79">
        <f t="shared" si="14"/>
        <v>120</v>
      </c>
      <c r="H127" s="79">
        <v>69</v>
      </c>
      <c r="I127" s="79">
        <f t="shared" si="12"/>
        <v>-51</v>
      </c>
      <c r="J127" s="86">
        <f t="shared" si="13"/>
        <v>0.575</v>
      </c>
      <c r="K127" s="87">
        <v>0.6</v>
      </c>
      <c r="L127" s="87" t="s">
        <v>607</v>
      </c>
      <c r="M127" s="87" t="s">
        <v>608</v>
      </c>
      <c r="N127" s="87">
        <f t="shared" si="9"/>
        <v>0.0272</v>
      </c>
      <c r="O127" s="87">
        <v>0.55</v>
      </c>
      <c r="P127" s="87" t="s">
        <v>609</v>
      </c>
      <c r="Q127" s="87" t="s">
        <v>610</v>
      </c>
      <c r="R127" s="87">
        <f t="shared" si="10"/>
        <v>0.0465</v>
      </c>
      <c r="S127" s="83"/>
      <c r="T127" s="73"/>
    </row>
    <row r="128" s="52" customFormat="1" customHeight="1" spans="1:20">
      <c r="A128" s="80">
        <v>2797</v>
      </c>
      <c r="B128" s="80" t="s">
        <v>599</v>
      </c>
      <c r="C128" s="80" t="s">
        <v>600</v>
      </c>
      <c r="D128" s="80" t="s">
        <v>611</v>
      </c>
      <c r="E128" s="80">
        <v>2</v>
      </c>
      <c r="F128" s="81">
        <v>1.5</v>
      </c>
      <c r="G128" s="82">
        <f t="shared" si="14"/>
        <v>90</v>
      </c>
      <c r="H128" s="82">
        <v>52</v>
      </c>
      <c r="I128" s="82">
        <f t="shared" si="12"/>
        <v>-38</v>
      </c>
      <c r="J128" s="89">
        <f t="shared" si="13"/>
        <v>0.577777777777778</v>
      </c>
      <c r="K128" s="90">
        <v>0.8</v>
      </c>
      <c r="L128" s="90" t="s">
        <v>330</v>
      </c>
      <c r="M128" s="90" t="s">
        <v>612</v>
      </c>
      <c r="N128" s="90">
        <f t="shared" si="9"/>
        <v>-0.0307000000000001</v>
      </c>
      <c r="O128" s="90">
        <v>0.648802657431621</v>
      </c>
      <c r="P128" s="90" t="s">
        <v>613</v>
      </c>
      <c r="Q128" s="90" t="s">
        <v>614</v>
      </c>
      <c r="R128" s="90">
        <f t="shared" si="10"/>
        <v>-0.0199000000000001</v>
      </c>
      <c r="S128" s="83"/>
      <c r="T128" s="73"/>
    </row>
    <row r="129" s="52" customFormat="1" customHeight="1" spans="1:20">
      <c r="A129" s="80">
        <v>2778</v>
      </c>
      <c r="B129" s="80" t="s">
        <v>599</v>
      </c>
      <c r="C129" s="80" t="s">
        <v>600</v>
      </c>
      <c r="D129" s="80" t="s">
        <v>615</v>
      </c>
      <c r="E129" s="80">
        <v>2</v>
      </c>
      <c r="F129" s="81">
        <v>2</v>
      </c>
      <c r="G129" s="82">
        <f t="shared" si="14"/>
        <v>120</v>
      </c>
      <c r="H129" s="82">
        <v>88</v>
      </c>
      <c r="I129" s="82">
        <f t="shared" si="12"/>
        <v>-32</v>
      </c>
      <c r="J129" s="89">
        <f t="shared" si="13"/>
        <v>0.733333333333333</v>
      </c>
      <c r="K129" s="90">
        <v>0.8628</v>
      </c>
      <c r="L129" s="90" t="s">
        <v>616</v>
      </c>
      <c r="M129" s="90" t="s">
        <v>617</v>
      </c>
      <c r="N129" s="90">
        <f t="shared" si="9"/>
        <v>-0.0169</v>
      </c>
      <c r="O129" s="90">
        <v>0.685188083675756</v>
      </c>
      <c r="P129" s="90" t="s">
        <v>618</v>
      </c>
      <c r="Q129" s="90" t="s">
        <v>619</v>
      </c>
      <c r="R129" s="90">
        <f t="shared" si="10"/>
        <v>-0.0256000000000002</v>
      </c>
      <c r="S129" s="83"/>
      <c r="T129" s="73"/>
    </row>
    <row r="130" s="52" customFormat="1" customHeight="1" spans="1:20">
      <c r="A130" s="80">
        <v>2714</v>
      </c>
      <c r="B130" s="80" t="s">
        <v>599</v>
      </c>
      <c r="C130" s="80" t="s">
        <v>600</v>
      </c>
      <c r="D130" s="80" t="s">
        <v>620</v>
      </c>
      <c r="E130" s="80">
        <v>2</v>
      </c>
      <c r="F130" s="81">
        <v>1.5</v>
      </c>
      <c r="G130" s="82">
        <f t="shared" si="14"/>
        <v>90</v>
      </c>
      <c r="H130" s="82">
        <v>67</v>
      </c>
      <c r="I130" s="82">
        <f t="shared" si="12"/>
        <v>-23</v>
      </c>
      <c r="J130" s="89">
        <f t="shared" si="13"/>
        <v>0.744444444444444</v>
      </c>
      <c r="K130" s="90">
        <v>0.8</v>
      </c>
      <c r="L130" s="90" t="s">
        <v>621</v>
      </c>
      <c r="M130" s="90" t="s">
        <v>622</v>
      </c>
      <c r="N130" s="90">
        <f t="shared" si="9"/>
        <v>-0.0911</v>
      </c>
      <c r="O130" s="90">
        <v>0.65</v>
      </c>
      <c r="P130" s="90" t="s">
        <v>623</v>
      </c>
      <c r="Q130" s="90" t="s">
        <v>624</v>
      </c>
      <c r="R130" s="90">
        <f t="shared" si="10"/>
        <v>-0.0211</v>
      </c>
      <c r="S130" s="83"/>
      <c r="T130" s="73"/>
    </row>
    <row r="131" s="52" customFormat="1" customHeight="1" spans="1:20">
      <c r="A131" s="80">
        <v>2466</v>
      </c>
      <c r="B131" s="80" t="s">
        <v>599</v>
      </c>
      <c r="C131" s="80" t="s">
        <v>600</v>
      </c>
      <c r="D131" s="80" t="s">
        <v>625</v>
      </c>
      <c r="E131" s="80">
        <v>4</v>
      </c>
      <c r="F131" s="81">
        <v>1.5</v>
      </c>
      <c r="G131" s="82">
        <f t="shared" si="14"/>
        <v>180</v>
      </c>
      <c r="H131" s="82">
        <v>144</v>
      </c>
      <c r="I131" s="82">
        <f t="shared" si="12"/>
        <v>-36</v>
      </c>
      <c r="J131" s="89">
        <f t="shared" si="13"/>
        <v>0.8</v>
      </c>
      <c r="K131" s="90">
        <v>0.8</v>
      </c>
      <c r="L131" s="90" t="s">
        <v>626</v>
      </c>
      <c r="M131" s="90" t="s">
        <v>627</v>
      </c>
      <c r="N131" s="90">
        <f t="shared" ref="N131:N159" si="15">L131-M131</f>
        <v>-0.1276</v>
      </c>
      <c r="O131" s="90">
        <v>0.6</v>
      </c>
      <c r="P131" s="90" t="s">
        <v>628</v>
      </c>
      <c r="Q131" s="90" t="s">
        <v>629</v>
      </c>
      <c r="R131" s="90">
        <f t="shared" ref="R131:R159" si="16">P131-Q131</f>
        <v>-0.0139</v>
      </c>
      <c r="S131" s="83"/>
      <c r="T131" s="73"/>
    </row>
    <row r="132" s="52" customFormat="1" customHeight="1" spans="1:20">
      <c r="A132" s="80">
        <v>2808</v>
      </c>
      <c r="B132" s="80" t="s">
        <v>599</v>
      </c>
      <c r="C132" s="80" t="s">
        <v>600</v>
      </c>
      <c r="D132" s="80" t="s">
        <v>630</v>
      </c>
      <c r="E132" s="80">
        <v>2</v>
      </c>
      <c r="F132" s="81">
        <v>2</v>
      </c>
      <c r="G132" s="82">
        <f t="shared" si="14"/>
        <v>120</v>
      </c>
      <c r="H132" s="82">
        <v>99</v>
      </c>
      <c r="I132" s="82">
        <f t="shared" si="12"/>
        <v>-21</v>
      </c>
      <c r="J132" s="89">
        <f t="shared" si="13"/>
        <v>0.825</v>
      </c>
      <c r="K132" s="90">
        <v>0.8717</v>
      </c>
      <c r="L132" s="90" t="s">
        <v>631</v>
      </c>
      <c r="M132" s="90" t="s">
        <v>632</v>
      </c>
      <c r="N132" s="90">
        <f t="shared" si="15"/>
        <v>-0.0459999999999999</v>
      </c>
      <c r="O132" s="90">
        <v>0.72318210180624</v>
      </c>
      <c r="P132" s="90" t="s">
        <v>633</v>
      </c>
      <c r="Q132" s="90" t="s">
        <v>634</v>
      </c>
      <c r="R132" s="90">
        <f t="shared" si="16"/>
        <v>-0.0204</v>
      </c>
      <c r="S132" s="83"/>
      <c r="T132" s="73"/>
    </row>
    <row r="133" s="52" customFormat="1" customHeight="1" spans="1:20">
      <c r="A133" s="77">
        <v>113008</v>
      </c>
      <c r="B133" s="77" t="s">
        <v>599</v>
      </c>
      <c r="C133" s="77" t="s">
        <v>600</v>
      </c>
      <c r="D133" s="77" t="s">
        <v>635</v>
      </c>
      <c r="E133" s="77">
        <v>2</v>
      </c>
      <c r="F133" s="78">
        <v>2</v>
      </c>
      <c r="G133" s="79">
        <f t="shared" si="14"/>
        <v>120</v>
      </c>
      <c r="H133" s="79">
        <v>101</v>
      </c>
      <c r="I133" s="79">
        <f t="shared" si="12"/>
        <v>-19</v>
      </c>
      <c r="J133" s="86">
        <f t="shared" si="13"/>
        <v>0.841666666666667</v>
      </c>
      <c r="K133" s="87">
        <v>0.78</v>
      </c>
      <c r="L133" s="87" t="s">
        <v>636</v>
      </c>
      <c r="M133" s="87" t="s">
        <v>637</v>
      </c>
      <c r="N133" s="87">
        <f t="shared" si="15"/>
        <v>0.0388</v>
      </c>
      <c r="O133" s="87">
        <v>0.55</v>
      </c>
      <c r="P133" s="87" t="s">
        <v>638</v>
      </c>
      <c r="Q133" s="87" t="s">
        <v>639</v>
      </c>
      <c r="R133" s="87">
        <f t="shared" si="16"/>
        <v>0.0396</v>
      </c>
      <c r="S133" s="83"/>
      <c r="T133" s="73"/>
    </row>
    <row r="134" s="52" customFormat="1" customHeight="1" spans="1:20">
      <c r="A134" s="80">
        <v>105267</v>
      </c>
      <c r="B134" s="80" t="s">
        <v>599</v>
      </c>
      <c r="C134" s="80" t="s">
        <v>600</v>
      </c>
      <c r="D134" s="80" t="s">
        <v>640</v>
      </c>
      <c r="E134" s="80">
        <v>3</v>
      </c>
      <c r="F134" s="81">
        <v>1.5</v>
      </c>
      <c r="G134" s="82">
        <f t="shared" si="14"/>
        <v>135</v>
      </c>
      <c r="H134" s="82">
        <v>122</v>
      </c>
      <c r="I134" s="82">
        <f t="shared" si="12"/>
        <v>-13</v>
      </c>
      <c r="J134" s="89">
        <f t="shared" si="13"/>
        <v>0.903703703703704</v>
      </c>
      <c r="K134" s="90">
        <v>0.8</v>
      </c>
      <c r="L134" s="90" t="s">
        <v>641</v>
      </c>
      <c r="M134" s="90" t="s">
        <v>642</v>
      </c>
      <c r="N134" s="90">
        <f t="shared" si="15"/>
        <v>-0.0755</v>
      </c>
      <c r="O134" s="90">
        <v>0.55</v>
      </c>
      <c r="P134" s="90" t="s">
        <v>643</v>
      </c>
      <c r="Q134" s="90" t="s">
        <v>644</v>
      </c>
      <c r="R134" s="90">
        <f t="shared" si="16"/>
        <v>-0.0696</v>
      </c>
      <c r="S134" s="83"/>
      <c r="T134" s="73"/>
    </row>
    <row r="135" s="52" customFormat="1" customHeight="1" spans="1:20">
      <c r="A135" s="77">
        <v>120844</v>
      </c>
      <c r="B135" s="77" t="s">
        <v>599</v>
      </c>
      <c r="C135" s="77" t="s">
        <v>600</v>
      </c>
      <c r="D135" s="77" t="s">
        <v>645</v>
      </c>
      <c r="E135" s="77">
        <v>3</v>
      </c>
      <c r="F135" s="78">
        <v>2</v>
      </c>
      <c r="G135" s="79">
        <f t="shared" si="14"/>
        <v>180</v>
      </c>
      <c r="H135" s="79">
        <v>169</v>
      </c>
      <c r="I135" s="79">
        <f t="shared" si="12"/>
        <v>-11</v>
      </c>
      <c r="J135" s="86">
        <f t="shared" si="13"/>
        <v>0.938888888888889</v>
      </c>
      <c r="K135" s="87">
        <v>0.6</v>
      </c>
      <c r="L135" s="87" t="s">
        <v>646</v>
      </c>
      <c r="M135" s="87" t="s">
        <v>243</v>
      </c>
      <c r="N135" s="87">
        <f t="shared" si="15"/>
        <v>0.0294</v>
      </c>
      <c r="O135" s="87">
        <v>0.55</v>
      </c>
      <c r="P135" s="87" t="s">
        <v>647</v>
      </c>
      <c r="Q135" s="87" t="s">
        <v>648</v>
      </c>
      <c r="R135" s="87">
        <f t="shared" si="16"/>
        <v>0.0035</v>
      </c>
      <c r="S135" s="83"/>
      <c r="T135" s="73"/>
    </row>
    <row r="136" s="52" customFormat="1" customHeight="1" spans="1:20">
      <c r="A136" s="80">
        <v>2409</v>
      </c>
      <c r="B136" s="80" t="s">
        <v>599</v>
      </c>
      <c r="C136" s="80" t="s">
        <v>600</v>
      </c>
      <c r="D136" s="80" t="s">
        <v>649</v>
      </c>
      <c r="E136" s="80">
        <v>2</v>
      </c>
      <c r="F136" s="81">
        <v>1</v>
      </c>
      <c r="G136" s="82">
        <f t="shared" si="14"/>
        <v>60</v>
      </c>
      <c r="H136" s="82">
        <v>57</v>
      </c>
      <c r="I136" s="82">
        <f t="shared" si="12"/>
        <v>-3</v>
      </c>
      <c r="J136" s="89">
        <f t="shared" si="13"/>
        <v>0.95</v>
      </c>
      <c r="K136" s="90">
        <v>0.82</v>
      </c>
      <c r="L136" s="90" t="s">
        <v>650</v>
      </c>
      <c r="M136" s="90" t="s">
        <v>651</v>
      </c>
      <c r="N136" s="90">
        <f t="shared" si="15"/>
        <v>-0.0295000000000001</v>
      </c>
      <c r="O136" s="90">
        <v>0.72</v>
      </c>
      <c r="P136" s="90" t="s">
        <v>652</v>
      </c>
      <c r="Q136" s="90" t="s">
        <v>653</v>
      </c>
      <c r="R136" s="90">
        <f t="shared" si="16"/>
        <v>-0.0823</v>
      </c>
      <c r="S136" s="83"/>
      <c r="T136" s="73"/>
    </row>
    <row r="137" s="52" customFormat="1" customHeight="1" spans="1:20">
      <c r="A137" s="80">
        <v>297863</v>
      </c>
      <c r="B137" s="80" t="s">
        <v>599</v>
      </c>
      <c r="C137" s="80" t="s">
        <v>600</v>
      </c>
      <c r="D137" s="80" t="s">
        <v>654</v>
      </c>
      <c r="E137" s="80">
        <v>3</v>
      </c>
      <c r="F137" s="81">
        <v>1</v>
      </c>
      <c r="G137" s="82">
        <f t="shared" si="14"/>
        <v>90</v>
      </c>
      <c r="H137" s="82">
        <v>93</v>
      </c>
      <c r="I137" s="82">
        <f t="shared" si="12"/>
        <v>3</v>
      </c>
      <c r="J137" s="89">
        <f t="shared" si="13"/>
        <v>1.03333333333333</v>
      </c>
      <c r="K137" s="90">
        <v>0.8412</v>
      </c>
      <c r="L137" s="90" t="s">
        <v>655</v>
      </c>
      <c r="M137" s="90" t="s">
        <v>656</v>
      </c>
      <c r="N137" s="90">
        <f t="shared" si="15"/>
        <v>-0.0542</v>
      </c>
      <c r="O137" s="90">
        <v>0.72843175861018</v>
      </c>
      <c r="P137" s="90" t="s">
        <v>657</v>
      </c>
      <c r="Q137" s="90" t="s">
        <v>658</v>
      </c>
      <c r="R137" s="90">
        <f t="shared" si="16"/>
        <v>-0.052</v>
      </c>
      <c r="S137" s="83"/>
      <c r="T137" s="73"/>
    </row>
    <row r="138" s="52" customFormat="1" customHeight="1" spans="1:20">
      <c r="A138" s="80">
        <v>2757</v>
      </c>
      <c r="B138" s="80" t="s">
        <v>599</v>
      </c>
      <c r="C138" s="80" t="s">
        <v>600</v>
      </c>
      <c r="D138" s="80" t="s">
        <v>659</v>
      </c>
      <c r="E138" s="80">
        <v>3</v>
      </c>
      <c r="F138" s="81">
        <v>2</v>
      </c>
      <c r="G138" s="82">
        <f t="shared" si="14"/>
        <v>180</v>
      </c>
      <c r="H138" s="82">
        <v>192</v>
      </c>
      <c r="I138" s="82">
        <f t="shared" si="12"/>
        <v>12</v>
      </c>
      <c r="J138" s="89">
        <f t="shared" si="13"/>
        <v>1.06666666666667</v>
      </c>
      <c r="K138" s="90">
        <v>0.7889</v>
      </c>
      <c r="L138" s="90" t="s">
        <v>660</v>
      </c>
      <c r="M138" s="90" t="s">
        <v>661</v>
      </c>
      <c r="N138" s="90">
        <f t="shared" si="15"/>
        <v>-0.00380000000000003</v>
      </c>
      <c r="O138" s="90">
        <v>0.640404078131187</v>
      </c>
      <c r="P138" s="90" t="s">
        <v>410</v>
      </c>
      <c r="Q138" s="90" t="s">
        <v>324</v>
      </c>
      <c r="R138" s="90">
        <f t="shared" si="16"/>
        <v>-0.0134</v>
      </c>
      <c r="S138" s="83"/>
      <c r="T138" s="73"/>
    </row>
    <row r="139" s="52" customFormat="1" customHeight="1" spans="1:20">
      <c r="A139" s="80">
        <v>117491</v>
      </c>
      <c r="B139" s="80" t="s">
        <v>599</v>
      </c>
      <c r="C139" s="80" t="s">
        <v>600</v>
      </c>
      <c r="D139" s="80" t="s">
        <v>662</v>
      </c>
      <c r="E139" s="80">
        <v>3</v>
      </c>
      <c r="F139" s="81">
        <v>2</v>
      </c>
      <c r="G139" s="82">
        <f t="shared" si="14"/>
        <v>180</v>
      </c>
      <c r="H139" s="82">
        <v>197</v>
      </c>
      <c r="I139" s="82">
        <f t="shared" si="12"/>
        <v>17</v>
      </c>
      <c r="J139" s="89">
        <f t="shared" si="13"/>
        <v>1.09444444444444</v>
      </c>
      <c r="K139" s="90">
        <v>0.85</v>
      </c>
      <c r="L139" s="90" t="s">
        <v>663</v>
      </c>
      <c r="M139" s="90" t="s">
        <v>664</v>
      </c>
      <c r="N139" s="90">
        <f t="shared" si="15"/>
        <v>-0.0287000000000001</v>
      </c>
      <c r="O139" s="90">
        <v>0.55</v>
      </c>
      <c r="P139" s="90" t="s">
        <v>665</v>
      </c>
      <c r="Q139" s="90" t="s">
        <v>666</v>
      </c>
      <c r="R139" s="90">
        <f t="shared" si="16"/>
        <v>-0.0301</v>
      </c>
      <c r="S139" s="83"/>
      <c r="T139" s="73"/>
    </row>
    <row r="140" customHeight="1" spans="1:20">
      <c r="A140" s="77">
        <v>2826</v>
      </c>
      <c r="B140" s="77" t="s">
        <v>599</v>
      </c>
      <c r="C140" s="77" t="s">
        <v>600</v>
      </c>
      <c r="D140" s="77" t="s">
        <v>667</v>
      </c>
      <c r="E140" s="77">
        <v>2</v>
      </c>
      <c r="F140" s="78">
        <v>2</v>
      </c>
      <c r="G140" s="79">
        <f t="shared" si="14"/>
        <v>120</v>
      </c>
      <c r="H140" s="79">
        <v>132</v>
      </c>
      <c r="I140" s="79">
        <f t="shared" ref="I140:I159" si="17">H140-G140</f>
        <v>12</v>
      </c>
      <c r="J140" s="86">
        <f t="shared" ref="J140:J159" si="18">H140/G140</f>
        <v>1.1</v>
      </c>
      <c r="K140" s="87">
        <v>0.8</v>
      </c>
      <c r="L140" s="87" t="s">
        <v>668</v>
      </c>
      <c r="M140" s="87" t="s">
        <v>217</v>
      </c>
      <c r="N140" s="87">
        <f t="shared" si="15"/>
        <v>0.0234000000000001</v>
      </c>
      <c r="O140" s="87">
        <v>0.62</v>
      </c>
      <c r="P140" s="87" t="s">
        <v>669</v>
      </c>
      <c r="Q140" s="87" t="s">
        <v>670</v>
      </c>
      <c r="R140" s="87">
        <f t="shared" si="16"/>
        <v>0.018</v>
      </c>
      <c r="S140" s="83"/>
      <c r="T140" s="73"/>
    </row>
    <row r="141" s="52" customFormat="1" customHeight="1" spans="1:20">
      <c r="A141" s="77">
        <v>2816</v>
      </c>
      <c r="B141" s="77" t="s">
        <v>599</v>
      </c>
      <c r="C141" s="77" t="s">
        <v>600</v>
      </c>
      <c r="D141" s="77" t="s">
        <v>671</v>
      </c>
      <c r="E141" s="77">
        <v>2</v>
      </c>
      <c r="F141" s="78">
        <v>1.5</v>
      </c>
      <c r="G141" s="79">
        <f t="shared" si="14"/>
        <v>90</v>
      </c>
      <c r="H141" s="79">
        <v>105</v>
      </c>
      <c r="I141" s="79">
        <f t="shared" si="17"/>
        <v>15</v>
      </c>
      <c r="J141" s="86">
        <f t="shared" si="18"/>
        <v>1.16666666666667</v>
      </c>
      <c r="K141" s="87">
        <v>0.7</v>
      </c>
      <c r="L141" s="87" t="s">
        <v>510</v>
      </c>
      <c r="M141" s="87" t="s">
        <v>382</v>
      </c>
      <c r="N141" s="87">
        <f t="shared" si="15"/>
        <v>0.0441</v>
      </c>
      <c r="O141" s="87">
        <v>0.6</v>
      </c>
      <c r="P141" s="87" t="s">
        <v>672</v>
      </c>
      <c r="Q141" s="87" t="s">
        <v>673</v>
      </c>
      <c r="R141" s="87">
        <f t="shared" si="16"/>
        <v>0.0410999999999999</v>
      </c>
      <c r="S141" s="83"/>
      <c r="T141" s="73"/>
    </row>
    <row r="142" customHeight="1" spans="1:19">
      <c r="A142" s="80">
        <v>108277</v>
      </c>
      <c r="B142" s="80" t="s">
        <v>599</v>
      </c>
      <c r="C142" s="80" t="s">
        <v>600</v>
      </c>
      <c r="D142" s="80" t="s">
        <v>674</v>
      </c>
      <c r="E142" s="80">
        <v>2</v>
      </c>
      <c r="F142" s="81">
        <v>2</v>
      </c>
      <c r="G142" s="82">
        <f t="shared" si="14"/>
        <v>120</v>
      </c>
      <c r="H142" s="82">
        <v>141</v>
      </c>
      <c r="I142" s="82">
        <f t="shared" si="17"/>
        <v>21</v>
      </c>
      <c r="J142" s="89">
        <f t="shared" si="18"/>
        <v>1.175</v>
      </c>
      <c r="K142" s="90">
        <v>0.88</v>
      </c>
      <c r="L142" s="90" t="s">
        <v>675</v>
      </c>
      <c r="M142" s="90" t="s">
        <v>676</v>
      </c>
      <c r="N142" s="90">
        <f t="shared" si="15"/>
        <v>-0.00379999999999991</v>
      </c>
      <c r="O142" s="90">
        <v>0.78</v>
      </c>
      <c r="P142" s="90" t="s">
        <v>677</v>
      </c>
      <c r="Q142" s="90" t="s">
        <v>376</v>
      </c>
      <c r="R142" s="90">
        <f t="shared" si="16"/>
        <v>-0.0124</v>
      </c>
      <c r="S142" s="83"/>
    </row>
    <row r="143" customHeight="1" spans="1:19">
      <c r="A143" s="77">
        <v>2802</v>
      </c>
      <c r="B143" s="77" t="s">
        <v>599</v>
      </c>
      <c r="C143" s="77" t="s">
        <v>600</v>
      </c>
      <c r="D143" s="77" t="s">
        <v>678</v>
      </c>
      <c r="E143" s="77">
        <v>2</v>
      </c>
      <c r="F143" s="78">
        <v>3</v>
      </c>
      <c r="G143" s="79">
        <f t="shared" si="14"/>
        <v>180</v>
      </c>
      <c r="H143" s="79">
        <v>217</v>
      </c>
      <c r="I143" s="79">
        <f t="shared" si="17"/>
        <v>37</v>
      </c>
      <c r="J143" s="86">
        <f t="shared" si="18"/>
        <v>1.20555555555556</v>
      </c>
      <c r="K143" s="87">
        <v>0.8</v>
      </c>
      <c r="L143" s="87" t="s">
        <v>679</v>
      </c>
      <c r="M143" s="87" t="s">
        <v>680</v>
      </c>
      <c r="N143" s="88">
        <f t="shared" si="15"/>
        <v>-0.00690000000000002</v>
      </c>
      <c r="O143" s="87">
        <v>0.55</v>
      </c>
      <c r="P143" s="87" t="s">
        <v>681</v>
      </c>
      <c r="Q143" s="87" t="s">
        <v>682</v>
      </c>
      <c r="R143" s="87">
        <f t="shared" si="16"/>
        <v>0.0333999999999999</v>
      </c>
      <c r="S143" s="83"/>
    </row>
    <row r="144" customHeight="1" spans="1:19">
      <c r="A144" s="77">
        <v>2422</v>
      </c>
      <c r="B144" s="77" t="s">
        <v>599</v>
      </c>
      <c r="C144" s="77" t="s">
        <v>600</v>
      </c>
      <c r="D144" s="77" t="s">
        <v>683</v>
      </c>
      <c r="E144" s="77">
        <v>3</v>
      </c>
      <c r="F144" s="78">
        <v>1</v>
      </c>
      <c r="G144" s="79">
        <f t="shared" si="14"/>
        <v>90</v>
      </c>
      <c r="H144" s="79">
        <v>113</v>
      </c>
      <c r="I144" s="79">
        <f t="shared" si="17"/>
        <v>23</v>
      </c>
      <c r="J144" s="86">
        <f t="shared" si="18"/>
        <v>1.25555555555556</v>
      </c>
      <c r="K144" s="87">
        <v>0.85</v>
      </c>
      <c r="L144" s="87" t="s">
        <v>684</v>
      </c>
      <c r="M144" s="87" t="s">
        <v>685</v>
      </c>
      <c r="N144" s="88">
        <f t="shared" si="15"/>
        <v>-0.000500000000000056</v>
      </c>
      <c r="O144" s="87">
        <v>0.684563512862511</v>
      </c>
      <c r="P144" s="87" t="s">
        <v>686</v>
      </c>
      <c r="Q144" s="87" t="s">
        <v>687</v>
      </c>
      <c r="R144" s="87">
        <f t="shared" si="16"/>
        <v>0.0352000000000001</v>
      </c>
      <c r="S144" s="83"/>
    </row>
    <row r="145" customHeight="1" spans="1:19">
      <c r="A145" s="80">
        <v>2804</v>
      </c>
      <c r="B145" s="80" t="s">
        <v>599</v>
      </c>
      <c r="C145" s="80" t="s">
        <v>600</v>
      </c>
      <c r="D145" s="80" t="s">
        <v>688</v>
      </c>
      <c r="E145" s="80">
        <v>2</v>
      </c>
      <c r="F145" s="81">
        <v>1</v>
      </c>
      <c r="G145" s="82">
        <f t="shared" si="14"/>
        <v>60</v>
      </c>
      <c r="H145" s="82">
        <v>77</v>
      </c>
      <c r="I145" s="82">
        <f t="shared" si="17"/>
        <v>17</v>
      </c>
      <c r="J145" s="89">
        <f t="shared" si="18"/>
        <v>1.28333333333333</v>
      </c>
      <c r="K145" s="90">
        <v>0.82</v>
      </c>
      <c r="L145" s="90" t="s">
        <v>689</v>
      </c>
      <c r="M145" s="90" t="s">
        <v>690</v>
      </c>
      <c r="N145" s="90">
        <f t="shared" si="15"/>
        <v>-0.0431</v>
      </c>
      <c r="O145" s="90">
        <v>0.626277734375</v>
      </c>
      <c r="P145" s="90" t="s">
        <v>691</v>
      </c>
      <c r="Q145" s="90" t="s">
        <v>692</v>
      </c>
      <c r="R145" s="90">
        <f t="shared" si="16"/>
        <v>-0.0103</v>
      </c>
      <c r="S145" s="83"/>
    </row>
    <row r="146" customHeight="1" spans="1:19">
      <c r="A146" s="80">
        <v>2819</v>
      </c>
      <c r="B146" s="80" t="s">
        <v>599</v>
      </c>
      <c r="C146" s="80" t="s">
        <v>600</v>
      </c>
      <c r="D146" s="80" t="s">
        <v>693</v>
      </c>
      <c r="E146" s="80">
        <v>2</v>
      </c>
      <c r="F146" s="81">
        <v>1</v>
      </c>
      <c r="G146" s="82">
        <f t="shared" si="14"/>
        <v>60</v>
      </c>
      <c r="H146" s="82">
        <v>84</v>
      </c>
      <c r="I146" s="82">
        <f t="shared" si="17"/>
        <v>24</v>
      </c>
      <c r="J146" s="89">
        <f t="shared" si="18"/>
        <v>1.4</v>
      </c>
      <c r="K146" s="90">
        <v>0.8678</v>
      </c>
      <c r="L146" s="90" t="s">
        <v>694</v>
      </c>
      <c r="M146" s="90" t="s">
        <v>695</v>
      </c>
      <c r="N146" s="90">
        <f t="shared" si="15"/>
        <v>-0.0415</v>
      </c>
      <c r="O146" s="90">
        <v>0.750114310645724</v>
      </c>
      <c r="P146" s="90" t="s">
        <v>696</v>
      </c>
      <c r="Q146" s="90" t="s">
        <v>697</v>
      </c>
      <c r="R146" s="90">
        <f t="shared" si="16"/>
        <v>-0.0599000000000001</v>
      </c>
      <c r="S146" s="83"/>
    </row>
    <row r="147" customHeight="1" spans="1:19">
      <c r="A147" s="80">
        <v>111219</v>
      </c>
      <c r="B147" s="80" t="s">
        <v>599</v>
      </c>
      <c r="C147" s="80" t="s">
        <v>600</v>
      </c>
      <c r="D147" s="80" t="s">
        <v>698</v>
      </c>
      <c r="E147" s="80">
        <v>2</v>
      </c>
      <c r="F147" s="81">
        <v>1.5</v>
      </c>
      <c r="G147" s="82">
        <f t="shared" si="14"/>
        <v>90</v>
      </c>
      <c r="H147" s="82">
        <v>129</v>
      </c>
      <c r="I147" s="82">
        <f t="shared" si="17"/>
        <v>39</v>
      </c>
      <c r="J147" s="89">
        <f t="shared" si="18"/>
        <v>1.43333333333333</v>
      </c>
      <c r="K147" s="90">
        <v>0.8</v>
      </c>
      <c r="L147" s="90" t="s">
        <v>699</v>
      </c>
      <c r="M147" s="90" t="s">
        <v>700</v>
      </c>
      <c r="N147" s="90">
        <f t="shared" si="15"/>
        <v>-0.0507</v>
      </c>
      <c r="O147" s="90">
        <v>0.55</v>
      </c>
      <c r="P147" s="90" t="s">
        <v>701</v>
      </c>
      <c r="Q147" s="90" t="s">
        <v>702</v>
      </c>
      <c r="R147" s="90">
        <f t="shared" si="16"/>
        <v>-0.0536</v>
      </c>
      <c r="S147" s="83"/>
    </row>
    <row r="148" customHeight="1" spans="1:19">
      <c r="A148" s="77">
        <v>114844</v>
      </c>
      <c r="B148" s="77" t="s">
        <v>599</v>
      </c>
      <c r="C148" s="77" t="s">
        <v>600</v>
      </c>
      <c r="D148" s="77" t="s">
        <v>703</v>
      </c>
      <c r="E148" s="77">
        <v>3</v>
      </c>
      <c r="F148" s="78">
        <v>2</v>
      </c>
      <c r="G148" s="79">
        <f t="shared" si="14"/>
        <v>180</v>
      </c>
      <c r="H148" s="79">
        <v>271</v>
      </c>
      <c r="I148" s="79">
        <f t="shared" si="17"/>
        <v>91</v>
      </c>
      <c r="J148" s="86">
        <f t="shared" si="18"/>
        <v>1.50555555555556</v>
      </c>
      <c r="K148" s="87">
        <v>0.8689</v>
      </c>
      <c r="L148" s="87" t="s">
        <v>704</v>
      </c>
      <c r="M148" s="87" t="s">
        <v>705</v>
      </c>
      <c r="N148" s="88">
        <f t="shared" si="15"/>
        <v>-0.0120999999999999</v>
      </c>
      <c r="O148" s="87">
        <v>0.591175156890637</v>
      </c>
      <c r="P148" s="87" t="s">
        <v>706</v>
      </c>
      <c r="Q148" s="87" t="s">
        <v>707</v>
      </c>
      <c r="R148" s="87">
        <f t="shared" si="16"/>
        <v>0.0153</v>
      </c>
      <c r="S148" s="83"/>
    </row>
    <row r="149" customHeight="1" spans="1:19">
      <c r="A149" s="80">
        <v>122198</v>
      </c>
      <c r="B149" s="80" t="s">
        <v>599</v>
      </c>
      <c r="C149" s="80" t="s">
        <v>600</v>
      </c>
      <c r="D149" s="80" t="s">
        <v>708</v>
      </c>
      <c r="E149" s="80">
        <v>1</v>
      </c>
      <c r="F149" s="81">
        <v>2</v>
      </c>
      <c r="G149" s="82">
        <f t="shared" si="14"/>
        <v>60</v>
      </c>
      <c r="H149" s="82">
        <v>91</v>
      </c>
      <c r="I149" s="82">
        <f t="shared" si="17"/>
        <v>31</v>
      </c>
      <c r="J149" s="89">
        <f t="shared" si="18"/>
        <v>1.51666666666667</v>
      </c>
      <c r="K149" s="90">
        <v>0.7</v>
      </c>
      <c r="L149" s="90" t="s">
        <v>709</v>
      </c>
      <c r="M149" s="90" t="s">
        <v>710</v>
      </c>
      <c r="N149" s="90">
        <f t="shared" si="15"/>
        <v>-0.0453</v>
      </c>
      <c r="O149" s="90">
        <v>0.55</v>
      </c>
      <c r="P149" s="90" t="s">
        <v>711</v>
      </c>
      <c r="Q149" s="90" t="s">
        <v>712</v>
      </c>
      <c r="R149" s="90">
        <f t="shared" si="16"/>
        <v>-0.0497</v>
      </c>
      <c r="S149" s="83"/>
    </row>
    <row r="150" customHeight="1" spans="1:19">
      <c r="A150" s="80">
        <v>2326</v>
      </c>
      <c r="B150" s="80" t="s">
        <v>599</v>
      </c>
      <c r="C150" s="80" t="s">
        <v>600</v>
      </c>
      <c r="D150" s="80" t="s">
        <v>713</v>
      </c>
      <c r="E150" s="80">
        <v>1</v>
      </c>
      <c r="F150" s="81">
        <v>2</v>
      </c>
      <c r="G150" s="82">
        <f t="shared" si="14"/>
        <v>60</v>
      </c>
      <c r="H150" s="82">
        <v>96</v>
      </c>
      <c r="I150" s="82">
        <f t="shared" si="17"/>
        <v>36</v>
      </c>
      <c r="J150" s="89">
        <f t="shared" si="18"/>
        <v>1.6</v>
      </c>
      <c r="K150" s="90">
        <v>0.7866</v>
      </c>
      <c r="L150" s="90" t="s">
        <v>714</v>
      </c>
      <c r="M150" s="90" t="s">
        <v>715</v>
      </c>
      <c r="N150" s="90">
        <f t="shared" si="15"/>
        <v>-0.04</v>
      </c>
      <c r="O150" s="90">
        <v>0.604193157482371</v>
      </c>
      <c r="P150" s="90" t="s">
        <v>716</v>
      </c>
      <c r="Q150" s="90" t="s">
        <v>356</v>
      </c>
      <c r="R150" s="90">
        <f t="shared" si="16"/>
        <v>-0.0182</v>
      </c>
      <c r="S150" s="83"/>
    </row>
    <row r="151" customHeight="1" spans="1:19">
      <c r="A151" s="77">
        <v>102934</v>
      </c>
      <c r="B151" s="77" t="s">
        <v>599</v>
      </c>
      <c r="C151" s="77" t="s">
        <v>600</v>
      </c>
      <c r="D151" s="77" t="s">
        <v>717</v>
      </c>
      <c r="E151" s="77">
        <v>3</v>
      </c>
      <c r="F151" s="78">
        <v>1</v>
      </c>
      <c r="G151" s="79">
        <f t="shared" si="14"/>
        <v>90</v>
      </c>
      <c r="H151" s="79">
        <v>162</v>
      </c>
      <c r="I151" s="79">
        <f t="shared" si="17"/>
        <v>72</v>
      </c>
      <c r="J151" s="86">
        <f t="shared" si="18"/>
        <v>1.8</v>
      </c>
      <c r="K151" s="87">
        <v>0.8512</v>
      </c>
      <c r="L151" s="87" t="s">
        <v>285</v>
      </c>
      <c r="M151" s="87" t="s">
        <v>718</v>
      </c>
      <c r="N151" s="88">
        <f t="shared" si="15"/>
        <v>-0.0205</v>
      </c>
      <c r="O151" s="87">
        <v>0.78</v>
      </c>
      <c r="P151" s="87" t="s">
        <v>719</v>
      </c>
      <c r="Q151" s="87" t="s">
        <v>720</v>
      </c>
      <c r="R151" s="87">
        <f t="shared" si="16"/>
        <v>0.0202</v>
      </c>
      <c r="S151" s="83"/>
    </row>
    <row r="152" customHeight="1" spans="1:19">
      <c r="A152" s="77">
        <v>118151</v>
      </c>
      <c r="B152" s="77" t="s">
        <v>599</v>
      </c>
      <c r="C152" s="77" t="s">
        <v>600</v>
      </c>
      <c r="D152" s="77" t="s">
        <v>721</v>
      </c>
      <c r="E152" s="77">
        <v>2</v>
      </c>
      <c r="F152" s="78">
        <v>1</v>
      </c>
      <c r="G152" s="79">
        <f t="shared" si="14"/>
        <v>60</v>
      </c>
      <c r="H152" s="79">
        <v>177</v>
      </c>
      <c r="I152" s="79">
        <f t="shared" si="17"/>
        <v>117</v>
      </c>
      <c r="J152" s="86">
        <f t="shared" si="18"/>
        <v>2.95</v>
      </c>
      <c r="K152" s="87">
        <v>0.8</v>
      </c>
      <c r="L152" s="87" t="s">
        <v>722</v>
      </c>
      <c r="M152" s="87" t="s">
        <v>723</v>
      </c>
      <c r="N152" s="87">
        <f t="shared" si="15"/>
        <v>0.0432999999999999</v>
      </c>
      <c r="O152" s="87">
        <v>0.62</v>
      </c>
      <c r="P152" s="87" t="s">
        <v>724</v>
      </c>
      <c r="Q152" s="87" t="s">
        <v>348</v>
      </c>
      <c r="R152" s="87">
        <f t="shared" si="16"/>
        <v>0.0422</v>
      </c>
      <c r="S152" s="83"/>
    </row>
    <row r="153" ht="34" customHeight="1" spans="1:19">
      <c r="A153" s="80">
        <v>2715</v>
      </c>
      <c r="B153" s="80" t="s">
        <v>725</v>
      </c>
      <c r="C153" s="80" t="s">
        <v>726</v>
      </c>
      <c r="D153" s="80" t="s">
        <v>727</v>
      </c>
      <c r="E153" s="80">
        <v>2</v>
      </c>
      <c r="F153" s="81">
        <v>2</v>
      </c>
      <c r="G153" s="82">
        <f t="shared" si="14"/>
        <v>120</v>
      </c>
      <c r="H153" s="82">
        <v>41</v>
      </c>
      <c r="I153" s="82">
        <f t="shared" si="17"/>
        <v>-79</v>
      </c>
      <c r="J153" s="89">
        <f t="shared" si="18"/>
        <v>0.341666666666667</v>
      </c>
      <c r="K153" s="90">
        <v>0.7983</v>
      </c>
      <c r="L153" s="90" t="s">
        <v>200</v>
      </c>
      <c r="M153" s="90" t="s">
        <v>728</v>
      </c>
      <c r="N153" s="90">
        <f t="shared" si="15"/>
        <v>-0.0276999999999999</v>
      </c>
      <c r="O153" s="90">
        <v>0.593078835408293</v>
      </c>
      <c r="P153" s="90" t="s">
        <v>729</v>
      </c>
      <c r="Q153" s="90" t="s">
        <v>730</v>
      </c>
      <c r="R153" s="90">
        <f t="shared" si="16"/>
        <v>-0.00739999999999996</v>
      </c>
      <c r="S153" s="97" t="s">
        <v>360</v>
      </c>
    </row>
    <row r="154" customHeight="1" spans="1:19">
      <c r="A154" s="80">
        <v>2839</v>
      </c>
      <c r="B154" s="80" t="s">
        <v>725</v>
      </c>
      <c r="C154" s="80" t="s">
        <v>726</v>
      </c>
      <c r="D154" s="80" t="s">
        <v>731</v>
      </c>
      <c r="E154" s="80">
        <v>2</v>
      </c>
      <c r="F154" s="81">
        <v>1</v>
      </c>
      <c r="G154" s="82">
        <f t="shared" si="14"/>
        <v>60</v>
      </c>
      <c r="H154" s="82">
        <v>38</v>
      </c>
      <c r="I154" s="82">
        <f t="shared" si="17"/>
        <v>-22</v>
      </c>
      <c r="J154" s="89">
        <f t="shared" si="18"/>
        <v>0.633333333333333</v>
      </c>
      <c r="K154" s="90">
        <v>0.8653</v>
      </c>
      <c r="L154" s="90" t="s">
        <v>732</v>
      </c>
      <c r="M154" s="90" t="s">
        <v>92</v>
      </c>
      <c r="N154" s="90">
        <f t="shared" si="15"/>
        <v>-0.0737</v>
      </c>
      <c r="O154" s="90">
        <v>0.727972482372085</v>
      </c>
      <c r="P154" s="90" t="s">
        <v>733</v>
      </c>
      <c r="Q154" s="90" t="s">
        <v>734</v>
      </c>
      <c r="R154" s="90">
        <f t="shared" si="16"/>
        <v>-0.0276000000000001</v>
      </c>
      <c r="S154" s="83"/>
    </row>
    <row r="155" customHeight="1" spans="1:19">
      <c r="A155" s="77">
        <v>2713</v>
      </c>
      <c r="B155" s="77" t="s">
        <v>725</v>
      </c>
      <c r="C155" s="77" t="s">
        <v>726</v>
      </c>
      <c r="D155" s="77" t="s">
        <v>735</v>
      </c>
      <c r="E155" s="77">
        <v>2</v>
      </c>
      <c r="F155" s="78">
        <v>2</v>
      </c>
      <c r="G155" s="79">
        <f t="shared" si="14"/>
        <v>120</v>
      </c>
      <c r="H155" s="79">
        <v>80</v>
      </c>
      <c r="I155" s="79">
        <f t="shared" si="17"/>
        <v>-40</v>
      </c>
      <c r="J155" s="86">
        <f t="shared" si="18"/>
        <v>0.666666666666667</v>
      </c>
      <c r="K155" s="87">
        <v>0.6</v>
      </c>
      <c r="L155" s="87" t="s">
        <v>53</v>
      </c>
      <c r="M155" s="87" t="s">
        <v>736</v>
      </c>
      <c r="N155" s="88">
        <f t="shared" si="15"/>
        <v>-0.0182</v>
      </c>
      <c r="O155" s="87">
        <v>0.55</v>
      </c>
      <c r="P155" s="87" t="s">
        <v>737</v>
      </c>
      <c r="Q155" s="87" t="s">
        <v>359</v>
      </c>
      <c r="R155" s="87">
        <f t="shared" si="16"/>
        <v>0.00719999999999998</v>
      </c>
      <c r="S155" s="83"/>
    </row>
    <row r="156" customHeight="1" spans="1:19">
      <c r="A156" s="80">
        <v>108656</v>
      </c>
      <c r="B156" s="80" t="s">
        <v>725</v>
      </c>
      <c r="C156" s="80" t="s">
        <v>726</v>
      </c>
      <c r="D156" s="80" t="s">
        <v>738</v>
      </c>
      <c r="E156" s="80">
        <v>2</v>
      </c>
      <c r="F156" s="81">
        <v>2.5</v>
      </c>
      <c r="G156" s="82">
        <f t="shared" si="14"/>
        <v>150</v>
      </c>
      <c r="H156" s="82">
        <v>127</v>
      </c>
      <c r="I156" s="82">
        <f t="shared" si="17"/>
        <v>-23</v>
      </c>
      <c r="J156" s="89">
        <f t="shared" si="18"/>
        <v>0.846666666666667</v>
      </c>
      <c r="K156" s="90">
        <v>0.75</v>
      </c>
      <c r="L156" s="90" t="s">
        <v>739</v>
      </c>
      <c r="M156" s="90" t="s">
        <v>740</v>
      </c>
      <c r="N156" s="90">
        <f t="shared" si="15"/>
        <v>-0.0436</v>
      </c>
      <c r="O156" s="90">
        <v>0.65</v>
      </c>
      <c r="P156" s="90" t="s">
        <v>741</v>
      </c>
      <c r="Q156" s="90" t="s">
        <v>742</v>
      </c>
      <c r="R156" s="90">
        <f t="shared" si="16"/>
        <v>-0.0161</v>
      </c>
      <c r="S156" s="83"/>
    </row>
    <row r="157" customHeight="1" spans="1:19">
      <c r="A157" s="77">
        <v>2876</v>
      </c>
      <c r="B157" s="77" t="s">
        <v>725</v>
      </c>
      <c r="C157" s="77" t="s">
        <v>726</v>
      </c>
      <c r="D157" s="77" t="s">
        <v>743</v>
      </c>
      <c r="E157" s="77">
        <v>2</v>
      </c>
      <c r="F157" s="78">
        <v>1</v>
      </c>
      <c r="G157" s="79">
        <f t="shared" si="14"/>
        <v>60</v>
      </c>
      <c r="H157" s="79">
        <v>64</v>
      </c>
      <c r="I157" s="79">
        <f t="shared" si="17"/>
        <v>4</v>
      </c>
      <c r="J157" s="86">
        <f t="shared" si="18"/>
        <v>1.06666666666667</v>
      </c>
      <c r="K157" s="87">
        <v>0.93</v>
      </c>
      <c r="L157" s="87" t="s">
        <v>744</v>
      </c>
      <c r="M157" s="87" t="s">
        <v>745</v>
      </c>
      <c r="N157" s="87">
        <f t="shared" si="15"/>
        <v>0.00840000000000007</v>
      </c>
      <c r="O157" s="87">
        <v>0.92</v>
      </c>
      <c r="P157" s="87" t="s">
        <v>746</v>
      </c>
      <c r="Q157" s="87" t="s">
        <v>747</v>
      </c>
      <c r="R157" s="95">
        <f t="shared" si="16"/>
        <v>-0.00449999999999995</v>
      </c>
      <c r="S157" s="83"/>
    </row>
    <row r="158" customHeight="1" spans="1:19">
      <c r="A158" s="77">
        <v>102567</v>
      </c>
      <c r="B158" s="77" t="s">
        <v>725</v>
      </c>
      <c r="C158" s="77" t="s">
        <v>726</v>
      </c>
      <c r="D158" s="77" t="s">
        <v>748</v>
      </c>
      <c r="E158" s="77">
        <v>2</v>
      </c>
      <c r="F158" s="78">
        <v>1</v>
      </c>
      <c r="G158" s="79">
        <f t="shared" si="14"/>
        <v>60</v>
      </c>
      <c r="H158" s="79">
        <v>72</v>
      </c>
      <c r="I158" s="79">
        <f t="shared" si="17"/>
        <v>12</v>
      </c>
      <c r="J158" s="86">
        <f t="shared" si="18"/>
        <v>1.2</v>
      </c>
      <c r="K158" s="87">
        <v>0.8</v>
      </c>
      <c r="L158" s="87" t="s">
        <v>749</v>
      </c>
      <c r="M158" s="87" t="s">
        <v>750</v>
      </c>
      <c r="N158" s="88">
        <f t="shared" si="15"/>
        <v>-0.00719999999999998</v>
      </c>
      <c r="O158" s="87">
        <v>0.634414480991029</v>
      </c>
      <c r="P158" s="87" t="s">
        <v>751</v>
      </c>
      <c r="Q158" s="87" t="s">
        <v>752</v>
      </c>
      <c r="R158" s="87">
        <f t="shared" si="16"/>
        <v>0.0273</v>
      </c>
      <c r="S158" s="83"/>
    </row>
    <row r="159" customHeight="1" spans="1:19">
      <c r="A159" s="80">
        <v>2877</v>
      </c>
      <c r="B159" s="80" t="s">
        <v>725</v>
      </c>
      <c r="C159" s="80" t="s">
        <v>726</v>
      </c>
      <c r="D159" s="80" t="s">
        <v>753</v>
      </c>
      <c r="E159" s="80">
        <v>3</v>
      </c>
      <c r="F159" s="81">
        <v>1</v>
      </c>
      <c r="G159" s="82">
        <f t="shared" si="14"/>
        <v>90</v>
      </c>
      <c r="H159" s="82">
        <v>108</v>
      </c>
      <c r="I159" s="82">
        <f t="shared" si="17"/>
        <v>18</v>
      </c>
      <c r="J159" s="89">
        <f t="shared" si="18"/>
        <v>1.2</v>
      </c>
      <c r="K159" s="90">
        <v>0.8381</v>
      </c>
      <c r="L159" s="90" t="s">
        <v>754</v>
      </c>
      <c r="M159" s="90" t="s">
        <v>755</v>
      </c>
      <c r="N159" s="90">
        <f t="shared" si="15"/>
        <v>-0.0132</v>
      </c>
      <c r="O159" s="90">
        <v>0.7</v>
      </c>
      <c r="P159" s="90" t="s">
        <v>158</v>
      </c>
      <c r="Q159" s="90" t="s">
        <v>756</v>
      </c>
      <c r="R159" s="90">
        <f t="shared" si="16"/>
        <v>-0.00490000000000002</v>
      </c>
      <c r="S159" s="83"/>
    </row>
  </sheetData>
  <autoFilter xmlns:etc="http://www.wps.cn/officeDocument/2017/etCustomData" ref="A2:T159" etc:filterBottomFollowUsedRange="0">
    <extLst/>
  </autoFilter>
  <sortState ref="A2:S158">
    <sortCondition ref="B2:B158"/>
  </sortState>
  <mergeCells count="1">
    <mergeCell ref="A1:S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9"/>
  <sheetViews>
    <sheetView workbookViewId="0">
      <pane ySplit="1" topLeftCell="A2" activePane="bottomLeft" state="frozen"/>
      <selection/>
      <selection pane="bottomLeft" activeCell="A1" sqref="$A1:$XFD1"/>
    </sheetView>
  </sheetViews>
  <sheetFormatPr defaultColWidth="9" defaultRowHeight="13.5"/>
  <cols>
    <col min="1" max="1" width="4.625" style="51" customWidth="1"/>
    <col min="2" max="2" width="9" style="51" customWidth="1"/>
    <col min="3" max="3" width="12.25" style="51" customWidth="1"/>
    <col min="4" max="4" width="6.875" style="51" customWidth="1"/>
    <col min="5" max="5" width="16.5" style="51" customWidth="1"/>
    <col min="6" max="6" width="13.375" style="51" customWidth="1"/>
    <col min="7" max="7" width="9.375" style="51" customWidth="1"/>
    <col min="8" max="8" width="11.75" style="51" customWidth="1"/>
    <col min="9" max="9" width="14.625" style="52" customWidth="1"/>
    <col min="10" max="10" width="7.5" style="51" customWidth="1"/>
    <col min="11" max="11" width="8" style="52" customWidth="1"/>
    <col min="12" max="12" width="16.125" style="53" customWidth="1"/>
    <col min="13" max="13" width="13.125" style="53" customWidth="1"/>
    <col min="14" max="14" width="22.25" style="51" customWidth="1"/>
    <col min="15" max="15" width="9" style="51"/>
    <col min="16" max="16" width="12.625" style="51"/>
    <col min="17" max="16384" width="9" style="51"/>
  </cols>
  <sheetData>
    <row r="1" s="50" customFormat="1" ht="56" customHeight="1" spans="1:14">
      <c r="A1" s="54" t="s">
        <v>757</v>
      </c>
      <c r="B1" s="54" t="s">
        <v>1</v>
      </c>
      <c r="C1" s="54" t="s">
        <v>2</v>
      </c>
      <c r="D1" s="54" t="s">
        <v>758</v>
      </c>
      <c r="E1" s="54" t="s">
        <v>759</v>
      </c>
      <c r="F1" s="54" t="s">
        <v>760</v>
      </c>
      <c r="G1" s="54" t="s">
        <v>761</v>
      </c>
      <c r="H1" s="54" t="s">
        <v>762</v>
      </c>
      <c r="I1" s="55" t="s">
        <v>763</v>
      </c>
      <c r="J1" s="54" t="s">
        <v>9</v>
      </c>
      <c r="K1" s="55" t="s">
        <v>10</v>
      </c>
      <c r="L1" s="61" t="s">
        <v>764</v>
      </c>
      <c r="M1" s="62" t="s">
        <v>765</v>
      </c>
      <c r="N1" s="54" t="s">
        <v>16</v>
      </c>
    </row>
    <row r="2" ht="20" customHeight="1" spans="1:14">
      <c r="A2" s="55">
        <f t="shared" ref="A2:A65" si="0">ROW()-1</f>
        <v>1</v>
      </c>
      <c r="B2" s="55">
        <v>2894</v>
      </c>
      <c r="C2" s="55" t="s">
        <v>17</v>
      </c>
      <c r="D2" s="55">
        <v>7948</v>
      </c>
      <c r="E2" s="55" t="s">
        <v>34</v>
      </c>
      <c r="F2" s="55" t="s">
        <v>766</v>
      </c>
      <c r="G2" s="56">
        <v>2</v>
      </c>
      <c r="H2" s="56">
        <v>60</v>
      </c>
      <c r="I2" s="58">
        <v>54</v>
      </c>
      <c r="J2" s="56">
        <f t="shared" ref="J2:J65" si="1">I2-H2</f>
        <v>-6</v>
      </c>
      <c r="K2" s="63">
        <f t="shared" ref="K2:K65" si="2">I2/H2</f>
        <v>0.9</v>
      </c>
      <c r="L2" s="64"/>
      <c r="M2" s="65">
        <f>J2*-1</f>
        <v>6</v>
      </c>
      <c r="N2" s="56"/>
    </row>
    <row r="3" ht="20" customHeight="1" spans="1:14">
      <c r="A3" s="55">
        <f t="shared" si="0"/>
        <v>2</v>
      </c>
      <c r="B3" s="55">
        <v>2905</v>
      </c>
      <c r="C3" s="55" t="s">
        <v>17</v>
      </c>
      <c r="D3" s="55">
        <v>16264</v>
      </c>
      <c r="E3" s="55" t="s">
        <v>19</v>
      </c>
      <c r="F3" s="55" t="s">
        <v>767</v>
      </c>
      <c r="G3" s="56">
        <v>1</v>
      </c>
      <c r="H3" s="56">
        <v>30</v>
      </c>
      <c r="I3" s="58">
        <v>21</v>
      </c>
      <c r="J3" s="56">
        <f t="shared" si="1"/>
        <v>-9</v>
      </c>
      <c r="K3" s="63">
        <f t="shared" si="2"/>
        <v>0.7</v>
      </c>
      <c r="L3" s="64"/>
      <c r="M3" s="65">
        <f>J3*-1</f>
        <v>9</v>
      </c>
      <c r="N3" s="56"/>
    </row>
    <row r="4" ht="20" customHeight="1" spans="1:14">
      <c r="A4" s="55">
        <f t="shared" si="0"/>
        <v>3</v>
      </c>
      <c r="B4" s="55">
        <v>2905</v>
      </c>
      <c r="C4" s="55" t="s">
        <v>17</v>
      </c>
      <c r="D4" s="55">
        <v>16301</v>
      </c>
      <c r="E4" s="55" t="s">
        <v>19</v>
      </c>
      <c r="F4" s="55" t="s">
        <v>768</v>
      </c>
      <c r="G4" s="56">
        <v>1</v>
      </c>
      <c r="H4" s="56">
        <v>30</v>
      </c>
      <c r="I4" s="58">
        <v>19</v>
      </c>
      <c r="J4" s="56">
        <f t="shared" si="1"/>
        <v>-11</v>
      </c>
      <c r="K4" s="63">
        <f t="shared" si="2"/>
        <v>0.633333333333333</v>
      </c>
      <c r="L4" s="64"/>
      <c r="M4" s="65">
        <f>J4*-1</f>
        <v>11</v>
      </c>
      <c r="N4" s="56"/>
    </row>
    <row r="5" ht="20" customHeight="1" spans="1:14">
      <c r="A5" s="55">
        <f t="shared" si="0"/>
        <v>4</v>
      </c>
      <c r="B5" s="55">
        <v>2910</v>
      </c>
      <c r="C5" s="55" t="s">
        <v>17</v>
      </c>
      <c r="D5" s="55">
        <v>10043</v>
      </c>
      <c r="E5" s="55" t="s">
        <v>39</v>
      </c>
      <c r="F5" s="55" t="s">
        <v>769</v>
      </c>
      <c r="G5" s="56">
        <v>1</v>
      </c>
      <c r="H5" s="56">
        <v>30</v>
      </c>
      <c r="I5" s="58">
        <v>16</v>
      </c>
      <c r="J5" s="56">
        <f t="shared" si="1"/>
        <v>-14</v>
      </c>
      <c r="K5" s="63">
        <f t="shared" si="2"/>
        <v>0.533333333333333</v>
      </c>
      <c r="L5" s="64"/>
      <c r="M5" s="65">
        <f>J5*-1</f>
        <v>14</v>
      </c>
      <c r="N5" s="56"/>
    </row>
    <row r="6" ht="20" customHeight="1" spans="1:14">
      <c r="A6" s="55">
        <f t="shared" si="0"/>
        <v>5</v>
      </c>
      <c r="B6" s="57">
        <v>2910</v>
      </c>
      <c r="C6" s="55" t="s">
        <v>17</v>
      </c>
      <c r="D6" s="57">
        <v>29181</v>
      </c>
      <c r="E6" s="55" t="s">
        <v>39</v>
      </c>
      <c r="F6" s="57" t="s">
        <v>770</v>
      </c>
      <c r="G6" s="56">
        <v>1</v>
      </c>
      <c r="H6" s="56">
        <v>30</v>
      </c>
      <c r="I6" s="58">
        <v>39</v>
      </c>
      <c r="J6" s="56">
        <f t="shared" si="1"/>
        <v>9</v>
      </c>
      <c r="K6" s="63">
        <f t="shared" si="2"/>
        <v>1.3</v>
      </c>
      <c r="L6" s="65">
        <f>J6*0.5</f>
        <v>4.5</v>
      </c>
      <c r="M6" s="66"/>
      <c r="N6" s="56"/>
    </row>
    <row r="7" ht="20" customHeight="1" spans="1:14">
      <c r="A7" s="55">
        <f t="shared" si="0"/>
        <v>6</v>
      </c>
      <c r="B7" s="55">
        <v>2914</v>
      </c>
      <c r="C7" s="55" t="s">
        <v>17</v>
      </c>
      <c r="D7" s="55">
        <v>6301</v>
      </c>
      <c r="E7" s="55" t="s">
        <v>29</v>
      </c>
      <c r="F7" s="55" t="s">
        <v>771</v>
      </c>
      <c r="G7" s="56">
        <v>1</v>
      </c>
      <c r="H7" s="56">
        <v>30</v>
      </c>
      <c r="I7" s="58">
        <v>36</v>
      </c>
      <c r="J7" s="56">
        <f t="shared" si="1"/>
        <v>6</v>
      </c>
      <c r="K7" s="63">
        <f t="shared" si="2"/>
        <v>1.2</v>
      </c>
      <c r="L7" s="65">
        <f>J7*0.5</f>
        <v>3</v>
      </c>
      <c r="M7" s="66"/>
      <c r="N7" s="56"/>
    </row>
    <row r="8" ht="20" customHeight="1" spans="1:14">
      <c r="A8" s="55">
        <f t="shared" si="0"/>
        <v>7</v>
      </c>
      <c r="B8" s="55">
        <v>2914</v>
      </c>
      <c r="C8" s="55" t="s">
        <v>17</v>
      </c>
      <c r="D8" s="55">
        <v>7379</v>
      </c>
      <c r="E8" s="55" t="s">
        <v>29</v>
      </c>
      <c r="F8" s="55" t="s">
        <v>772</v>
      </c>
      <c r="G8" s="56">
        <v>1</v>
      </c>
      <c r="H8" s="56">
        <v>30</v>
      </c>
      <c r="I8" s="58">
        <v>19</v>
      </c>
      <c r="J8" s="56">
        <f t="shared" si="1"/>
        <v>-11</v>
      </c>
      <c r="K8" s="63">
        <f t="shared" si="2"/>
        <v>0.633333333333333</v>
      </c>
      <c r="L8" s="64"/>
      <c r="M8" s="65">
        <f>J8*-1</f>
        <v>11</v>
      </c>
      <c r="N8" s="56"/>
    </row>
    <row r="9" ht="20" customHeight="1" spans="1:14">
      <c r="A9" s="55">
        <f t="shared" si="0"/>
        <v>8</v>
      </c>
      <c r="B9" s="55">
        <v>2914</v>
      </c>
      <c r="C9" s="55" t="s">
        <v>17</v>
      </c>
      <c r="D9" s="55">
        <v>27809</v>
      </c>
      <c r="E9" s="55" t="s">
        <v>29</v>
      </c>
      <c r="F9" s="58" t="s">
        <v>773</v>
      </c>
      <c r="G9" s="56">
        <v>1</v>
      </c>
      <c r="H9" s="56">
        <v>30</v>
      </c>
      <c r="I9" s="58">
        <v>26</v>
      </c>
      <c r="J9" s="56">
        <f t="shared" si="1"/>
        <v>-4</v>
      </c>
      <c r="K9" s="63">
        <f t="shared" si="2"/>
        <v>0.866666666666667</v>
      </c>
      <c r="L9" s="64"/>
      <c r="M9" s="65">
        <f>J9*-1</f>
        <v>4</v>
      </c>
      <c r="N9" s="56"/>
    </row>
    <row r="10" ht="20" customHeight="1" spans="1:14">
      <c r="A10" s="55">
        <f t="shared" si="0"/>
        <v>9</v>
      </c>
      <c r="B10" s="55">
        <v>2916</v>
      </c>
      <c r="C10" s="55" t="s">
        <v>17</v>
      </c>
      <c r="D10" s="55">
        <v>12377</v>
      </c>
      <c r="E10" s="55" t="s">
        <v>44</v>
      </c>
      <c r="F10" s="55" t="s">
        <v>774</v>
      </c>
      <c r="G10" s="56">
        <v>1</v>
      </c>
      <c r="H10" s="56">
        <v>30</v>
      </c>
      <c r="I10" s="58">
        <v>46</v>
      </c>
      <c r="J10" s="56">
        <f t="shared" si="1"/>
        <v>16</v>
      </c>
      <c r="K10" s="63">
        <f t="shared" si="2"/>
        <v>1.53333333333333</v>
      </c>
      <c r="L10" s="65">
        <f>J10*0.5</f>
        <v>8</v>
      </c>
      <c r="M10" s="66"/>
      <c r="N10" s="56"/>
    </row>
    <row r="11" ht="20" customHeight="1" spans="1:14">
      <c r="A11" s="55">
        <f t="shared" si="0"/>
        <v>10</v>
      </c>
      <c r="B11" s="55">
        <v>2916</v>
      </c>
      <c r="C11" s="55" t="s">
        <v>17</v>
      </c>
      <c r="D11" s="55">
        <v>15079</v>
      </c>
      <c r="E11" s="55" t="s">
        <v>44</v>
      </c>
      <c r="F11" s="55" t="s">
        <v>775</v>
      </c>
      <c r="G11" s="56">
        <v>1</v>
      </c>
      <c r="H11" s="56">
        <v>30</v>
      </c>
      <c r="I11" s="58">
        <v>19</v>
      </c>
      <c r="J11" s="56">
        <f t="shared" si="1"/>
        <v>-11</v>
      </c>
      <c r="K11" s="63">
        <f t="shared" si="2"/>
        <v>0.633333333333333</v>
      </c>
      <c r="L11" s="64"/>
      <c r="M11" s="65">
        <f>J11*-1</f>
        <v>11</v>
      </c>
      <c r="N11" s="56"/>
    </row>
    <row r="12" ht="20" customHeight="1" spans="1:14">
      <c r="A12" s="55">
        <f t="shared" si="0"/>
        <v>11</v>
      </c>
      <c r="B12" s="55">
        <v>104428</v>
      </c>
      <c r="C12" s="55" t="s">
        <v>17</v>
      </c>
      <c r="D12" s="58">
        <v>28505</v>
      </c>
      <c r="E12" s="55" t="s">
        <v>24</v>
      </c>
      <c r="F12" s="55" t="s">
        <v>776</v>
      </c>
      <c r="G12" s="56"/>
      <c r="H12" s="56">
        <v>40</v>
      </c>
      <c r="I12" s="58">
        <v>19</v>
      </c>
      <c r="J12" s="56">
        <f t="shared" si="1"/>
        <v>-21</v>
      </c>
      <c r="K12" s="63">
        <f t="shared" si="2"/>
        <v>0.475</v>
      </c>
      <c r="L12" s="64"/>
      <c r="M12" s="65">
        <v>10</v>
      </c>
      <c r="N12" s="56" t="s">
        <v>777</v>
      </c>
    </row>
    <row r="13" ht="20" customHeight="1" spans="1:14">
      <c r="A13" s="55">
        <f t="shared" si="0"/>
        <v>12</v>
      </c>
      <c r="B13" s="55">
        <v>104428</v>
      </c>
      <c r="C13" s="55" t="s">
        <v>17</v>
      </c>
      <c r="D13" s="55">
        <v>6472</v>
      </c>
      <c r="E13" s="55" t="s">
        <v>24</v>
      </c>
      <c r="F13" s="55" t="s">
        <v>778</v>
      </c>
      <c r="G13" s="56"/>
      <c r="H13" s="56">
        <v>40</v>
      </c>
      <c r="I13" s="58">
        <v>27</v>
      </c>
      <c r="J13" s="56">
        <f t="shared" si="1"/>
        <v>-13</v>
      </c>
      <c r="K13" s="63">
        <f t="shared" si="2"/>
        <v>0.675</v>
      </c>
      <c r="L13" s="64"/>
      <c r="M13" s="65">
        <f>J13*-1</f>
        <v>13</v>
      </c>
      <c r="N13" s="56"/>
    </row>
    <row r="14" ht="20" customHeight="1" spans="1:14">
      <c r="A14" s="55">
        <f t="shared" si="0"/>
        <v>13</v>
      </c>
      <c r="B14" s="55">
        <v>104428</v>
      </c>
      <c r="C14" s="55" t="s">
        <v>17</v>
      </c>
      <c r="D14" s="55">
        <v>15599</v>
      </c>
      <c r="E14" s="55" t="s">
        <v>24</v>
      </c>
      <c r="F14" s="55" t="s">
        <v>779</v>
      </c>
      <c r="G14" s="56"/>
      <c r="H14" s="56">
        <v>40</v>
      </c>
      <c r="I14" s="58">
        <v>47</v>
      </c>
      <c r="J14" s="56">
        <f t="shared" si="1"/>
        <v>7</v>
      </c>
      <c r="K14" s="63">
        <f t="shared" si="2"/>
        <v>1.175</v>
      </c>
      <c r="L14" s="65">
        <f>J14*0.5</f>
        <v>3.5</v>
      </c>
      <c r="M14" s="66"/>
      <c r="N14" s="56"/>
    </row>
    <row r="15" ht="20" customHeight="1" spans="1:14">
      <c r="A15" s="55">
        <f t="shared" si="0"/>
        <v>14</v>
      </c>
      <c r="B15" s="55">
        <v>104838</v>
      </c>
      <c r="C15" s="55" t="s">
        <v>17</v>
      </c>
      <c r="D15" s="55">
        <v>10955</v>
      </c>
      <c r="E15" s="55" t="s">
        <v>49</v>
      </c>
      <c r="F15" s="55" t="s">
        <v>780</v>
      </c>
      <c r="G15" s="56"/>
      <c r="H15" s="56">
        <v>20</v>
      </c>
      <c r="I15" s="58">
        <v>31</v>
      </c>
      <c r="J15" s="56">
        <f t="shared" si="1"/>
        <v>11</v>
      </c>
      <c r="K15" s="63">
        <f t="shared" si="2"/>
        <v>1.55</v>
      </c>
      <c r="L15" s="65">
        <f>J15*0.5</f>
        <v>5.5</v>
      </c>
      <c r="M15" s="66"/>
      <c r="N15" s="56"/>
    </row>
    <row r="16" ht="20" customHeight="1" spans="1:14">
      <c r="A16" s="55">
        <f t="shared" si="0"/>
        <v>15</v>
      </c>
      <c r="B16" s="57">
        <v>104838</v>
      </c>
      <c r="C16" s="55" t="s">
        <v>17</v>
      </c>
      <c r="D16" s="57">
        <v>29234</v>
      </c>
      <c r="E16" s="55" t="s">
        <v>49</v>
      </c>
      <c r="F16" s="57" t="s">
        <v>781</v>
      </c>
      <c r="G16" s="56"/>
      <c r="H16" s="56">
        <v>20</v>
      </c>
      <c r="I16" s="58">
        <v>13</v>
      </c>
      <c r="J16" s="56">
        <f t="shared" si="1"/>
        <v>-7</v>
      </c>
      <c r="K16" s="63">
        <f t="shared" si="2"/>
        <v>0.65</v>
      </c>
      <c r="L16" s="64"/>
      <c r="M16" s="65">
        <f t="shared" ref="M16:M23" si="3">J16*-1</f>
        <v>7</v>
      </c>
      <c r="N16" s="56"/>
    </row>
    <row r="17" ht="20" customHeight="1" spans="1:14">
      <c r="A17" s="55">
        <f t="shared" si="0"/>
        <v>16</v>
      </c>
      <c r="B17" s="55">
        <v>2844</v>
      </c>
      <c r="C17" s="55" t="s">
        <v>68</v>
      </c>
      <c r="D17" s="55">
        <v>15035</v>
      </c>
      <c r="E17" s="55" t="s">
        <v>90</v>
      </c>
      <c r="F17" s="55" t="s">
        <v>782</v>
      </c>
      <c r="G17" s="56">
        <v>1</v>
      </c>
      <c r="H17" s="56">
        <v>30</v>
      </c>
      <c r="I17" s="58">
        <v>18</v>
      </c>
      <c r="J17" s="56">
        <f t="shared" si="1"/>
        <v>-12</v>
      </c>
      <c r="K17" s="63">
        <f t="shared" si="2"/>
        <v>0.6</v>
      </c>
      <c r="L17" s="64"/>
      <c r="M17" s="65">
        <f t="shared" si="3"/>
        <v>12</v>
      </c>
      <c r="N17" s="56"/>
    </row>
    <row r="18" ht="20" customHeight="1" spans="1:14">
      <c r="A18" s="55">
        <f t="shared" si="0"/>
        <v>17</v>
      </c>
      <c r="B18" s="55">
        <v>2844</v>
      </c>
      <c r="C18" s="55" t="s">
        <v>68</v>
      </c>
      <c r="D18" s="55">
        <v>11142</v>
      </c>
      <c r="E18" s="55" t="s">
        <v>90</v>
      </c>
      <c r="F18" s="55" t="s">
        <v>783</v>
      </c>
      <c r="G18" s="56">
        <v>1</v>
      </c>
      <c r="H18" s="56">
        <v>30</v>
      </c>
      <c r="I18" s="58">
        <v>21</v>
      </c>
      <c r="J18" s="56">
        <f t="shared" si="1"/>
        <v>-9</v>
      </c>
      <c r="K18" s="63">
        <f t="shared" si="2"/>
        <v>0.7</v>
      </c>
      <c r="L18" s="64"/>
      <c r="M18" s="65">
        <f t="shared" si="3"/>
        <v>9</v>
      </c>
      <c r="N18" s="56"/>
    </row>
    <row r="19" ht="20" customHeight="1" spans="1:14">
      <c r="A19" s="55">
        <f t="shared" si="0"/>
        <v>18</v>
      </c>
      <c r="B19" s="55">
        <v>2851</v>
      </c>
      <c r="C19" s="55" t="s">
        <v>68</v>
      </c>
      <c r="D19" s="55">
        <v>6148</v>
      </c>
      <c r="E19" s="55" t="s">
        <v>70</v>
      </c>
      <c r="F19" s="55" t="s">
        <v>784</v>
      </c>
      <c r="G19" s="56">
        <v>2</v>
      </c>
      <c r="H19" s="56">
        <v>60</v>
      </c>
      <c r="I19" s="58">
        <v>42</v>
      </c>
      <c r="J19" s="56">
        <f t="shared" si="1"/>
        <v>-18</v>
      </c>
      <c r="K19" s="63">
        <f t="shared" si="2"/>
        <v>0.7</v>
      </c>
      <c r="L19" s="64"/>
      <c r="M19" s="65">
        <f t="shared" si="3"/>
        <v>18</v>
      </c>
      <c r="N19" s="56"/>
    </row>
    <row r="20" ht="20" customHeight="1" spans="1:14">
      <c r="A20" s="55">
        <f t="shared" si="0"/>
        <v>19</v>
      </c>
      <c r="B20" s="55">
        <v>2851</v>
      </c>
      <c r="C20" s="55" t="s">
        <v>68</v>
      </c>
      <c r="D20" s="55">
        <v>6232</v>
      </c>
      <c r="E20" s="55" t="s">
        <v>70</v>
      </c>
      <c r="F20" s="55" t="s">
        <v>785</v>
      </c>
      <c r="G20" s="56">
        <v>2</v>
      </c>
      <c r="H20" s="56">
        <v>60</v>
      </c>
      <c r="I20" s="58">
        <v>23</v>
      </c>
      <c r="J20" s="56">
        <f t="shared" si="1"/>
        <v>-37</v>
      </c>
      <c r="K20" s="63">
        <f t="shared" si="2"/>
        <v>0.383333333333333</v>
      </c>
      <c r="L20" s="64"/>
      <c r="M20" s="65">
        <f t="shared" si="3"/>
        <v>37</v>
      </c>
      <c r="N20" s="56"/>
    </row>
    <row r="21" ht="20" customHeight="1" spans="1:14">
      <c r="A21" s="55">
        <f t="shared" si="0"/>
        <v>20</v>
      </c>
      <c r="B21" s="55">
        <v>2852</v>
      </c>
      <c r="C21" s="55" t="s">
        <v>68</v>
      </c>
      <c r="D21" s="55">
        <v>9320</v>
      </c>
      <c r="E21" s="55" t="s">
        <v>85</v>
      </c>
      <c r="F21" s="55" t="s">
        <v>786</v>
      </c>
      <c r="G21" s="56">
        <v>1</v>
      </c>
      <c r="H21" s="56">
        <v>30</v>
      </c>
      <c r="I21" s="58">
        <v>19</v>
      </c>
      <c r="J21" s="56">
        <f t="shared" si="1"/>
        <v>-11</v>
      </c>
      <c r="K21" s="63">
        <f t="shared" si="2"/>
        <v>0.633333333333333</v>
      </c>
      <c r="L21" s="64"/>
      <c r="M21" s="65">
        <f t="shared" si="3"/>
        <v>11</v>
      </c>
      <c r="N21" s="56"/>
    </row>
    <row r="22" ht="20" customHeight="1" spans="1:14">
      <c r="A22" s="55">
        <f t="shared" si="0"/>
        <v>21</v>
      </c>
      <c r="B22" s="55">
        <v>2852</v>
      </c>
      <c r="C22" s="55" t="s">
        <v>68</v>
      </c>
      <c r="D22" s="55">
        <v>14840</v>
      </c>
      <c r="E22" s="55" t="s">
        <v>85</v>
      </c>
      <c r="F22" s="55" t="s">
        <v>787</v>
      </c>
      <c r="G22" s="56">
        <v>1</v>
      </c>
      <c r="H22" s="56">
        <v>30</v>
      </c>
      <c r="I22" s="58">
        <v>19</v>
      </c>
      <c r="J22" s="56">
        <f t="shared" si="1"/>
        <v>-11</v>
      </c>
      <c r="K22" s="63">
        <f t="shared" si="2"/>
        <v>0.633333333333333</v>
      </c>
      <c r="L22" s="64"/>
      <c r="M22" s="65">
        <f t="shared" si="3"/>
        <v>11</v>
      </c>
      <c r="N22" s="56"/>
    </row>
    <row r="23" ht="20" customHeight="1" spans="1:14">
      <c r="A23" s="55">
        <f t="shared" si="0"/>
        <v>22</v>
      </c>
      <c r="B23" s="55">
        <v>2853</v>
      </c>
      <c r="C23" s="55" t="s">
        <v>68</v>
      </c>
      <c r="D23" s="55">
        <v>7687</v>
      </c>
      <c r="E23" s="55" t="s">
        <v>75</v>
      </c>
      <c r="F23" s="55" t="s">
        <v>788</v>
      </c>
      <c r="G23" s="56"/>
      <c r="H23" s="56">
        <v>20</v>
      </c>
      <c r="I23" s="58">
        <v>2</v>
      </c>
      <c r="J23" s="56">
        <f t="shared" si="1"/>
        <v>-18</v>
      </c>
      <c r="K23" s="63">
        <f t="shared" si="2"/>
        <v>0.1</v>
      </c>
      <c r="L23" s="64"/>
      <c r="M23" s="65">
        <f t="shared" si="3"/>
        <v>18</v>
      </c>
      <c r="N23" s="56"/>
    </row>
    <row r="24" ht="20" customHeight="1" spans="1:14">
      <c r="A24" s="55">
        <f t="shared" si="0"/>
        <v>23</v>
      </c>
      <c r="B24" s="57">
        <v>2853</v>
      </c>
      <c r="C24" s="55" t="s">
        <v>68</v>
      </c>
      <c r="D24" s="57">
        <v>11977</v>
      </c>
      <c r="E24" s="55" t="s">
        <v>75</v>
      </c>
      <c r="F24" s="57" t="s">
        <v>789</v>
      </c>
      <c r="G24" s="56"/>
      <c r="H24" s="56">
        <v>20</v>
      </c>
      <c r="I24" s="58">
        <v>20</v>
      </c>
      <c r="J24" s="56">
        <f t="shared" si="1"/>
        <v>0</v>
      </c>
      <c r="K24" s="63">
        <f t="shared" si="2"/>
        <v>1</v>
      </c>
      <c r="L24" s="64"/>
      <c r="M24" s="66"/>
      <c r="N24" s="56"/>
    </row>
    <row r="25" ht="20" customHeight="1" spans="1:14">
      <c r="A25" s="55">
        <f t="shared" si="0"/>
        <v>24</v>
      </c>
      <c r="B25" s="55">
        <v>2854</v>
      </c>
      <c r="C25" s="55" t="s">
        <v>68</v>
      </c>
      <c r="D25" s="55">
        <v>6752</v>
      </c>
      <c r="E25" s="55" t="s">
        <v>109</v>
      </c>
      <c r="F25" s="55" t="s">
        <v>790</v>
      </c>
      <c r="G25" s="56">
        <v>1</v>
      </c>
      <c r="H25" s="56">
        <v>30</v>
      </c>
      <c r="I25" s="58">
        <v>27</v>
      </c>
      <c r="J25" s="56">
        <f t="shared" si="1"/>
        <v>-3</v>
      </c>
      <c r="K25" s="63">
        <f t="shared" si="2"/>
        <v>0.9</v>
      </c>
      <c r="L25" s="64"/>
      <c r="M25" s="65">
        <f>J25*-1</f>
        <v>3</v>
      </c>
      <c r="N25" s="56"/>
    </row>
    <row r="26" ht="20" customHeight="1" spans="1:14">
      <c r="A26" s="55">
        <f t="shared" si="0"/>
        <v>25</v>
      </c>
      <c r="B26" s="55">
        <v>2854</v>
      </c>
      <c r="C26" s="55" t="s">
        <v>68</v>
      </c>
      <c r="D26" s="55">
        <v>11627</v>
      </c>
      <c r="E26" s="55" t="s">
        <v>109</v>
      </c>
      <c r="F26" s="55" t="s">
        <v>791</v>
      </c>
      <c r="G26" s="56">
        <v>1</v>
      </c>
      <c r="H26" s="56">
        <v>30</v>
      </c>
      <c r="I26" s="58">
        <v>20</v>
      </c>
      <c r="J26" s="56">
        <f t="shared" si="1"/>
        <v>-10</v>
      </c>
      <c r="K26" s="63">
        <f t="shared" si="2"/>
        <v>0.666666666666667</v>
      </c>
      <c r="L26" s="64"/>
      <c r="M26" s="65">
        <f>J26*-1</f>
        <v>10</v>
      </c>
      <c r="N26" s="56"/>
    </row>
    <row r="27" ht="20" customHeight="1" spans="1:14">
      <c r="A27" s="55">
        <f t="shared" si="0"/>
        <v>26</v>
      </c>
      <c r="B27" s="55">
        <v>2873</v>
      </c>
      <c r="C27" s="55" t="s">
        <v>68</v>
      </c>
      <c r="D27" s="55">
        <v>15224</v>
      </c>
      <c r="E27" s="55" t="s">
        <v>80</v>
      </c>
      <c r="F27" s="55" t="s">
        <v>792</v>
      </c>
      <c r="G27" s="56">
        <v>1.5</v>
      </c>
      <c r="H27" s="56">
        <v>45</v>
      </c>
      <c r="I27" s="58">
        <v>27</v>
      </c>
      <c r="J27" s="56">
        <f t="shared" si="1"/>
        <v>-18</v>
      </c>
      <c r="K27" s="63">
        <f t="shared" si="2"/>
        <v>0.6</v>
      </c>
      <c r="L27" s="64"/>
      <c r="M27" s="65">
        <f>J27*-1</f>
        <v>18</v>
      </c>
      <c r="N27" s="56"/>
    </row>
    <row r="28" ht="20" customHeight="1" spans="1:14">
      <c r="A28" s="55">
        <f t="shared" si="0"/>
        <v>27</v>
      </c>
      <c r="B28" s="55">
        <v>2874</v>
      </c>
      <c r="C28" s="55" t="s">
        <v>68</v>
      </c>
      <c r="D28" s="55">
        <v>14740</v>
      </c>
      <c r="E28" s="55" t="s">
        <v>123</v>
      </c>
      <c r="F28" s="55" t="s">
        <v>793</v>
      </c>
      <c r="G28" s="56">
        <v>1</v>
      </c>
      <c r="H28" s="56">
        <v>30</v>
      </c>
      <c r="I28" s="58">
        <v>43</v>
      </c>
      <c r="J28" s="56">
        <f t="shared" si="1"/>
        <v>13</v>
      </c>
      <c r="K28" s="63">
        <f t="shared" si="2"/>
        <v>1.43333333333333</v>
      </c>
      <c r="L28" s="65">
        <f>J28*0.5</f>
        <v>6.5</v>
      </c>
      <c r="M28" s="66"/>
      <c r="N28" s="56"/>
    </row>
    <row r="29" ht="20" customHeight="1" spans="1:14">
      <c r="A29" s="55">
        <f t="shared" si="0"/>
        <v>28</v>
      </c>
      <c r="B29" s="55">
        <v>2874</v>
      </c>
      <c r="C29" s="55" t="s">
        <v>68</v>
      </c>
      <c r="D29" s="55">
        <v>11903</v>
      </c>
      <c r="E29" s="55" t="s">
        <v>123</v>
      </c>
      <c r="F29" s="55" t="s">
        <v>794</v>
      </c>
      <c r="G29" s="56">
        <v>1</v>
      </c>
      <c r="H29" s="56">
        <v>30</v>
      </c>
      <c r="I29" s="58">
        <v>22</v>
      </c>
      <c r="J29" s="56">
        <f t="shared" si="1"/>
        <v>-8</v>
      </c>
      <c r="K29" s="63">
        <f t="shared" si="2"/>
        <v>0.733333333333333</v>
      </c>
      <c r="L29" s="64"/>
      <c r="M29" s="65">
        <f>J29*-1</f>
        <v>8</v>
      </c>
      <c r="N29" s="56"/>
    </row>
    <row r="30" ht="20" customHeight="1" spans="1:14">
      <c r="A30" s="55">
        <f t="shared" si="0"/>
        <v>29</v>
      </c>
      <c r="B30" s="55">
        <v>2875</v>
      </c>
      <c r="C30" s="55" t="s">
        <v>68</v>
      </c>
      <c r="D30" s="55">
        <v>6733</v>
      </c>
      <c r="E30" s="55" t="s">
        <v>795</v>
      </c>
      <c r="F30" s="55" t="s">
        <v>796</v>
      </c>
      <c r="G30" s="56">
        <v>1</v>
      </c>
      <c r="H30" s="56">
        <v>30</v>
      </c>
      <c r="I30" s="58">
        <f>14+9</f>
        <v>23</v>
      </c>
      <c r="J30" s="56">
        <f t="shared" si="1"/>
        <v>-7</v>
      </c>
      <c r="K30" s="63">
        <f t="shared" si="2"/>
        <v>0.766666666666667</v>
      </c>
      <c r="L30" s="64"/>
      <c r="M30" s="65">
        <f>J30*-1</f>
        <v>7</v>
      </c>
      <c r="N30" s="56"/>
    </row>
    <row r="31" ht="20" customHeight="1" spans="1:14">
      <c r="A31" s="55">
        <f t="shared" si="0"/>
        <v>30</v>
      </c>
      <c r="B31" s="55">
        <v>2875</v>
      </c>
      <c r="C31" s="55" t="s">
        <v>68</v>
      </c>
      <c r="D31" s="55">
        <v>14106</v>
      </c>
      <c r="E31" s="55" t="s">
        <v>795</v>
      </c>
      <c r="F31" s="55" t="s">
        <v>797</v>
      </c>
      <c r="G31" s="56">
        <v>1</v>
      </c>
      <c r="H31" s="56">
        <v>30</v>
      </c>
      <c r="I31" s="58">
        <v>19</v>
      </c>
      <c r="J31" s="56">
        <f t="shared" si="1"/>
        <v>-11</v>
      </c>
      <c r="K31" s="63">
        <f t="shared" si="2"/>
        <v>0.633333333333333</v>
      </c>
      <c r="L31" s="64"/>
      <c r="M31" s="65">
        <f>J31*-1</f>
        <v>11</v>
      </c>
      <c r="N31" s="56"/>
    </row>
    <row r="32" ht="20" customHeight="1" spans="1:14">
      <c r="A32" s="55">
        <f t="shared" si="0"/>
        <v>31</v>
      </c>
      <c r="B32" s="55">
        <v>104533</v>
      </c>
      <c r="C32" s="55" t="s">
        <v>68</v>
      </c>
      <c r="D32" s="55">
        <v>6473</v>
      </c>
      <c r="E32" s="55" t="s">
        <v>104</v>
      </c>
      <c r="F32" s="55" t="s">
        <v>798</v>
      </c>
      <c r="G32" s="56">
        <v>1</v>
      </c>
      <c r="H32" s="56">
        <v>30</v>
      </c>
      <c r="I32" s="58">
        <v>17</v>
      </c>
      <c r="J32" s="56">
        <f t="shared" si="1"/>
        <v>-13</v>
      </c>
      <c r="K32" s="63">
        <f t="shared" si="2"/>
        <v>0.566666666666667</v>
      </c>
      <c r="L32" s="64"/>
      <c r="M32" s="65">
        <f>J32*-1</f>
        <v>13</v>
      </c>
      <c r="N32" s="56"/>
    </row>
    <row r="33" ht="20" customHeight="1" spans="1:14">
      <c r="A33" s="55">
        <f t="shared" si="0"/>
        <v>32</v>
      </c>
      <c r="B33" s="55">
        <v>104533</v>
      </c>
      <c r="C33" s="55" t="s">
        <v>68</v>
      </c>
      <c r="D33" s="55">
        <v>4081</v>
      </c>
      <c r="E33" s="55" t="s">
        <v>104</v>
      </c>
      <c r="F33" s="55" t="s">
        <v>799</v>
      </c>
      <c r="G33" s="56">
        <v>1</v>
      </c>
      <c r="H33" s="56">
        <v>30</v>
      </c>
      <c r="I33" s="58">
        <v>30</v>
      </c>
      <c r="J33" s="56">
        <f t="shared" si="1"/>
        <v>0</v>
      </c>
      <c r="K33" s="63">
        <f t="shared" si="2"/>
        <v>1</v>
      </c>
      <c r="L33" s="64"/>
      <c r="M33" s="66"/>
      <c r="N33" s="56"/>
    </row>
    <row r="34" ht="20" customHeight="1" spans="1:14">
      <c r="A34" s="55">
        <f t="shared" si="0"/>
        <v>33</v>
      </c>
      <c r="B34" s="55">
        <v>107728</v>
      </c>
      <c r="C34" s="55" t="s">
        <v>68</v>
      </c>
      <c r="D34" s="55">
        <v>13397</v>
      </c>
      <c r="E34" s="55" t="s">
        <v>114</v>
      </c>
      <c r="F34" s="55" t="s">
        <v>800</v>
      </c>
      <c r="G34" s="56">
        <v>1</v>
      </c>
      <c r="H34" s="56">
        <v>30</v>
      </c>
      <c r="I34" s="58">
        <v>30</v>
      </c>
      <c r="J34" s="56">
        <f t="shared" si="1"/>
        <v>0</v>
      </c>
      <c r="K34" s="63">
        <f t="shared" si="2"/>
        <v>1</v>
      </c>
      <c r="L34" s="64"/>
      <c r="M34" s="65">
        <f>J34*-1</f>
        <v>0</v>
      </c>
      <c r="N34" s="56"/>
    </row>
    <row r="35" ht="20" customHeight="1" spans="1:14">
      <c r="A35" s="55">
        <f t="shared" si="0"/>
        <v>34</v>
      </c>
      <c r="B35" s="55">
        <v>107728</v>
      </c>
      <c r="C35" s="55" t="s">
        <v>68</v>
      </c>
      <c r="D35" s="55">
        <v>6731</v>
      </c>
      <c r="E35" s="55" t="s">
        <v>114</v>
      </c>
      <c r="F35" s="55" t="s">
        <v>801</v>
      </c>
      <c r="G35" s="56">
        <v>1</v>
      </c>
      <c r="H35" s="56">
        <v>30</v>
      </c>
      <c r="I35" s="58">
        <v>25</v>
      </c>
      <c r="J35" s="56">
        <f t="shared" si="1"/>
        <v>-5</v>
      </c>
      <c r="K35" s="63">
        <f t="shared" si="2"/>
        <v>0.833333333333333</v>
      </c>
      <c r="L35" s="64"/>
      <c r="M35" s="65">
        <f>J35*-1</f>
        <v>5</v>
      </c>
      <c r="N35" s="56"/>
    </row>
    <row r="36" ht="20" customHeight="1" spans="1:14">
      <c r="A36" s="55">
        <f t="shared" si="0"/>
        <v>35</v>
      </c>
      <c r="B36" s="55">
        <v>117923</v>
      </c>
      <c r="C36" s="55" t="s">
        <v>68</v>
      </c>
      <c r="D36" s="55">
        <v>13969</v>
      </c>
      <c r="E36" s="55" t="s">
        <v>100</v>
      </c>
      <c r="F36" s="55" t="s">
        <v>802</v>
      </c>
      <c r="G36" s="56">
        <v>1</v>
      </c>
      <c r="H36" s="56">
        <v>30</v>
      </c>
      <c r="I36" s="58">
        <v>28</v>
      </c>
      <c r="J36" s="56">
        <f t="shared" si="1"/>
        <v>-2</v>
      </c>
      <c r="K36" s="63">
        <f t="shared" si="2"/>
        <v>0.933333333333333</v>
      </c>
      <c r="L36" s="64"/>
      <c r="M36" s="65">
        <f>J36*-1</f>
        <v>2</v>
      </c>
      <c r="N36" s="56"/>
    </row>
    <row r="37" ht="20" customHeight="1" spans="1:14">
      <c r="A37" s="55">
        <f t="shared" si="0"/>
        <v>36</v>
      </c>
      <c r="B37" s="55">
        <v>117923</v>
      </c>
      <c r="C37" s="55" t="s">
        <v>68</v>
      </c>
      <c r="D37" s="55">
        <v>13644</v>
      </c>
      <c r="E37" s="55" t="s">
        <v>100</v>
      </c>
      <c r="F37" s="55" t="s">
        <v>803</v>
      </c>
      <c r="G37" s="56">
        <v>1</v>
      </c>
      <c r="H37" s="56">
        <v>30</v>
      </c>
      <c r="I37" s="58">
        <v>15</v>
      </c>
      <c r="J37" s="56">
        <f t="shared" si="1"/>
        <v>-15</v>
      </c>
      <c r="K37" s="63">
        <f t="shared" si="2"/>
        <v>0.5</v>
      </c>
      <c r="L37" s="64"/>
      <c r="M37" s="65">
        <f>J37*-1</f>
        <v>15</v>
      </c>
      <c r="N37" s="56"/>
    </row>
    <row r="38" ht="20" customHeight="1" spans="1:14">
      <c r="A38" s="55">
        <f t="shared" si="0"/>
        <v>37</v>
      </c>
      <c r="B38" s="55">
        <v>122718</v>
      </c>
      <c r="C38" s="55" t="s">
        <v>68</v>
      </c>
      <c r="D38" s="55">
        <v>16492</v>
      </c>
      <c r="E38" s="55" t="s">
        <v>804</v>
      </c>
      <c r="F38" s="58" t="s">
        <v>805</v>
      </c>
      <c r="G38" s="56">
        <v>2</v>
      </c>
      <c r="H38" s="56">
        <v>60</v>
      </c>
      <c r="I38" s="58">
        <v>56</v>
      </c>
      <c r="J38" s="56">
        <f t="shared" si="1"/>
        <v>-4</v>
      </c>
      <c r="K38" s="63">
        <f t="shared" si="2"/>
        <v>0.933333333333333</v>
      </c>
      <c r="L38" s="64"/>
      <c r="M38" s="65">
        <f>J38*-1</f>
        <v>4</v>
      </c>
      <c r="N38" s="56"/>
    </row>
    <row r="39" ht="20" customHeight="1" spans="1:14">
      <c r="A39" s="55">
        <f t="shared" si="0"/>
        <v>38</v>
      </c>
      <c r="B39" s="57">
        <v>123007</v>
      </c>
      <c r="C39" s="55" t="s">
        <v>68</v>
      </c>
      <c r="D39" s="58">
        <v>28504</v>
      </c>
      <c r="E39" s="55" t="s">
        <v>128</v>
      </c>
      <c r="F39" s="58" t="s">
        <v>806</v>
      </c>
      <c r="G39" s="56"/>
      <c r="H39" s="56">
        <v>20</v>
      </c>
      <c r="I39" s="58">
        <v>37</v>
      </c>
      <c r="J39" s="56">
        <f t="shared" si="1"/>
        <v>17</v>
      </c>
      <c r="K39" s="63">
        <f t="shared" si="2"/>
        <v>1.85</v>
      </c>
      <c r="L39" s="65">
        <f>J39*0.5</f>
        <v>8.5</v>
      </c>
      <c r="M39" s="66"/>
      <c r="N39" s="56"/>
    </row>
    <row r="40" ht="20" customHeight="1" spans="1:14">
      <c r="A40" s="55">
        <f t="shared" si="0"/>
        <v>39</v>
      </c>
      <c r="B40" s="55">
        <v>123007</v>
      </c>
      <c r="C40" s="55" t="s">
        <v>68</v>
      </c>
      <c r="D40" s="55">
        <v>4028</v>
      </c>
      <c r="E40" s="55" t="s">
        <v>128</v>
      </c>
      <c r="F40" s="55" t="s">
        <v>807</v>
      </c>
      <c r="G40" s="56"/>
      <c r="H40" s="56">
        <v>20</v>
      </c>
      <c r="I40" s="58">
        <v>34</v>
      </c>
      <c r="J40" s="56">
        <f t="shared" si="1"/>
        <v>14</v>
      </c>
      <c r="K40" s="63">
        <f t="shared" si="2"/>
        <v>1.7</v>
      </c>
      <c r="L40" s="65">
        <f>J40*0.5</f>
        <v>7</v>
      </c>
      <c r="M40" s="66"/>
      <c r="N40" s="56"/>
    </row>
    <row r="41" ht="20" customHeight="1" spans="1:14">
      <c r="A41" s="55">
        <f t="shared" si="0"/>
        <v>40</v>
      </c>
      <c r="B41" s="55">
        <v>2408</v>
      </c>
      <c r="C41" s="55" t="s">
        <v>133</v>
      </c>
      <c r="D41" s="55">
        <v>13986</v>
      </c>
      <c r="E41" s="55" t="s">
        <v>242</v>
      </c>
      <c r="F41" s="59" t="s">
        <v>808</v>
      </c>
      <c r="G41" s="56"/>
      <c r="H41" s="56">
        <v>20</v>
      </c>
      <c r="I41" s="58">
        <v>15</v>
      </c>
      <c r="J41" s="56">
        <f t="shared" si="1"/>
        <v>-5</v>
      </c>
      <c r="K41" s="63">
        <f t="shared" si="2"/>
        <v>0.75</v>
      </c>
      <c r="L41" s="64"/>
      <c r="M41" s="65">
        <f>J41*-1</f>
        <v>5</v>
      </c>
      <c r="N41" s="56"/>
    </row>
    <row r="42" ht="20" customHeight="1" spans="1:14">
      <c r="A42" s="55">
        <f t="shared" si="0"/>
        <v>41</v>
      </c>
      <c r="B42" s="55">
        <v>2408</v>
      </c>
      <c r="C42" s="55" t="s">
        <v>133</v>
      </c>
      <c r="D42" s="55">
        <v>14339</v>
      </c>
      <c r="E42" s="55" t="s">
        <v>242</v>
      </c>
      <c r="F42" s="59" t="s">
        <v>809</v>
      </c>
      <c r="G42" s="56"/>
      <c r="H42" s="56">
        <v>20</v>
      </c>
      <c r="I42" s="58">
        <v>43</v>
      </c>
      <c r="J42" s="56">
        <f t="shared" si="1"/>
        <v>23</v>
      </c>
      <c r="K42" s="63">
        <f t="shared" si="2"/>
        <v>2.15</v>
      </c>
      <c r="L42" s="65">
        <f>J42*0.5</f>
        <v>11.5</v>
      </c>
      <c r="M42" s="66"/>
      <c r="N42" s="56"/>
    </row>
    <row r="43" ht="20" customHeight="1" spans="1:14">
      <c r="A43" s="55">
        <f t="shared" si="0"/>
        <v>42</v>
      </c>
      <c r="B43" s="55">
        <v>2443</v>
      </c>
      <c r="C43" s="55" t="s">
        <v>133</v>
      </c>
      <c r="D43" s="55">
        <v>11504</v>
      </c>
      <c r="E43" s="55" t="s">
        <v>198</v>
      </c>
      <c r="F43" s="59" t="s">
        <v>810</v>
      </c>
      <c r="G43" s="56">
        <v>2</v>
      </c>
      <c r="H43" s="56">
        <v>60</v>
      </c>
      <c r="I43" s="58">
        <v>75</v>
      </c>
      <c r="J43" s="56">
        <f t="shared" si="1"/>
        <v>15</v>
      </c>
      <c r="K43" s="63">
        <f t="shared" si="2"/>
        <v>1.25</v>
      </c>
      <c r="L43" s="65">
        <f>J43*0.5</f>
        <v>7.5</v>
      </c>
      <c r="M43" s="66"/>
      <c r="N43" s="56"/>
    </row>
    <row r="44" ht="20" customHeight="1" spans="1:14">
      <c r="A44" s="55">
        <f t="shared" si="0"/>
        <v>43</v>
      </c>
      <c r="B44" s="55">
        <v>2443</v>
      </c>
      <c r="C44" s="55" t="s">
        <v>133</v>
      </c>
      <c r="D44" s="55">
        <v>14747</v>
      </c>
      <c r="E44" s="55" t="s">
        <v>198</v>
      </c>
      <c r="F44" s="59" t="s">
        <v>811</v>
      </c>
      <c r="G44" s="56">
        <v>2</v>
      </c>
      <c r="H44" s="56">
        <v>60</v>
      </c>
      <c r="I44" s="58">
        <v>55</v>
      </c>
      <c r="J44" s="56">
        <f t="shared" si="1"/>
        <v>-5</v>
      </c>
      <c r="K44" s="63">
        <f t="shared" si="2"/>
        <v>0.916666666666667</v>
      </c>
      <c r="L44" s="64"/>
      <c r="M44" s="65">
        <f>J44*-1</f>
        <v>5</v>
      </c>
      <c r="N44" s="56"/>
    </row>
    <row r="45" ht="20" customHeight="1" spans="1:14">
      <c r="A45" s="55">
        <f t="shared" si="0"/>
        <v>44</v>
      </c>
      <c r="B45" s="55">
        <v>2471</v>
      </c>
      <c r="C45" s="55" t="s">
        <v>133</v>
      </c>
      <c r="D45" s="55">
        <v>6814</v>
      </c>
      <c r="E45" s="55" t="s">
        <v>232</v>
      </c>
      <c r="F45" s="59" t="s">
        <v>812</v>
      </c>
      <c r="G45" s="56">
        <v>1</v>
      </c>
      <c r="H45" s="56">
        <v>30</v>
      </c>
      <c r="I45" s="58">
        <v>41</v>
      </c>
      <c r="J45" s="56">
        <f t="shared" si="1"/>
        <v>11</v>
      </c>
      <c r="K45" s="63">
        <f t="shared" si="2"/>
        <v>1.36666666666667</v>
      </c>
      <c r="L45" s="65">
        <f>J45*0.5</f>
        <v>5.5</v>
      </c>
      <c r="M45" s="66"/>
      <c r="N45" s="56"/>
    </row>
    <row r="46" ht="20" customHeight="1" spans="1:14">
      <c r="A46" s="55">
        <f t="shared" si="0"/>
        <v>45</v>
      </c>
      <c r="B46" s="55">
        <v>2471</v>
      </c>
      <c r="C46" s="55" t="s">
        <v>133</v>
      </c>
      <c r="D46" s="55">
        <v>13100</v>
      </c>
      <c r="E46" s="55" t="s">
        <v>232</v>
      </c>
      <c r="F46" s="59" t="s">
        <v>813</v>
      </c>
      <c r="G46" s="56">
        <v>1</v>
      </c>
      <c r="H46" s="56">
        <v>30</v>
      </c>
      <c r="I46" s="58">
        <v>42</v>
      </c>
      <c r="J46" s="56">
        <f t="shared" si="1"/>
        <v>12</v>
      </c>
      <c r="K46" s="63">
        <f t="shared" si="2"/>
        <v>1.4</v>
      </c>
      <c r="L46" s="65">
        <f>J46*0.5</f>
        <v>6</v>
      </c>
      <c r="M46" s="66"/>
      <c r="N46" s="56"/>
    </row>
    <row r="47" ht="20" customHeight="1" spans="1:14">
      <c r="A47" s="55">
        <f t="shared" si="0"/>
        <v>46</v>
      </c>
      <c r="B47" s="55">
        <v>2479</v>
      </c>
      <c r="C47" s="55" t="s">
        <v>133</v>
      </c>
      <c r="D47" s="55">
        <v>12505</v>
      </c>
      <c r="E47" s="55" t="s">
        <v>160</v>
      </c>
      <c r="F47" s="55" t="s">
        <v>814</v>
      </c>
      <c r="G47" s="56">
        <v>3</v>
      </c>
      <c r="H47" s="56">
        <v>90</v>
      </c>
      <c r="I47" s="58">
        <v>67</v>
      </c>
      <c r="J47" s="56">
        <f t="shared" si="1"/>
        <v>-23</v>
      </c>
      <c r="K47" s="63">
        <f t="shared" si="2"/>
        <v>0.744444444444444</v>
      </c>
      <c r="L47" s="64"/>
      <c r="M47" s="65">
        <v>23</v>
      </c>
      <c r="N47" s="56"/>
    </row>
    <row r="48" ht="20" customHeight="1" spans="1:14">
      <c r="A48" s="55">
        <f t="shared" si="0"/>
        <v>47</v>
      </c>
      <c r="B48" s="55">
        <v>2483</v>
      </c>
      <c r="C48" s="55" t="s">
        <v>133</v>
      </c>
      <c r="D48" s="55">
        <v>4302</v>
      </c>
      <c r="E48" s="55" t="s">
        <v>135</v>
      </c>
      <c r="F48" s="59" t="s">
        <v>815</v>
      </c>
      <c r="G48" s="56">
        <v>1.5</v>
      </c>
      <c r="H48" s="56">
        <v>45</v>
      </c>
      <c r="I48" s="58">
        <v>41</v>
      </c>
      <c r="J48" s="56">
        <f t="shared" si="1"/>
        <v>-4</v>
      </c>
      <c r="K48" s="63">
        <f t="shared" si="2"/>
        <v>0.911111111111111</v>
      </c>
      <c r="L48" s="64"/>
      <c r="M48" s="65">
        <f>J48*-1</f>
        <v>4</v>
      </c>
      <c r="N48" s="56"/>
    </row>
    <row r="49" ht="20" customHeight="1" spans="1:14">
      <c r="A49" s="55">
        <f t="shared" si="0"/>
        <v>48</v>
      </c>
      <c r="B49" s="55">
        <v>2483</v>
      </c>
      <c r="C49" s="55" t="s">
        <v>133</v>
      </c>
      <c r="D49" s="55">
        <v>4093</v>
      </c>
      <c r="E49" s="55" t="s">
        <v>135</v>
      </c>
      <c r="F49" s="59" t="s">
        <v>816</v>
      </c>
      <c r="G49" s="56">
        <v>1.5</v>
      </c>
      <c r="H49" s="56">
        <v>45</v>
      </c>
      <c r="I49" s="58">
        <v>9</v>
      </c>
      <c r="J49" s="56">
        <f t="shared" si="1"/>
        <v>-36</v>
      </c>
      <c r="K49" s="63">
        <f t="shared" si="2"/>
        <v>0.2</v>
      </c>
      <c r="L49" s="64"/>
      <c r="M49" s="65">
        <f>J49*-1</f>
        <v>36</v>
      </c>
      <c r="N49" s="56"/>
    </row>
    <row r="50" ht="20" customHeight="1" spans="1:14">
      <c r="A50" s="55">
        <f t="shared" si="0"/>
        <v>49</v>
      </c>
      <c r="B50" s="55">
        <v>2497</v>
      </c>
      <c r="C50" s="55" t="s">
        <v>133</v>
      </c>
      <c r="D50" s="55">
        <v>12921</v>
      </c>
      <c r="E50" s="55" t="s">
        <v>213</v>
      </c>
      <c r="F50" s="59" t="s">
        <v>817</v>
      </c>
      <c r="G50" s="56">
        <v>1</v>
      </c>
      <c r="H50" s="56">
        <v>30</v>
      </c>
      <c r="I50" s="58">
        <v>38</v>
      </c>
      <c r="J50" s="56">
        <f t="shared" si="1"/>
        <v>8</v>
      </c>
      <c r="K50" s="63">
        <f t="shared" si="2"/>
        <v>1.26666666666667</v>
      </c>
      <c r="L50" s="65">
        <f>J50*0.5</f>
        <v>4</v>
      </c>
      <c r="M50" s="66"/>
      <c r="N50" s="56"/>
    </row>
    <row r="51" ht="20" customHeight="1" spans="1:14">
      <c r="A51" s="55">
        <f t="shared" si="0"/>
        <v>50</v>
      </c>
      <c r="B51" s="55">
        <v>2497</v>
      </c>
      <c r="C51" s="55" t="s">
        <v>133</v>
      </c>
      <c r="D51" s="55">
        <v>15614</v>
      </c>
      <c r="E51" s="55" t="s">
        <v>213</v>
      </c>
      <c r="F51" s="59" t="s">
        <v>818</v>
      </c>
      <c r="G51" s="56">
        <v>1</v>
      </c>
      <c r="H51" s="56">
        <v>30</v>
      </c>
      <c r="I51" s="58">
        <v>46</v>
      </c>
      <c r="J51" s="56">
        <f t="shared" si="1"/>
        <v>16</v>
      </c>
      <c r="K51" s="63">
        <f t="shared" si="2"/>
        <v>1.53333333333333</v>
      </c>
      <c r="L51" s="65">
        <f>J51*0.5</f>
        <v>8</v>
      </c>
      <c r="M51" s="66"/>
      <c r="N51" s="56"/>
    </row>
    <row r="52" ht="20" customHeight="1" spans="1:14">
      <c r="A52" s="55">
        <f t="shared" si="0"/>
        <v>51</v>
      </c>
      <c r="B52" s="55">
        <v>2497</v>
      </c>
      <c r="C52" s="55" t="s">
        <v>133</v>
      </c>
      <c r="D52" s="55">
        <v>5641</v>
      </c>
      <c r="E52" s="55" t="s">
        <v>213</v>
      </c>
      <c r="F52" s="59" t="s">
        <v>819</v>
      </c>
      <c r="G52" s="56">
        <v>1</v>
      </c>
      <c r="H52" s="56">
        <v>30</v>
      </c>
      <c r="I52" s="58">
        <v>26</v>
      </c>
      <c r="J52" s="56">
        <f t="shared" si="1"/>
        <v>-4</v>
      </c>
      <c r="K52" s="63">
        <f t="shared" si="2"/>
        <v>0.866666666666667</v>
      </c>
      <c r="L52" s="64"/>
      <c r="M52" s="65">
        <f>J52*-1</f>
        <v>4</v>
      </c>
      <c r="N52" s="56"/>
    </row>
    <row r="53" ht="20" customHeight="1" spans="1:14">
      <c r="A53" s="55">
        <f t="shared" si="0"/>
        <v>52</v>
      </c>
      <c r="B53" s="55">
        <v>2512</v>
      </c>
      <c r="C53" s="55" t="s">
        <v>133</v>
      </c>
      <c r="D53" s="55">
        <v>6303</v>
      </c>
      <c r="E53" s="55" t="s">
        <v>178</v>
      </c>
      <c r="F53" s="59" t="s">
        <v>820</v>
      </c>
      <c r="G53" s="56">
        <v>2</v>
      </c>
      <c r="H53" s="56">
        <v>60</v>
      </c>
      <c r="I53" s="58">
        <v>60</v>
      </c>
      <c r="J53" s="56">
        <f t="shared" si="1"/>
        <v>0</v>
      </c>
      <c r="K53" s="63">
        <f t="shared" si="2"/>
        <v>1</v>
      </c>
      <c r="L53" s="64"/>
      <c r="M53" s="66"/>
      <c r="N53" s="56"/>
    </row>
    <row r="54" ht="20" customHeight="1" spans="1:14">
      <c r="A54" s="55">
        <f t="shared" si="0"/>
        <v>53</v>
      </c>
      <c r="B54" s="55">
        <v>2512</v>
      </c>
      <c r="C54" s="55" t="s">
        <v>133</v>
      </c>
      <c r="D54" s="55">
        <v>7046</v>
      </c>
      <c r="E54" s="55" t="s">
        <v>178</v>
      </c>
      <c r="F54" s="59" t="s">
        <v>821</v>
      </c>
      <c r="G54" s="56">
        <v>2</v>
      </c>
      <c r="H54" s="56">
        <v>60</v>
      </c>
      <c r="I54" s="58">
        <v>60</v>
      </c>
      <c r="J54" s="56">
        <f t="shared" si="1"/>
        <v>0</v>
      </c>
      <c r="K54" s="63">
        <f t="shared" si="2"/>
        <v>1</v>
      </c>
      <c r="L54" s="64"/>
      <c r="M54" s="66"/>
      <c r="N54" s="56"/>
    </row>
    <row r="55" ht="20" customHeight="1" spans="1:14">
      <c r="A55" s="55">
        <f t="shared" si="0"/>
        <v>54</v>
      </c>
      <c r="B55" s="55">
        <v>2512</v>
      </c>
      <c r="C55" s="55" t="s">
        <v>133</v>
      </c>
      <c r="D55" s="55">
        <v>10205</v>
      </c>
      <c r="E55" s="55" t="s">
        <v>178</v>
      </c>
      <c r="F55" s="59" t="s">
        <v>822</v>
      </c>
      <c r="G55" s="56">
        <v>2</v>
      </c>
      <c r="H55" s="56">
        <v>60</v>
      </c>
      <c r="I55" s="58">
        <v>49</v>
      </c>
      <c r="J55" s="56">
        <f t="shared" si="1"/>
        <v>-11</v>
      </c>
      <c r="K55" s="63">
        <f t="shared" si="2"/>
        <v>0.816666666666667</v>
      </c>
      <c r="L55" s="64"/>
      <c r="M55" s="65">
        <f>J55*-1</f>
        <v>11</v>
      </c>
      <c r="N55" s="56"/>
    </row>
    <row r="56" ht="20" customHeight="1" spans="1:14">
      <c r="A56" s="55">
        <f t="shared" si="0"/>
        <v>55</v>
      </c>
      <c r="B56" s="55">
        <v>2520</v>
      </c>
      <c r="C56" s="55" t="s">
        <v>133</v>
      </c>
      <c r="D56" s="55">
        <v>9331</v>
      </c>
      <c r="E56" s="55" t="s">
        <v>203</v>
      </c>
      <c r="F56" s="59" t="s">
        <v>823</v>
      </c>
      <c r="G56" s="56">
        <v>1.3</v>
      </c>
      <c r="H56" s="56">
        <v>39</v>
      </c>
      <c r="I56" s="58">
        <v>39</v>
      </c>
      <c r="J56" s="56">
        <f t="shared" si="1"/>
        <v>0</v>
      </c>
      <c r="K56" s="63">
        <f t="shared" si="2"/>
        <v>1</v>
      </c>
      <c r="L56" s="64"/>
      <c r="M56" s="65"/>
      <c r="N56" s="56"/>
    </row>
    <row r="57" ht="20" customHeight="1" spans="1:14">
      <c r="A57" s="55">
        <f t="shared" si="0"/>
        <v>56</v>
      </c>
      <c r="B57" s="55">
        <v>2520</v>
      </c>
      <c r="C57" s="55" t="s">
        <v>133</v>
      </c>
      <c r="D57" s="55">
        <v>13581</v>
      </c>
      <c r="E57" s="55" t="s">
        <v>203</v>
      </c>
      <c r="F57" s="59" t="s">
        <v>824</v>
      </c>
      <c r="G57" s="56">
        <v>1.3</v>
      </c>
      <c r="H57" s="56">
        <v>39</v>
      </c>
      <c r="I57" s="58">
        <f>75-15-8</f>
        <v>52</v>
      </c>
      <c r="J57" s="56">
        <f t="shared" si="1"/>
        <v>13</v>
      </c>
      <c r="K57" s="63">
        <f t="shared" si="2"/>
        <v>1.33333333333333</v>
      </c>
      <c r="L57" s="65">
        <f>J57*0.5</f>
        <v>6.5</v>
      </c>
      <c r="M57" s="66"/>
      <c r="N57" s="56"/>
    </row>
    <row r="58" ht="20" customHeight="1" spans="1:14">
      <c r="A58" s="55">
        <f t="shared" si="0"/>
        <v>57</v>
      </c>
      <c r="B58" s="55">
        <v>2520</v>
      </c>
      <c r="C58" s="55" t="s">
        <v>133</v>
      </c>
      <c r="D58" s="55">
        <v>7279</v>
      </c>
      <c r="E58" s="55" t="s">
        <v>203</v>
      </c>
      <c r="F58" s="55" t="s">
        <v>825</v>
      </c>
      <c r="G58" s="56">
        <v>1.3</v>
      </c>
      <c r="H58" s="56">
        <v>39</v>
      </c>
      <c r="I58" s="58">
        <v>39</v>
      </c>
      <c r="J58" s="56">
        <f t="shared" si="1"/>
        <v>0</v>
      </c>
      <c r="K58" s="63">
        <f t="shared" si="2"/>
        <v>1</v>
      </c>
      <c r="L58" s="64"/>
      <c r="M58" s="65"/>
      <c r="N58" s="56"/>
    </row>
    <row r="59" ht="20" customHeight="1" spans="1:14">
      <c r="A59" s="55">
        <f t="shared" si="0"/>
        <v>58</v>
      </c>
      <c r="B59" s="55">
        <v>2526</v>
      </c>
      <c r="C59" s="55" t="s">
        <v>133</v>
      </c>
      <c r="D59" s="55">
        <v>4325</v>
      </c>
      <c r="E59" s="55" t="s">
        <v>183</v>
      </c>
      <c r="F59" s="59" t="s">
        <v>826</v>
      </c>
      <c r="G59" s="56">
        <v>1.5</v>
      </c>
      <c r="H59" s="56">
        <v>45</v>
      </c>
      <c r="I59" s="58">
        <v>46</v>
      </c>
      <c r="J59" s="56">
        <f t="shared" si="1"/>
        <v>1</v>
      </c>
      <c r="K59" s="63">
        <f t="shared" si="2"/>
        <v>1.02222222222222</v>
      </c>
      <c r="L59" s="65">
        <f>J59*0.5</f>
        <v>0.5</v>
      </c>
      <c r="M59" s="66"/>
      <c r="N59" s="56"/>
    </row>
    <row r="60" ht="20" customHeight="1" spans="1:14">
      <c r="A60" s="55">
        <f t="shared" si="0"/>
        <v>59</v>
      </c>
      <c r="B60" s="55">
        <v>2526</v>
      </c>
      <c r="C60" s="55" t="s">
        <v>133</v>
      </c>
      <c r="D60" s="55">
        <v>8338</v>
      </c>
      <c r="E60" s="55" t="s">
        <v>183</v>
      </c>
      <c r="F60" s="59" t="s">
        <v>827</v>
      </c>
      <c r="G60" s="56">
        <v>1.5</v>
      </c>
      <c r="H60" s="56">
        <v>45</v>
      </c>
      <c r="I60" s="58">
        <v>45</v>
      </c>
      <c r="J60" s="56">
        <f t="shared" si="1"/>
        <v>0</v>
      </c>
      <c r="K60" s="63">
        <f t="shared" si="2"/>
        <v>1</v>
      </c>
      <c r="L60" s="65"/>
      <c r="M60" s="66"/>
      <c r="N60" s="56"/>
    </row>
    <row r="61" ht="20" customHeight="1" spans="1:14">
      <c r="A61" s="55">
        <f t="shared" si="0"/>
        <v>60</v>
      </c>
      <c r="B61" s="57">
        <v>2526</v>
      </c>
      <c r="C61" s="55" t="s">
        <v>133</v>
      </c>
      <c r="D61" s="57">
        <v>28779</v>
      </c>
      <c r="E61" s="55" t="s">
        <v>183</v>
      </c>
      <c r="F61" s="57" t="s">
        <v>828</v>
      </c>
      <c r="G61" s="56">
        <v>1.5</v>
      </c>
      <c r="H61" s="56">
        <v>45</v>
      </c>
      <c r="I61" s="58">
        <f>14+31</f>
        <v>45</v>
      </c>
      <c r="J61" s="56">
        <f t="shared" si="1"/>
        <v>0</v>
      </c>
      <c r="K61" s="63">
        <f t="shared" si="2"/>
        <v>1</v>
      </c>
      <c r="L61" s="64"/>
      <c r="M61" s="65"/>
      <c r="N61" s="56"/>
    </row>
    <row r="62" ht="20" customHeight="1" spans="1:14">
      <c r="A62" s="55">
        <f t="shared" si="0"/>
        <v>61</v>
      </c>
      <c r="B62" s="57">
        <v>2527</v>
      </c>
      <c r="C62" s="55" t="s">
        <v>133</v>
      </c>
      <c r="D62" s="58">
        <v>28574</v>
      </c>
      <c r="E62" s="55" t="s">
        <v>252</v>
      </c>
      <c r="F62" s="58" t="s">
        <v>829</v>
      </c>
      <c r="G62" s="56">
        <v>1.5</v>
      </c>
      <c r="H62" s="56">
        <v>45</v>
      </c>
      <c r="I62" s="58">
        <v>48</v>
      </c>
      <c r="J62" s="56">
        <f t="shared" si="1"/>
        <v>3</v>
      </c>
      <c r="K62" s="63">
        <f t="shared" si="2"/>
        <v>1.06666666666667</v>
      </c>
      <c r="L62" s="65">
        <f>J62*0.5</f>
        <v>1.5</v>
      </c>
      <c r="M62" s="66"/>
      <c r="N62" s="56"/>
    </row>
    <row r="63" ht="20" customHeight="1" spans="1:14">
      <c r="A63" s="55">
        <f t="shared" si="0"/>
        <v>62</v>
      </c>
      <c r="B63" s="55">
        <v>2527</v>
      </c>
      <c r="C63" s="55" t="s">
        <v>133</v>
      </c>
      <c r="D63" s="55">
        <v>4301</v>
      </c>
      <c r="E63" s="55" t="s">
        <v>252</v>
      </c>
      <c r="F63" s="59" t="s">
        <v>830</v>
      </c>
      <c r="G63" s="56">
        <v>1.5</v>
      </c>
      <c r="H63" s="56">
        <v>45</v>
      </c>
      <c r="I63" s="58">
        <v>118</v>
      </c>
      <c r="J63" s="56">
        <f t="shared" si="1"/>
        <v>73</v>
      </c>
      <c r="K63" s="63">
        <f t="shared" si="2"/>
        <v>2.62222222222222</v>
      </c>
      <c r="L63" s="65">
        <v>20</v>
      </c>
      <c r="M63" s="66"/>
      <c r="N63" s="56"/>
    </row>
    <row r="64" ht="20" customHeight="1" spans="1:14">
      <c r="A64" s="55">
        <f t="shared" si="0"/>
        <v>63</v>
      </c>
      <c r="B64" s="55">
        <v>2527</v>
      </c>
      <c r="C64" s="55" t="s">
        <v>133</v>
      </c>
      <c r="D64" s="55">
        <v>28421</v>
      </c>
      <c r="E64" s="55" t="s">
        <v>252</v>
      </c>
      <c r="F64" s="60" t="s">
        <v>831</v>
      </c>
      <c r="G64" s="56">
        <v>1.5</v>
      </c>
      <c r="H64" s="56">
        <v>45</v>
      </c>
      <c r="I64" s="58">
        <v>56</v>
      </c>
      <c r="J64" s="56">
        <f t="shared" si="1"/>
        <v>11</v>
      </c>
      <c r="K64" s="63">
        <f t="shared" si="2"/>
        <v>1.24444444444444</v>
      </c>
      <c r="L64" s="65">
        <f>J64*0.5</f>
        <v>5.5</v>
      </c>
      <c r="M64" s="66"/>
      <c r="N64" s="56"/>
    </row>
    <row r="65" ht="20" customHeight="1" spans="1:14">
      <c r="A65" s="55">
        <f t="shared" si="0"/>
        <v>64</v>
      </c>
      <c r="B65" s="55">
        <v>2559</v>
      </c>
      <c r="C65" s="55" t="s">
        <v>133</v>
      </c>
      <c r="D65" s="55">
        <v>7583</v>
      </c>
      <c r="E65" s="55" t="s">
        <v>832</v>
      </c>
      <c r="F65" s="59" t="s">
        <v>833</v>
      </c>
      <c r="G65" s="56">
        <v>1</v>
      </c>
      <c r="H65" s="56">
        <v>30</v>
      </c>
      <c r="I65" s="58">
        <v>15</v>
      </c>
      <c r="J65" s="56">
        <f t="shared" si="1"/>
        <v>-15</v>
      </c>
      <c r="K65" s="63">
        <f t="shared" si="2"/>
        <v>0.5</v>
      </c>
      <c r="L65" s="64"/>
      <c r="M65" s="65">
        <f>J65*-1</f>
        <v>15</v>
      </c>
      <c r="N65" s="56"/>
    </row>
    <row r="66" ht="20" customHeight="1" spans="1:14">
      <c r="A66" s="55">
        <f t="shared" ref="A66:A129" si="4">ROW()-1</f>
        <v>65</v>
      </c>
      <c r="B66" s="55">
        <v>2559</v>
      </c>
      <c r="C66" s="55" t="s">
        <v>133</v>
      </c>
      <c r="D66" s="55">
        <v>10932</v>
      </c>
      <c r="E66" s="55" t="s">
        <v>832</v>
      </c>
      <c r="F66" s="59" t="s">
        <v>834</v>
      </c>
      <c r="G66" s="56">
        <v>1</v>
      </c>
      <c r="H66" s="56">
        <v>30</v>
      </c>
      <c r="I66" s="58">
        <v>36</v>
      </c>
      <c r="J66" s="56">
        <f t="shared" ref="J66:J129" si="5">I66-H66</f>
        <v>6</v>
      </c>
      <c r="K66" s="63">
        <f t="shared" ref="K66:K87" si="6">I66/H66</f>
        <v>1.2</v>
      </c>
      <c r="L66" s="65">
        <f>J66*0.5</f>
        <v>3</v>
      </c>
      <c r="M66" s="66"/>
      <c r="N66" s="56"/>
    </row>
    <row r="67" ht="20" customHeight="1" spans="1:14">
      <c r="A67" s="55">
        <f t="shared" si="4"/>
        <v>66</v>
      </c>
      <c r="B67" s="55">
        <v>2559</v>
      </c>
      <c r="C67" s="55" t="s">
        <v>133</v>
      </c>
      <c r="D67" s="55">
        <v>13019</v>
      </c>
      <c r="E67" s="55" t="s">
        <v>832</v>
      </c>
      <c r="F67" s="59" t="s">
        <v>835</v>
      </c>
      <c r="G67" s="56">
        <v>1</v>
      </c>
      <c r="H67" s="56">
        <v>30</v>
      </c>
      <c r="I67" s="58">
        <v>12</v>
      </c>
      <c r="J67" s="56">
        <f t="shared" si="5"/>
        <v>-18</v>
      </c>
      <c r="K67" s="63">
        <f t="shared" si="6"/>
        <v>0.4</v>
      </c>
      <c r="L67" s="64"/>
      <c r="M67" s="65">
        <f>J67*-1</f>
        <v>18</v>
      </c>
      <c r="N67" s="56"/>
    </row>
    <row r="68" ht="20" customHeight="1" spans="1:14">
      <c r="A68" s="55">
        <f t="shared" si="4"/>
        <v>67</v>
      </c>
      <c r="B68" s="55">
        <v>2573</v>
      </c>
      <c r="C68" s="55" t="s">
        <v>133</v>
      </c>
      <c r="D68" s="55">
        <v>4044</v>
      </c>
      <c r="E68" s="55" t="s">
        <v>836</v>
      </c>
      <c r="F68" s="59" t="s">
        <v>837</v>
      </c>
      <c r="G68" s="56">
        <v>2</v>
      </c>
      <c r="H68" s="56">
        <v>60</v>
      </c>
      <c r="I68" s="58">
        <v>65</v>
      </c>
      <c r="J68" s="56">
        <f t="shared" si="5"/>
        <v>5</v>
      </c>
      <c r="K68" s="63">
        <f t="shared" si="6"/>
        <v>1.08333333333333</v>
      </c>
      <c r="L68" s="65">
        <f>J68*0.5</f>
        <v>2.5</v>
      </c>
      <c r="M68" s="66"/>
      <c r="N68" s="56"/>
    </row>
    <row r="69" ht="20" customHeight="1" spans="1:14">
      <c r="A69" s="55">
        <f t="shared" si="4"/>
        <v>68</v>
      </c>
      <c r="B69" s="55">
        <v>2573</v>
      </c>
      <c r="C69" s="55" t="s">
        <v>133</v>
      </c>
      <c r="D69" s="55">
        <v>4444</v>
      </c>
      <c r="E69" s="55" t="s">
        <v>836</v>
      </c>
      <c r="F69" s="59" t="s">
        <v>838</v>
      </c>
      <c r="G69" s="56">
        <v>2</v>
      </c>
      <c r="H69" s="56">
        <v>60</v>
      </c>
      <c r="I69" s="58">
        <v>57</v>
      </c>
      <c r="J69" s="56">
        <f t="shared" si="5"/>
        <v>-3</v>
      </c>
      <c r="K69" s="63">
        <f t="shared" si="6"/>
        <v>0.95</v>
      </c>
      <c r="L69" s="64"/>
      <c r="M69" s="65">
        <f>J69*-1</f>
        <v>3</v>
      </c>
      <c r="N69" s="56"/>
    </row>
    <row r="70" ht="20" customHeight="1" spans="1:14">
      <c r="A70" s="55">
        <f t="shared" si="4"/>
        <v>69</v>
      </c>
      <c r="B70" s="55">
        <v>2573</v>
      </c>
      <c r="C70" s="55" t="s">
        <v>133</v>
      </c>
      <c r="D70" s="55">
        <v>14418</v>
      </c>
      <c r="E70" s="55" t="s">
        <v>836</v>
      </c>
      <c r="F70" s="59" t="s">
        <v>839</v>
      </c>
      <c r="G70" s="56">
        <v>2</v>
      </c>
      <c r="H70" s="56">
        <v>60</v>
      </c>
      <c r="I70" s="58">
        <v>62</v>
      </c>
      <c r="J70" s="56">
        <f t="shared" si="5"/>
        <v>2</v>
      </c>
      <c r="K70" s="63">
        <f t="shared" si="6"/>
        <v>1.03333333333333</v>
      </c>
      <c r="L70" s="65">
        <f>J70*0.5</f>
        <v>1</v>
      </c>
      <c r="M70" s="66"/>
      <c r="N70" s="56"/>
    </row>
    <row r="71" ht="20" customHeight="1" spans="1:14">
      <c r="A71" s="55">
        <f t="shared" si="4"/>
        <v>70</v>
      </c>
      <c r="B71" s="57">
        <v>2573</v>
      </c>
      <c r="C71" s="55" t="s">
        <v>133</v>
      </c>
      <c r="D71" s="55">
        <v>28424</v>
      </c>
      <c r="E71" s="55" t="s">
        <v>836</v>
      </c>
      <c r="F71" s="60" t="s">
        <v>840</v>
      </c>
      <c r="G71" s="56">
        <v>2</v>
      </c>
      <c r="H71" s="56">
        <v>60</v>
      </c>
      <c r="I71" s="58">
        <v>99</v>
      </c>
      <c r="J71" s="56">
        <f t="shared" si="5"/>
        <v>39</v>
      </c>
      <c r="K71" s="63">
        <f t="shared" si="6"/>
        <v>1.65</v>
      </c>
      <c r="L71" s="65">
        <f>J71*0.5</f>
        <v>19.5</v>
      </c>
      <c r="M71" s="66"/>
      <c r="N71" s="56"/>
    </row>
    <row r="72" ht="20" customHeight="1" spans="1:14">
      <c r="A72" s="55">
        <f t="shared" si="4"/>
        <v>71</v>
      </c>
      <c r="B72" s="55">
        <v>2730</v>
      </c>
      <c r="C72" s="55" t="s">
        <v>133</v>
      </c>
      <c r="D72" s="55">
        <v>11178</v>
      </c>
      <c r="E72" s="55" t="s">
        <v>237</v>
      </c>
      <c r="F72" s="59" t="s">
        <v>841</v>
      </c>
      <c r="G72" s="56">
        <v>2</v>
      </c>
      <c r="H72" s="56">
        <v>60</v>
      </c>
      <c r="I72" s="58">
        <v>60</v>
      </c>
      <c r="J72" s="56">
        <f t="shared" si="5"/>
        <v>0</v>
      </c>
      <c r="K72" s="63">
        <f t="shared" si="6"/>
        <v>1</v>
      </c>
      <c r="L72" s="64"/>
      <c r="M72" s="66"/>
      <c r="N72" s="56"/>
    </row>
    <row r="73" ht="20" customHeight="1" spans="1:14">
      <c r="A73" s="55">
        <f t="shared" si="4"/>
        <v>72</v>
      </c>
      <c r="B73" s="55">
        <v>2730</v>
      </c>
      <c r="C73" s="55" t="s">
        <v>133</v>
      </c>
      <c r="D73" s="55">
        <v>27710</v>
      </c>
      <c r="E73" s="55" t="s">
        <v>237</v>
      </c>
      <c r="F73" s="58" t="s">
        <v>842</v>
      </c>
      <c r="G73" s="56">
        <v>2</v>
      </c>
      <c r="H73" s="56">
        <v>60</v>
      </c>
      <c r="I73" s="58">
        <v>111</v>
      </c>
      <c r="J73" s="56">
        <f t="shared" si="5"/>
        <v>51</v>
      </c>
      <c r="K73" s="63">
        <f t="shared" si="6"/>
        <v>1.85</v>
      </c>
      <c r="L73" s="65">
        <v>20</v>
      </c>
      <c r="M73" s="66"/>
      <c r="N73" s="56"/>
    </row>
    <row r="74" ht="20" customHeight="1" spans="1:14">
      <c r="A74" s="55">
        <f t="shared" si="4"/>
        <v>73</v>
      </c>
      <c r="B74" s="55">
        <v>2735</v>
      </c>
      <c r="C74" s="55" t="s">
        <v>133</v>
      </c>
      <c r="D74" s="55">
        <v>10930</v>
      </c>
      <c r="E74" s="55" t="s">
        <v>257</v>
      </c>
      <c r="F74" s="59" t="s">
        <v>843</v>
      </c>
      <c r="G74" s="56">
        <v>1</v>
      </c>
      <c r="H74" s="56">
        <v>30</v>
      </c>
      <c r="I74" s="58">
        <v>50</v>
      </c>
      <c r="J74" s="56">
        <f t="shared" si="5"/>
        <v>20</v>
      </c>
      <c r="K74" s="63">
        <f t="shared" si="6"/>
        <v>1.66666666666667</v>
      </c>
      <c r="L74" s="65">
        <f>J74*0.5</f>
        <v>10</v>
      </c>
      <c r="M74" s="66"/>
      <c r="N74" s="56"/>
    </row>
    <row r="75" ht="20" customHeight="1" spans="1:14">
      <c r="A75" s="55">
        <f t="shared" si="4"/>
        <v>74</v>
      </c>
      <c r="B75" s="55">
        <v>2735</v>
      </c>
      <c r="C75" s="55" t="s">
        <v>133</v>
      </c>
      <c r="D75" s="55">
        <v>14444</v>
      </c>
      <c r="E75" s="55" t="s">
        <v>257</v>
      </c>
      <c r="F75" s="58" t="s">
        <v>844</v>
      </c>
      <c r="G75" s="56">
        <v>1</v>
      </c>
      <c r="H75" s="56">
        <v>30</v>
      </c>
      <c r="I75" s="58">
        <v>50</v>
      </c>
      <c r="J75" s="56">
        <f t="shared" si="5"/>
        <v>20</v>
      </c>
      <c r="K75" s="63">
        <f t="shared" si="6"/>
        <v>1.66666666666667</v>
      </c>
      <c r="L75" s="65">
        <f>J75*0.5</f>
        <v>10</v>
      </c>
      <c r="M75" s="66"/>
      <c r="N75" s="56"/>
    </row>
    <row r="76" ht="20" customHeight="1" spans="1:14">
      <c r="A76" s="55">
        <f t="shared" si="4"/>
        <v>75</v>
      </c>
      <c r="B76" s="55">
        <v>2735</v>
      </c>
      <c r="C76" s="55" t="s">
        <v>133</v>
      </c>
      <c r="D76" s="55">
        <v>28404</v>
      </c>
      <c r="E76" s="55" t="s">
        <v>257</v>
      </c>
      <c r="F76" s="60" t="s">
        <v>845</v>
      </c>
      <c r="G76" s="56">
        <v>1</v>
      </c>
      <c r="H76" s="56">
        <v>30</v>
      </c>
      <c r="I76" s="58">
        <v>57</v>
      </c>
      <c r="J76" s="56">
        <f t="shared" si="5"/>
        <v>27</v>
      </c>
      <c r="K76" s="63">
        <f t="shared" si="6"/>
        <v>1.9</v>
      </c>
      <c r="L76" s="65">
        <f>J76*0.5</f>
        <v>13.5</v>
      </c>
      <c r="M76" s="66"/>
      <c r="N76" s="56"/>
    </row>
    <row r="77" ht="20" customHeight="1" spans="1:14">
      <c r="A77" s="55">
        <f t="shared" si="4"/>
        <v>76</v>
      </c>
      <c r="B77" s="55">
        <v>2817</v>
      </c>
      <c r="C77" s="55" t="s">
        <v>133</v>
      </c>
      <c r="D77" s="55">
        <v>14379</v>
      </c>
      <c r="E77" s="55" t="s">
        <v>145</v>
      </c>
      <c r="F77" s="59" t="s">
        <v>846</v>
      </c>
      <c r="G77" s="56">
        <v>2</v>
      </c>
      <c r="H77" s="56">
        <v>60</v>
      </c>
      <c r="I77" s="58">
        <v>40</v>
      </c>
      <c r="J77" s="56">
        <f t="shared" si="5"/>
        <v>-20</v>
      </c>
      <c r="K77" s="63">
        <f t="shared" si="6"/>
        <v>0.666666666666667</v>
      </c>
      <c r="L77" s="64"/>
      <c r="M77" s="65">
        <f>J77*-1</f>
        <v>20</v>
      </c>
      <c r="N77" s="56"/>
    </row>
    <row r="78" ht="20" customHeight="1" spans="1:14">
      <c r="A78" s="55">
        <f t="shared" si="4"/>
        <v>77</v>
      </c>
      <c r="B78" s="55">
        <v>2817</v>
      </c>
      <c r="C78" s="55" t="s">
        <v>133</v>
      </c>
      <c r="D78" s="58">
        <v>28718</v>
      </c>
      <c r="E78" s="55" t="s">
        <v>145</v>
      </c>
      <c r="F78" s="58" t="s">
        <v>847</v>
      </c>
      <c r="G78" s="56">
        <v>2</v>
      </c>
      <c r="H78" s="56">
        <v>60</v>
      </c>
      <c r="I78" s="58">
        <v>43</v>
      </c>
      <c r="J78" s="56">
        <f t="shared" si="5"/>
        <v>-17</v>
      </c>
      <c r="K78" s="63">
        <f t="shared" si="6"/>
        <v>0.716666666666667</v>
      </c>
      <c r="L78" s="64"/>
      <c r="M78" s="65">
        <f>J78*-1</f>
        <v>17</v>
      </c>
      <c r="N78" s="56"/>
    </row>
    <row r="79" ht="20" customHeight="1" spans="1:14">
      <c r="A79" s="55">
        <f t="shared" si="4"/>
        <v>78</v>
      </c>
      <c r="B79" s="55">
        <v>2817</v>
      </c>
      <c r="C79" s="55" t="s">
        <v>133</v>
      </c>
      <c r="D79" s="55">
        <v>27918</v>
      </c>
      <c r="E79" s="55" t="s">
        <v>145</v>
      </c>
      <c r="F79" s="58" t="s">
        <v>848</v>
      </c>
      <c r="G79" s="56">
        <v>2</v>
      </c>
      <c r="H79" s="56">
        <v>60</v>
      </c>
      <c r="I79" s="58">
        <v>33</v>
      </c>
      <c r="J79" s="56">
        <f t="shared" si="5"/>
        <v>-27</v>
      </c>
      <c r="K79" s="63">
        <f t="shared" si="6"/>
        <v>0.55</v>
      </c>
      <c r="L79" s="64"/>
      <c r="M79" s="65">
        <f>J79*-1</f>
        <v>27</v>
      </c>
      <c r="N79" s="56"/>
    </row>
    <row r="80" ht="20" customHeight="1" spans="1:14">
      <c r="A80" s="55">
        <f t="shared" si="4"/>
        <v>79</v>
      </c>
      <c r="B80" s="55">
        <v>102479</v>
      </c>
      <c r="C80" s="55" t="s">
        <v>133</v>
      </c>
      <c r="D80" s="55">
        <v>12936</v>
      </c>
      <c r="E80" s="55" t="s">
        <v>222</v>
      </c>
      <c r="F80" s="58" t="s">
        <v>849</v>
      </c>
      <c r="G80" s="56">
        <v>2</v>
      </c>
      <c r="H80" s="56">
        <v>60</v>
      </c>
      <c r="I80" s="58">
        <v>86</v>
      </c>
      <c r="J80" s="56">
        <f t="shared" si="5"/>
        <v>26</v>
      </c>
      <c r="K80" s="63">
        <f t="shared" si="6"/>
        <v>1.43333333333333</v>
      </c>
      <c r="L80" s="65">
        <f>J80*0.5</f>
        <v>13</v>
      </c>
      <c r="M80" s="66"/>
      <c r="N80" s="56"/>
    </row>
    <row r="81" ht="20" customHeight="1" spans="1:14">
      <c r="A81" s="55">
        <f t="shared" si="4"/>
        <v>80</v>
      </c>
      <c r="B81" s="55">
        <v>102479</v>
      </c>
      <c r="C81" s="55" t="s">
        <v>133</v>
      </c>
      <c r="D81" s="58">
        <v>28780</v>
      </c>
      <c r="E81" s="55" t="s">
        <v>222</v>
      </c>
      <c r="F81" s="58" t="s">
        <v>850</v>
      </c>
      <c r="G81" s="56">
        <v>2</v>
      </c>
      <c r="H81" s="56">
        <v>60</v>
      </c>
      <c r="I81" s="58">
        <v>70</v>
      </c>
      <c r="J81" s="56">
        <f t="shared" si="5"/>
        <v>10</v>
      </c>
      <c r="K81" s="63">
        <f t="shared" si="6"/>
        <v>1.16666666666667</v>
      </c>
      <c r="L81" s="65">
        <f>J81*0.5</f>
        <v>5</v>
      </c>
      <c r="M81" s="66"/>
      <c r="N81" s="56"/>
    </row>
    <row r="82" ht="20" customHeight="1" spans="1:14">
      <c r="A82" s="55">
        <f t="shared" si="4"/>
        <v>81</v>
      </c>
      <c r="B82" s="55">
        <v>102565</v>
      </c>
      <c r="C82" s="55" t="s">
        <v>133</v>
      </c>
      <c r="D82" s="55">
        <v>16096</v>
      </c>
      <c r="E82" s="55" t="s">
        <v>165</v>
      </c>
      <c r="F82" s="59" t="s">
        <v>851</v>
      </c>
      <c r="G82" s="56">
        <v>2</v>
      </c>
      <c r="H82" s="56">
        <v>60</v>
      </c>
      <c r="I82" s="58">
        <v>52</v>
      </c>
      <c r="J82" s="56">
        <f t="shared" si="5"/>
        <v>-8</v>
      </c>
      <c r="K82" s="63">
        <f t="shared" si="6"/>
        <v>0.866666666666667</v>
      </c>
      <c r="L82" s="64"/>
      <c r="M82" s="65">
        <f>J82*-1</f>
        <v>8</v>
      </c>
      <c r="N82" s="56"/>
    </row>
    <row r="83" ht="20" customHeight="1" spans="1:14">
      <c r="A83" s="55">
        <f t="shared" si="4"/>
        <v>82</v>
      </c>
      <c r="B83" s="55">
        <v>102565</v>
      </c>
      <c r="C83" s="55" t="s">
        <v>133</v>
      </c>
      <c r="D83" s="55">
        <v>27883</v>
      </c>
      <c r="E83" s="55" t="s">
        <v>165</v>
      </c>
      <c r="F83" s="58" t="s">
        <v>852</v>
      </c>
      <c r="G83" s="56">
        <v>2</v>
      </c>
      <c r="H83" s="56">
        <v>60</v>
      </c>
      <c r="I83" s="58">
        <v>52</v>
      </c>
      <c r="J83" s="56">
        <f t="shared" si="5"/>
        <v>-8</v>
      </c>
      <c r="K83" s="63">
        <f t="shared" si="6"/>
        <v>0.866666666666667</v>
      </c>
      <c r="L83" s="64"/>
      <c r="M83" s="65">
        <f>J83*-1</f>
        <v>8</v>
      </c>
      <c r="N83" s="56"/>
    </row>
    <row r="84" ht="20" customHeight="1" spans="1:14">
      <c r="A84" s="55">
        <f t="shared" si="4"/>
        <v>83</v>
      </c>
      <c r="B84" s="55">
        <v>103198</v>
      </c>
      <c r="C84" s="55" t="s">
        <v>133</v>
      </c>
      <c r="D84" s="55">
        <v>16075</v>
      </c>
      <c r="E84" s="55" t="s">
        <v>173</v>
      </c>
      <c r="F84" s="59" t="s">
        <v>853</v>
      </c>
      <c r="G84" s="56">
        <v>2</v>
      </c>
      <c r="H84" s="56">
        <v>60</v>
      </c>
      <c r="I84" s="58">
        <v>62</v>
      </c>
      <c r="J84" s="56">
        <f t="shared" si="5"/>
        <v>2</v>
      </c>
      <c r="K84" s="63">
        <f t="shared" si="6"/>
        <v>1.03333333333333</v>
      </c>
      <c r="L84" s="65">
        <f>J84*0.5</f>
        <v>1</v>
      </c>
      <c r="M84" s="66"/>
      <c r="N84" s="56"/>
    </row>
    <row r="85" ht="20" customHeight="1" spans="1:14">
      <c r="A85" s="55">
        <f t="shared" si="4"/>
        <v>84</v>
      </c>
      <c r="B85" s="57">
        <v>103198</v>
      </c>
      <c r="C85" s="55" t="s">
        <v>133</v>
      </c>
      <c r="D85" s="57">
        <v>29179</v>
      </c>
      <c r="E85" s="55" t="s">
        <v>173</v>
      </c>
      <c r="F85" s="57" t="s">
        <v>854</v>
      </c>
      <c r="G85" s="56">
        <v>2</v>
      </c>
      <c r="H85" s="56">
        <v>60</v>
      </c>
      <c r="I85" s="58">
        <v>43</v>
      </c>
      <c r="J85" s="56">
        <f t="shared" si="5"/>
        <v>-17</v>
      </c>
      <c r="K85" s="63">
        <f t="shared" si="6"/>
        <v>0.716666666666667</v>
      </c>
      <c r="L85" s="64"/>
      <c r="M85" s="65">
        <f>J85*-1</f>
        <v>17</v>
      </c>
      <c r="N85" s="56"/>
    </row>
    <row r="86" ht="20" customHeight="1" spans="1:14">
      <c r="A86" s="55">
        <f t="shared" si="4"/>
        <v>85</v>
      </c>
      <c r="B86" s="55">
        <v>103199</v>
      </c>
      <c r="C86" s="55" t="s">
        <v>133</v>
      </c>
      <c r="D86" s="55">
        <v>15049</v>
      </c>
      <c r="E86" s="55" t="s">
        <v>267</v>
      </c>
      <c r="F86" s="59" t="s">
        <v>855</v>
      </c>
      <c r="G86" s="56">
        <v>1</v>
      </c>
      <c r="H86" s="56">
        <v>30</v>
      </c>
      <c r="I86" s="58">
        <v>42</v>
      </c>
      <c r="J86" s="56">
        <f t="shared" si="5"/>
        <v>12</v>
      </c>
      <c r="K86" s="63">
        <f t="shared" si="6"/>
        <v>1.4</v>
      </c>
      <c r="L86" s="65">
        <f>J86*0.5</f>
        <v>6</v>
      </c>
      <c r="M86" s="66"/>
      <c r="N86" s="56"/>
    </row>
    <row r="87" ht="20" customHeight="1" spans="1:14">
      <c r="A87" s="55">
        <f t="shared" si="4"/>
        <v>86</v>
      </c>
      <c r="B87" s="55">
        <v>103199</v>
      </c>
      <c r="C87" s="55" t="s">
        <v>133</v>
      </c>
      <c r="D87" s="55">
        <v>28503</v>
      </c>
      <c r="E87" s="55" t="s">
        <v>267</v>
      </c>
      <c r="F87" s="59" t="s">
        <v>856</v>
      </c>
      <c r="G87" s="56">
        <v>1</v>
      </c>
      <c r="H87" s="56">
        <v>30</v>
      </c>
      <c r="I87" s="58">
        <v>56</v>
      </c>
      <c r="J87" s="56">
        <f t="shared" si="5"/>
        <v>26</v>
      </c>
      <c r="K87" s="63">
        <f t="shared" si="6"/>
        <v>1.86666666666667</v>
      </c>
      <c r="L87" s="65">
        <f>J87*0.5</f>
        <v>13</v>
      </c>
      <c r="M87" s="66"/>
      <c r="N87" s="56"/>
    </row>
    <row r="88" ht="20" customHeight="1" spans="1:14">
      <c r="A88" s="55">
        <f t="shared" si="4"/>
        <v>87</v>
      </c>
      <c r="B88" s="55">
        <v>103199</v>
      </c>
      <c r="C88" s="55" t="s">
        <v>133</v>
      </c>
      <c r="D88" s="57">
        <v>28506</v>
      </c>
      <c r="E88" s="55" t="s">
        <v>267</v>
      </c>
      <c r="F88" s="56" t="s">
        <v>857</v>
      </c>
      <c r="G88" s="56"/>
      <c r="H88" s="56"/>
      <c r="I88" s="58">
        <v>27</v>
      </c>
      <c r="J88" s="56">
        <f t="shared" si="5"/>
        <v>27</v>
      </c>
      <c r="K88" s="63"/>
      <c r="L88" s="64"/>
      <c r="M88" s="66"/>
      <c r="N88" s="56"/>
    </row>
    <row r="89" ht="20" customHeight="1" spans="1:14">
      <c r="A89" s="55">
        <f t="shared" si="4"/>
        <v>88</v>
      </c>
      <c r="B89" s="57">
        <v>106569</v>
      </c>
      <c r="C89" s="55" t="s">
        <v>133</v>
      </c>
      <c r="D89" s="55">
        <v>28422</v>
      </c>
      <c r="E89" s="55" t="s">
        <v>140</v>
      </c>
      <c r="F89" s="60" t="s">
        <v>858</v>
      </c>
      <c r="G89" s="56">
        <v>1</v>
      </c>
      <c r="H89" s="56">
        <v>30</v>
      </c>
      <c r="I89" s="58">
        <v>28</v>
      </c>
      <c r="J89" s="56">
        <f t="shared" si="5"/>
        <v>-2</v>
      </c>
      <c r="K89" s="63">
        <f t="shared" ref="K89:K152" si="7">I89/H89</f>
        <v>0.933333333333333</v>
      </c>
      <c r="L89" s="64"/>
      <c r="M89" s="65">
        <f>J89*-1</f>
        <v>2</v>
      </c>
      <c r="N89" s="56"/>
    </row>
    <row r="90" ht="20" customHeight="1" spans="1:14">
      <c r="A90" s="55">
        <f t="shared" si="4"/>
        <v>89</v>
      </c>
      <c r="B90" s="55">
        <v>106569</v>
      </c>
      <c r="C90" s="55" t="s">
        <v>133</v>
      </c>
      <c r="D90" s="55">
        <v>12451</v>
      </c>
      <c r="E90" s="55" t="s">
        <v>140</v>
      </c>
      <c r="F90" s="59" t="s">
        <v>859</v>
      </c>
      <c r="G90" s="56">
        <v>1</v>
      </c>
      <c r="H90" s="56">
        <v>30</v>
      </c>
      <c r="I90" s="58">
        <v>9</v>
      </c>
      <c r="J90" s="56">
        <f t="shared" si="5"/>
        <v>-21</v>
      </c>
      <c r="K90" s="63">
        <f t="shared" si="7"/>
        <v>0.3</v>
      </c>
      <c r="L90" s="64"/>
      <c r="M90" s="65">
        <f>J90*-1</f>
        <v>21</v>
      </c>
      <c r="N90" s="56"/>
    </row>
    <row r="91" ht="20" customHeight="1" spans="1:14">
      <c r="A91" s="55">
        <f t="shared" si="4"/>
        <v>90</v>
      </c>
      <c r="B91" s="55">
        <v>107658</v>
      </c>
      <c r="C91" s="55" t="s">
        <v>133</v>
      </c>
      <c r="D91" s="55">
        <v>7388</v>
      </c>
      <c r="E91" s="55" t="s">
        <v>155</v>
      </c>
      <c r="F91" s="59" t="s">
        <v>860</v>
      </c>
      <c r="G91" s="56">
        <v>2</v>
      </c>
      <c r="H91" s="56">
        <v>60</v>
      </c>
      <c r="I91" s="58">
        <v>16</v>
      </c>
      <c r="J91" s="56">
        <f t="shared" si="5"/>
        <v>-44</v>
      </c>
      <c r="K91" s="63">
        <f t="shared" si="7"/>
        <v>0.266666666666667</v>
      </c>
      <c r="L91" s="64"/>
      <c r="M91" s="65">
        <v>40</v>
      </c>
      <c r="N91" s="56"/>
    </row>
    <row r="92" ht="20" customHeight="1" spans="1:14">
      <c r="A92" s="55">
        <f t="shared" si="4"/>
        <v>91</v>
      </c>
      <c r="B92" s="55">
        <v>107658</v>
      </c>
      <c r="C92" s="55" t="s">
        <v>133</v>
      </c>
      <c r="D92" s="55">
        <v>4562</v>
      </c>
      <c r="E92" s="55" t="s">
        <v>155</v>
      </c>
      <c r="F92" s="59" t="s">
        <v>861</v>
      </c>
      <c r="G92" s="56">
        <v>2</v>
      </c>
      <c r="H92" s="56">
        <v>60</v>
      </c>
      <c r="I92" s="58">
        <v>45</v>
      </c>
      <c r="J92" s="56">
        <f t="shared" si="5"/>
        <v>-15</v>
      </c>
      <c r="K92" s="63">
        <f t="shared" si="7"/>
        <v>0.75</v>
      </c>
      <c r="L92" s="64"/>
      <c r="M92" s="65">
        <f>J92*-1</f>
        <v>15</v>
      </c>
      <c r="N92" s="56"/>
    </row>
    <row r="93" ht="20" customHeight="1" spans="1:14">
      <c r="A93" s="55">
        <f t="shared" si="4"/>
        <v>92</v>
      </c>
      <c r="B93" s="55">
        <v>107658</v>
      </c>
      <c r="C93" s="55" t="s">
        <v>133</v>
      </c>
      <c r="D93" s="55">
        <v>14861</v>
      </c>
      <c r="E93" s="55" t="s">
        <v>155</v>
      </c>
      <c r="F93" s="59" t="s">
        <v>862</v>
      </c>
      <c r="G93" s="56">
        <v>2</v>
      </c>
      <c r="H93" s="56">
        <v>60</v>
      </c>
      <c r="I93" s="58">
        <v>69</v>
      </c>
      <c r="J93" s="56">
        <f t="shared" si="5"/>
        <v>9</v>
      </c>
      <c r="K93" s="63">
        <f t="shared" si="7"/>
        <v>1.15</v>
      </c>
      <c r="L93" s="65">
        <f>J93*0.5</f>
        <v>4.5</v>
      </c>
      <c r="M93" s="66"/>
      <c r="N93" s="56"/>
    </row>
    <row r="94" ht="20" customHeight="1" spans="1:14">
      <c r="A94" s="55">
        <f t="shared" si="4"/>
        <v>93</v>
      </c>
      <c r="B94" s="55">
        <v>112415</v>
      </c>
      <c r="C94" s="55" t="s">
        <v>133</v>
      </c>
      <c r="D94" s="55">
        <v>4188</v>
      </c>
      <c r="E94" s="55" t="s">
        <v>247</v>
      </c>
      <c r="F94" s="59" t="s">
        <v>863</v>
      </c>
      <c r="G94" s="56">
        <v>1</v>
      </c>
      <c r="H94" s="56">
        <v>30</v>
      </c>
      <c r="I94" s="58">
        <v>63</v>
      </c>
      <c r="J94" s="56">
        <f t="shared" si="5"/>
        <v>33</v>
      </c>
      <c r="K94" s="63">
        <f t="shared" si="7"/>
        <v>2.1</v>
      </c>
      <c r="L94" s="65">
        <f>J94*0.5</f>
        <v>16.5</v>
      </c>
      <c r="M94" s="66"/>
      <c r="N94" s="56"/>
    </row>
    <row r="95" ht="20" customHeight="1" spans="1:14">
      <c r="A95" s="55">
        <f t="shared" si="4"/>
        <v>94</v>
      </c>
      <c r="B95" s="55">
        <v>112415</v>
      </c>
      <c r="C95" s="55" t="s">
        <v>133</v>
      </c>
      <c r="D95" s="55">
        <v>12449</v>
      </c>
      <c r="E95" s="55" t="s">
        <v>247</v>
      </c>
      <c r="F95" s="59" t="s">
        <v>864</v>
      </c>
      <c r="G95" s="56">
        <v>1</v>
      </c>
      <c r="H95" s="56">
        <v>30</v>
      </c>
      <c r="I95" s="58">
        <v>34</v>
      </c>
      <c r="J95" s="56">
        <f t="shared" si="5"/>
        <v>4</v>
      </c>
      <c r="K95" s="63">
        <f t="shared" si="7"/>
        <v>1.13333333333333</v>
      </c>
      <c r="L95" s="65">
        <f>J95*0.5</f>
        <v>2</v>
      </c>
      <c r="M95" s="66"/>
      <c r="N95" s="56"/>
    </row>
    <row r="96" ht="20" customHeight="1" spans="1:14">
      <c r="A96" s="55">
        <f t="shared" si="4"/>
        <v>95</v>
      </c>
      <c r="B96" s="55">
        <v>114622</v>
      </c>
      <c r="C96" s="55" t="s">
        <v>133</v>
      </c>
      <c r="D96" s="55">
        <v>11143</v>
      </c>
      <c r="E96" s="55" t="s">
        <v>193</v>
      </c>
      <c r="F96" s="59" t="s">
        <v>865</v>
      </c>
      <c r="G96" s="56">
        <v>2</v>
      </c>
      <c r="H96" s="56">
        <v>60</v>
      </c>
      <c r="I96" s="58">
        <v>58</v>
      </c>
      <c r="J96" s="56">
        <f t="shared" si="5"/>
        <v>-2</v>
      </c>
      <c r="K96" s="63">
        <f t="shared" si="7"/>
        <v>0.966666666666667</v>
      </c>
      <c r="L96" s="64"/>
      <c r="M96" s="65">
        <f>J96*-1</f>
        <v>2</v>
      </c>
      <c r="N96" s="56"/>
    </row>
    <row r="97" ht="20" customHeight="1" spans="1:14">
      <c r="A97" s="55">
        <f t="shared" si="4"/>
        <v>96</v>
      </c>
      <c r="B97" s="55">
        <v>114622</v>
      </c>
      <c r="C97" s="55" t="s">
        <v>133</v>
      </c>
      <c r="D97" s="55">
        <v>13052</v>
      </c>
      <c r="E97" s="58" t="s">
        <v>193</v>
      </c>
      <c r="F97" s="59" t="s">
        <v>866</v>
      </c>
      <c r="G97" s="56">
        <v>2</v>
      </c>
      <c r="H97" s="56">
        <v>60</v>
      </c>
      <c r="I97" s="58">
        <v>49</v>
      </c>
      <c r="J97" s="56">
        <f t="shared" si="5"/>
        <v>-11</v>
      </c>
      <c r="K97" s="63">
        <f t="shared" si="7"/>
        <v>0.816666666666667</v>
      </c>
      <c r="L97" s="64"/>
      <c r="M97" s="65">
        <f>J97*-1</f>
        <v>11</v>
      </c>
      <c r="N97" s="56"/>
    </row>
    <row r="98" ht="20" customHeight="1" spans="1:14">
      <c r="A98" s="55">
        <f t="shared" si="4"/>
        <v>97</v>
      </c>
      <c r="B98" s="55">
        <v>114622</v>
      </c>
      <c r="C98" s="55" t="s">
        <v>133</v>
      </c>
      <c r="D98" s="58">
        <v>26732</v>
      </c>
      <c r="E98" s="58" t="s">
        <v>193</v>
      </c>
      <c r="F98" s="58" t="s">
        <v>867</v>
      </c>
      <c r="G98" s="56">
        <v>2</v>
      </c>
      <c r="H98" s="56">
        <v>60</v>
      </c>
      <c r="I98" s="58">
        <v>79</v>
      </c>
      <c r="J98" s="56">
        <f t="shared" si="5"/>
        <v>19</v>
      </c>
      <c r="K98" s="63">
        <f t="shared" si="7"/>
        <v>1.31666666666667</v>
      </c>
      <c r="L98" s="65">
        <f>J98*0.5</f>
        <v>9.5</v>
      </c>
      <c r="M98" s="66"/>
      <c r="N98" s="56"/>
    </row>
    <row r="99" ht="20" customHeight="1" spans="1:14">
      <c r="A99" s="55">
        <f t="shared" si="4"/>
        <v>98</v>
      </c>
      <c r="B99" s="55">
        <v>117184</v>
      </c>
      <c r="C99" s="55" t="s">
        <v>133</v>
      </c>
      <c r="D99" s="55">
        <v>11769</v>
      </c>
      <c r="E99" s="55" t="s">
        <v>188</v>
      </c>
      <c r="F99" s="59" t="s">
        <v>868</v>
      </c>
      <c r="G99" s="56">
        <v>2</v>
      </c>
      <c r="H99" s="56">
        <v>60</v>
      </c>
      <c r="I99" s="58">
        <v>66</v>
      </c>
      <c r="J99" s="56">
        <f t="shared" si="5"/>
        <v>6</v>
      </c>
      <c r="K99" s="63">
        <f t="shared" si="7"/>
        <v>1.1</v>
      </c>
      <c r="L99" s="65">
        <f>J99*0.5</f>
        <v>3</v>
      </c>
      <c r="M99" s="66"/>
      <c r="N99" s="56"/>
    </row>
    <row r="100" ht="20" customHeight="1" spans="1:14">
      <c r="A100" s="55">
        <f t="shared" si="4"/>
        <v>99</v>
      </c>
      <c r="B100" s="55">
        <v>117184</v>
      </c>
      <c r="C100" s="55" t="s">
        <v>133</v>
      </c>
      <c r="D100" s="55">
        <v>27739</v>
      </c>
      <c r="E100" s="55" t="s">
        <v>188</v>
      </c>
      <c r="F100" s="58" t="s">
        <v>869</v>
      </c>
      <c r="G100" s="56">
        <v>2</v>
      </c>
      <c r="H100" s="56">
        <v>60</v>
      </c>
      <c r="I100" s="58">
        <v>56</v>
      </c>
      <c r="J100" s="56">
        <f t="shared" si="5"/>
        <v>-4</v>
      </c>
      <c r="K100" s="63">
        <f t="shared" si="7"/>
        <v>0.933333333333333</v>
      </c>
      <c r="L100" s="64"/>
      <c r="M100" s="65">
        <f>J100*-1</f>
        <v>4</v>
      </c>
      <c r="N100" s="56"/>
    </row>
    <row r="101" ht="20" customHeight="1" spans="1:14">
      <c r="A101" s="55">
        <f t="shared" si="4"/>
        <v>100</v>
      </c>
      <c r="B101" s="55">
        <v>119262</v>
      </c>
      <c r="C101" s="55" t="s">
        <v>133</v>
      </c>
      <c r="D101" s="55">
        <v>15297</v>
      </c>
      <c r="E101" s="55" t="s">
        <v>218</v>
      </c>
      <c r="F101" s="59" t="s">
        <v>870</v>
      </c>
      <c r="G101" s="56">
        <v>1</v>
      </c>
      <c r="H101" s="56">
        <v>30</v>
      </c>
      <c r="I101" s="58">
        <v>32</v>
      </c>
      <c r="J101" s="56">
        <f t="shared" si="5"/>
        <v>2</v>
      </c>
      <c r="K101" s="63">
        <f t="shared" si="7"/>
        <v>1.06666666666667</v>
      </c>
      <c r="L101" s="65">
        <f>J101*0.5</f>
        <v>1</v>
      </c>
      <c r="M101" s="66"/>
      <c r="N101" s="56"/>
    </row>
    <row r="102" ht="20" customHeight="1" spans="1:14">
      <c r="A102" s="55">
        <f t="shared" si="4"/>
        <v>101</v>
      </c>
      <c r="B102" s="55">
        <v>119262</v>
      </c>
      <c r="C102" s="55" t="s">
        <v>133</v>
      </c>
      <c r="D102" s="55">
        <v>6544</v>
      </c>
      <c r="E102" s="55" t="s">
        <v>218</v>
      </c>
      <c r="F102" s="59" t="s">
        <v>871</v>
      </c>
      <c r="G102" s="56">
        <v>1</v>
      </c>
      <c r="H102" s="56">
        <v>30</v>
      </c>
      <c r="I102" s="58">
        <v>44</v>
      </c>
      <c r="J102" s="56">
        <f t="shared" si="5"/>
        <v>14</v>
      </c>
      <c r="K102" s="63">
        <f t="shared" si="7"/>
        <v>1.46666666666667</v>
      </c>
      <c r="L102" s="65">
        <f>J102*0.5</f>
        <v>7</v>
      </c>
      <c r="M102" s="66"/>
      <c r="N102" s="56"/>
    </row>
    <row r="103" ht="20" customHeight="1" spans="1:14">
      <c r="A103" s="55">
        <f t="shared" si="4"/>
        <v>102</v>
      </c>
      <c r="B103" s="55">
        <v>122906</v>
      </c>
      <c r="C103" s="55" t="s">
        <v>133</v>
      </c>
      <c r="D103" s="55">
        <v>14866</v>
      </c>
      <c r="E103" s="55" t="s">
        <v>170</v>
      </c>
      <c r="F103" s="59" t="s">
        <v>872</v>
      </c>
      <c r="G103" s="56">
        <v>2.5</v>
      </c>
      <c r="H103" s="56">
        <v>75</v>
      </c>
      <c r="I103" s="58">
        <v>102</v>
      </c>
      <c r="J103" s="56">
        <f t="shared" si="5"/>
        <v>27</v>
      </c>
      <c r="K103" s="63">
        <f t="shared" si="7"/>
        <v>1.36</v>
      </c>
      <c r="L103" s="65"/>
      <c r="M103" s="66"/>
      <c r="N103" s="56"/>
    </row>
    <row r="104" ht="20" customHeight="1" spans="1:14">
      <c r="A104" s="55">
        <f t="shared" si="4"/>
        <v>103</v>
      </c>
      <c r="B104" s="55">
        <v>122906</v>
      </c>
      <c r="C104" s="55" t="s">
        <v>133</v>
      </c>
      <c r="D104" s="57">
        <v>28778</v>
      </c>
      <c r="E104" s="55" t="s">
        <v>170</v>
      </c>
      <c r="F104" s="57" t="s">
        <v>873</v>
      </c>
      <c r="G104" s="56">
        <v>2.5</v>
      </c>
      <c r="H104" s="56">
        <v>63</v>
      </c>
      <c r="I104" s="58">
        <f>36+27</f>
        <v>63</v>
      </c>
      <c r="J104" s="56">
        <f t="shared" si="5"/>
        <v>0</v>
      </c>
      <c r="K104" s="63">
        <f t="shared" si="7"/>
        <v>1</v>
      </c>
      <c r="L104" s="64"/>
      <c r="M104" s="65"/>
      <c r="N104" s="56"/>
    </row>
    <row r="105" ht="20" customHeight="1" spans="1:14">
      <c r="A105" s="55">
        <f t="shared" si="4"/>
        <v>104</v>
      </c>
      <c r="B105" s="55">
        <v>298747</v>
      </c>
      <c r="C105" s="55" t="s">
        <v>133</v>
      </c>
      <c r="D105" s="55">
        <v>12990</v>
      </c>
      <c r="E105" s="55" t="s">
        <v>227</v>
      </c>
      <c r="F105" s="59" t="s">
        <v>874</v>
      </c>
      <c r="G105" s="56">
        <v>1</v>
      </c>
      <c r="H105" s="56">
        <v>30</v>
      </c>
      <c r="I105" s="58">
        <v>48</v>
      </c>
      <c r="J105" s="56">
        <f t="shared" si="5"/>
        <v>18</v>
      </c>
      <c r="K105" s="63">
        <f t="shared" si="7"/>
        <v>1.6</v>
      </c>
      <c r="L105" s="65">
        <f>J105*0.5</f>
        <v>9</v>
      </c>
      <c r="M105" s="66"/>
      <c r="N105" s="56"/>
    </row>
    <row r="106" ht="20" customHeight="1" spans="1:14">
      <c r="A106" s="55">
        <f t="shared" si="4"/>
        <v>105</v>
      </c>
      <c r="B106" s="55">
        <v>298747</v>
      </c>
      <c r="C106" s="55" t="s">
        <v>133</v>
      </c>
      <c r="D106" s="55">
        <v>5844</v>
      </c>
      <c r="E106" s="55" t="s">
        <v>227</v>
      </c>
      <c r="F106" s="59" t="s">
        <v>875</v>
      </c>
      <c r="G106" s="56">
        <v>1</v>
      </c>
      <c r="H106" s="56">
        <v>30</v>
      </c>
      <c r="I106" s="58">
        <v>31</v>
      </c>
      <c r="J106" s="56">
        <f t="shared" si="5"/>
        <v>1</v>
      </c>
      <c r="K106" s="63">
        <f t="shared" si="7"/>
        <v>1.03333333333333</v>
      </c>
      <c r="L106" s="65">
        <f>J106*0.5</f>
        <v>0.5</v>
      </c>
      <c r="M106" s="66"/>
      <c r="N106" s="56"/>
    </row>
    <row r="107" ht="20" customHeight="1" spans="1:14">
      <c r="A107" s="55">
        <f t="shared" si="4"/>
        <v>106</v>
      </c>
      <c r="B107" s="55">
        <v>302867</v>
      </c>
      <c r="C107" s="55" t="s">
        <v>133</v>
      </c>
      <c r="D107" s="55">
        <v>10191</v>
      </c>
      <c r="E107" s="58" t="s">
        <v>262</v>
      </c>
      <c r="F107" s="58" t="s">
        <v>876</v>
      </c>
      <c r="G107" s="56">
        <v>1</v>
      </c>
      <c r="H107" s="56">
        <v>30</v>
      </c>
      <c r="I107" s="58">
        <v>61</v>
      </c>
      <c r="J107" s="56">
        <f t="shared" si="5"/>
        <v>31</v>
      </c>
      <c r="K107" s="63">
        <f t="shared" si="7"/>
        <v>2.03333333333333</v>
      </c>
      <c r="L107" s="65">
        <f>J107*0.5</f>
        <v>15.5</v>
      </c>
      <c r="M107" s="66"/>
      <c r="N107" s="56"/>
    </row>
    <row r="108" ht="20" customHeight="1" spans="1:14">
      <c r="A108" s="55">
        <f t="shared" si="4"/>
        <v>107</v>
      </c>
      <c r="B108" s="55">
        <v>302867</v>
      </c>
      <c r="C108" s="55" t="s">
        <v>133</v>
      </c>
      <c r="D108" s="55">
        <v>15742</v>
      </c>
      <c r="E108" s="58" t="s">
        <v>262</v>
      </c>
      <c r="F108" s="59" t="s">
        <v>877</v>
      </c>
      <c r="G108" s="56">
        <v>1</v>
      </c>
      <c r="H108" s="56">
        <v>30</v>
      </c>
      <c r="I108" s="58">
        <v>62</v>
      </c>
      <c r="J108" s="56">
        <f t="shared" si="5"/>
        <v>32</v>
      </c>
      <c r="K108" s="63">
        <f t="shared" si="7"/>
        <v>2.06666666666667</v>
      </c>
      <c r="L108" s="65">
        <f>J108*0.5</f>
        <v>16</v>
      </c>
      <c r="M108" s="66"/>
      <c r="N108" s="56"/>
    </row>
    <row r="109" ht="20" customHeight="1" spans="1:14">
      <c r="A109" s="55">
        <f t="shared" si="4"/>
        <v>108</v>
      </c>
      <c r="B109" s="55">
        <v>2883</v>
      </c>
      <c r="C109" s="55" t="s">
        <v>272</v>
      </c>
      <c r="D109" s="55">
        <v>6492</v>
      </c>
      <c r="E109" s="55" t="s">
        <v>878</v>
      </c>
      <c r="F109" s="55" t="s">
        <v>879</v>
      </c>
      <c r="G109" s="56">
        <v>1</v>
      </c>
      <c r="H109" s="56">
        <v>30</v>
      </c>
      <c r="I109" s="58">
        <v>28</v>
      </c>
      <c r="J109" s="56">
        <f t="shared" si="5"/>
        <v>-2</v>
      </c>
      <c r="K109" s="63">
        <f t="shared" si="7"/>
        <v>0.933333333333333</v>
      </c>
      <c r="L109" s="64"/>
      <c r="M109" s="65">
        <f>J109*-1</f>
        <v>2</v>
      </c>
      <c r="N109" s="56"/>
    </row>
    <row r="110" ht="20" customHeight="1" spans="1:14">
      <c r="A110" s="55">
        <f t="shared" si="4"/>
        <v>109</v>
      </c>
      <c r="B110" s="55">
        <v>2883</v>
      </c>
      <c r="C110" s="55" t="s">
        <v>272</v>
      </c>
      <c r="D110" s="55">
        <v>11961</v>
      </c>
      <c r="E110" s="55" t="s">
        <v>878</v>
      </c>
      <c r="F110" s="55" t="s">
        <v>880</v>
      </c>
      <c r="G110" s="56">
        <v>1</v>
      </c>
      <c r="H110" s="56">
        <v>30</v>
      </c>
      <c r="I110" s="58">
        <v>27</v>
      </c>
      <c r="J110" s="56">
        <f t="shared" si="5"/>
        <v>-3</v>
      </c>
      <c r="K110" s="63">
        <f t="shared" si="7"/>
        <v>0.9</v>
      </c>
      <c r="L110" s="64"/>
      <c r="M110" s="65">
        <f>J110*-1</f>
        <v>3</v>
      </c>
      <c r="N110" s="56"/>
    </row>
    <row r="111" ht="20" customHeight="1" spans="1:14">
      <c r="A111" s="55">
        <f t="shared" si="4"/>
        <v>110</v>
      </c>
      <c r="B111" s="55">
        <v>2886</v>
      </c>
      <c r="C111" s="55" t="s">
        <v>272</v>
      </c>
      <c r="D111" s="55">
        <v>6506</v>
      </c>
      <c r="E111" s="55" t="s">
        <v>294</v>
      </c>
      <c r="F111" s="55" t="s">
        <v>881</v>
      </c>
      <c r="G111" s="56">
        <v>1</v>
      </c>
      <c r="H111" s="56">
        <v>30</v>
      </c>
      <c r="I111" s="58">
        <v>42</v>
      </c>
      <c r="J111" s="56">
        <f t="shared" si="5"/>
        <v>12</v>
      </c>
      <c r="K111" s="63">
        <f t="shared" si="7"/>
        <v>1.4</v>
      </c>
      <c r="L111" s="65">
        <f>J111*0.5</f>
        <v>6</v>
      </c>
      <c r="M111" s="66"/>
      <c r="N111" s="56"/>
    </row>
    <row r="112" ht="20" customHeight="1" spans="1:14">
      <c r="A112" s="55">
        <f t="shared" si="4"/>
        <v>111</v>
      </c>
      <c r="B112" s="55">
        <v>2886</v>
      </c>
      <c r="C112" s="55" t="s">
        <v>272</v>
      </c>
      <c r="D112" s="55">
        <v>10772</v>
      </c>
      <c r="E112" s="55" t="s">
        <v>294</v>
      </c>
      <c r="F112" s="55" t="s">
        <v>882</v>
      </c>
      <c r="G112" s="56">
        <v>1</v>
      </c>
      <c r="H112" s="56">
        <v>30</v>
      </c>
      <c r="I112" s="58">
        <v>22</v>
      </c>
      <c r="J112" s="56">
        <f t="shared" si="5"/>
        <v>-8</v>
      </c>
      <c r="K112" s="63">
        <f t="shared" si="7"/>
        <v>0.733333333333333</v>
      </c>
      <c r="L112" s="64"/>
      <c r="M112" s="65">
        <f>J112*-1</f>
        <v>8</v>
      </c>
      <c r="N112" s="56"/>
    </row>
    <row r="113" ht="20" customHeight="1" spans="1:14">
      <c r="A113" s="55">
        <f t="shared" si="4"/>
        <v>112</v>
      </c>
      <c r="B113" s="55">
        <v>2888</v>
      </c>
      <c r="C113" s="55" t="s">
        <v>272</v>
      </c>
      <c r="D113" s="55">
        <v>12981</v>
      </c>
      <c r="E113" s="55" t="s">
        <v>304</v>
      </c>
      <c r="F113" s="55" t="s">
        <v>883</v>
      </c>
      <c r="G113" s="56">
        <v>1</v>
      </c>
      <c r="H113" s="56">
        <v>30</v>
      </c>
      <c r="I113" s="58">
        <v>34</v>
      </c>
      <c r="J113" s="56">
        <f t="shared" si="5"/>
        <v>4</v>
      </c>
      <c r="K113" s="63">
        <f t="shared" si="7"/>
        <v>1.13333333333333</v>
      </c>
      <c r="L113" s="65">
        <f t="shared" ref="L113:L118" si="8">J113*0.5</f>
        <v>2</v>
      </c>
      <c r="M113" s="66"/>
      <c r="N113" s="56"/>
    </row>
    <row r="114" ht="20" customHeight="1" spans="1:14">
      <c r="A114" s="55">
        <f t="shared" si="4"/>
        <v>113</v>
      </c>
      <c r="B114" s="55">
        <v>2888</v>
      </c>
      <c r="C114" s="55" t="s">
        <v>272</v>
      </c>
      <c r="D114" s="55">
        <v>15385</v>
      </c>
      <c r="E114" s="55" t="s">
        <v>304</v>
      </c>
      <c r="F114" s="55" t="s">
        <v>884</v>
      </c>
      <c r="G114" s="56">
        <v>1</v>
      </c>
      <c r="H114" s="56">
        <v>30</v>
      </c>
      <c r="I114" s="58">
        <v>52</v>
      </c>
      <c r="J114" s="56">
        <f t="shared" si="5"/>
        <v>22</v>
      </c>
      <c r="K114" s="63">
        <f t="shared" si="7"/>
        <v>1.73333333333333</v>
      </c>
      <c r="L114" s="65">
        <f t="shared" si="8"/>
        <v>11</v>
      </c>
      <c r="M114" s="66"/>
      <c r="N114" s="56"/>
    </row>
    <row r="115" ht="20" customHeight="1" spans="1:14">
      <c r="A115" s="55">
        <f t="shared" si="4"/>
        <v>114</v>
      </c>
      <c r="B115" s="55">
        <v>2893</v>
      </c>
      <c r="C115" s="55" t="s">
        <v>272</v>
      </c>
      <c r="D115" s="55">
        <v>9527</v>
      </c>
      <c r="E115" s="55" t="s">
        <v>299</v>
      </c>
      <c r="F115" s="55" t="s">
        <v>885</v>
      </c>
      <c r="G115" s="56">
        <v>1</v>
      </c>
      <c r="H115" s="56">
        <v>30</v>
      </c>
      <c r="I115" s="58">
        <v>36</v>
      </c>
      <c r="J115" s="56">
        <f t="shared" si="5"/>
        <v>6</v>
      </c>
      <c r="K115" s="63">
        <f t="shared" si="7"/>
        <v>1.2</v>
      </c>
      <c r="L115" s="65">
        <f t="shared" si="8"/>
        <v>3</v>
      </c>
      <c r="M115" s="66"/>
      <c r="N115" s="56"/>
    </row>
    <row r="116" ht="20" customHeight="1" spans="1:14">
      <c r="A116" s="55">
        <f t="shared" si="4"/>
        <v>115</v>
      </c>
      <c r="B116" s="55">
        <v>2893</v>
      </c>
      <c r="C116" s="55" t="s">
        <v>272</v>
      </c>
      <c r="D116" s="55">
        <v>5698</v>
      </c>
      <c r="E116" s="55" t="s">
        <v>299</v>
      </c>
      <c r="F116" s="55" t="s">
        <v>886</v>
      </c>
      <c r="G116" s="56">
        <v>1</v>
      </c>
      <c r="H116" s="56">
        <v>30</v>
      </c>
      <c r="I116" s="58">
        <v>36</v>
      </c>
      <c r="J116" s="56">
        <f t="shared" si="5"/>
        <v>6</v>
      </c>
      <c r="K116" s="63">
        <f t="shared" si="7"/>
        <v>1.2</v>
      </c>
      <c r="L116" s="65">
        <f t="shared" si="8"/>
        <v>3</v>
      </c>
      <c r="M116" s="66"/>
      <c r="N116" s="56"/>
    </row>
    <row r="117" ht="20" customHeight="1" spans="1:14">
      <c r="A117" s="55">
        <f t="shared" si="4"/>
        <v>116</v>
      </c>
      <c r="B117" s="55">
        <v>2901</v>
      </c>
      <c r="C117" s="55" t="s">
        <v>272</v>
      </c>
      <c r="D117" s="55">
        <v>6385</v>
      </c>
      <c r="E117" s="55" t="s">
        <v>289</v>
      </c>
      <c r="F117" s="55" t="s">
        <v>887</v>
      </c>
      <c r="G117" s="56">
        <v>1</v>
      </c>
      <c r="H117" s="56">
        <v>30</v>
      </c>
      <c r="I117" s="58">
        <v>32</v>
      </c>
      <c r="J117" s="56">
        <f t="shared" si="5"/>
        <v>2</v>
      </c>
      <c r="K117" s="63">
        <f t="shared" si="7"/>
        <v>1.06666666666667</v>
      </c>
      <c r="L117" s="65">
        <f t="shared" si="8"/>
        <v>1</v>
      </c>
      <c r="M117" s="66"/>
      <c r="N117" s="56"/>
    </row>
    <row r="118" ht="20" customHeight="1" spans="1:14">
      <c r="A118" s="55">
        <f t="shared" si="4"/>
        <v>117</v>
      </c>
      <c r="B118" s="55">
        <v>2901</v>
      </c>
      <c r="C118" s="55" t="s">
        <v>272</v>
      </c>
      <c r="D118" s="55">
        <v>15405</v>
      </c>
      <c r="E118" s="55" t="s">
        <v>289</v>
      </c>
      <c r="F118" s="55" t="s">
        <v>888</v>
      </c>
      <c r="G118" s="56">
        <v>1</v>
      </c>
      <c r="H118" s="56">
        <v>30</v>
      </c>
      <c r="I118" s="58">
        <v>32</v>
      </c>
      <c r="J118" s="56">
        <f t="shared" si="5"/>
        <v>2</v>
      </c>
      <c r="K118" s="63">
        <f t="shared" si="7"/>
        <v>1.06666666666667</v>
      </c>
      <c r="L118" s="65">
        <f t="shared" si="8"/>
        <v>1</v>
      </c>
      <c r="M118" s="66"/>
      <c r="N118" s="56"/>
    </row>
    <row r="119" ht="20" customHeight="1" spans="1:14">
      <c r="A119" s="55">
        <f t="shared" si="4"/>
        <v>118</v>
      </c>
      <c r="B119" s="55">
        <v>2904</v>
      </c>
      <c r="C119" s="55" t="s">
        <v>272</v>
      </c>
      <c r="D119" s="55">
        <v>8073</v>
      </c>
      <c r="E119" s="55" t="s">
        <v>274</v>
      </c>
      <c r="F119" s="55" t="s">
        <v>273</v>
      </c>
      <c r="G119" s="56">
        <v>1.5</v>
      </c>
      <c r="H119" s="56">
        <v>45</v>
      </c>
      <c r="I119" s="58">
        <v>44</v>
      </c>
      <c r="J119" s="56">
        <f t="shared" si="5"/>
        <v>-1</v>
      </c>
      <c r="K119" s="63">
        <f t="shared" si="7"/>
        <v>0.977777777777778</v>
      </c>
      <c r="L119" s="64"/>
      <c r="M119" s="65">
        <f>J119*-1</f>
        <v>1</v>
      </c>
      <c r="N119" s="56"/>
    </row>
    <row r="120" ht="20" customHeight="1" spans="1:14">
      <c r="A120" s="55">
        <f t="shared" si="4"/>
        <v>119</v>
      </c>
      <c r="B120" s="55">
        <v>2904</v>
      </c>
      <c r="C120" s="55" t="s">
        <v>272</v>
      </c>
      <c r="D120" s="55">
        <v>6497</v>
      </c>
      <c r="E120" s="55" t="s">
        <v>274</v>
      </c>
      <c r="F120" s="55" t="s">
        <v>889</v>
      </c>
      <c r="G120" s="56">
        <v>1.5</v>
      </c>
      <c r="H120" s="56">
        <v>45</v>
      </c>
      <c r="I120" s="58">
        <v>32</v>
      </c>
      <c r="J120" s="56">
        <f t="shared" si="5"/>
        <v>-13</v>
      </c>
      <c r="K120" s="63">
        <f t="shared" si="7"/>
        <v>0.711111111111111</v>
      </c>
      <c r="L120" s="64"/>
      <c r="M120" s="65">
        <f>J120*-1</f>
        <v>13</v>
      </c>
      <c r="N120" s="56"/>
    </row>
    <row r="121" ht="20" customHeight="1" spans="1:14">
      <c r="A121" s="55">
        <f t="shared" si="4"/>
        <v>120</v>
      </c>
      <c r="B121" s="55">
        <v>110378</v>
      </c>
      <c r="C121" s="55" t="s">
        <v>272</v>
      </c>
      <c r="D121" s="55">
        <v>5521</v>
      </c>
      <c r="E121" s="55" t="s">
        <v>279</v>
      </c>
      <c r="F121" s="55" t="s">
        <v>890</v>
      </c>
      <c r="G121" s="56">
        <v>2</v>
      </c>
      <c r="H121" s="56">
        <v>60</v>
      </c>
      <c r="I121" s="58">
        <v>40</v>
      </c>
      <c r="J121" s="56">
        <f t="shared" si="5"/>
        <v>-20</v>
      </c>
      <c r="K121" s="63">
        <f t="shared" si="7"/>
        <v>0.666666666666667</v>
      </c>
      <c r="L121" s="64"/>
      <c r="M121" s="65">
        <f>J121*-1</f>
        <v>20</v>
      </c>
      <c r="N121" s="56"/>
    </row>
    <row r="122" ht="20" customHeight="1" spans="1:14">
      <c r="A122" s="55">
        <f t="shared" si="4"/>
        <v>121</v>
      </c>
      <c r="B122" s="57">
        <v>110378</v>
      </c>
      <c r="C122" s="55" t="s">
        <v>272</v>
      </c>
      <c r="D122" s="57">
        <v>28799</v>
      </c>
      <c r="E122" s="55" t="s">
        <v>279</v>
      </c>
      <c r="F122" s="57" t="s">
        <v>891</v>
      </c>
      <c r="G122" s="56">
        <v>2</v>
      </c>
      <c r="H122" s="56">
        <v>60</v>
      </c>
      <c r="I122" s="58">
        <v>62</v>
      </c>
      <c r="J122" s="56">
        <f t="shared" si="5"/>
        <v>2</v>
      </c>
      <c r="K122" s="63">
        <f t="shared" si="7"/>
        <v>1.03333333333333</v>
      </c>
      <c r="L122" s="65">
        <f>J122*0.5</f>
        <v>1</v>
      </c>
      <c r="M122" s="66"/>
      <c r="N122" s="56"/>
    </row>
    <row r="123" ht="20" customHeight="1" spans="1:14">
      <c r="A123" s="55">
        <f t="shared" si="4"/>
        <v>122</v>
      </c>
      <c r="B123" s="55">
        <v>1950</v>
      </c>
      <c r="C123" s="55" t="s">
        <v>353</v>
      </c>
      <c r="D123" s="55">
        <v>7369</v>
      </c>
      <c r="E123" s="55" t="s">
        <v>361</v>
      </c>
      <c r="F123" s="59" t="s">
        <v>892</v>
      </c>
      <c r="G123" s="56">
        <v>1</v>
      </c>
      <c r="H123" s="56">
        <v>30</v>
      </c>
      <c r="I123" s="58">
        <v>4</v>
      </c>
      <c r="J123" s="56">
        <f t="shared" si="5"/>
        <v>-26</v>
      </c>
      <c r="K123" s="63">
        <f t="shared" si="7"/>
        <v>0.133333333333333</v>
      </c>
      <c r="L123" s="64"/>
      <c r="M123" s="65">
        <f t="shared" ref="M123:M128" si="9">J123*-1</f>
        <v>26</v>
      </c>
      <c r="N123" s="56"/>
    </row>
    <row r="124" ht="20" customHeight="1" spans="1:14">
      <c r="A124" s="55">
        <f t="shared" si="4"/>
        <v>123</v>
      </c>
      <c r="B124" s="67">
        <v>1950</v>
      </c>
      <c r="C124" s="55" t="s">
        <v>353</v>
      </c>
      <c r="D124" s="57">
        <v>12216</v>
      </c>
      <c r="E124" s="67" t="s">
        <v>361</v>
      </c>
      <c r="F124" s="57" t="s">
        <v>893</v>
      </c>
      <c r="G124" s="56">
        <v>1</v>
      </c>
      <c r="H124" s="56">
        <v>30</v>
      </c>
      <c r="I124" s="58">
        <v>28</v>
      </c>
      <c r="J124" s="56">
        <f t="shared" si="5"/>
        <v>-2</v>
      </c>
      <c r="K124" s="63">
        <f t="shared" si="7"/>
        <v>0.933333333333333</v>
      </c>
      <c r="L124" s="64"/>
      <c r="M124" s="65">
        <f t="shared" si="9"/>
        <v>2</v>
      </c>
      <c r="N124" s="56"/>
    </row>
    <row r="125" ht="20" customHeight="1" spans="1:14">
      <c r="A125" s="55">
        <f t="shared" si="4"/>
        <v>124</v>
      </c>
      <c r="B125" s="55">
        <v>2113</v>
      </c>
      <c r="C125" s="55" t="s">
        <v>353</v>
      </c>
      <c r="D125" s="55">
        <v>5471</v>
      </c>
      <c r="E125" s="55" t="s">
        <v>371</v>
      </c>
      <c r="F125" s="59" t="s">
        <v>894</v>
      </c>
      <c r="G125" s="56">
        <v>1.5</v>
      </c>
      <c r="H125" s="56">
        <v>45</v>
      </c>
      <c r="I125" s="58">
        <v>17</v>
      </c>
      <c r="J125" s="56">
        <f t="shared" si="5"/>
        <v>-28</v>
      </c>
      <c r="K125" s="63">
        <f t="shared" si="7"/>
        <v>0.377777777777778</v>
      </c>
      <c r="L125" s="64"/>
      <c r="M125" s="65">
        <f t="shared" si="9"/>
        <v>28</v>
      </c>
      <c r="N125" s="56"/>
    </row>
    <row r="126" ht="20" customHeight="1" spans="1:14">
      <c r="A126" s="55">
        <f t="shared" si="4"/>
        <v>125</v>
      </c>
      <c r="B126" s="55">
        <v>2113</v>
      </c>
      <c r="C126" s="55" t="s">
        <v>353</v>
      </c>
      <c r="D126" s="55">
        <v>6454</v>
      </c>
      <c r="E126" s="55" t="s">
        <v>371</v>
      </c>
      <c r="F126" s="59" t="s">
        <v>895</v>
      </c>
      <c r="G126" s="56">
        <v>1.5</v>
      </c>
      <c r="H126" s="56">
        <v>45</v>
      </c>
      <c r="I126" s="58">
        <v>41</v>
      </c>
      <c r="J126" s="56">
        <f t="shared" si="5"/>
        <v>-4</v>
      </c>
      <c r="K126" s="63">
        <f t="shared" si="7"/>
        <v>0.911111111111111</v>
      </c>
      <c r="L126" s="64"/>
      <c r="M126" s="65">
        <f t="shared" si="9"/>
        <v>4</v>
      </c>
      <c r="N126" s="56"/>
    </row>
    <row r="127" ht="20" customHeight="1" spans="1:14">
      <c r="A127" s="55">
        <f t="shared" si="4"/>
        <v>126</v>
      </c>
      <c r="B127" s="55">
        <v>2113</v>
      </c>
      <c r="C127" s="55" t="s">
        <v>353</v>
      </c>
      <c r="D127" s="55">
        <v>15292</v>
      </c>
      <c r="E127" s="55" t="s">
        <v>371</v>
      </c>
      <c r="F127" s="59" t="s">
        <v>896</v>
      </c>
      <c r="G127" s="56">
        <v>1.5</v>
      </c>
      <c r="H127" s="56">
        <v>45</v>
      </c>
      <c r="I127" s="58">
        <v>24</v>
      </c>
      <c r="J127" s="56">
        <f t="shared" si="5"/>
        <v>-21</v>
      </c>
      <c r="K127" s="63">
        <f t="shared" si="7"/>
        <v>0.533333333333333</v>
      </c>
      <c r="L127" s="64"/>
      <c r="M127" s="65">
        <f t="shared" si="9"/>
        <v>21</v>
      </c>
      <c r="N127" s="56"/>
    </row>
    <row r="128" ht="20" customHeight="1" spans="1:14">
      <c r="A128" s="55">
        <f t="shared" si="4"/>
        <v>127</v>
      </c>
      <c r="B128" s="55">
        <v>2153</v>
      </c>
      <c r="C128" s="55" t="s">
        <v>353</v>
      </c>
      <c r="D128" s="55">
        <v>8763</v>
      </c>
      <c r="E128" s="55" t="s">
        <v>389</v>
      </c>
      <c r="F128" s="59" t="s">
        <v>897</v>
      </c>
      <c r="G128" s="56">
        <v>2.5</v>
      </c>
      <c r="H128" s="56">
        <v>75</v>
      </c>
      <c r="I128" s="58">
        <v>56</v>
      </c>
      <c r="J128" s="56">
        <f t="shared" si="5"/>
        <v>-19</v>
      </c>
      <c r="K128" s="63">
        <f t="shared" si="7"/>
        <v>0.746666666666667</v>
      </c>
      <c r="L128" s="64"/>
      <c r="M128" s="65">
        <f t="shared" si="9"/>
        <v>19</v>
      </c>
      <c r="N128" s="56"/>
    </row>
    <row r="129" ht="20" customHeight="1" spans="1:14">
      <c r="A129" s="55">
        <f t="shared" si="4"/>
        <v>128</v>
      </c>
      <c r="B129" s="55">
        <v>2153</v>
      </c>
      <c r="C129" s="55" t="s">
        <v>353</v>
      </c>
      <c r="D129" s="55">
        <v>15848</v>
      </c>
      <c r="E129" s="55" t="s">
        <v>389</v>
      </c>
      <c r="F129" s="59" t="s">
        <v>898</v>
      </c>
      <c r="G129" s="56">
        <v>2.5</v>
      </c>
      <c r="H129" s="56">
        <v>75</v>
      </c>
      <c r="I129" s="58">
        <v>76</v>
      </c>
      <c r="J129" s="56">
        <f t="shared" si="5"/>
        <v>1</v>
      </c>
      <c r="K129" s="63">
        <f t="shared" si="7"/>
        <v>1.01333333333333</v>
      </c>
      <c r="L129" s="65">
        <f>J129*0.5</f>
        <v>0.5</v>
      </c>
      <c r="M129" s="66"/>
      <c r="N129" s="56"/>
    </row>
    <row r="130" ht="20" customHeight="1" spans="1:14">
      <c r="A130" s="55">
        <f t="shared" ref="A130:A193" si="10">ROW()-1</f>
        <v>129</v>
      </c>
      <c r="B130" s="55">
        <v>2304</v>
      </c>
      <c r="C130" s="55" t="s">
        <v>353</v>
      </c>
      <c r="D130" s="55">
        <v>7707</v>
      </c>
      <c r="E130" s="55" t="s">
        <v>418</v>
      </c>
      <c r="F130" s="59" t="s">
        <v>899</v>
      </c>
      <c r="G130" s="56">
        <v>2</v>
      </c>
      <c r="H130" s="56">
        <v>60</v>
      </c>
      <c r="I130" s="58">
        <v>64</v>
      </c>
      <c r="J130" s="56">
        <f t="shared" ref="J130:J193" si="11">I130-H130</f>
        <v>4</v>
      </c>
      <c r="K130" s="63">
        <f t="shared" si="7"/>
        <v>1.06666666666667</v>
      </c>
      <c r="L130" s="65">
        <f>J130*0.5</f>
        <v>2</v>
      </c>
      <c r="M130" s="66"/>
      <c r="N130" s="56"/>
    </row>
    <row r="131" ht="20" customHeight="1" spans="1:14">
      <c r="A131" s="55">
        <f t="shared" si="10"/>
        <v>130</v>
      </c>
      <c r="B131" s="55">
        <v>2304</v>
      </c>
      <c r="C131" s="55" t="s">
        <v>353</v>
      </c>
      <c r="D131" s="55">
        <v>13000</v>
      </c>
      <c r="E131" s="55" t="s">
        <v>418</v>
      </c>
      <c r="F131" s="59" t="s">
        <v>900</v>
      </c>
      <c r="G131" s="56">
        <v>2</v>
      </c>
      <c r="H131" s="56">
        <v>60</v>
      </c>
      <c r="I131" s="58">
        <v>59</v>
      </c>
      <c r="J131" s="56">
        <f t="shared" si="11"/>
        <v>-1</v>
      </c>
      <c r="K131" s="63">
        <f t="shared" si="7"/>
        <v>0.983333333333333</v>
      </c>
      <c r="L131" s="64"/>
      <c r="M131" s="65">
        <f>J131*-1</f>
        <v>1</v>
      </c>
      <c r="N131" s="56"/>
    </row>
    <row r="132" ht="20" customHeight="1" spans="1:14">
      <c r="A132" s="55">
        <f t="shared" si="10"/>
        <v>131</v>
      </c>
      <c r="B132" s="55">
        <v>2414</v>
      </c>
      <c r="C132" s="55" t="s">
        <v>353</v>
      </c>
      <c r="D132" s="55">
        <v>16101</v>
      </c>
      <c r="E132" s="55" t="s">
        <v>437</v>
      </c>
      <c r="F132" s="59" t="s">
        <v>901</v>
      </c>
      <c r="G132" s="56">
        <v>1</v>
      </c>
      <c r="H132" s="56">
        <v>30</v>
      </c>
      <c r="I132" s="58">
        <v>33</v>
      </c>
      <c r="J132" s="56">
        <f t="shared" si="11"/>
        <v>3</v>
      </c>
      <c r="K132" s="63">
        <f t="shared" si="7"/>
        <v>1.1</v>
      </c>
      <c r="L132" s="65">
        <f>J132*0.5</f>
        <v>1.5</v>
      </c>
      <c r="M132" s="66"/>
      <c r="N132" s="56"/>
    </row>
    <row r="133" ht="20" customHeight="1" spans="1:14">
      <c r="A133" s="55">
        <f t="shared" si="10"/>
        <v>132</v>
      </c>
      <c r="B133" s="55">
        <v>2414</v>
      </c>
      <c r="C133" s="55" t="s">
        <v>353</v>
      </c>
      <c r="D133" s="55">
        <v>27917</v>
      </c>
      <c r="E133" s="55" t="s">
        <v>437</v>
      </c>
      <c r="F133" s="58" t="s">
        <v>902</v>
      </c>
      <c r="G133" s="56">
        <v>1</v>
      </c>
      <c r="H133" s="56">
        <v>30</v>
      </c>
      <c r="I133" s="58">
        <v>35</v>
      </c>
      <c r="J133" s="56">
        <f t="shared" si="11"/>
        <v>5</v>
      </c>
      <c r="K133" s="63">
        <f t="shared" si="7"/>
        <v>1.16666666666667</v>
      </c>
      <c r="L133" s="65">
        <f>J133*0.5</f>
        <v>2.5</v>
      </c>
      <c r="M133" s="66"/>
      <c r="N133" s="56"/>
    </row>
    <row r="134" ht="20" customHeight="1" spans="1:14">
      <c r="A134" s="55">
        <f t="shared" si="10"/>
        <v>133</v>
      </c>
      <c r="B134" s="55">
        <v>2717</v>
      </c>
      <c r="C134" s="55" t="s">
        <v>353</v>
      </c>
      <c r="D134" s="55">
        <v>13209</v>
      </c>
      <c r="E134" s="55" t="s">
        <v>903</v>
      </c>
      <c r="F134" s="59" t="s">
        <v>904</v>
      </c>
      <c r="G134" s="56">
        <v>1</v>
      </c>
      <c r="H134" s="56">
        <v>30</v>
      </c>
      <c r="I134" s="58">
        <v>20</v>
      </c>
      <c r="J134" s="56">
        <f t="shared" si="11"/>
        <v>-10</v>
      </c>
      <c r="K134" s="63">
        <f t="shared" si="7"/>
        <v>0.666666666666667</v>
      </c>
      <c r="L134" s="64"/>
      <c r="M134" s="65">
        <f>J134*-1</f>
        <v>10</v>
      </c>
      <c r="N134" s="56"/>
    </row>
    <row r="135" ht="20" customHeight="1" spans="1:14">
      <c r="A135" s="55">
        <f t="shared" si="10"/>
        <v>134</v>
      </c>
      <c r="B135" s="55">
        <v>2717</v>
      </c>
      <c r="C135" s="55" t="s">
        <v>353</v>
      </c>
      <c r="D135" s="55">
        <v>27737</v>
      </c>
      <c r="E135" s="55" t="s">
        <v>903</v>
      </c>
      <c r="F135" s="58" t="s">
        <v>905</v>
      </c>
      <c r="G135" s="56">
        <v>1</v>
      </c>
      <c r="H135" s="56">
        <v>30</v>
      </c>
      <c r="I135" s="58">
        <v>23</v>
      </c>
      <c r="J135" s="56">
        <f t="shared" si="11"/>
        <v>-7</v>
      </c>
      <c r="K135" s="63">
        <f t="shared" si="7"/>
        <v>0.766666666666667</v>
      </c>
      <c r="L135" s="64"/>
      <c r="M135" s="65">
        <f>J135*-1</f>
        <v>7</v>
      </c>
      <c r="N135" s="56"/>
    </row>
    <row r="136" ht="20" customHeight="1" spans="1:14">
      <c r="A136" s="55">
        <f t="shared" si="10"/>
        <v>135</v>
      </c>
      <c r="B136" s="55">
        <v>2722</v>
      </c>
      <c r="C136" s="55" t="s">
        <v>353</v>
      </c>
      <c r="D136" s="58">
        <v>28781</v>
      </c>
      <c r="E136" s="55" t="s">
        <v>906</v>
      </c>
      <c r="F136" s="58" t="s">
        <v>907</v>
      </c>
      <c r="G136" s="56">
        <v>1.5</v>
      </c>
      <c r="H136" s="56">
        <v>45</v>
      </c>
      <c r="I136" s="58">
        <v>66</v>
      </c>
      <c r="J136" s="56">
        <f t="shared" si="11"/>
        <v>21</v>
      </c>
      <c r="K136" s="63">
        <f t="shared" si="7"/>
        <v>1.46666666666667</v>
      </c>
      <c r="L136" s="65">
        <f>J136*0.5</f>
        <v>10.5</v>
      </c>
      <c r="M136" s="66"/>
      <c r="N136" s="56"/>
    </row>
    <row r="137" ht="20" customHeight="1" spans="1:14">
      <c r="A137" s="55">
        <f t="shared" si="10"/>
        <v>136</v>
      </c>
      <c r="B137" s="55">
        <v>2722</v>
      </c>
      <c r="C137" s="55" t="s">
        <v>353</v>
      </c>
      <c r="D137" s="58">
        <v>28782</v>
      </c>
      <c r="E137" s="58" t="s">
        <v>906</v>
      </c>
      <c r="F137" s="58" t="s">
        <v>908</v>
      </c>
      <c r="G137" s="56">
        <v>1.5</v>
      </c>
      <c r="H137" s="56">
        <v>45</v>
      </c>
      <c r="I137" s="58">
        <v>24</v>
      </c>
      <c r="J137" s="56">
        <f t="shared" si="11"/>
        <v>-21</v>
      </c>
      <c r="K137" s="63">
        <f t="shared" si="7"/>
        <v>0.533333333333333</v>
      </c>
      <c r="L137" s="64"/>
      <c r="M137" s="65">
        <f>J137*-1</f>
        <v>21</v>
      </c>
      <c r="N137" s="56"/>
    </row>
    <row r="138" ht="20" customHeight="1" spans="1:14">
      <c r="A138" s="55">
        <f t="shared" si="10"/>
        <v>137</v>
      </c>
      <c r="B138" s="55">
        <v>2729</v>
      </c>
      <c r="C138" s="55" t="s">
        <v>353</v>
      </c>
      <c r="D138" s="55">
        <v>11323</v>
      </c>
      <c r="E138" s="55" t="s">
        <v>427</v>
      </c>
      <c r="F138" s="59" t="s">
        <v>909</v>
      </c>
      <c r="G138" s="56">
        <v>1.5</v>
      </c>
      <c r="H138" s="56">
        <v>45</v>
      </c>
      <c r="I138" s="58">
        <v>51</v>
      </c>
      <c r="J138" s="56">
        <f t="shared" si="11"/>
        <v>6</v>
      </c>
      <c r="K138" s="63">
        <f t="shared" si="7"/>
        <v>1.13333333333333</v>
      </c>
      <c r="L138" s="65">
        <f>J138*0.5</f>
        <v>3</v>
      </c>
      <c r="M138" s="66"/>
      <c r="N138" s="56"/>
    </row>
    <row r="139" ht="20" customHeight="1" spans="1:14">
      <c r="A139" s="55">
        <f t="shared" si="10"/>
        <v>138</v>
      </c>
      <c r="B139" s="55">
        <v>2729</v>
      </c>
      <c r="C139" s="55" t="s">
        <v>353</v>
      </c>
      <c r="D139" s="55">
        <v>5782</v>
      </c>
      <c r="E139" s="55" t="s">
        <v>427</v>
      </c>
      <c r="F139" s="59" t="s">
        <v>910</v>
      </c>
      <c r="G139" s="56">
        <v>1.5</v>
      </c>
      <c r="H139" s="56">
        <v>45</v>
      </c>
      <c r="I139" s="58">
        <v>47</v>
      </c>
      <c r="J139" s="56">
        <f t="shared" si="11"/>
        <v>2</v>
      </c>
      <c r="K139" s="63">
        <f t="shared" si="7"/>
        <v>1.04444444444444</v>
      </c>
      <c r="L139" s="65">
        <f>J139*0.5</f>
        <v>1</v>
      </c>
      <c r="M139" s="66"/>
      <c r="N139" s="56"/>
    </row>
    <row r="140" ht="20" customHeight="1" spans="1:14">
      <c r="A140" s="55">
        <f t="shared" si="10"/>
        <v>139</v>
      </c>
      <c r="B140" s="55">
        <v>2738</v>
      </c>
      <c r="C140" s="55" t="s">
        <v>353</v>
      </c>
      <c r="D140" s="55">
        <v>4033</v>
      </c>
      <c r="E140" s="55" t="s">
        <v>442</v>
      </c>
      <c r="F140" s="55" t="s">
        <v>911</v>
      </c>
      <c r="G140" s="56">
        <v>1.5</v>
      </c>
      <c r="H140" s="56">
        <v>45</v>
      </c>
      <c r="I140" s="58">
        <v>62</v>
      </c>
      <c r="J140" s="56">
        <f t="shared" si="11"/>
        <v>17</v>
      </c>
      <c r="K140" s="63">
        <f t="shared" si="7"/>
        <v>1.37777777777778</v>
      </c>
      <c r="L140" s="65">
        <f>J140*0.5</f>
        <v>8.5</v>
      </c>
      <c r="M140" s="66"/>
      <c r="N140" s="56"/>
    </row>
    <row r="141" ht="20" customHeight="1" spans="1:14">
      <c r="A141" s="55">
        <f t="shared" si="10"/>
        <v>140</v>
      </c>
      <c r="B141" s="55">
        <v>2738</v>
      </c>
      <c r="C141" s="55" t="s">
        <v>353</v>
      </c>
      <c r="D141" s="55">
        <v>4435</v>
      </c>
      <c r="E141" s="55" t="s">
        <v>442</v>
      </c>
      <c r="F141" s="59" t="s">
        <v>912</v>
      </c>
      <c r="G141" s="56">
        <v>1.5</v>
      </c>
      <c r="H141" s="56">
        <v>45</v>
      </c>
      <c r="I141" s="58">
        <v>60</v>
      </c>
      <c r="J141" s="56">
        <f t="shared" si="11"/>
        <v>15</v>
      </c>
      <c r="K141" s="63">
        <f t="shared" si="7"/>
        <v>1.33333333333333</v>
      </c>
      <c r="L141" s="65">
        <f>J141*0.5</f>
        <v>7.5</v>
      </c>
      <c r="M141" s="66"/>
      <c r="N141" s="56"/>
    </row>
    <row r="142" ht="20" customHeight="1" spans="1:14">
      <c r="A142" s="55">
        <f t="shared" si="10"/>
        <v>141</v>
      </c>
      <c r="B142" s="55">
        <v>2738</v>
      </c>
      <c r="C142" s="55" t="s">
        <v>353</v>
      </c>
      <c r="D142" s="55">
        <v>26605</v>
      </c>
      <c r="E142" s="55" t="s">
        <v>442</v>
      </c>
      <c r="F142" s="59" t="s">
        <v>913</v>
      </c>
      <c r="G142" s="56">
        <v>1.5</v>
      </c>
      <c r="H142" s="56">
        <v>45</v>
      </c>
      <c r="I142" s="58">
        <v>60</v>
      </c>
      <c r="J142" s="56">
        <f t="shared" si="11"/>
        <v>15</v>
      </c>
      <c r="K142" s="63">
        <f t="shared" si="7"/>
        <v>1.33333333333333</v>
      </c>
      <c r="L142" s="65">
        <f>J142*0.5</f>
        <v>7.5</v>
      </c>
      <c r="M142" s="66"/>
      <c r="N142" s="56"/>
    </row>
    <row r="143" ht="20" customHeight="1" spans="1:14">
      <c r="A143" s="55">
        <f t="shared" si="10"/>
        <v>142</v>
      </c>
      <c r="B143" s="55">
        <v>2738</v>
      </c>
      <c r="C143" s="55" t="s">
        <v>353</v>
      </c>
      <c r="D143" s="55">
        <v>8972</v>
      </c>
      <c r="E143" s="55" t="s">
        <v>442</v>
      </c>
      <c r="F143" s="59" t="s">
        <v>914</v>
      </c>
      <c r="G143" s="56">
        <v>1.5</v>
      </c>
      <c r="H143" s="56">
        <v>45</v>
      </c>
      <c r="I143" s="58">
        <v>33</v>
      </c>
      <c r="J143" s="56">
        <f t="shared" si="11"/>
        <v>-12</v>
      </c>
      <c r="K143" s="63">
        <f t="shared" si="7"/>
        <v>0.733333333333333</v>
      </c>
      <c r="L143" s="64"/>
      <c r="M143" s="65">
        <f>J143*-1</f>
        <v>12</v>
      </c>
      <c r="N143" s="56"/>
    </row>
    <row r="144" ht="20" customHeight="1" spans="1:14">
      <c r="A144" s="55">
        <f t="shared" si="10"/>
        <v>143</v>
      </c>
      <c r="B144" s="55">
        <v>2741</v>
      </c>
      <c r="C144" s="55" t="s">
        <v>353</v>
      </c>
      <c r="D144" s="55">
        <v>6123</v>
      </c>
      <c r="E144" s="55" t="s">
        <v>432</v>
      </c>
      <c r="F144" s="59" t="s">
        <v>915</v>
      </c>
      <c r="G144" s="56">
        <v>2</v>
      </c>
      <c r="H144" s="56">
        <v>60</v>
      </c>
      <c r="I144" s="58">
        <v>63</v>
      </c>
      <c r="J144" s="56">
        <f t="shared" si="11"/>
        <v>3</v>
      </c>
      <c r="K144" s="63">
        <f t="shared" si="7"/>
        <v>1.05</v>
      </c>
      <c r="L144" s="65">
        <f>J144*0.5</f>
        <v>1.5</v>
      </c>
      <c r="M144" s="66"/>
      <c r="N144" s="56"/>
    </row>
    <row r="145" ht="20" customHeight="1" spans="1:14">
      <c r="A145" s="55">
        <f t="shared" si="10"/>
        <v>144</v>
      </c>
      <c r="B145" s="55">
        <v>2741</v>
      </c>
      <c r="C145" s="55" t="s">
        <v>353</v>
      </c>
      <c r="D145" s="55">
        <v>14992</v>
      </c>
      <c r="E145" s="55" t="s">
        <v>432</v>
      </c>
      <c r="F145" s="59" t="s">
        <v>916</v>
      </c>
      <c r="G145" s="56">
        <v>2</v>
      </c>
      <c r="H145" s="56">
        <v>60</v>
      </c>
      <c r="I145" s="58">
        <v>68</v>
      </c>
      <c r="J145" s="56">
        <f t="shared" si="11"/>
        <v>8</v>
      </c>
      <c r="K145" s="63">
        <f t="shared" si="7"/>
        <v>1.13333333333333</v>
      </c>
      <c r="L145" s="65">
        <f>J145*0.5</f>
        <v>4</v>
      </c>
      <c r="M145" s="66"/>
      <c r="N145" s="56"/>
    </row>
    <row r="146" ht="20" customHeight="1" spans="1:14">
      <c r="A146" s="55">
        <f t="shared" si="10"/>
        <v>145</v>
      </c>
      <c r="B146" s="55">
        <v>2741</v>
      </c>
      <c r="C146" s="55" t="s">
        <v>353</v>
      </c>
      <c r="D146" s="55">
        <v>28401</v>
      </c>
      <c r="E146" s="55" t="s">
        <v>432</v>
      </c>
      <c r="F146" s="60" t="s">
        <v>917</v>
      </c>
      <c r="G146" s="56">
        <v>2</v>
      </c>
      <c r="H146" s="56">
        <v>60</v>
      </c>
      <c r="I146" s="58">
        <v>71</v>
      </c>
      <c r="J146" s="56">
        <f t="shared" si="11"/>
        <v>11</v>
      </c>
      <c r="K146" s="63">
        <f t="shared" si="7"/>
        <v>1.18333333333333</v>
      </c>
      <c r="L146" s="65">
        <f>J146*0.5</f>
        <v>5.5</v>
      </c>
      <c r="M146" s="66"/>
      <c r="N146" s="56"/>
    </row>
    <row r="147" ht="20" customHeight="1" spans="1:14">
      <c r="A147" s="55">
        <f t="shared" si="10"/>
        <v>146</v>
      </c>
      <c r="B147" s="55">
        <v>2751</v>
      </c>
      <c r="C147" s="55" t="s">
        <v>353</v>
      </c>
      <c r="D147" s="55">
        <v>5701</v>
      </c>
      <c r="E147" s="55" t="s">
        <v>375</v>
      </c>
      <c r="F147" s="59" t="s">
        <v>918</v>
      </c>
      <c r="G147" s="56">
        <v>3</v>
      </c>
      <c r="H147" s="56">
        <v>90</v>
      </c>
      <c r="I147" s="58">
        <v>57</v>
      </c>
      <c r="J147" s="56">
        <f t="shared" si="11"/>
        <v>-33</v>
      </c>
      <c r="K147" s="63">
        <f t="shared" si="7"/>
        <v>0.633333333333333</v>
      </c>
      <c r="L147" s="64"/>
      <c r="M147" s="65">
        <f>J147*-1</f>
        <v>33</v>
      </c>
      <c r="N147" s="56"/>
    </row>
    <row r="148" ht="20" customHeight="1" spans="1:14">
      <c r="A148" s="55">
        <f t="shared" si="10"/>
        <v>147</v>
      </c>
      <c r="B148" s="55">
        <v>2755</v>
      </c>
      <c r="C148" s="55" t="s">
        <v>353</v>
      </c>
      <c r="D148" s="55">
        <v>4311</v>
      </c>
      <c r="E148" s="55" t="s">
        <v>919</v>
      </c>
      <c r="F148" s="59" t="s">
        <v>920</v>
      </c>
      <c r="G148" s="56">
        <v>1.5</v>
      </c>
      <c r="H148" s="56">
        <v>45</v>
      </c>
      <c r="I148" s="58">
        <v>47</v>
      </c>
      <c r="J148" s="56">
        <f t="shared" si="11"/>
        <v>2</v>
      </c>
      <c r="K148" s="63">
        <f t="shared" si="7"/>
        <v>1.04444444444444</v>
      </c>
      <c r="L148" s="65">
        <f>J148*0.5</f>
        <v>1</v>
      </c>
      <c r="M148" s="66"/>
      <c r="N148" s="56"/>
    </row>
    <row r="149" ht="20" customHeight="1" spans="1:14">
      <c r="A149" s="55">
        <f t="shared" si="10"/>
        <v>148</v>
      </c>
      <c r="B149" s="55">
        <v>2755</v>
      </c>
      <c r="C149" s="55" t="s">
        <v>353</v>
      </c>
      <c r="D149" s="55">
        <v>8233</v>
      </c>
      <c r="E149" s="55" t="s">
        <v>919</v>
      </c>
      <c r="F149" s="59" t="s">
        <v>921</v>
      </c>
      <c r="G149" s="56">
        <v>1.5</v>
      </c>
      <c r="H149" s="56">
        <v>45</v>
      </c>
      <c r="I149" s="58">
        <v>43</v>
      </c>
      <c r="J149" s="56">
        <f t="shared" si="11"/>
        <v>-2</v>
      </c>
      <c r="K149" s="63">
        <f t="shared" si="7"/>
        <v>0.955555555555556</v>
      </c>
      <c r="L149" s="64"/>
      <c r="M149" s="65">
        <f>J149*-1</f>
        <v>2</v>
      </c>
      <c r="N149" s="56"/>
    </row>
    <row r="150" ht="20" customHeight="1" spans="1:14">
      <c r="A150" s="55">
        <f t="shared" si="10"/>
        <v>149</v>
      </c>
      <c r="B150" s="55">
        <v>2755</v>
      </c>
      <c r="C150" s="55" t="s">
        <v>353</v>
      </c>
      <c r="D150" s="55">
        <v>15329</v>
      </c>
      <c r="E150" s="55" t="s">
        <v>919</v>
      </c>
      <c r="F150" s="59" t="s">
        <v>922</v>
      </c>
      <c r="G150" s="56">
        <v>1.5</v>
      </c>
      <c r="H150" s="56">
        <v>45</v>
      </c>
      <c r="I150" s="58">
        <v>32</v>
      </c>
      <c r="J150" s="56">
        <f t="shared" si="11"/>
        <v>-13</v>
      </c>
      <c r="K150" s="63">
        <f t="shared" si="7"/>
        <v>0.711111111111111</v>
      </c>
      <c r="L150" s="64"/>
      <c r="M150" s="65">
        <f>J150*-1</f>
        <v>13</v>
      </c>
      <c r="N150" s="56"/>
    </row>
    <row r="151" ht="20" customHeight="1" spans="1:14">
      <c r="A151" s="55">
        <f t="shared" si="10"/>
        <v>150</v>
      </c>
      <c r="B151" s="57">
        <v>2771</v>
      </c>
      <c r="C151" s="55" t="s">
        <v>353</v>
      </c>
      <c r="D151" s="55">
        <v>26636</v>
      </c>
      <c r="E151" s="55" t="s">
        <v>923</v>
      </c>
      <c r="F151" s="58" t="s">
        <v>924</v>
      </c>
      <c r="G151" s="56">
        <v>1</v>
      </c>
      <c r="H151" s="56">
        <v>30</v>
      </c>
      <c r="I151" s="58">
        <v>32</v>
      </c>
      <c r="J151" s="56">
        <f t="shared" si="11"/>
        <v>2</v>
      </c>
      <c r="K151" s="63">
        <f t="shared" si="7"/>
        <v>1.06666666666667</v>
      </c>
      <c r="L151" s="65">
        <f>J151*0.5</f>
        <v>1</v>
      </c>
      <c r="M151" s="66"/>
      <c r="N151" s="56"/>
    </row>
    <row r="152" ht="20" customHeight="1" spans="1:14">
      <c r="A152" s="55">
        <f t="shared" si="10"/>
        <v>151</v>
      </c>
      <c r="B152" s="55">
        <v>2771</v>
      </c>
      <c r="C152" s="55" t="s">
        <v>353</v>
      </c>
      <c r="D152" s="55">
        <v>13020</v>
      </c>
      <c r="E152" s="55" t="s">
        <v>923</v>
      </c>
      <c r="F152" s="59" t="s">
        <v>925</v>
      </c>
      <c r="G152" s="56">
        <v>1</v>
      </c>
      <c r="H152" s="56">
        <v>30</v>
      </c>
      <c r="I152" s="58">
        <v>48</v>
      </c>
      <c r="J152" s="56">
        <f t="shared" si="11"/>
        <v>18</v>
      </c>
      <c r="K152" s="63">
        <f t="shared" si="7"/>
        <v>1.6</v>
      </c>
      <c r="L152" s="65">
        <f>J152*0.5</f>
        <v>9</v>
      </c>
      <c r="M152" s="66"/>
      <c r="N152" s="56"/>
    </row>
    <row r="153" ht="20" customHeight="1" spans="1:14">
      <c r="A153" s="55">
        <f t="shared" si="10"/>
        <v>152</v>
      </c>
      <c r="B153" s="55">
        <v>2907</v>
      </c>
      <c r="C153" s="55" t="s">
        <v>353</v>
      </c>
      <c r="D153" s="55">
        <v>9988</v>
      </c>
      <c r="E153" s="55" t="s">
        <v>355</v>
      </c>
      <c r="F153" s="59" t="s">
        <v>926</v>
      </c>
      <c r="G153" s="56">
        <v>2</v>
      </c>
      <c r="H153" s="56">
        <v>60</v>
      </c>
      <c r="I153" s="58">
        <v>38</v>
      </c>
      <c r="J153" s="56">
        <f t="shared" si="11"/>
        <v>-22</v>
      </c>
      <c r="K153" s="63">
        <f t="shared" ref="K153:K216" si="12">I153/H153</f>
        <v>0.633333333333333</v>
      </c>
      <c r="L153" s="64"/>
      <c r="M153" s="65">
        <f>J153*-1</f>
        <v>22</v>
      </c>
      <c r="N153" s="56"/>
    </row>
    <row r="154" ht="20" customHeight="1" spans="1:14">
      <c r="A154" s="55">
        <f t="shared" si="10"/>
        <v>153</v>
      </c>
      <c r="B154" s="55">
        <v>2907</v>
      </c>
      <c r="C154" s="55" t="s">
        <v>353</v>
      </c>
      <c r="D154" s="55">
        <v>15903</v>
      </c>
      <c r="E154" s="55" t="s">
        <v>355</v>
      </c>
      <c r="F154" s="59" t="s">
        <v>927</v>
      </c>
      <c r="G154" s="56">
        <v>2</v>
      </c>
      <c r="H154" s="56">
        <v>60</v>
      </c>
      <c r="I154" s="58">
        <v>12</v>
      </c>
      <c r="J154" s="56">
        <f t="shared" si="11"/>
        <v>-48</v>
      </c>
      <c r="K154" s="63">
        <f t="shared" si="12"/>
        <v>0.2</v>
      </c>
      <c r="L154" s="64"/>
      <c r="M154" s="65">
        <v>40</v>
      </c>
      <c r="N154" s="56"/>
    </row>
    <row r="155" ht="20" customHeight="1" spans="1:14">
      <c r="A155" s="55">
        <f t="shared" si="10"/>
        <v>154</v>
      </c>
      <c r="B155" s="55">
        <v>101453</v>
      </c>
      <c r="C155" s="55" t="s">
        <v>353</v>
      </c>
      <c r="D155" s="55">
        <v>4518</v>
      </c>
      <c r="E155" s="55" t="s">
        <v>404</v>
      </c>
      <c r="F155" s="59" t="s">
        <v>928</v>
      </c>
      <c r="G155" s="56">
        <v>2</v>
      </c>
      <c r="H155" s="56">
        <v>60</v>
      </c>
      <c r="I155" s="58">
        <v>59</v>
      </c>
      <c r="J155" s="56">
        <f t="shared" si="11"/>
        <v>-1</v>
      </c>
      <c r="K155" s="63">
        <f t="shared" si="12"/>
        <v>0.983333333333333</v>
      </c>
      <c r="L155" s="64"/>
      <c r="M155" s="65">
        <f>J155*-1</f>
        <v>1</v>
      </c>
      <c r="N155" s="56"/>
    </row>
    <row r="156" ht="20" customHeight="1" spans="1:14">
      <c r="A156" s="55">
        <f t="shared" si="10"/>
        <v>155</v>
      </c>
      <c r="B156" s="55">
        <v>101453</v>
      </c>
      <c r="C156" s="55" t="s">
        <v>353</v>
      </c>
      <c r="D156" s="58">
        <v>28719</v>
      </c>
      <c r="E156" s="55" t="s">
        <v>404</v>
      </c>
      <c r="F156" s="58" t="s">
        <v>929</v>
      </c>
      <c r="G156" s="56">
        <v>2</v>
      </c>
      <c r="H156" s="56">
        <v>60</v>
      </c>
      <c r="I156" s="58">
        <v>55</v>
      </c>
      <c r="J156" s="56">
        <f t="shared" si="11"/>
        <v>-5</v>
      </c>
      <c r="K156" s="63">
        <f t="shared" si="12"/>
        <v>0.916666666666667</v>
      </c>
      <c r="L156" s="64"/>
      <c r="M156" s="65">
        <f>J156*-1</f>
        <v>5</v>
      </c>
      <c r="N156" s="56"/>
    </row>
    <row r="157" ht="20" customHeight="1" spans="1:14">
      <c r="A157" s="55">
        <f t="shared" si="10"/>
        <v>156</v>
      </c>
      <c r="B157" s="55">
        <v>103198</v>
      </c>
      <c r="C157" s="55" t="s">
        <v>353</v>
      </c>
      <c r="D157" s="55">
        <v>12144</v>
      </c>
      <c r="E157" s="55" t="s">
        <v>173</v>
      </c>
      <c r="F157" s="59" t="s">
        <v>930</v>
      </c>
      <c r="G157" s="56">
        <v>1</v>
      </c>
      <c r="H157" s="56">
        <v>30</v>
      </c>
      <c r="I157" s="58">
        <v>7</v>
      </c>
      <c r="J157" s="56">
        <f t="shared" si="11"/>
        <v>-23</v>
      </c>
      <c r="K157" s="63">
        <f t="shared" si="12"/>
        <v>0.233333333333333</v>
      </c>
      <c r="L157" s="64"/>
      <c r="M157" s="65">
        <f>J157*-1</f>
        <v>23</v>
      </c>
      <c r="N157" s="56"/>
    </row>
    <row r="158" ht="20" customHeight="1" spans="1:14">
      <c r="A158" s="55">
        <f t="shared" si="10"/>
        <v>157</v>
      </c>
      <c r="B158" s="55">
        <v>103639</v>
      </c>
      <c r="C158" s="55" t="s">
        <v>353</v>
      </c>
      <c r="D158" s="55">
        <v>5347</v>
      </c>
      <c r="E158" s="55" t="s">
        <v>384</v>
      </c>
      <c r="F158" s="59" t="s">
        <v>931</v>
      </c>
      <c r="G158" s="56">
        <v>2</v>
      </c>
      <c r="H158" s="56">
        <v>60</v>
      </c>
      <c r="I158" s="58">
        <v>60</v>
      </c>
      <c r="J158" s="56">
        <f t="shared" si="11"/>
        <v>0</v>
      </c>
      <c r="K158" s="63">
        <f t="shared" si="12"/>
        <v>1</v>
      </c>
      <c r="L158" s="64"/>
      <c r="M158" s="65"/>
      <c r="N158" s="56"/>
    </row>
    <row r="159" ht="20" customHeight="1" spans="1:14">
      <c r="A159" s="55">
        <f t="shared" si="10"/>
        <v>158</v>
      </c>
      <c r="B159" s="55">
        <v>103639</v>
      </c>
      <c r="C159" s="55" t="s">
        <v>353</v>
      </c>
      <c r="D159" s="55">
        <v>15893</v>
      </c>
      <c r="E159" s="58" t="s">
        <v>384</v>
      </c>
      <c r="F159" s="55" t="s">
        <v>932</v>
      </c>
      <c r="G159" s="56">
        <v>2</v>
      </c>
      <c r="H159" s="56">
        <v>60</v>
      </c>
      <c r="I159" s="58">
        <f>29+14</f>
        <v>43</v>
      </c>
      <c r="J159" s="56">
        <f t="shared" si="11"/>
        <v>-17</v>
      </c>
      <c r="K159" s="63">
        <f t="shared" si="12"/>
        <v>0.716666666666667</v>
      </c>
      <c r="L159" s="64"/>
      <c r="M159" s="65">
        <f>J159*-1</f>
        <v>17</v>
      </c>
      <c r="N159" s="56"/>
    </row>
    <row r="160" ht="20" customHeight="1" spans="1:14">
      <c r="A160" s="55">
        <f t="shared" si="10"/>
        <v>159</v>
      </c>
      <c r="B160" s="55">
        <v>104429</v>
      </c>
      <c r="C160" s="55" t="s">
        <v>353</v>
      </c>
      <c r="D160" s="55">
        <v>14399</v>
      </c>
      <c r="E160" s="55" t="s">
        <v>423</v>
      </c>
      <c r="F160" s="55" t="s">
        <v>933</v>
      </c>
      <c r="G160" s="56">
        <v>1</v>
      </c>
      <c r="H160" s="56">
        <v>30</v>
      </c>
      <c r="I160" s="58">
        <v>18</v>
      </c>
      <c r="J160" s="56">
        <f t="shared" si="11"/>
        <v>-12</v>
      </c>
      <c r="K160" s="63">
        <f t="shared" si="12"/>
        <v>0.6</v>
      </c>
      <c r="L160" s="64"/>
      <c r="M160" s="65">
        <f>J160*-1</f>
        <v>12</v>
      </c>
      <c r="N160" s="56"/>
    </row>
    <row r="161" ht="20" customHeight="1" spans="1:14">
      <c r="A161" s="55">
        <f t="shared" si="10"/>
        <v>160</v>
      </c>
      <c r="B161" s="57">
        <v>104429</v>
      </c>
      <c r="C161" s="55" t="s">
        <v>353</v>
      </c>
      <c r="D161" s="57">
        <v>15743</v>
      </c>
      <c r="E161" s="55" t="s">
        <v>423</v>
      </c>
      <c r="F161" s="57" t="s">
        <v>934</v>
      </c>
      <c r="G161" s="56">
        <v>1</v>
      </c>
      <c r="H161" s="56">
        <v>30</v>
      </c>
      <c r="I161" s="58">
        <v>44</v>
      </c>
      <c r="J161" s="56">
        <f t="shared" si="11"/>
        <v>14</v>
      </c>
      <c r="K161" s="63">
        <f t="shared" si="12"/>
        <v>1.46666666666667</v>
      </c>
      <c r="L161" s="65">
        <f>J161*0.5</f>
        <v>7</v>
      </c>
      <c r="M161" s="66"/>
      <c r="N161" s="56"/>
    </row>
    <row r="162" ht="20" customHeight="1" spans="1:14">
      <c r="A162" s="55">
        <f t="shared" si="10"/>
        <v>161</v>
      </c>
      <c r="B162" s="55">
        <v>105751</v>
      </c>
      <c r="C162" s="55" t="s">
        <v>353</v>
      </c>
      <c r="D162" s="55">
        <v>9295</v>
      </c>
      <c r="E162" s="55" t="s">
        <v>408</v>
      </c>
      <c r="F162" s="59" t="s">
        <v>935</v>
      </c>
      <c r="G162" s="56">
        <v>1</v>
      </c>
      <c r="H162" s="56">
        <v>30</v>
      </c>
      <c r="I162" s="58">
        <v>25</v>
      </c>
      <c r="J162" s="56">
        <f t="shared" si="11"/>
        <v>-5</v>
      </c>
      <c r="K162" s="63">
        <f t="shared" si="12"/>
        <v>0.833333333333333</v>
      </c>
      <c r="L162" s="64"/>
      <c r="M162" s="65">
        <f>J162*-1</f>
        <v>5</v>
      </c>
      <c r="N162" s="56"/>
    </row>
    <row r="163" ht="20" customHeight="1" spans="1:14">
      <c r="A163" s="55">
        <f t="shared" si="10"/>
        <v>162</v>
      </c>
      <c r="B163" s="55">
        <v>105751</v>
      </c>
      <c r="C163" s="55" t="s">
        <v>353</v>
      </c>
      <c r="D163" s="55">
        <v>15615</v>
      </c>
      <c r="E163" s="55" t="s">
        <v>408</v>
      </c>
      <c r="F163" s="59" t="s">
        <v>936</v>
      </c>
      <c r="G163" s="56">
        <v>1</v>
      </c>
      <c r="H163" s="56">
        <v>30</v>
      </c>
      <c r="I163" s="58">
        <v>32</v>
      </c>
      <c r="J163" s="56">
        <f t="shared" si="11"/>
        <v>2</v>
      </c>
      <c r="K163" s="63">
        <f t="shared" si="12"/>
        <v>1.06666666666667</v>
      </c>
      <c r="L163" s="65">
        <f>J163*0.5</f>
        <v>1</v>
      </c>
      <c r="M163" s="66"/>
      <c r="N163" s="56"/>
    </row>
    <row r="164" ht="20" customHeight="1" spans="1:14">
      <c r="A164" s="55">
        <f t="shared" si="10"/>
        <v>163</v>
      </c>
      <c r="B164" s="55">
        <v>106399</v>
      </c>
      <c r="C164" s="55" t="s">
        <v>353</v>
      </c>
      <c r="D164" s="55">
        <v>4077</v>
      </c>
      <c r="E164" s="55" t="s">
        <v>366</v>
      </c>
      <c r="F164" s="59" t="s">
        <v>937</v>
      </c>
      <c r="G164" s="56">
        <v>1.5</v>
      </c>
      <c r="H164" s="56">
        <v>45</v>
      </c>
      <c r="I164" s="58">
        <v>49</v>
      </c>
      <c r="J164" s="56">
        <f t="shared" si="11"/>
        <v>4</v>
      </c>
      <c r="K164" s="63">
        <f t="shared" si="12"/>
        <v>1.08888888888889</v>
      </c>
      <c r="L164" s="65">
        <f>J164*0.5</f>
        <v>2</v>
      </c>
      <c r="M164" s="66"/>
      <c r="N164" s="56"/>
    </row>
    <row r="165" ht="20" customHeight="1" spans="1:14">
      <c r="A165" s="55">
        <f t="shared" si="10"/>
        <v>164</v>
      </c>
      <c r="B165" s="55">
        <v>106399</v>
      </c>
      <c r="C165" s="55" t="s">
        <v>353</v>
      </c>
      <c r="D165" s="55">
        <v>10931</v>
      </c>
      <c r="E165" s="55" t="s">
        <v>366</v>
      </c>
      <c r="F165" s="59" t="s">
        <v>938</v>
      </c>
      <c r="G165" s="56">
        <v>1.5</v>
      </c>
      <c r="H165" s="56">
        <v>45</v>
      </c>
      <c r="I165" s="58">
        <v>5</v>
      </c>
      <c r="J165" s="56">
        <f t="shared" si="11"/>
        <v>-40</v>
      </c>
      <c r="K165" s="63">
        <f t="shared" si="12"/>
        <v>0.111111111111111</v>
      </c>
      <c r="L165" s="64"/>
      <c r="M165" s="65"/>
      <c r="N165" s="56" t="s">
        <v>939</v>
      </c>
    </row>
    <row r="166" ht="20" customHeight="1" spans="1:14">
      <c r="A166" s="55">
        <f t="shared" si="10"/>
        <v>165</v>
      </c>
      <c r="B166" s="55">
        <v>106399</v>
      </c>
      <c r="C166" s="55" t="s">
        <v>353</v>
      </c>
      <c r="D166" s="55">
        <v>28411</v>
      </c>
      <c r="E166" s="55" t="s">
        <v>366</v>
      </c>
      <c r="F166" s="60" t="s">
        <v>940</v>
      </c>
      <c r="G166" s="56">
        <v>1.5</v>
      </c>
      <c r="H166" s="56">
        <v>45</v>
      </c>
      <c r="I166" s="58">
        <v>26</v>
      </c>
      <c r="J166" s="56">
        <f t="shared" si="11"/>
        <v>-19</v>
      </c>
      <c r="K166" s="63">
        <f t="shared" si="12"/>
        <v>0.577777777777778</v>
      </c>
      <c r="L166" s="64"/>
      <c r="M166" s="65"/>
      <c r="N166" s="56" t="s">
        <v>941</v>
      </c>
    </row>
    <row r="167" ht="20" customHeight="1" spans="1:14">
      <c r="A167" s="55">
        <f t="shared" si="10"/>
        <v>166</v>
      </c>
      <c r="B167" s="57">
        <v>106568</v>
      </c>
      <c r="C167" s="55" t="s">
        <v>353</v>
      </c>
      <c r="D167" s="55">
        <v>27940</v>
      </c>
      <c r="E167" s="55" t="s">
        <v>485</v>
      </c>
      <c r="F167" s="58" t="s">
        <v>942</v>
      </c>
      <c r="G167" s="56">
        <v>1</v>
      </c>
      <c r="H167" s="56">
        <v>30</v>
      </c>
      <c r="I167" s="58">
        <f>108+4</f>
        <v>112</v>
      </c>
      <c r="J167" s="56">
        <f t="shared" si="11"/>
        <v>82</v>
      </c>
      <c r="K167" s="63">
        <f t="shared" si="12"/>
        <v>3.73333333333333</v>
      </c>
      <c r="L167" s="65">
        <v>20</v>
      </c>
      <c r="M167" s="66"/>
      <c r="N167" s="56"/>
    </row>
    <row r="168" ht="20" customHeight="1" spans="1:14">
      <c r="A168" s="55">
        <f t="shared" si="10"/>
        <v>167</v>
      </c>
      <c r="B168" s="55">
        <v>106568</v>
      </c>
      <c r="C168" s="55" t="s">
        <v>353</v>
      </c>
      <c r="D168" s="55">
        <v>15775</v>
      </c>
      <c r="E168" s="55" t="s">
        <v>485</v>
      </c>
      <c r="F168" s="58" t="s">
        <v>943</v>
      </c>
      <c r="G168" s="56">
        <v>1</v>
      </c>
      <c r="H168" s="56">
        <v>30</v>
      </c>
      <c r="I168" s="58">
        <v>30</v>
      </c>
      <c r="J168" s="56">
        <f t="shared" si="11"/>
        <v>0</v>
      </c>
      <c r="K168" s="63">
        <f t="shared" si="12"/>
        <v>1</v>
      </c>
      <c r="L168" s="64"/>
      <c r="M168" s="65"/>
      <c r="N168" s="56"/>
    </row>
    <row r="169" ht="20" customHeight="1" spans="1:14">
      <c r="A169" s="55">
        <f t="shared" si="10"/>
        <v>168</v>
      </c>
      <c r="B169" s="55">
        <v>113025</v>
      </c>
      <c r="C169" s="55" t="s">
        <v>353</v>
      </c>
      <c r="D169" s="55">
        <v>27763</v>
      </c>
      <c r="E169" s="55" t="s">
        <v>457</v>
      </c>
      <c r="F169" s="58" t="s">
        <v>944</v>
      </c>
      <c r="G169" s="56">
        <v>1</v>
      </c>
      <c r="H169" s="56">
        <v>30</v>
      </c>
      <c r="I169" s="58">
        <v>27</v>
      </c>
      <c r="J169" s="56">
        <f t="shared" si="11"/>
        <v>-3</v>
      </c>
      <c r="K169" s="63">
        <f t="shared" si="12"/>
        <v>0.9</v>
      </c>
      <c r="L169" s="64"/>
      <c r="M169" s="65">
        <f>J169*-1</f>
        <v>3</v>
      </c>
      <c r="N169" s="56"/>
    </row>
    <row r="170" ht="20" customHeight="1" spans="1:14">
      <c r="A170" s="55">
        <f t="shared" si="10"/>
        <v>169</v>
      </c>
      <c r="B170" s="55">
        <v>113833</v>
      </c>
      <c r="C170" s="55" t="s">
        <v>353</v>
      </c>
      <c r="D170" s="55">
        <v>13296</v>
      </c>
      <c r="E170" s="55" t="s">
        <v>471</v>
      </c>
      <c r="F170" s="59" t="s">
        <v>945</v>
      </c>
      <c r="G170" s="56">
        <v>2</v>
      </c>
      <c r="H170" s="56">
        <v>60</v>
      </c>
      <c r="I170" s="58">
        <v>83</v>
      </c>
      <c r="J170" s="56">
        <f t="shared" si="11"/>
        <v>23</v>
      </c>
      <c r="K170" s="63">
        <f t="shared" si="12"/>
        <v>1.38333333333333</v>
      </c>
      <c r="L170" s="65">
        <f>J170*0.5</f>
        <v>11.5</v>
      </c>
      <c r="M170" s="66"/>
      <c r="N170" s="56"/>
    </row>
    <row r="171" ht="20" customHeight="1" spans="1:14">
      <c r="A171" s="55">
        <f t="shared" si="10"/>
        <v>170</v>
      </c>
      <c r="B171" s="55">
        <v>113833</v>
      </c>
      <c r="C171" s="55" t="s">
        <v>353</v>
      </c>
      <c r="D171" s="55">
        <v>27994</v>
      </c>
      <c r="E171" s="55" t="s">
        <v>471</v>
      </c>
      <c r="F171" s="58" t="s">
        <v>946</v>
      </c>
      <c r="G171" s="56">
        <v>2</v>
      </c>
      <c r="H171" s="56">
        <v>60</v>
      </c>
      <c r="I171" s="58">
        <v>79</v>
      </c>
      <c r="J171" s="56">
        <f t="shared" si="11"/>
        <v>19</v>
      </c>
      <c r="K171" s="63">
        <f t="shared" si="12"/>
        <v>1.31666666666667</v>
      </c>
      <c r="L171" s="65">
        <f>J171*0.5</f>
        <v>9.5</v>
      </c>
      <c r="M171" s="66"/>
      <c r="N171" s="56"/>
    </row>
    <row r="172" ht="20" customHeight="1" spans="1:14">
      <c r="A172" s="55">
        <f t="shared" si="10"/>
        <v>171</v>
      </c>
      <c r="B172" s="55">
        <v>114286</v>
      </c>
      <c r="C172" s="55" t="s">
        <v>353</v>
      </c>
      <c r="D172" s="55">
        <v>16266</v>
      </c>
      <c r="E172" s="55" t="s">
        <v>462</v>
      </c>
      <c r="F172" s="55" t="s">
        <v>947</v>
      </c>
      <c r="G172" s="56">
        <v>1.5</v>
      </c>
      <c r="H172" s="56">
        <v>45</v>
      </c>
      <c r="I172" s="58">
        <v>61</v>
      </c>
      <c r="J172" s="56">
        <f t="shared" si="11"/>
        <v>16</v>
      </c>
      <c r="K172" s="63">
        <f t="shared" si="12"/>
        <v>1.35555555555556</v>
      </c>
      <c r="L172" s="65">
        <f>J172*0.5</f>
        <v>8</v>
      </c>
      <c r="M172" s="66"/>
      <c r="N172" s="56"/>
    </row>
    <row r="173" ht="20" customHeight="1" spans="1:14">
      <c r="A173" s="55">
        <f t="shared" si="10"/>
        <v>172</v>
      </c>
      <c r="B173" s="55">
        <v>114286</v>
      </c>
      <c r="C173" s="55" t="s">
        <v>353</v>
      </c>
      <c r="D173" s="55">
        <v>13698</v>
      </c>
      <c r="E173" s="55" t="s">
        <v>462</v>
      </c>
      <c r="F173" s="59" t="s">
        <v>948</v>
      </c>
      <c r="G173" s="56">
        <v>1.5</v>
      </c>
      <c r="H173" s="56">
        <v>45</v>
      </c>
      <c r="I173" s="58">
        <v>39</v>
      </c>
      <c r="J173" s="56">
        <f t="shared" si="11"/>
        <v>-6</v>
      </c>
      <c r="K173" s="63">
        <f t="shared" si="12"/>
        <v>0.866666666666667</v>
      </c>
      <c r="L173" s="64"/>
      <c r="M173" s="65">
        <f>J173*-1</f>
        <v>6</v>
      </c>
      <c r="N173" s="56"/>
    </row>
    <row r="174" ht="20" customHeight="1" spans="1:14">
      <c r="A174" s="55">
        <f t="shared" si="10"/>
        <v>173</v>
      </c>
      <c r="B174" s="57">
        <v>114286</v>
      </c>
      <c r="C174" s="55" t="s">
        <v>353</v>
      </c>
      <c r="D174" s="57">
        <v>29134</v>
      </c>
      <c r="E174" s="55" t="s">
        <v>462</v>
      </c>
      <c r="F174" s="57" t="s">
        <v>949</v>
      </c>
      <c r="G174" s="56">
        <v>1.5</v>
      </c>
      <c r="H174" s="56">
        <v>45</v>
      </c>
      <c r="I174" s="58">
        <v>78</v>
      </c>
      <c r="J174" s="56">
        <f t="shared" si="11"/>
        <v>33</v>
      </c>
      <c r="K174" s="63">
        <f t="shared" si="12"/>
        <v>1.73333333333333</v>
      </c>
      <c r="L174" s="65">
        <f t="shared" ref="L174:L180" si="13">J174*0.5</f>
        <v>16.5</v>
      </c>
      <c r="M174" s="66"/>
      <c r="N174" s="56"/>
    </row>
    <row r="175" ht="20" customHeight="1" spans="1:14">
      <c r="A175" s="55">
        <f t="shared" si="10"/>
        <v>174</v>
      </c>
      <c r="B175" s="55">
        <v>115971</v>
      </c>
      <c r="C175" s="55" t="s">
        <v>353</v>
      </c>
      <c r="D175" s="55">
        <v>28243</v>
      </c>
      <c r="E175" s="55" t="s">
        <v>480</v>
      </c>
      <c r="F175" s="58" t="s">
        <v>950</v>
      </c>
      <c r="G175" s="56">
        <v>2</v>
      </c>
      <c r="H175" s="56">
        <v>60</v>
      </c>
      <c r="I175" s="58">
        <v>100</v>
      </c>
      <c r="J175" s="56">
        <f t="shared" si="11"/>
        <v>40</v>
      </c>
      <c r="K175" s="63">
        <f t="shared" si="12"/>
        <v>1.66666666666667</v>
      </c>
      <c r="L175" s="65">
        <f t="shared" si="13"/>
        <v>20</v>
      </c>
      <c r="M175" s="66"/>
      <c r="N175" s="56"/>
    </row>
    <row r="176" ht="20" customHeight="1" spans="1:14">
      <c r="A176" s="55">
        <f t="shared" si="10"/>
        <v>175</v>
      </c>
      <c r="B176" s="55">
        <v>118074</v>
      </c>
      <c r="C176" s="55" t="s">
        <v>353</v>
      </c>
      <c r="D176" s="55">
        <v>4304</v>
      </c>
      <c r="E176" s="55" t="s">
        <v>476</v>
      </c>
      <c r="F176" s="59" t="s">
        <v>951</v>
      </c>
      <c r="G176" s="56">
        <v>1.5</v>
      </c>
      <c r="H176" s="56">
        <v>45</v>
      </c>
      <c r="I176" s="58">
        <v>65</v>
      </c>
      <c r="J176" s="56">
        <f t="shared" si="11"/>
        <v>20</v>
      </c>
      <c r="K176" s="63">
        <f t="shared" si="12"/>
        <v>1.44444444444444</v>
      </c>
      <c r="L176" s="65">
        <f t="shared" si="13"/>
        <v>10</v>
      </c>
      <c r="M176" s="66"/>
      <c r="N176" s="56"/>
    </row>
    <row r="177" ht="20" customHeight="1" spans="1:14">
      <c r="A177" s="55">
        <f t="shared" si="10"/>
        <v>176</v>
      </c>
      <c r="B177" s="55">
        <v>118951</v>
      </c>
      <c r="C177" s="55" t="s">
        <v>353</v>
      </c>
      <c r="D177" s="55">
        <v>14493</v>
      </c>
      <c r="E177" s="55" t="s">
        <v>447</v>
      </c>
      <c r="F177" s="59" t="s">
        <v>952</v>
      </c>
      <c r="G177" s="56">
        <v>1</v>
      </c>
      <c r="H177" s="56">
        <v>30</v>
      </c>
      <c r="I177" s="58">
        <v>35</v>
      </c>
      <c r="J177" s="56">
        <f t="shared" si="11"/>
        <v>5</v>
      </c>
      <c r="K177" s="63">
        <f t="shared" si="12"/>
        <v>1.16666666666667</v>
      </c>
      <c r="L177" s="65">
        <f t="shared" si="13"/>
        <v>2.5</v>
      </c>
      <c r="M177" s="65"/>
      <c r="N177" s="56"/>
    </row>
    <row r="178" ht="20" customHeight="1" spans="1:14">
      <c r="A178" s="55">
        <f t="shared" si="10"/>
        <v>177</v>
      </c>
      <c r="B178" s="55">
        <v>118951</v>
      </c>
      <c r="C178" s="55" t="s">
        <v>353</v>
      </c>
      <c r="D178" s="55">
        <v>12932</v>
      </c>
      <c r="E178" s="55" t="s">
        <v>447</v>
      </c>
      <c r="F178" s="59" t="s">
        <v>953</v>
      </c>
      <c r="G178" s="56">
        <v>1</v>
      </c>
      <c r="H178" s="56">
        <v>30</v>
      </c>
      <c r="I178" s="58">
        <v>37</v>
      </c>
      <c r="J178" s="56">
        <f t="shared" si="11"/>
        <v>7</v>
      </c>
      <c r="K178" s="63">
        <f t="shared" si="12"/>
        <v>1.23333333333333</v>
      </c>
      <c r="L178" s="65">
        <f t="shared" si="13"/>
        <v>3.5</v>
      </c>
      <c r="M178" s="66"/>
      <c r="N178" s="56"/>
    </row>
    <row r="179" ht="20" customHeight="1" spans="1:14">
      <c r="A179" s="55">
        <f t="shared" si="10"/>
        <v>178</v>
      </c>
      <c r="B179" s="55">
        <v>119263</v>
      </c>
      <c r="C179" s="55" t="s">
        <v>353</v>
      </c>
      <c r="D179" s="55">
        <v>6456</v>
      </c>
      <c r="E179" s="55" t="s">
        <v>452</v>
      </c>
      <c r="F179" s="59" t="s">
        <v>954</v>
      </c>
      <c r="G179" s="56">
        <v>1</v>
      </c>
      <c r="H179" s="56">
        <v>30</v>
      </c>
      <c r="I179" s="58">
        <v>38</v>
      </c>
      <c r="J179" s="56">
        <f t="shared" si="11"/>
        <v>8</v>
      </c>
      <c r="K179" s="63">
        <f t="shared" si="12"/>
        <v>1.26666666666667</v>
      </c>
      <c r="L179" s="65">
        <f t="shared" si="13"/>
        <v>4</v>
      </c>
      <c r="M179" s="66"/>
      <c r="N179" s="56"/>
    </row>
    <row r="180" ht="20" customHeight="1" spans="1:14">
      <c r="A180" s="55">
        <f t="shared" si="10"/>
        <v>179</v>
      </c>
      <c r="B180" s="55">
        <v>119263</v>
      </c>
      <c r="C180" s="55" t="s">
        <v>353</v>
      </c>
      <c r="D180" s="55">
        <v>16259</v>
      </c>
      <c r="E180" s="55" t="s">
        <v>452</v>
      </c>
      <c r="F180" s="55" t="s">
        <v>955</v>
      </c>
      <c r="G180" s="56">
        <v>1</v>
      </c>
      <c r="H180" s="56">
        <v>30</v>
      </c>
      <c r="I180" s="58">
        <v>36</v>
      </c>
      <c r="J180" s="56">
        <f t="shared" si="11"/>
        <v>6</v>
      </c>
      <c r="K180" s="63">
        <f t="shared" si="12"/>
        <v>1.2</v>
      </c>
      <c r="L180" s="65">
        <f t="shared" si="13"/>
        <v>3</v>
      </c>
      <c r="M180" s="66"/>
      <c r="N180" s="56"/>
    </row>
    <row r="181" ht="20" customHeight="1" spans="1:14">
      <c r="A181" s="55">
        <f t="shared" si="10"/>
        <v>180</v>
      </c>
      <c r="B181" s="55">
        <v>138202</v>
      </c>
      <c r="C181" s="55" t="s">
        <v>353</v>
      </c>
      <c r="D181" s="55">
        <v>15845</v>
      </c>
      <c r="E181" s="55" t="s">
        <v>394</v>
      </c>
      <c r="F181" s="55" t="s">
        <v>956</v>
      </c>
      <c r="G181" s="56">
        <v>3</v>
      </c>
      <c r="H181" s="56">
        <v>90</v>
      </c>
      <c r="I181" s="58">
        <v>76</v>
      </c>
      <c r="J181" s="56">
        <f t="shared" si="11"/>
        <v>-14</v>
      </c>
      <c r="K181" s="63">
        <f t="shared" si="12"/>
        <v>0.844444444444444</v>
      </c>
      <c r="L181" s="64"/>
      <c r="M181" s="65">
        <f>J181*-1</f>
        <v>14</v>
      </c>
      <c r="N181" s="56"/>
    </row>
    <row r="182" ht="20" customHeight="1" spans="1:14">
      <c r="A182" s="55">
        <f t="shared" si="10"/>
        <v>181</v>
      </c>
      <c r="B182" s="55">
        <v>138202</v>
      </c>
      <c r="C182" s="55" t="s">
        <v>353</v>
      </c>
      <c r="D182" s="55">
        <v>15847</v>
      </c>
      <c r="E182" s="55" t="s">
        <v>394</v>
      </c>
      <c r="F182" s="55" t="s">
        <v>957</v>
      </c>
      <c r="G182" s="56">
        <v>3</v>
      </c>
      <c r="H182" s="56">
        <v>90</v>
      </c>
      <c r="I182" s="58">
        <v>83</v>
      </c>
      <c r="J182" s="56">
        <f t="shared" si="11"/>
        <v>-7</v>
      </c>
      <c r="K182" s="63">
        <f t="shared" si="12"/>
        <v>0.922222222222222</v>
      </c>
      <c r="L182" s="64"/>
      <c r="M182" s="65">
        <f>J182*-1</f>
        <v>7</v>
      </c>
      <c r="N182" s="56"/>
    </row>
    <row r="183" ht="20" customHeight="1" spans="1:14">
      <c r="A183" s="55">
        <f t="shared" si="10"/>
        <v>182</v>
      </c>
      <c r="B183" s="55">
        <v>2274</v>
      </c>
      <c r="C183" s="55" t="s">
        <v>490</v>
      </c>
      <c r="D183" s="55">
        <v>9308</v>
      </c>
      <c r="E183" s="55" t="s">
        <v>958</v>
      </c>
      <c r="F183" s="59" t="s">
        <v>959</v>
      </c>
      <c r="G183" s="56">
        <v>1.5</v>
      </c>
      <c r="H183" s="56">
        <v>45</v>
      </c>
      <c r="I183" s="58">
        <v>67</v>
      </c>
      <c r="J183" s="56">
        <f t="shared" si="11"/>
        <v>22</v>
      </c>
      <c r="K183" s="63">
        <f t="shared" si="12"/>
        <v>1.48888888888889</v>
      </c>
      <c r="L183" s="65">
        <f>J183*0.5</f>
        <v>11</v>
      </c>
      <c r="M183" s="66"/>
      <c r="N183" s="56"/>
    </row>
    <row r="184" ht="20" customHeight="1" spans="1:14">
      <c r="A184" s="55">
        <f t="shared" si="10"/>
        <v>183</v>
      </c>
      <c r="B184" s="55">
        <v>2274</v>
      </c>
      <c r="C184" s="55" t="s">
        <v>490</v>
      </c>
      <c r="D184" s="55">
        <v>27981</v>
      </c>
      <c r="E184" s="55" t="s">
        <v>958</v>
      </c>
      <c r="F184" s="58" t="s">
        <v>960</v>
      </c>
      <c r="G184" s="56">
        <v>1.5</v>
      </c>
      <c r="H184" s="56">
        <v>45</v>
      </c>
      <c r="I184" s="58">
        <v>1</v>
      </c>
      <c r="J184" s="56">
        <f t="shared" si="11"/>
        <v>-44</v>
      </c>
      <c r="K184" s="63">
        <f t="shared" si="12"/>
        <v>0.0222222222222222</v>
      </c>
      <c r="L184" s="64"/>
      <c r="M184" s="65">
        <v>40</v>
      </c>
      <c r="N184" s="56"/>
    </row>
    <row r="185" ht="20" customHeight="1" spans="1:14">
      <c r="A185" s="55">
        <f t="shared" si="10"/>
        <v>184</v>
      </c>
      <c r="B185" s="57">
        <v>2274</v>
      </c>
      <c r="C185" s="55" t="s">
        <v>490</v>
      </c>
      <c r="D185" s="55">
        <v>12937</v>
      </c>
      <c r="E185" s="55" t="s">
        <v>958</v>
      </c>
      <c r="F185" s="55" t="s">
        <v>961</v>
      </c>
      <c r="G185" s="56">
        <v>1.5</v>
      </c>
      <c r="H185" s="56">
        <v>45</v>
      </c>
      <c r="I185" s="58">
        <v>43</v>
      </c>
      <c r="J185" s="56">
        <f t="shared" si="11"/>
        <v>-2</v>
      </c>
      <c r="K185" s="63">
        <f t="shared" si="12"/>
        <v>0.955555555555556</v>
      </c>
      <c r="L185" s="64"/>
      <c r="M185" s="65">
        <f>J185*-1</f>
        <v>2</v>
      </c>
      <c r="N185" s="56"/>
    </row>
    <row r="186" ht="20" customHeight="1" spans="1:14">
      <c r="A186" s="55">
        <f t="shared" si="10"/>
        <v>185</v>
      </c>
      <c r="B186" s="55">
        <v>2595</v>
      </c>
      <c r="C186" s="55" t="s">
        <v>490</v>
      </c>
      <c r="D186" s="55">
        <v>10613</v>
      </c>
      <c r="E186" s="55" t="s">
        <v>511</v>
      </c>
      <c r="F186" s="59" t="s">
        <v>962</v>
      </c>
      <c r="G186" s="56">
        <v>1.5</v>
      </c>
      <c r="H186" s="56">
        <f t="shared" ref="H186:H193" si="14">G186*30</f>
        <v>45</v>
      </c>
      <c r="I186" s="58">
        <v>27</v>
      </c>
      <c r="J186" s="56">
        <f t="shared" si="11"/>
        <v>-18</v>
      </c>
      <c r="K186" s="63">
        <f t="shared" si="12"/>
        <v>0.6</v>
      </c>
      <c r="L186" s="64"/>
      <c r="M186" s="65">
        <f>J186*-1</f>
        <v>18</v>
      </c>
      <c r="N186" s="56"/>
    </row>
    <row r="187" ht="20" customHeight="1" spans="1:14">
      <c r="A187" s="55">
        <f t="shared" si="10"/>
        <v>186</v>
      </c>
      <c r="B187" s="55">
        <v>2595</v>
      </c>
      <c r="C187" s="55" t="s">
        <v>490</v>
      </c>
      <c r="D187" s="55">
        <v>7107</v>
      </c>
      <c r="E187" s="55" t="s">
        <v>511</v>
      </c>
      <c r="F187" s="59" t="s">
        <v>963</v>
      </c>
      <c r="G187" s="56">
        <v>1.5</v>
      </c>
      <c r="H187" s="56">
        <f t="shared" si="14"/>
        <v>45</v>
      </c>
      <c r="I187" s="58">
        <f>12+15</f>
        <v>27</v>
      </c>
      <c r="J187" s="56">
        <f t="shared" si="11"/>
        <v>-18</v>
      </c>
      <c r="K187" s="63">
        <f t="shared" si="12"/>
        <v>0.6</v>
      </c>
      <c r="L187" s="64"/>
      <c r="M187" s="65">
        <f>J187*-1</f>
        <v>18</v>
      </c>
      <c r="N187" s="56"/>
    </row>
    <row r="188" ht="20" customHeight="1" spans="1:14">
      <c r="A188" s="55">
        <f t="shared" si="10"/>
        <v>187</v>
      </c>
      <c r="B188" s="55">
        <v>2595</v>
      </c>
      <c r="C188" s="55" t="s">
        <v>490</v>
      </c>
      <c r="D188" s="55">
        <v>9563</v>
      </c>
      <c r="E188" s="55" t="s">
        <v>511</v>
      </c>
      <c r="F188" s="55" t="s">
        <v>964</v>
      </c>
      <c r="G188" s="56">
        <v>1.5</v>
      </c>
      <c r="H188" s="56">
        <f t="shared" si="14"/>
        <v>45</v>
      </c>
      <c r="I188" s="58">
        <v>45</v>
      </c>
      <c r="J188" s="56">
        <f t="shared" si="11"/>
        <v>0</v>
      </c>
      <c r="K188" s="63">
        <f t="shared" si="12"/>
        <v>1</v>
      </c>
      <c r="L188" s="64"/>
      <c r="M188" s="65"/>
      <c r="N188" s="56"/>
    </row>
    <row r="189" ht="20" customHeight="1" spans="1:14">
      <c r="A189" s="55">
        <f t="shared" si="10"/>
        <v>188</v>
      </c>
      <c r="B189" s="55">
        <v>2595</v>
      </c>
      <c r="C189" s="55" t="s">
        <v>490</v>
      </c>
      <c r="D189" s="55">
        <v>991137</v>
      </c>
      <c r="E189" s="55" t="s">
        <v>511</v>
      </c>
      <c r="F189" s="58" t="s">
        <v>965</v>
      </c>
      <c r="G189" s="56">
        <v>1.5</v>
      </c>
      <c r="H189" s="56">
        <f t="shared" si="14"/>
        <v>45</v>
      </c>
      <c r="I189" s="58">
        <f>14+15</f>
        <v>29</v>
      </c>
      <c r="J189" s="56">
        <f t="shared" si="11"/>
        <v>-16</v>
      </c>
      <c r="K189" s="63">
        <f t="shared" si="12"/>
        <v>0.644444444444444</v>
      </c>
      <c r="L189" s="64"/>
      <c r="M189" s="65">
        <f>J189*-1</f>
        <v>16</v>
      </c>
      <c r="N189" s="56"/>
    </row>
    <row r="190" ht="20" customHeight="1" spans="1:14">
      <c r="A190" s="55">
        <f t="shared" si="10"/>
        <v>189</v>
      </c>
      <c r="B190" s="55">
        <v>2595</v>
      </c>
      <c r="C190" s="55" t="s">
        <v>490</v>
      </c>
      <c r="D190" s="55">
        <v>16079</v>
      </c>
      <c r="E190" s="55" t="s">
        <v>511</v>
      </c>
      <c r="F190" s="59" t="s">
        <v>966</v>
      </c>
      <c r="G190" s="56">
        <v>1.5</v>
      </c>
      <c r="H190" s="56">
        <f t="shared" si="14"/>
        <v>45</v>
      </c>
      <c r="I190" s="58">
        <v>27</v>
      </c>
      <c r="J190" s="56">
        <f t="shared" si="11"/>
        <v>-18</v>
      </c>
      <c r="K190" s="63">
        <f t="shared" si="12"/>
        <v>0.6</v>
      </c>
      <c r="L190" s="64"/>
      <c r="M190" s="65">
        <f>J190*-1</f>
        <v>18</v>
      </c>
      <c r="N190" s="56"/>
    </row>
    <row r="191" ht="20" customHeight="1" spans="1:14">
      <c r="A191" s="55">
        <f t="shared" si="10"/>
        <v>190</v>
      </c>
      <c r="B191" s="57">
        <v>2595</v>
      </c>
      <c r="C191" s="55" t="s">
        <v>490</v>
      </c>
      <c r="D191" s="57">
        <v>8592</v>
      </c>
      <c r="E191" s="55" t="s">
        <v>511</v>
      </c>
      <c r="F191" s="57" t="s">
        <v>967</v>
      </c>
      <c r="G191" s="56">
        <v>1.5</v>
      </c>
      <c r="H191" s="56">
        <f t="shared" si="14"/>
        <v>45</v>
      </c>
      <c r="I191" s="58">
        <v>45</v>
      </c>
      <c r="J191" s="56">
        <f t="shared" si="11"/>
        <v>0</v>
      </c>
      <c r="K191" s="63">
        <f t="shared" si="12"/>
        <v>1</v>
      </c>
      <c r="L191" s="64"/>
      <c r="M191" s="66"/>
      <c r="N191" s="56"/>
    </row>
    <row r="192" ht="20" customHeight="1" spans="1:14">
      <c r="A192" s="55">
        <f t="shared" si="10"/>
        <v>191</v>
      </c>
      <c r="B192" s="57">
        <v>2595</v>
      </c>
      <c r="C192" s="55" t="s">
        <v>490</v>
      </c>
      <c r="D192" s="57">
        <v>14108</v>
      </c>
      <c r="E192" s="55" t="s">
        <v>511</v>
      </c>
      <c r="F192" s="57" t="s">
        <v>968</v>
      </c>
      <c r="G192" s="56">
        <v>1.5</v>
      </c>
      <c r="H192" s="56">
        <f t="shared" si="14"/>
        <v>45</v>
      </c>
      <c r="I192" s="58">
        <f>11+15</f>
        <v>26</v>
      </c>
      <c r="J192" s="56">
        <f t="shared" si="11"/>
        <v>-19</v>
      </c>
      <c r="K192" s="63">
        <f t="shared" si="12"/>
        <v>0.577777777777778</v>
      </c>
      <c r="L192" s="64"/>
      <c r="M192" s="65">
        <f>J192*-1</f>
        <v>19</v>
      </c>
      <c r="N192" s="56"/>
    </row>
    <row r="193" ht="20" customHeight="1" spans="1:14">
      <c r="A193" s="55">
        <f t="shared" si="10"/>
        <v>192</v>
      </c>
      <c r="B193" s="57">
        <v>2595</v>
      </c>
      <c r="C193" s="55" t="s">
        <v>490</v>
      </c>
      <c r="D193" s="57">
        <v>27943</v>
      </c>
      <c r="E193" s="55" t="s">
        <v>511</v>
      </c>
      <c r="F193" s="57" t="s">
        <v>969</v>
      </c>
      <c r="G193" s="56">
        <v>1.5</v>
      </c>
      <c r="H193" s="56">
        <f t="shared" si="14"/>
        <v>45</v>
      </c>
      <c r="I193" s="58">
        <f>17+15</f>
        <v>32</v>
      </c>
      <c r="J193" s="56">
        <f t="shared" si="11"/>
        <v>-13</v>
      </c>
      <c r="K193" s="63">
        <f t="shared" si="12"/>
        <v>0.711111111111111</v>
      </c>
      <c r="L193" s="64"/>
      <c r="M193" s="65">
        <f>J193*-1</f>
        <v>13</v>
      </c>
      <c r="N193" s="56"/>
    </row>
    <row r="194" ht="20" customHeight="1" spans="1:14">
      <c r="A194" s="55">
        <f t="shared" ref="A194:A257" si="15">ROW()-1</f>
        <v>193</v>
      </c>
      <c r="B194" s="55">
        <v>2791</v>
      </c>
      <c r="C194" s="55" t="s">
        <v>490</v>
      </c>
      <c r="D194" s="55">
        <v>11752</v>
      </c>
      <c r="E194" s="56" t="s">
        <v>970</v>
      </c>
      <c r="F194" s="59" t="s">
        <v>971</v>
      </c>
      <c r="G194" s="56">
        <v>3</v>
      </c>
      <c r="H194" s="56">
        <v>90</v>
      </c>
      <c r="I194" s="58">
        <v>191</v>
      </c>
      <c r="J194" s="56">
        <f t="shared" ref="J194:J206" si="16">I194-H194</f>
        <v>101</v>
      </c>
      <c r="K194" s="63">
        <f t="shared" si="12"/>
        <v>2.12222222222222</v>
      </c>
      <c r="L194" s="65">
        <v>20</v>
      </c>
      <c r="M194" s="66"/>
      <c r="N194" s="56"/>
    </row>
    <row r="195" ht="20" customHeight="1" spans="1:14">
      <c r="A195" s="55">
        <f t="shared" si="15"/>
        <v>194</v>
      </c>
      <c r="B195" s="55">
        <v>2813</v>
      </c>
      <c r="C195" s="55" t="s">
        <v>490</v>
      </c>
      <c r="D195" s="67">
        <v>1002851</v>
      </c>
      <c r="E195" s="55" t="s">
        <v>497</v>
      </c>
      <c r="F195" s="55" t="s">
        <v>972</v>
      </c>
      <c r="G195" s="56">
        <v>3</v>
      </c>
      <c r="H195" s="56">
        <v>90</v>
      </c>
      <c r="I195" s="58">
        <v>53</v>
      </c>
      <c r="J195" s="56">
        <f t="shared" si="16"/>
        <v>-37</v>
      </c>
      <c r="K195" s="63">
        <f t="shared" si="12"/>
        <v>0.588888888888889</v>
      </c>
      <c r="L195" s="64"/>
      <c r="M195" s="65">
        <f>J195*-1</f>
        <v>37</v>
      </c>
      <c r="N195" s="56"/>
    </row>
    <row r="196" ht="20" customHeight="1" spans="1:14">
      <c r="A196" s="55">
        <f t="shared" si="15"/>
        <v>195</v>
      </c>
      <c r="B196" s="55">
        <v>2820</v>
      </c>
      <c r="C196" s="55" t="s">
        <v>490</v>
      </c>
      <c r="D196" s="55">
        <v>11620</v>
      </c>
      <c r="E196" s="55" t="s">
        <v>973</v>
      </c>
      <c r="F196" s="58" t="s">
        <v>974</v>
      </c>
      <c r="G196" s="56">
        <v>2</v>
      </c>
      <c r="H196" s="56">
        <v>60</v>
      </c>
      <c r="I196" s="58">
        <v>40</v>
      </c>
      <c r="J196" s="56">
        <f t="shared" si="16"/>
        <v>-20</v>
      </c>
      <c r="K196" s="63">
        <f t="shared" si="12"/>
        <v>0.666666666666667</v>
      </c>
      <c r="L196" s="64"/>
      <c r="M196" s="65">
        <f>J196*-1</f>
        <v>20</v>
      </c>
      <c r="N196" s="56"/>
    </row>
    <row r="197" ht="20" customHeight="1" spans="1:14">
      <c r="A197" s="55">
        <f t="shared" si="15"/>
        <v>196</v>
      </c>
      <c r="B197" s="55">
        <v>2820</v>
      </c>
      <c r="C197" s="55" t="s">
        <v>490</v>
      </c>
      <c r="D197" s="55">
        <v>9190</v>
      </c>
      <c r="E197" s="55" t="s">
        <v>973</v>
      </c>
      <c r="F197" s="55" t="s">
        <v>975</v>
      </c>
      <c r="G197" s="56">
        <v>2</v>
      </c>
      <c r="H197" s="56">
        <v>60</v>
      </c>
      <c r="I197" s="58">
        <v>46</v>
      </c>
      <c r="J197" s="56">
        <f t="shared" si="16"/>
        <v>-14</v>
      </c>
      <c r="K197" s="63">
        <f t="shared" si="12"/>
        <v>0.766666666666667</v>
      </c>
      <c r="L197" s="64"/>
      <c r="M197" s="65">
        <f>J197*-1</f>
        <v>14</v>
      </c>
      <c r="N197" s="56"/>
    </row>
    <row r="198" ht="20" customHeight="1" spans="1:14">
      <c r="A198" s="55">
        <f t="shared" si="15"/>
        <v>197</v>
      </c>
      <c r="B198" s="55">
        <v>2834</v>
      </c>
      <c r="C198" s="55" t="s">
        <v>490</v>
      </c>
      <c r="D198" s="55">
        <v>12255</v>
      </c>
      <c r="E198" s="55" t="s">
        <v>526</v>
      </c>
      <c r="F198" s="55" t="s">
        <v>976</v>
      </c>
      <c r="G198" s="56">
        <v>1.5</v>
      </c>
      <c r="H198" s="56">
        <v>45</v>
      </c>
      <c r="I198" s="58">
        <v>40</v>
      </c>
      <c r="J198" s="56">
        <f t="shared" si="16"/>
        <v>-5</v>
      </c>
      <c r="K198" s="63">
        <f t="shared" si="12"/>
        <v>0.888888888888889</v>
      </c>
      <c r="L198" s="64"/>
      <c r="M198" s="65">
        <f>J198*-1</f>
        <v>5</v>
      </c>
      <c r="N198" s="56"/>
    </row>
    <row r="199" ht="20" customHeight="1" spans="1:14">
      <c r="A199" s="55">
        <f t="shared" si="15"/>
        <v>198</v>
      </c>
      <c r="B199" s="55">
        <v>2834</v>
      </c>
      <c r="C199" s="55" t="s">
        <v>490</v>
      </c>
      <c r="D199" s="55">
        <v>6965</v>
      </c>
      <c r="E199" s="55" t="s">
        <v>526</v>
      </c>
      <c r="F199" s="55" t="s">
        <v>977</v>
      </c>
      <c r="G199" s="56">
        <v>1.5</v>
      </c>
      <c r="H199" s="56">
        <v>45</v>
      </c>
      <c r="I199" s="58">
        <v>50</v>
      </c>
      <c r="J199" s="56">
        <f t="shared" si="16"/>
        <v>5</v>
      </c>
      <c r="K199" s="63">
        <f t="shared" si="12"/>
        <v>1.11111111111111</v>
      </c>
      <c r="L199" s="65">
        <f>J199*0.5</f>
        <v>2.5</v>
      </c>
      <c r="M199" s="66"/>
      <c r="N199" s="56"/>
    </row>
    <row r="200" ht="20" customHeight="1" spans="1:14">
      <c r="A200" s="55">
        <f t="shared" si="15"/>
        <v>199</v>
      </c>
      <c r="B200" s="55">
        <v>2834</v>
      </c>
      <c r="C200" s="55" t="s">
        <v>490</v>
      </c>
      <c r="D200" s="55">
        <v>27881</v>
      </c>
      <c r="E200" s="55" t="s">
        <v>526</v>
      </c>
      <c r="F200" s="58" t="s">
        <v>978</v>
      </c>
      <c r="G200" s="56">
        <v>1.5</v>
      </c>
      <c r="H200" s="56">
        <v>45</v>
      </c>
      <c r="I200" s="58">
        <v>19</v>
      </c>
      <c r="J200" s="56">
        <f t="shared" si="16"/>
        <v>-26</v>
      </c>
      <c r="K200" s="63">
        <f t="shared" si="12"/>
        <v>0.422222222222222</v>
      </c>
      <c r="L200" s="64"/>
      <c r="M200" s="65">
        <f>J200*-1</f>
        <v>26</v>
      </c>
      <c r="N200" s="56"/>
    </row>
    <row r="201" ht="20" customHeight="1" spans="1:14">
      <c r="A201" s="55">
        <f t="shared" si="15"/>
        <v>200</v>
      </c>
      <c r="B201" s="55">
        <v>2834</v>
      </c>
      <c r="C201" s="55" t="s">
        <v>490</v>
      </c>
      <c r="D201" s="55">
        <v>990176</v>
      </c>
      <c r="E201" s="55" t="s">
        <v>526</v>
      </c>
      <c r="F201" s="58" t="s">
        <v>979</v>
      </c>
      <c r="G201" s="56">
        <v>1.5</v>
      </c>
      <c r="H201" s="56">
        <v>45</v>
      </c>
      <c r="I201" s="58">
        <v>53</v>
      </c>
      <c r="J201" s="56">
        <f t="shared" si="16"/>
        <v>8</v>
      </c>
      <c r="K201" s="63">
        <f t="shared" si="12"/>
        <v>1.17777777777778</v>
      </c>
      <c r="L201" s="65">
        <f>J201*0.5</f>
        <v>4</v>
      </c>
      <c r="M201" s="66"/>
      <c r="N201" s="56"/>
    </row>
    <row r="202" ht="20" customHeight="1" spans="1:14">
      <c r="A202" s="55">
        <f t="shared" si="15"/>
        <v>201</v>
      </c>
      <c r="B202" s="55">
        <v>2834</v>
      </c>
      <c r="C202" s="55" t="s">
        <v>490</v>
      </c>
      <c r="D202" s="55">
        <v>28395</v>
      </c>
      <c r="E202" s="60" t="s">
        <v>526</v>
      </c>
      <c r="F202" s="60" t="s">
        <v>980</v>
      </c>
      <c r="G202" s="56">
        <v>1.5</v>
      </c>
      <c r="H202" s="56">
        <v>45</v>
      </c>
      <c r="I202" s="58">
        <v>48</v>
      </c>
      <c r="J202" s="56">
        <f t="shared" si="16"/>
        <v>3</v>
      </c>
      <c r="K202" s="63">
        <f t="shared" si="12"/>
        <v>1.06666666666667</v>
      </c>
      <c r="L202" s="65">
        <f>J202*0.5</f>
        <v>1.5</v>
      </c>
      <c r="M202" s="66"/>
      <c r="N202" s="56"/>
    </row>
    <row r="203" ht="20" customHeight="1" spans="1:14">
      <c r="A203" s="55">
        <f t="shared" si="15"/>
        <v>202</v>
      </c>
      <c r="B203" s="55">
        <v>102935</v>
      </c>
      <c r="C203" s="55" t="s">
        <v>490</v>
      </c>
      <c r="D203" s="55">
        <v>10989</v>
      </c>
      <c r="E203" s="55" t="s">
        <v>502</v>
      </c>
      <c r="F203" s="55" t="s">
        <v>981</v>
      </c>
      <c r="G203" s="56">
        <v>2</v>
      </c>
      <c r="H203" s="56">
        <v>60</v>
      </c>
      <c r="I203" s="58">
        <v>60</v>
      </c>
      <c r="J203" s="56">
        <f t="shared" si="16"/>
        <v>0</v>
      </c>
      <c r="K203" s="63">
        <f t="shared" si="12"/>
        <v>1</v>
      </c>
      <c r="L203" s="64"/>
      <c r="M203" s="65"/>
      <c r="N203" s="56"/>
    </row>
    <row r="204" ht="20" customHeight="1" spans="1:14">
      <c r="A204" s="55">
        <f t="shared" si="15"/>
        <v>203</v>
      </c>
      <c r="B204" s="55">
        <v>102935</v>
      </c>
      <c r="C204" s="55" t="s">
        <v>490</v>
      </c>
      <c r="D204" s="58">
        <v>28480</v>
      </c>
      <c r="E204" s="55" t="s">
        <v>502</v>
      </c>
      <c r="F204" s="55" t="s">
        <v>982</v>
      </c>
      <c r="G204" s="56">
        <v>2</v>
      </c>
      <c r="H204" s="56">
        <v>60</v>
      </c>
      <c r="I204" s="58">
        <v>79</v>
      </c>
      <c r="J204" s="56">
        <f t="shared" si="16"/>
        <v>19</v>
      </c>
      <c r="K204" s="63">
        <f t="shared" si="12"/>
        <v>1.31666666666667</v>
      </c>
      <c r="L204" s="65">
        <f>J204*0.5</f>
        <v>9.5</v>
      </c>
      <c r="M204" s="66"/>
      <c r="N204" s="56"/>
    </row>
    <row r="205" ht="20" customHeight="1" spans="1:14">
      <c r="A205" s="55">
        <f t="shared" si="15"/>
        <v>204</v>
      </c>
      <c r="B205" s="55">
        <v>105910</v>
      </c>
      <c r="C205" s="55" t="s">
        <v>490</v>
      </c>
      <c r="D205" s="55">
        <v>13199</v>
      </c>
      <c r="E205" s="55" t="s">
        <v>535</v>
      </c>
      <c r="F205" s="59" t="s">
        <v>983</v>
      </c>
      <c r="G205" s="56">
        <v>2</v>
      </c>
      <c r="H205" s="56">
        <v>60</v>
      </c>
      <c r="I205" s="58">
        <v>43</v>
      </c>
      <c r="J205" s="56">
        <f t="shared" si="16"/>
        <v>-17</v>
      </c>
      <c r="K205" s="63">
        <f t="shared" si="12"/>
        <v>0.716666666666667</v>
      </c>
      <c r="L205" s="64"/>
      <c r="M205" s="65">
        <f>J205*-1</f>
        <v>17</v>
      </c>
      <c r="N205" s="56"/>
    </row>
    <row r="206" ht="20" customHeight="1" spans="1:14">
      <c r="A206" s="55">
        <f t="shared" si="15"/>
        <v>205</v>
      </c>
      <c r="B206" s="55">
        <v>105910</v>
      </c>
      <c r="C206" s="55" t="s">
        <v>490</v>
      </c>
      <c r="D206" s="55">
        <v>12846</v>
      </c>
      <c r="E206" s="55" t="s">
        <v>535</v>
      </c>
      <c r="F206" s="55" t="s">
        <v>984</v>
      </c>
      <c r="G206" s="56">
        <v>2</v>
      </c>
      <c r="H206" s="56">
        <v>60</v>
      </c>
      <c r="I206" s="58">
        <v>73</v>
      </c>
      <c r="J206" s="56">
        <f t="shared" si="16"/>
        <v>13</v>
      </c>
      <c r="K206" s="63">
        <f t="shared" si="12"/>
        <v>1.21666666666667</v>
      </c>
      <c r="L206" s="65">
        <f>J206*0.5</f>
        <v>6.5</v>
      </c>
      <c r="M206" s="66"/>
      <c r="N206" s="56"/>
    </row>
    <row r="207" ht="20" customHeight="1" spans="1:14">
      <c r="A207" s="55">
        <f t="shared" si="15"/>
        <v>206</v>
      </c>
      <c r="B207" s="55">
        <v>106066</v>
      </c>
      <c r="C207" s="55" t="s">
        <v>490</v>
      </c>
      <c r="D207" s="55">
        <v>9669</v>
      </c>
      <c r="E207" s="55" t="s">
        <v>540</v>
      </c>
      <c r="F207" s="55" t="s">
        <v>985</v>
      </c>
      <c r="G207" s="56">
        <v>2</v>
      </c>
      <c r="H207" s="56">
        <v>60</v>
      </c>
      <c r="I207" s="58">
        <v>3</v>
      </c>
      <c r="J207" s="56"/>
      <c r="K207" s="63">
        <f t="shared" si="12"/>
        <v>0.05</v>
      </c>
      <c r="L207" s="64"/>
      <c r="M207" s="65"/>
      <c r="N207" s="56" t="s">
        <v>939</v>
      </c>
    </row>
    <row r="208" ht="20" customHeight="1" spans="1:14">
      <c r="A208" s="55">
        <f t="shared" si="15"/>
        <v>207</v>
      </c>
      <c r="B208" s="55">
        <v>106485</v>
      </c>
      <c r="C208" s="55" t="s">
        <v>490</v>
      </c>
      <c r="D208" s="55">
        <v>28053</v>
      </c>
      <c r="E208" s="55" t="s">
        <v>521</v>
      </c>
      <c r="F208" s="58" t="s">
        <v>986</v>
      </c>
      <c r="G208" s="56">
        <v>1</v>
      </c>
      <c r="H208" s="56">
        <v>30</v>
      </c>
      <c r="I208" s="58">
        <v>44</v>
      </c>
      <c r="J208" s="56">
        <f t="shared" ref="J208:J244" si="17">I208-H208</f>
        <v>14</v>
      </c>
      <c r="K208" s="63">
        <f t="shared" si="12"/>
        <v>1.46666666666667</v>
      </c>
      <c r="L208" s="65">
        <f>J208*0.5</f>
        <v>7</v>
      </c>
      <c r="M208" s="66"/>
      <c r="N208" s="56"/>
    </row>
    <row r="209" ht="20" customHeight="1" spans="1:14">
      <c r="A209" s="55">
        <f t="shared" si="15"/>
        <v>208</v>
      </c>
      <c r="B209" s="55">
        <v>106485</v>
      </c>
      <c r="C209" s="55" t="s">
        <v>490</v>
      </c>
      <c r="D209" s="55">
        <v>28391</v>
      </c>
      <c r="E209" s="55" t="s">
        <v>521</v>
      </c>
      <c r="F209" s="60" t="s">
        <v>987</v>
      </c>
      <c r="G209" s="56">
        <v>1</v>
      </c>
      <c r="H209" s="56">
        <v>30</v>
      </c>
      <c r="I209" s="58">
        <v>6</v>
      </c>
      <c r="J209" s="56">
        <f t="shared" si="17"/>
        <v>-24</v>
      </c>
      <c r="K209" s="63">
        <f t="shared" si="12"/>
        <v>0.2</v>
      </c>
      <c r="L209" s="64"/>
      <c r="M209" s="65">
        <f>J209*-1</f>
        <v>24</v>
      </c>
      <c r="N209" s="56"/>
    </row>
    <row r="210" ht="20" customHeight="1" spans="1:14">
      <c r="A210" s="55">
        <f t="shared" si="15"/>
        <v>209</v>
      </c>
      <c r="B210" s="55">
        <v>106865</v>
      </c>
      <c r="C210" s="55" t="s">
        <v>490</v>
      </c>
      <c r="D210" s="55">
        <v>10902</v>
      </c>
      <c r="E210" s="55" t="s">
        <v>549</v>
      </c>
      <c r="F210" s="59" t="s">
        <v>988</v>
      </c>
      <c r="G210" s="56">
        <v>1</v>
      </c>
      <c r="H210" s="56">
        <v>30</v>
      </c>
      <c r="I210" s="58">
        <v>28</v>
      </c>
      <c r="J210" s="56">
        <f t="shared" si="17"/>
        <v>-2</v>
      </c>
      <c r="K210" s="63">
        <f t="shared" si="12"/>
        <v>0.933333333333333</v>
      </c>
      <c r="L210" s="64"/>
      <c r="M210" s="65">
        <f>J210*-1</f>
        <v>2</v>
      </c>
      <c r="N210" s="56"/>
    </row>
    <row r="211" ht="20" customHeight="1" spans="1:14">
      <c r="A211" s="55">
        <f t="shared" si="15"/>
        <v>210</v>
      </c>
      <c r="B211" s="55">
        <v>106865</v>
      </c>
      <c r="C211" s="55" t="s">
        <v>490</v>
      </c>
      <c r="D211" s="58">
        <v>14303</v>
      </c>
      <c r="E211" s="55" t="s">
        <v>549</v>
      </c>
      <c r="F211" s="58" t="s">
        <v>989</v>
      </c>
      <c r="G211" s="56">
        <v>1</v>
      </c>
      <c r="H211" s="56">
        <v>30</v>
      </c>
      <c r="I211" s="58">
        <v>40</v>
      </c>
      <c r="J211" s="56">
        <f t="shared" si="17"/>
        <v>10</v>
      </c>
      <c r="K211" s="63">
        <f t="shared" si="12"/>
        <v>1.33333333333333</v>
      </c>
      <c r="L211" s="65">
        <f>J211*0.5</f>
        <v>5</v>
      </c>
      <c r="M211" s="66"/>
      <c r="N211" s="56"/>
    </row>
    <row r="212" ht="20" customHeight="1" spans="1:14">
      <c r="A212" s="55">
        <f t="shared" si="15"/>
        <v>211</v>
      </c>
      <c r="B212" s="55">
        <v>113299</v>
      </c>
      <c r="C212" s="55" t="s">
        <v>490</v>
      </c>
      <c r="D212" s="55">
        <v>14429</v>
      </c>
      <c r="E212" s="55" t="s">
        <v>492</v>
      </c>
      <c r="F212" s="55" t="s">
        <v>990</v>
      </c>
      <c r="G212" s="56">
        <v>2</v>
      </c>
      <c r="H212" s="56">
        <v>60</v>
      </c>
      <c r="I212" s="58">
        <v>38</v>
      </c>
      <c r="J212" s="56">
        <f t="shared" si="17"/>
        <v>-22</v>
      </c>
      <c r="K212" s="63">
        <f t="shared" si="12"/>
        <v>0.633333333333333</v>
      </c>
      <c r="L212" s="64"/>
      <c r="M212" s="65">
        <f>J212*-1</f>
        <v>22</v>
      </c>
      <c r="N212" s="56"/>
    </row>
    <row r="213" ht="20" customHeight="1" spans="1:14">
      <c r="A213" s="55">
        <f t="shared" si="15"/>
        <v>212</v>
      </c>
      <c r="B213" s="55">
        <v>113299</v>
      </c>
      <c r="C213" s="55" t="s">
        <v>490</v>
      </c>
      <c r="D213" s="55">
        <v>14470</v>
      </c>
      <c r="E213" s="55" t="s">
        <v>492</v>
      </c>
      <c r="F213" s="55" t="s">
        <v>991</v>
      </c>
      <c r="G213" s="56">
        <v>2</v>
      </c>
      <c r="H213" s="56">
        <v>60</v>
      </c>
      <c r="I213" s="58">
        <v>1</v>
      </c>
      <c r="J213" s="56">
        <f t="shared" si="17"/>
        <v>-59</v>
      </c>
      <c r="K213" s="63">
        <f t="shared" si="12"/>
        <v>0.0166666666666667</v>
      </c>
      <c r="L213" s="64"/>
      <c r="M213" s="65">
        <v>40</v>
      </c>
      <c r="N213" s="56"/>
    </row>
    <row r="214" ht="20" customHeight="1" spans="1:14">
      <c r="A214" s="55">
        <f t="shared" si="15"/>
        <v>213</v>
      </c>
      <c r="B214" s="55">
        <v>114685</v>
      </c>
      <c r="C214" s="55" t="s">
        <v>490</v>
      </c>
      <c r="D214" s="55">
        <v>4024</v>
      </c>
      <c r="E214" s="55" t="s">
        <v>544</v>
      </c>
      <c r="F214" s="59" t="s">
        <v>992</v>
      </c>
      <c r="G214" s="56">
        <v>3</v>
      </c>
      <c r="H214" s="56">
        <v>90</v>
      </c>
      <c r="I214" s="58">
        <v>114</v>
      </c>
      <c r="J214" s="56">
        <f t="shared" si="17"/>
        <v>24</v>
      </c>
      <c r="K214" s="63">
        <f t="shared" si="12"/>
        <v>1.26666666666667</v>
      </c>
      <c r="L214" s="65">
        <f>J214*0.5</f>
        <v>12</v>
      </c>
      <c r="M214" s="66"/>
      <c r="N214" s="56"/>
    </row>
    <row r="215" ht="20" customHeight="1" spans="1:14">
      <c r="A215" s="55">
        <f t="shared" si="15"/>
        <v>214</v>
      </c>
      <c r="B215" s="55">
        <v>114685</v>
      </c>
      <c r="C215" s="55" t="s">
        <v>490</v>
      </c>
      <c r="D215" s="55">
        <v>15255</v>
      </c>
      <c r="E215" s="55" t="s">
        <v>544</v>
      </c>
      <c r="F215" s="59" t="s">
        <v>993</v>
      </c>
      <c r="G215" s="56">
        <v>3</v>
      </c>
      <c r="H215" s="56">
        <v>90</v>
      </c>
      <c r="I215" s="58">
        <v>86</v>
      </c>
      <c r="J215" s="56">
        <f t="shared" si="17"/>
        <v>-4</v>
      </c>
      <c r="K215" s="63">
        <f t="shared" si="12"/>
        <v>0.955555555555556</v>
      </c>
      <c r="L215" s="64"/>
      <c r="M215" s="65">
        <f>J215*-1</f>
        <v>4</v>
      </c>
      <c r="N215" s="56"/>
    </row>
    <row r="216" ht="20" customHeight="1" spans="1:14">
      <c r="A216" s="55">
        <f t="shared" si="15"/>
        <v>215</v>
      </c>
      <c r="B216" s="57">
        <v>114685</v>
      </c>
      <c r="C216" s="55" t="s">
        <v>490</v>
      </c>
      <c r="D216" s="57">
        <v>990280</v>
      </c>
      <c r="E216" s="55" t="s">
        <v>544</v>
      </c>
      <c r="F216" s="57" t="s">
        <v>994</v>
      </c>
      <c r="G216" s="56">
        <v>3</v>
      </c>
      <c r="H216" s="56">
        <v>90</v>
      </c>
      <c r="I216" s="58">
        <v>79</v>
      </c>
      <c r="J216" s="56">
        <f t="shared" si="17"/>
        <v>-11</v>
      </c>
      <c r="K216" s="63">
        <f t="shared" si="12"/>
        <v>0.877777777777778</v>
      </c>
      <c r="L216" s="64"/>
      <c r="M216" s="65">
        <f>J216*-1</f>
        <v>11</v>
      </c>
      <c r="N216" s="56"/>
    </row>
    <row r="217" ht="20" customHeight="1" spans="1:14">
      <c r="A217" s="55">
        <f t="shared" si="15"/>
        <v>216</v>
      </c>
      <c r="B217" s="55">
        <v>116482</v>
      </c>
      <c r="C217" s="55" t="s">
        <v>490</v>
      </c>
      <c r="D217" s="55">
        <v>8386</v>
      </c>
      <c r="E217" s="55" t="s">
        <v>554</v>
      </c>
      <c r="F217" s="55" t="s">
        <v>995</v>
      </c>
      <c r="G217" s="56">
        <v>2</v>
      </c>
      <c r="H217" s="56">
        <v>60</v>
      </c>
      <c r="I217" s="58">
        <v>82</v>
      </c>
      <c r="J217" s="56">
        <f t="shared" si="17"/>
        <v>22</v>
      </c>
      <c r="K217" s="63">
        <f t="shared" ref="K217:K244" si="18">I217/H217</f>
        <v>1.36666666666667</v>
      </c>
      <c r="L217" s="65">
        <f>J217*0.5</f>
        <v>11</v>
      </c>
      <c r="M217" s="66"/>
      <c r="N217" s="56"/>
    </row>
    <row r="218" ht="20" customHeight="1" spans="1:14">
      <c r="A218" s="55">
        <f t="shared" si="15"/>
        <v>217</v>
      </c>
      <c r="B218" s="57">
        <v>116482</v>
      </c>
      <c r="C218" s="55" t="s">
        <v>490</v>
      </c>
      <c r="D218" s="57">
        <v>29498</v>
      </c>
      <c r="E218" s="55" t="s">
        <v>554</v>
      </c>
      <c r="F218" s="57" t="s">
        <v>996</v>
      </c>
      <c r="G218" s="56">
        <v>2</v>
      </c>
      <c r="H218" s="56">
        <v>60</v>
      </c>
      <c r="I218" s="58">
        <v>92</v>
      </c>
      <c r="J218" s="56">
        <f t="shared" si="17"/>
        <v>32</v>
      </c>
      <c r="K218" s="63">
        <f t="shared" si="18"/>
        <v>1.53333333333333</v>
      </c>
      <c r="L218" s="65">
        <f>J218*0.5</f>
        <v>16</v>
      </c>
      <c r="M218" s="66"/>
      <c r="N218" s="56"/>
    </row>
    <row r="219" ht="20" customHeight="1" spans="1:14">
      <c r="A219" s="55">
        <f t="shared" si="15"/>
        <v>218</v>
      </c>
      <c r="B219" s="55">
        <v>116919</v>
      </c>
      <c r="C219" s="55" t="s">
        <v>490</v>
      </c>
      <c r="D219" s="55">
        <v>14436</v>
      </c>
      <c r="E219" s="55" t="s">
        <v>564</v>
      </c>
      <c r="F219" s="59" t="s">
        <v>997</v>
      </c>
      <c r="G219" s="56">
        <v>3</v>
      </c>
      <c r="H219" s="56">
        <v>90</v>
      </c>
      <c r="I219" s="58">
        <v>181</v>
      </c>
      <c r="J219" s="56">
        <f t="shared" si="17"/>
        <v>91</v>
      </c>
      <c r="K219" s="63">
        <f t="shared" si="18"/>
        <v>2.01111111111111</v>
      </c>
      <c r="L219" s="65">
        <v>20</v>
      </c>
      <c r="M219" s="66"/>
      <c r="N219" s="56"/>
    </row>
    <row r="220" ht="20" customHeight="1" spans="1:14">
      <c r="A220" s="55">
        <f t="shared" si="15"/>
        <v>219</v>
      </c>
      <c r="B220" s="57">
        <v>117310</v>
      </c>
      <c r="C220" s="55" t="s">
        <v>490</v>
      </c>
      <c r="D220" s="55">
        <v>16120</v>
      </c>
      <c r="E220" s="55" t="s">
        <v>530</v>
      </c>
      <c r="F220" s="55" t="s">
        <v>998</v>
      </c>
      <c r="G220" s="56">
        <v>1</v>
      </c>
      <c r="H220" s="56">
        <v>30</v>
      </c>
      <c r="I220" s="58">
        <v>46</v>
      </c>
      <c r="J220" s="56">
        <f t="shared" si="17"/>
        <v>16</v>
      </c>
      <c r="K220" s="63">
        <f t="shared" si="18"/>
        <v>1.53333333333333</v>
      </c>
      <c r="L220" s="65">
        <f>J220*0.5</f>
        <v>8</v>
      </c>
      <c r="M220" s="66"/>
      <c r="N220" s="56"/>
    </row>
    <row r="221" ht="20" customHeight="1" spans="1:14">
      <c r="A221" s="55">
        <f t="shared" si="15"/>
        <v>220</v>
      </c>
      <c r="B221" s="55">
        <v>117310</v>
      </c>
      <c r="C221" s="55" t="s">
        <v>490</v>
      </c>
      <c r="D221" s="55">
        <v>16062</v>
      </c>
      <c r="E221" s="55" t="s">
        <v>530</v>
      </c>
      <c r="F221" s="59" t="s">
        <v>999</v>
      </c>
      <c r="G221" s="56">
        <v>1</v>
      </c>
      <c r="H221" s="56">
        <v>30</v>
      </c>
      <c r="I221" s="58">
        <v>11</v>
      </c>
      <c r="J221" s="56">
        <f t="shared" si="17"/>
        <v>-19</v>
      </c>
      <c r="K221" s="63">
        <f t="shared" si="18"/>
        <v>0.366666666666667</v>
      </c>
      <c r="L221" s="64"/>
      <c r="M221" s="65">
        <f>J221*-1</f>
        <v>19</v>
      </c>
      <c r="N221" s="56"/>
    </row>
    <row r="222" ht="20" customHeight="1" spans="1:14">
      <c r="A222" s="55">
        <f t="shared" si="15"/>
        <v>221</v>
      </c>
      <c r="B222" s="55">
        <v>119622</v>
      </c>
      <c r="C222" s="55" t="s">
        <v>490</v>
      </c>
      <c r="D222" s="55">
        <v>12163</v>
      </c>
      <c r="E222" s="55" t="s">
        <v>559</v>
      </c>
      <c r="F222" s="59" t="s">
        <v>1000</v>
      </c>
      <c r="G222" s="56">
        <v>1</v>
      </c>
      <c r="H222" s="56">
        <v>30</v>
      </c>
      <c r="I222" s="58">
        <v>62</v>
      </c>
      <c r="J222" s="56">
        <f t="shared" si="17"/>
        <v>32</v>
      </c>
      <c r="K222" s="63">
        <f t="shared" si="18"/>
        <v>2.06666666666667</v>
      </c>
      <c r="L222" s="65">
        <f>J222*0.5</f>
        <v>16</v>
      </c>
      <c r="M222" s="66"/>
      <c r="N222" s="56"/>
    </row>
    <row r="223" ht="20" customHeight="1" spans="1:14">
      <c r="A223" s="55">
        <f t="shared" si="15"/>
        <v>222</v>
      </c>
      <c r="B223" s="55">
        <v>119622</v>
      </c>
      <c r="C223" s="55" t="s">
        <v>490</v>
      </c>
      <c r="D223" s="55">
        <v>14453</v>
      </c>
      <c r="E223" s="55" t="s">
        <v>559</v>
      </c>
      <c r="F223" s="55" t="s">
        <v>1001</v>
      </c>
      <c r="G223" s="56">
        <v>1</v>
      </c>
      <c r="H223" s="56">
        <v>30</v>
      </c>
      <c r="I223" s="58">
        <v>28</v>
      </c>
      <c r="J223" s="56">
        <f t="shared" si="17"/>
        <v>-2</v>
      </c>
      <c r="K223" s="63">
        <f t="shared" si="18"/>
        <v>0.933333333333333</v>
      </c>
      <c r="L223" s="64"/>
      <c r="M223" s="65">
        <f>J223*-1</f>
        <v>2</v>
      </c>
      <c r="N223" s="56"/>
    </row>
    <row r="224" ht="20" customHeight="1" spans="1:14">
      <c r="A224" s="55">
        <f t="shared" si="15"/>
        <v>223</v>
      </c>
      <c r="B224" s="55">
        <v>2837</v>
      </c>
      <c r="C224" s="55" t="s">
        <v>574</v>
      </c>
      <c r="D224" s="55">
        <v>9138</v>
      </c>
      <c r="E224" s="55" t="s">
        <v>589</v>
      </c>
      <c r="F224" s="55" t="s">
        <v>1002</v>
      </c>
      <c r="G224" s="56">
        <v>1</v>
      </c>
      <c r="H224" s="56">
        <v>30</v>
      </c>
      <c r="I224" s="58">
        <v>35</v>
      </c>
      <c r="J224" s="56">
        <f t="shared" si="17"/>
        <v>5</v>
      </c>
      <c r="K224" s="63">
        <f t="shared" si="18"/>
        <v>1.16666666666667</v>
      </c>
      <c r="L224" s="65">
        <f>J224*0.5</f>
        <v>2.5</v>
      </c>
      <c r="M224" s="65"/>
      <c r="N224" s="56"/>
    </row>
    <row r="225" ht="20" customHeight="1" spans="1:14">
      <c r="A225" s="55">
        <f t="shared" si="15"/>
        <v>224</v>
      </c>
      <c r="B225" s="55">
        <v>2865</v>
      </c>
      <c r="C225" s="55" t="s">
        <v>574</v>
      </c>
      <c r="D225" s="55">
        <v>11619</v>
      </c>
      <c r="E225" s="55" t="s">
        <v>1003</v>
      </c>
      <c r="F225" s="55" t="s">
        <v>1004</v>
      </c>
      <c r="G225" s="56">
        <v>1</v>
      </c>
      <c r="H225" s="56">
        <v>30</v>
      </c>
      <c r="I225" s="58">
        <v>37</v>
      </c>
      <c r="J225" s="56">
        <f t="shared" si="17"/>
        <v>7</v>
      </c>
      <c r="K225" s="63">
        <f t="shared" si="18"/>
        <v>1.23333333333333</v>
      </c>
      <c r="L225" s="65">
        <f>J225*0.5</f>
        <v>3.5</v>
      </c>
      <c r="M225" s="66"/>
      <c r="N225" s="56"/>
    </row>
    <row r="226" ht="20" customHeight="1" spans="1:14">
      <c r="A226" s="55">
        <f t="shared" si="15"/>
        <v>225</v>
      </c>
      <c r="B226" s="55">
        <v>2865</v>
      </c>
      <c r="C226" s="55" t="s">
        <v>574</v>
      </c>
      <c r="D226" s="55">
        <v>12934</v>
      </c>
      <c r="E226" s="55" t="s">
        <v>1003</v>
      </c>
      <c r="F226" s="55" t="s">
        <v>1005</v>
      </c>
      <c r="G226" s="56">
        <v>1</v>
      </c>
      <c r="H226" s="56">
        <v>30</v>
      </c>
      <c r="I226" s="58">
        <v>47</v>
      </c>
      <c r="J226" s="56">
        <f t="shared" si="17"/>
        <v>17</v>
      </c>
      <c r="K226" s="63">
        <f t="shared" si="18"/>
        <v>1.56666666666667</v>
      </c>
      <c r="L226" s="65">
        <f>J226*0.5</f>
        <v>8.5</v>
      </c>
      <c r="M226" s="66"/>
      <c r="N226" s="56"/>
    </row>
    <row r="227" ht="20" customHeight="1" spans="1:14">
      <c r="A227" s="55">
        <f t="shared" si="15"/>
        <v>226</v>
      </c>
      <c r="B227" s="55">
        <v>2881</v>
      </c>
      <c r="C227" s="55" t="s">
        <v>574</v>
      </c>
      <c r="D227" s="55">
        <v>7011</v>
      </c>
      <c r="E227" s="55" t="s">
        <v>580</v>
      </c>
      <c r="F227" s="55" t="s">
        <v>1006</v>
      </c>
      <c r="G227" s="56">
        <v>1.5</v>
      </c>
      <c r="H227" s="56">
        <v>45</v>
      </c>
      <c r="I227" s="58">
        <v>35</v>
      </c>
      <c r="J227" s="56">
        <f t="shared" si="17"/>
        <v>-10</v>
      </c>
      <c r="K227" s="63">
        <f t="shared" si="18"/>
        <v>0.777777777777778</v>
      </c>
      <c r="L227" s="64"/>
      <c r="M227" s="65">
        <f t="shared" ref="M227:M232" si="19">J227*-1</f>
        <v>10</v>
      </c>
      <c r="N227" s="56"/>
    </row>
    <row r="228" ht="20" customHeight="1" spans="1:14">
      <c r="A228" s="55">
        <f t="shared" si="15"/>
        <v>227</v>
      </c>
      <c r="B228" s="55">
        <v>2881</v>
      </c>
      <c r="C228" s="55" t="s">
        <v>574</v>
      </c>
      <c r="D228" s="55">
        <v>11372</v>
      </c>
      <c r="E228" s="55" t="s">
        <v>580</v>
      </c>
      <c r="F228" s="55" t="s">
        <v>1007</v>
      </c>
      <c r="G228" s="56">
        <v>1.5</v>
      </c>
      <c r="H228" s="56">
        <v>45</v>
      </c>
      <c r="I228" s="58">
        <v>36</v>
      </c>
      <c r="J228" s="56">
        <f t="shared" si="17"/>
        <v>-9</v>
      </c>
      <c r="K228" s="63">
        <f t="shared" si="18"/>
        <v>0.8</v>
      </c>
      <c r="L228" s="64"/>
      <c r="M228" s="65">
        <f t="shared" si="19"/>
        <v>9</v>
      </c>
      <c r="N228" s="56"/>
    </row>
    <row r="229" ht="20" customHeight="1" spans="1:14">
      <c r="A229" s="55">
        <f t="shared" si="15"/>
        <v>228</v>
      </c>
      <c r="B229" s="55">
        <v>2881</v>
      </c>
      <c r="C229" s="55" t="s">
        <v>574</v>
      </c>
      <c r="D229" s="55">
        <v>14064</v>
      </c>
      <c r="E229" s="55" t="s">
        <v>580</v>
      </c>
      <c r="F229" s="55" t="s">
        <v>1008</v>
      </c>
      <c r="G229" s="56">
        <v>1.5</v>
      </c>
      <c r="H229" s="56">
        <v>45</v>
      </c>
      <c r="I229" s="58">
        <v>33</v>
      </c>
      <c r="J229" s="56">
        <f t="shared" si="17"/>
        <v>-12</v>
      </c>
      <c r="K229" s="63">
        <f t="shared" si="18"/>
        <v>0.733333333333333</v>
      </c>
      <c r="L229" s="64"/>
      <c r="M229" s="65">
        <f t="shared" si="19"/>
        <v>12</v>
      </c>
      <c r="N229" s="56"/>
    </row>
    <row r="230" ht="20" customHeight="1" spans="1:14">
      <c r="A230" s="55">
        <f t="shared" si="15"/>
        <v>229</v>
      </c>
      <c r="B230" s="55">
        <v>2881</v>
      </c>
      <c r="C230" s="55" t="s">
        <v>574</v>
      </c>
      <c r="D230" s="55">
        <v>5764</v>
      </c>
      <c r="E230" s="55" t="s">
        <v>580</v>
      </c>
      <c r="F230" s="55" t="s">
        <v>1009</v>
      </c>
      <c r="G230" s="56">
        <v>1.5</v>
      </c>
      <c r="H230" s="56">
        <v>45</v>
      </c>
      <c r="I230" s="58">
        <v>44</v>
      </c>
      <c r="J230" s="56">
        <f t="shared" si="17"/>
        <v>-1</v>
      </c>
      <c r="K230" s="63">
        <f t="shared" si="18"/>
        <v>0.977777777777778</v>
      </c>
      <c r="L230" s="64"/>
      <c r="M230" s="65">
        <f t="shared" si="19"/>
        <v>1</v>
      </c>
      <c r="N230" s="56"/>
    </row>
    <row r="231" ht="20" customHeight="1" spans="1:14">
      <c r="A231" s="55">
        <f t="shared" si="15"/>
        <v>230</v>
      </c>
      <c r="B231" s="55">
        <v>102564</v>
      </c>
      <c r="C231" s="55" t="s">
        <v>574</v>
      </c>
      <c r="D231" s="55">
        <v>4450</v>
      </c>
      <c r="E231" s="55" t="s">
        <v>576</v>
      </c>
      <c r="F231" s="55" t="s">
        <v>1010</v>
      </c>
      <c r="G231" s="56">
        <v>1</v>
      </c>
      <c r="H231" s="56">
        <v>30</v>
      </c>
      <c r="I231" s="58">
        <v>15</v>
      </c>
      <c r="J231" s="56">
        <f t="shared" si="17"/>
        <v>-15</v>
      </c>
      <c r="K231" s="63">
        <f t="shared" si="18"/>
        <v>0.5</v>
      </c>
      <c r="L231" s="64"/>
      <c r="M231" s="65">
        <f t="shared" si="19"/>
        <v>15</v>
      </c>
      <c r="N231" s="56"/>
    </row>
    <row r="232" ht="20" customHeight="1" spans="1:14">
      <c r="A232" s="55">
        <f t="shared" si="15"/>
        <v>231</v>
      </c>
      <c r="B232" s="55">
        <v>102564</v>
      </c>
      <c r="C232" s="55" t="s">
        <v>574</v>
      </c>
      <c r="D232" s="55">
        <v>11363</v>
      </c>
      <c r="E232" s="55" t="s">
        <v>576</v>
      </c>
      <c r="F232" s="55" t="s">
        <v>1011</v>
      </c>
      <c r="G232" s="56">
        <v>1</v>
      </c>
      <c r="H232" s="56">
        <v>30</v>
      </c>
      <c r="I232" s="58">
        <v>11</v>
      </c>
      <c r="J232" s="56">
        <f t="shared" si="17"/>
        <v>-19</v>
      </c>
      <c r="K232" s="63">
        <f t="shared" si="18"/>
        <v>0.366666666666667</v>
      </c>
      <c r="L232" s="64"/>
      <c r="M232" s="65">
        <f t="shared" si="19"/>
        <v>19</v>
      </c>
      <c r="N232" s="56"/>
    </row>
    <row r="233" ht="20" customHeight="1" spans="1:14">
      <c r="A233" s="55">
        <f t="shared" si="15"/>
        <v>232</v>
      </c>
      <c r="B233" s="55">
        <v>111400</v>
      </c>
      <c r="C233" s="55" t="s">
        <v>574</v>
      </c>
      <c r="D233" s="55">
        <v>4310</v>
      </c>
      <c r="E233" s="55" t="s">
        <v>1012</v>
      </c>
      <c r="F233" s="55" t="s">
        <v>1013</v>
      </c>
      <c r="G233" s="56"/>
      <c r="H233" s="56">
        <v>40</v>
      </c>
      <c r="I233" s="58">
        <v>51</v>
      </c>
      <c r="J233" s="56">
        <f t="shared" si="17"/>
        <v>11</v>
      </c>
      <c r="K233" s="63">
        <f t="shared" si="18"/>
        <v>1.275</v>
      </c>
      <c r="L233" s="65">
        <f>J233*0.5</f>
        <v>5.5</v>
      </c>
      <c r="M233" s="66"/>
      <c r="N233" s="56"/>
    </row>
    <row r="234" ht="20" customHeight="1" spans="1:14">
      <c r="A234" s="55">
        <f t="shared" si="15"/>
        <v>233</v>
      </c>
      <c r="B234" s="55">
        <v>111400</v>
      </c>
      <c r="C234" s="55" t="s">
        <v>574</v>
      </c>
      <c r="D234" s="55">
        <v>7645</v>
      </c>
      <c r="E234" s="55" t="s">
        <v>1012</v>
      </c>
      <c r="F234" s="55" t="s">
        <v>1014</v>
      </c>
      <c r="G234" s="56"/>
      <c r="H234" s="56">
        <v>40</v>
      </c>
      <c r="I234" s="58">
        <v>38</v>
      </c>
      <c r="J234" s="56">
        <f t="shared" si="17"/>
        <v>-2</v>
      </c>
      <c r="K234" s="63">
        <f t="shared" si="18"/>
        <v>0.95</v>
      </c>
      <c r="L234" s="64"/>
      <c r="M234" s="65">
        <f>J234*-1</f>
        <v>2</v>
      </c>
      <c r="N234" s="56"/>
    </row>
    <row r="235" ht="20" customHeight="1" spans="1:14">
      <c r="A235" s="55">
        <f t="shared" si="15"/>
        <v>234</v>
      </c>
      <c r="B235" s="55">
        <v>111400</v>
      </c>
      <c r="C235" s="55" t="s">
        <v>574</v>
      </c>
      <c r="D235" s="55">
        <v>11483</v>
      </c>
      <c r="E235" s="55" t="s">
        <v>1012</v>
      </c>
      <c r="F235" s="55" t="s">
        <v>1015</v>
      </c>
      <c r="G235" s="56"/>
      <c r="H235" s="56">
        <v>40</v>
      </c>
      <c r="I235" s="58">
        <v>19</v>
      </c>
      <c r="J235" s="56">
        <f t="shared" si="17"/>
        <v>-21</v>
      </c>
      <c r="K235" s="63">
        <f t="shared" si="18"/>
        <v>0.475</v>
      </c>
      <c r="L235" s="64"/>
      <c r="M235" s="65">
        <f>J235*-1</f>
        <v>21</v>
      </c>
      <c r="N235" s="56"/>
    </row>
    <row r="236" ht="20" customHeight="1" spans="1:14">
      <c r="A236" s="55">
        <f t="shared" si="15"/>
        <v>235</v>
      </c>
      <c r="B236" s="67">
        <v>2326</v>
      </c>
      <c r="C236" s="55" t="s">
        <v>599</v>
      </c>
      <c r="D236" s="67">
        <v>27822</v>
      </c>
      <c r="E236" s="56" t="s">
        <v>1016</v>
      </c>
      <c r="F236" s="68" t="s">
        <v>1017</v>
      </c>
      <c r="G236" s="56">
        <v>2</v>
      </c>
      <c r="H236" s="56">
        <v>60</v>
      </c>
      <c r="I236" s="58">
        <v>96</v>
      </c>
      <c r="J236" s="56">
        <f t="shared" si="17"/>
        <v>36</v>
      </c>
      <c r="K236" s="63">
        <f t="shared" si="18"/>
        <v>1.6</v>
      </c>
      <c r="L236" s="65">
        <f>J236*0.5</f>
        <v>18</v>
      </c>
      <c r="M236" s="66"/>
      <c r="N236" s="56"/>
    </row>
    <row r="237" ht="20" customHeight="1" spans="1:14">
      <c r="A237" s="55">
        <f t="shared" si="15"/>
        <v>236</v>
      </c>
      <c r="B237" s="55">
        <v>2409</v>
      </c>
      <c r="C237" s="55" t="s">
        <v>599</v>
      </c>
      <c r="D237" s="55">
        <v>12332</v>
      </c>
      <c r="E237" s="55" t="s">
        <v>649</v>
      </c>
      <c r="F237" s="59" t="s">
        <v>1018</v>
      </c>
      <c r="G237" s="56">
        <v>1</v>
      </c>
      <c r="H237" s="56">
        <v>30</v>
      </c>
      <c r="I237" s="58">
        <v>18</v>
      </c>
      <c r="J237" s="56">
        <f t="shared" si="17"/>
        <v>-12</v>
      </c>
      <c r="K237" s="63">
        <f t="shared" si="18"/>
        <v>0.6</v>
      </c>
      <c r="L237" s="64"/>
      <c r="M237" s="65">
        <f>J237*-1</f>
        <v>12</v>
      </c>
      <c r="N237" s="56"/>
    </row>
    <row r="238" ht="20" customHeight="1" spans="1:14">
      <c r="A238" s="55">
        <f t="shared" si="15"/>
        <v>237</v>
      </c>
      <c r="B238" s="55">
        <v>2409</v>
      </c>
      <c r="C238" s="55" t="s">
        <v>599</v>
      </c>
      <c r="D238" s="55">
        <v>15092</v>
      </c>
      <c r="E238" s="55" t="s">
        <v>649</v>
      </c>
      <c r="F238" s="59" t="s">
        <v>1019</v>
      </c>
      <c r="G238" s="56">
        <v>1</v>
      </c>
      <c r="H238" s="56">
        <v>30</v>
      </c>
      <c r="I238" s="58">
        <v>39</v>
      </c>
      <c r="J238" s="56">
        <f t="shared" si="17"/>
        <v>9</v>
      </c>
      <c r="K238" s="63">
        <f t="shared" si="18"/>
        <v>1.3</v>
      </c>
      <c r="L238" s="65">
        <f>J238*0.5</f>
        <v>4.5</v>
      </c>
      <c r="M238" s="66"/>
      <c r="N238" s="56"/>
    </row>
    <row r="239" ht="20" customHeight="1" spans="1:14">
      <c r="A239" s="55">
        <f t="shared" si="15"/>
        <v>238</v>
      </c>
      <c r="B239" s="55">
        <v>2422</v>
      </c>
      <c r="C239" s="55" t="s">
        <v>599</v>
      </c>
      <c r="D239" s="55">
        <v>14404</v>
      </c>
      <c r="E239" s="55" t="s">
        <v>683</v>
      </c>
      <c r="F239" s="59" t="s">
        <v>1020</v>
      </c>
      <c r="G239" s="56">
        <v>1</v>
      </c>
      <c r="H239" s="56">
        <v>30</v>
      </c>
      <c r="I239" s="58">
        <v>29</v>
      </c>
      <c r="J239" s="56">
        <f t="shared" si="17"/>
        <v>-1</v>
      </c>
      <c r="K239" s="63">
        <f t="shared" si="18"/>
        <v>0.966666666666667</v>
      </c>
      <c r="L239" s="64"/>
      <c r="M239" s="65">
        <f>J239*-1</f>
        <v>1</v>
      </c>
      <c r="N239" s="56"/>
    </row>
    <row r="240" ht="20" customHeight="1" spans="1:14">
      <c r="A240" s="55">
        <f t="shared" si="15"/>
        <v>239</v>
      </c>
      <c r="B240" s="55">
        <v>2422</v>
      </c>
      <c r="C240" s="55" t="s">
        <v>599</v>
      </c>
      <c r="D240" s="55">
        <v>15043</v>
      </c>
      <c r="E240" s="55" t="s">
        <v>683</v>
      </c>
      <c r="F240" s="59" t="s">
        <v>1021</v>
      </c>
      <c r="G240" s="56">
        <v>1</v>
      </c>
      <c r="H240" s="56">
        <v>30</v>
      </c>
      <c r="I240" s="58">
        <v>22</v>
      </c>
      <c r="J240" s="56">
        <f t="shared" si="17"/>
        <v>-8</v>
      </c>
      <c r="K240" s="63">
        <f t="shared" si="18"/>
        <v>0.733333333333333</v>
      </c>
      <c r="L240" s="64"/>
      <c r="M240" s="65">
        <f>J240*-1</f>
        <v>8</v>
      </c>
      <c r="N240" s="56"/>
    </row>
    <row r="241" ht="20" customHeight="1" spans="1:14">
      <c r="A241" s="55">
        <f t="shared" si="15"/>
        <v>240</v>
      </c>
      <c r="B241" s="57">
        <v>2422</v>
      </c>
      <c r="C241" s="55" t="s">
        <v>599</v>
      </c>
      <c r="D241" s="57">
        <v>10586</v>
      </c>
      <c r="E241" s="55" t="s">
        <v>683</v>
      </c>
      <c r="F241" s="57" t="s">
        <v>1022</v>
      </c>
      <c r="G241" s="56">
        <v>1</v>
      </c>
      <c r="H241" s="56">
        <v>30</v>
      </c>
      <c r="I241" s="58">
        <v>62</v>
      </c>
      <c r="J241" s="56">
        <f t="shared" si="17"/>
        <v>32</v>
      </c>
      <c r="K241" s="63">
        <f t="shared" si="18"/>
        <v>2.06666666666667</v>
      </c>
      <c r="L241" s="65">
        <f>J241*0.5</f>
        <v>16</v>
      </c>
      <c r="M241" s="66"/>
      <c r="N241" s="56"/>
    </row>
    <row r="242" ht="20" customHeight="1" spans="1:14">
      <c r="A242" s="55">
        <f t="shared" si="15"/>
        <v>241</v>
      </c>
      <c r="B242" s="55">
        <v>2451</v>
      </c>
      <c r="C242" s="55" t="s">
        <v>599</v>
      </c>
      <c r="D242" s="55">
        <v>6830</v>
      </c>
      <c r="E242" s="55" t="s">
        <v>601</v>
      </c>
      <c r="F242" s="59" t="s">
        <v>1023</v>
      </c>
      <c r="G242" s="56">
        <v>2</v>
      </c>
      <c r="H242" s="56">
        <v>60</v>
      </c>
      <c r="I242" s="58">
        <v>24</v>
      </c>
      <c r="J242" s="56">
        <f t="shared" si="17"/>
        <v>-36</v>
      </c>
      <c r="K242" s="63">
        <f t="shared" si="18"/>
        <v>0.4</v>
      </c>
      <c r="L242" s="64"/>
      <c r="M242" s="65">
        <f>J242*-1</f>
        <v>36</v>
      </c>
      <c r="N242" s="56"/>
    </row>
    <row r="243" ht="20" customHeight="1" spans="1:14">
      <c r="A243" s="55">
        <f t="shared" si="15"/>
        <v>242</v>
      </c>
      <c r="B243" s="55">
        <v>2451</v>
      </c>
      <c r="C243" s="55" t="s">
        <v>599</v>
      </c>
      <c r="D243" s="55">
        <v>6831</v>
      </c>
      <c r="E243" s="55" t="s">
        <v>601</v>
      </c>
      <c r="F243" s="59" t="s">
        <v>1024</v>
      </c>
      <c r="G243" s="56">
        <v>2</v>
      </c>
      <c r="H243" s="56">
        <v>60</v>
      </c>
      <c r="I243" s="58">
        <v>34</v>
      </c>
      <c r="J243" s="56">
        <f t="shared" si="17"/>
        <v>-26</v>
      </c>
      <c r="K243" s="63">
        <f t="shared" si="18"/>
        <v>0.566666666666667</v>
      </c>
      <c r="L243" s="64"/>
      <c r="M243" s="65">
        <f>J243*-1</f>
        <v>26</v>
      </c>
      <c r="N243" s="56"/>
    </row>
    <row r="244" ht="20" customHeight="1" spans="1:14">
      <c r="A244" s="55">
        <f t="shared" si="15"/>
        <v>243</v>
      </c>
      <c r="B244" s="57">
        <v>2466</v>
      </c>
      <c r="C244" s="55" t="s">
        <v>599</v>
      </c>
      <c r="D244" s="57">
        <v>29177</v>
      </c>
      <c r="E244" s="55" t="s">
        <v>625</v>
      </c>
      <c r="F244" s="57" t="s">
        <v>1025</v>
      </c>
      <c r="G244" s="56">
        <v>1.5</v>
      </c>
      <c r="H244" s="56">
        <v>45</v>
      </c>
      <c r="I244" s="58">
        <v>41</v>
      </c>
      <c r="J244" s="56">
        <f t="shared" si="17"/>
        <v>-4</v>
      </c>
      <c r="K244" s="63">
        <f t="shared" si="18"/>
        <v>0.911111111111111</v>
      </c>
      <c r="L244" s="64"/>
      <c r="M244" s="65">
        <f>J244*-1</f>
        <v>4</v>
      </c>
      <c r="N244" s="56"/>
    </row>
    <row r="245" ht="20" customHeight="1" spans="1:14">
      <c r="A245" s="55">
        <f t="shared" si="15"/>
        <v>244</v>
      </c>
      <c r="B245" s="55">
        <v>2466</v>
      </c>
      <c r="C245" s="55" t="s">
        <v>599</v>
      </c>
      <c r="D245" s="55">
        <v>11453</v>
      </c>
      <c r="E245" s="55" t="s">
        <v>625</v>
      </c>
      <c r="F245" s="59" t="s">
        <v>1026</v>
      </c>
      <c r="G245" s="56">
        <v>1.5</v>
      </c>
      <c r="H245" s="56">
        <v>45</v>
      </c>
      <c r="I245" s="58"/>
      <c r="J245" s="56"/>
      <c r="K245" s="63"/>
      <c r="L245" s="64"/>
      <c r="M245" s="66"/>
      <c r="N245" s="56"/>
    </row>
    <row r="246" ht="20" customHeight="1" spans="1:14">
      <c r="A246" s="55">
        <f t="shared" si="15"/>
        <v>245</v>
      </c>
      <c r="B246" s="55">
        <v>2466</v>
      </c>
      <c r="C246" s="55" t="s">
        <v>599</v>
      </c>
      <c r="D246" s="55">
        <v>10177</v>
      </c>
      <c r="E246" s="55" t="s">
        <v>625</v>
      </c>
      <c r="F246" s="59" t="s">
        <v>1027</v>
      </c>
      <c r="G246" s="56">
        <v>1.5</v>
      </c>
      <c r="H246" s="56">
        <v>45</v>
      </c>
      <c r="I246" s="58">
        <v>44</v>
      </c>
      <c r="J246" s="56">
        <f t="shared" ref="J246:J309" si="20">I246-H246</f>
        <v>-1</v>
      </c>
      <c r="K246" s="63">
        <f t="shared" ref="K246:K309" si="21">I246/H246</f>
        <v>0.977777777777778</v>
      </c>
      <c r="L246" s="64"/>
      <c r="M246" s="65">
        <f>J246*-1</f>
        <v>1</v>
      </c>
      <c r="N246" s="56"/>
    </row>
    <row r="247" ht="20" customHeight="1" spans="1:14">
      <c r="A247" s="55">
        <f t="shared" si="15"/>
        <v>246</v>
      </c>
      <c r="B247" s="55">
        <v>2466</v>
      </c>
      <c r="C247" s="55" t="s">
        <v>599</v>
      </c>
      <c r="D247" s="55">
        <v>4086</v>
      </c>
      <c r="E247" s="55" t="s">
        <v>625</v>
      </c>
      <c r="F247" s="55" t="s">
        <v>1028</v>
      </c>
      <c r="G247" s="56">
        <v>1.5</v>
      </c>
      <c r="H247" s="56">
        <v>45</v>
      </c>
      <c r="I247" s="58">
        <v>59</v>
      </c>
      <c r="J247" s="56">
        <f t="shared" si="20"/>
        <v>14</v>
      </c>
      <c r="K247" s="63">
        <f t="shared" si="21"/>
        <v>1.31111111111111</v>
      </c>
      <c r="L247" s="65">
        <f>J247*0.5</f>
        <v>7</v>
      </c>
      <c r="M247" s="66"/>
      <c r="N247" s="56"/>
    </row>
    <row r="248" ht="20" customHeight="1" spans="1:14">
      <c r="A248" s="55">
        <f t="shared" si="15"/>
        <v>247</v>
      </c>
      <c r="B248" s="55">
        <v>2714</v>
      </c>
      <c r="C248" s="55" t="s">
        <v>599</v>
      </c>
      <c r="D248" s="55">
        <v>11382</v>
      </c>
      <c r="E248" s="55" t="s">
        <v>620</v>
      </c>
      <c r="F248" s="59" t="s">
        <v>1029</v>
      </c>
      <c r="G248" s="56">
        <v>1.5</v>
      </c>
      <c r="H248" s="56">
        <v>45</v>
      </c>
      <c r="I248" s="58">
        <v>41</v>
      </c>
      <c r="J248" s="56">
        <f t="shared" si="20"/>
        <v>-4</v>
      </c>
      <c r="K248" s="63">
        <f t="shared" si="21"/>
        <v>0.911111111111111</v>
      </c>
      <c r="L248" s="64"/>
      <c r="M248" s="65">
        <f>J248*-1</f>
        <v>4</v>
      </c>
      <c r="N248" s="56"/>
    </row>
    <row r="249" ht="20" customHeight="1" spans="1:14">
      <c r="A249" s="55">
        <f t="shared" si="15"/>
        <v>248</v>
      </c>
      <c r="B249" s="55">
        <v>2714</v>
      </c>
      <c r="C249" s="55" t="s">
        <v>599</v>
      </c>
      <c r="D249" s="55">
        <v>9749</v>
      </c>
      <c r="E249" s="55" t="s">
        <v>620</v>
      </c>
      <c r="F249" s="59" t="s">
        <v>1030</v>
      </c>
      <c r="G249" s="56">
        <v>1.5</v>
      </c>
      <c r="H249" s="56">
        <v>45</v>
      </c>
      <c r="I249" s="58">
        <v>26</v>
      </c>
      <c r="J249" s="56">
        <f t="shared" si="20"/>
        <v>-19</v>
      </c>
      <c r="K249" s="63">
        <f t="shared" si="21"/>
        <v>0.577777777777778</v>
      </c>
      <c r="L249" s="64"/>
      <c r="M249" s="65">
        <f>J249*-1</f>
        <v>19</v>
      </c>
      <c r="N249" s="56"/>
    </row>
    <row r="250" ht="20" customHeight="1" spans="1:14">
      <c r="A250" s="55">
        <f t="shared" si="15"/>
        <v>249</v>
      </c>
      <c r="B250" s="55">
        <v>2757</v>
      </c>
      <c r="C250" s="55" t="s">
        <v>599</v>
      </c>
      <c r="D250" s="55">
        <v>7006</v>
      </c>
      <c r="E250" s="55" t="s">
        <v>659</v>
      </c>
      <c r="F250" s="59" t="s">
        <v>1031</v>
      </c>
      <c r="G250" s="56">
        <v>2</v>
      </c>
      <c r="H250" s="56">
        <v>60</v>
      </c>
      <c r="I250" s="58">
        <v>61</v>
      </c>
      <c r="J250" s="56">
        <f t="shared" si="20"/>
        <v>1</v>
      </c>
      <c r="K250" s="63">
        <f t="shared" si="21"/>
        <v>1.01666666666667</v>
      </c>
      <c r="L250" s="65">
        <f>J250*0.5</f>
        <v>0.5</v>
      </c>
      <c r="M250" s="66"/>
      <c r="N250" s="56"/>
    </row>
    <row r="251" ht="20" customHeight="1" spans="1:14">
      <c r="A251" s="55">
        <f t="shared" si="15"/>
        <v>250</v>
      </c>
      <c r="B251" s="55">
        <v>2757</v>
      </c>
      <c r="C251" s="55" t="s">
        <v>599</v>
      </c>
      <c r="D251" s="55">
        <v>27604</v>
      </c>
      <c r="E251" s="55" t="s">
        <v>659</v>
      </c>
      <c r="F251" s="58" t="s">
        <v>1032</v>
      </c>
      <c r="G251" s="56">
        <v>2</v>
      </c>
      <c r="H251" s="56">
        <v>60</v>
      </c>
      <c r="I251" s="58">
        <v>93</v>
      </c>
      <c r="J251" s="56">
        <f t="shared" si="20"/>
        <v>33</v>
      </c>
      <c r="K251" s="63">
        <f t="shared" si="21"/>
        <v>1.55</v>
      </c>
      <c r="L251" s="65">
        <f>J251*0.5</f>
        <v>16.5</v>
      </c>
      <c r="M251" s="66"/>
      <c r="N251" s="56"/>
    </row>
    <row r="252" ht="20" customHeight="1" spans="1:14">
      <c r="A252" s="55">
        <f t="shared" si="15"/>
        <v>251</v>
      </c>
      <c r="B252" s="55">
        <v>2757</v>
      </c>
      <c r="C252" s="55" t="s">
        <v>599</v>
      </c>
      <c r="D252" s="55">
        <v>16417</v>
      </c>
      <c r="E252" s="55" t="s">
        <v>659</v>
      </c>
      <c r="F252" s="55" t="s">
        <v>1033</v>
      </c>
      <c r="G252" s="56">
        <v>2</v>
      </c>
      <c r="H252" s="56">
        <v>60</v>
      </c>
      <c r="I252" s="58">
        <v>38</v>
      </c>
      <c r="J252" s="56">
        <f t="shared" si="20"/>
        <v>-22</v>
      </c>
      <c r="K252" s="63">
        <f t="shared" si="21"/>
        <v>0.633333333333333</v>
      </c>
      <c r="L252" s="64"/>
      <c r="M252" s="65">
        <f>J252*-1</f>
        <v>22</v>
      </c>
      <c r="N252" s="56"/>
    </row>
    <row r="253" ht="20" customHeight="1" spans="1:14">
      <c r="A253" s="55">
        <f t="shared" si="15"/>
        <v>252</v>
      </c>
      <c r="B253" s="55">
        <v>2778</v>
      </c>
      <c r="C253" s="55" t="s">
        <v>599</v>
      </c>
      <c r="D253" s="55">
        <v>5457</v>
      </c>
      <c r="E253" s="55" t="s">
        <v>615</v>
      </c>
      <c r="F253" s="59" t="s">
        <v>1034</v>
      </c>
      <c r="G253" s="56">
        <v>2</v>
      </c>
      <c r="H253" s="56">
        <v>60</v>
      </c>
      <c r="I253" s="58">
        <v>42</v>
      </c>
      <c r="J253" s="56">
        <f t="shared" si="20"/>
        <v>-18</v>
      </c>
      <c r="K253" s="63">
        <f t="shared" si="21"/>
        <v>0.7</v>
      </c>
      <c r="L253" s="64"/>
      <c r="M253" s="65">
        <f>J253*-1</f>
        <v>18</v>
      </c>
      <c r="N253" s="56"/>
    </row>
    <row r="254" ht="20" customHeight="1" spans="1:14">
      <c r="A254" s="55">
        <f t="shared" si="15"/>
        <v>253</v>
      </c>
      <c r="B254" s="55">
        <v>2778</v>
      </c>
      <c r="C254" s="55" t="s">
        <v>599</v>
      </c>
      <c r="D254" s="55">
        <v>10186</v>
      </c>
      <c r="E254" s="55" t="s">
        <v>615</v>
      </c>
      <c r="F254" s="59" t="s">
        <v>1035</v>
      </c>
      <c r="G254" s="56">
        <v>2</v>
      </c>
      <c r="H254" s="56">
        <v>60</v>
      </c>
      <c r="I254" s="58">
        <v>46</v>
      </c>
      <c r="J254" s="56">
        <f t="shared" si="20"/>
        <v>-14</v>
      </c>
      <c r="K254" s="63">
        <f t="shared" si="21"/>
        <v>0.766666666666667</v>
      </c>
      <c r="L254" s="64"/>
      <c r="M254" s="65">
        <f>J254*-1</f>
        <v>14</v>
      </c>
      <c r="N254" s="56"/>
    </row>
    <row r="255" ht="20" customHeight="1" spans="1:14">
      <c r="A255" s="55">
        <f t="shared" si="15"/>
        <v>254</v>
      </c>
      <c r="B255" s="55">
        <v>2797</v>
      </c>
      <c r="C255" s="55" t="s">
        <v>599</v>
      </c>
      <c r="D255" s="55">
        <v>5527</v>
      </c>
      <c r="E255" s="55" t="s">
        <v>611</v>
      </c>
      <c r="F255" s="59" t="s">
        <v>1036</v>
      </c>
      <c r="G255" s="56">
        <v>1.5</v>
      </c>
      <c r="H255" s="56">
        <v>45</v>
      </c>
      <c r="I255" s="58">
        <v>36</v>
      </c>
      <c r="J255" s="56">
        <f t="shared" si="20"/>
        <v>-9</v>
      </c>
      <c r="K255" s="63">
        <f t="shared" si="21"/>
        <v>0.8</v>
      </c>
      <c r="L255" s="64"/>
      <c r="M255" s="65">
        <f>J255*-1</f>
        <v>9</v>
      </c>
      <c r="N255" s="56"/>
    </row>
    <row r="256" ht="20" customHeight="1" spans="1:14">
      <c r="A256" s="55">
        <f t="shared" si="15"/>
        <v>255</v>
      </c>
      <c r="B256" s="55">
        <v>2797</v>
      </c>
      <c r="C256" s="55" t="s">
        <v>599</v>
      </c>
      <c r="D256" s="55">
        <v>7917</v>
      </c>
      <c r="E256" s="55" t="s">
        <v>611</v>
      </c>
      <c r="F256" s="59" t="s">
        <v>1037</v>
      </c>
      <c r="G256" s="56">
        <v>1.5</v>
      </c>
      <c r="H256" s="56">
        <v>45</v>
      </c>
      <c r="I256" s="58">
        <v>16</v>
      </c>
      <c r="J256" s="56">
        <f t="shared" si="20"/>
        <v>-29</v>
      </c>
      <c r="K256" s="63">
        <f t="shared" si="21"/>
        <v>0.355555555555556</v>
      </c>
      <c r="L256" s="64"/>
      <c r="M256" s="65">
        <f>J256*-1</f>
        <v>29</v>
      </c>
      <c r="N256" s="56"/>
    </row>
    <row r="257" ht="20" customHeight="1" spans="1:14">
      <c r="A257" s="55">
        <f t="shared" si="15"/>
        <v>256</v>
      </c>
      <c r="B257" s="55">
        <v>2802</v>
      </c>
      <c r="C257" s="55" t="s">
        <v>599</v>
      </c>
      <c r="D257" s="55">
        <v>12462</v>
      </c>
      <c r="E257" s="55" t="s">
        <v>1038</v>
      </c>
      <c r="F257" s="59" t="s">
        <v>1039</v>
      </c>
      <c r="G257" s="56">
        <v>3</v>
      </c>
      <c r="H257" s="56">
        <v>90</v>
      </c>
      <c r="I257" s="58">
        <v>106</v>
      </c>
      <c r="J257" s="56">
        <f t="shared" si="20"/>
        <v>16</v>
      </c>
      <c r="K257" s="63">
        <f t="shared" si="21"/>
        <v>1.17777777777778</v>
      </c>
      <c r="L257" s="65">
        <f>J257*0.5</f>
        <v>8</v>
      </c>
      <c r="M257" s="66"/>
      <c r="N257" s="56"/>
    </row>
    <row r="258" ht="20" customHeight="1" spans="1:14">
      <c r="A258" s="55">
        <f t="shared" ref="A258:A321" si="22">ROW()-1</f>
        <v>257</v>
      </c>
      <c r="B258" s="55">
        <v>2802</v>
      </c>
      <c r="C258" s="55" t="s">
        <v>599</v>
      </c>
      <c r="D258" s="55">
        <v>16061</v>
      </c>
      <c r="E258" s="55" t="s">
        <v>1038</v>
      </c>
      <c r="F258" s="59" t="s">
        <v>1040</v>
      </c>
      <c r="G258" s="56">
        <v>3</v>
      </c>
      <c r="H258" s="56">
        <v>90</v>
      </c>
      <c r="I258" s="58">
        <v>111</v>
      </c>
      <c r="J258" s="56">
        <f t="shared" si="20"/>
        <v>21</v>
      </c>
      <c r="K258" s="63">
        <f t="shared" si="21"/>
        <v>1.23333333333333</v>
      </c>
      <c r="L258" s="65">
        <f>J258*0.5</f>
        <v>10.5</v>
      </c>
      <c r="M258" s="66"/>
      <c r="N258" s="56"/>
    </row>
    <row r="259" ht="20" customHeight="1" spans="1:14">
      <c r="A259" s="55">
        <f t="shared" si="22"/>
        <v>258</v>
      </c>
      <c r="B259" s="55">
        <v>2804</v>
      </c>
      <c r="C259" s="55" t="s">
        <v>599</v>
      </c>
      <c r="D259" s="55">
        <v>10907</v>
      </c>
      <c r="E259" s="55" t="s">
        <v>688</v>
      </c>
      <c r="F259" s="59" t="s">
        <v>1041</v>
      </c>
      <c r="G259" s="56">
        <v>1</v>
      </c>
      <c r="H259" s="56">
        <v>30</v>
      </c>
      <c r="I259" s="58">
        <v>26</v>
      </c>
      <c r="J259" s="56">
        <f t="shared" si="20"/>
        <v>-4</v>
      </c>
      <c r="K259" s="63">
        <f t="shared" si="21"/>
        <v>0.866666666666667</v>
      </c>
      <c r="L259" s="64"/>
      <c r="M259" s="65">
        <f>J259*-1</f>
        <v>4</v>
      </c>
      <c r="N259" s="56"/>
    </row>
    <row r="260" ht="20" customHeight="1" spans="1:14">
      <c r="A260" s="55">
        <f t="shared" si="22"/>
        <v>259</v>
      </c>
      <c r="B260" s="55">
        <v>2804</v>
      </c>
      <c r="C260" s="55" t="s">
        <v>599</v>
      </c>
      <c r="D260" s="55">
        <v>11964</v>
      </c>
      <c r="E260" s="55" t="s">
        <v>688</v>
      </c>
      <c r="F260" s="59" t="s">
        <v>1042</v>
      </c>
      <c r="G260" s="56">
        <v>1</v>
      </c>
      <c r="H260" s="56">
        <v>30</v>
      </c>
      <c r="I260" s="58">
        <v>51</v>
      </c>
      <c r="J260" s="56">
        <f t="shared" si="20"/>
        <v>21</v>
      </c>
      <c r="K260" s="63">
        <f t="shared" si="21"/>
        <v>1.7</v>
      </c>
      <c r="L260" s="65">
        <f>J260*0.5</f>
        <v>10.5</v>
      </c>
      <c r="M260" s="66"/>
      <c r="N260" s="56"/>
    </row>
    <row r="261" ht="20" customHeight="1" spans="1:14">
      <c r="A261" s="55">
        <f t="shared" si="22"/>
        <v>260</v>
      </c>
      <c r="B261" s="55">
        <v>2808</v>
      </c>
      <c r="C261" s="55" t="s">
        <v>599</v>
      </c>
      <c r="D261" s="55">
        <v>12454</v>
      </c>
      <c r="E261" s="55" t="s">
        <v>630</v>
      </c>
      <c r="F261" s="59" t="s">
        <v>1043</v>
      </c>
      <c r="G261" s="56">
        <v>2</v>
      </c>
      <c r="H261" s="56">
        <v>60</v>
      </c>
      <c r="I261" s="58">
        <v>47</v>
      </c>
      <c r="J261" s="56">
        <f t="shared" si="20"/>
        <v>-13</v>
      </c>
      <c r="K261" s="63">
        <f t="shared" si="21"/>
        <v>0.783333333333333</v>
      </c>
      <c r="L261" s="64"/>
      <c r="M261" s="65">
        <f>J261*-1</f>
        <v>13</v>
      </c>
      <c r="N261" s="56"/>
    </row>
    <row r="262" ht="20" customHeight="1" spans="1:14">
      <c r="A262" s="55">
        <f t="shared" si="22"/>
        <v>261</v>
      </c>
      <c r="B262" s="55">
        <v>2808</v>
      </c>
      <c r="C262" s="55" t="s">
        <v>599</v>
      </c>
      <c r="D262" s="55">
        <v>12669</v>
      </c>
      <c r="E262" s="55" t="s">
        <v>630</v>
      </c>
      <c r="F262" s="59" t="s">
        <v>1044</v>
      </c>
      <c r="G262" s="56">
        <v>2</v>
      </c>
      <c r="H262" s="56">
        <v>60</v>
      </c>
      <c r="I262" s="58">
        <v>52</v>
      </c>
      <c r="J262" s="56">
        <f t="shared" si="20"/>
        <v>-8</v>
      </c>
      <c r="K262" s="63">
        <f t="shared" si="21"/>
        <v>0.866666666666667</v>
      </c>
      <c r="L262" s="64"/>
      <c r="M262" s="65">
        <f>J262*-1</f>
        <v>8</v>
      </c>
      <c r="N262" s="56"/>
    </row>
    <row r="263" ht="20" customHeight="1" spans="1:14">
      <c r="A263" s="55">
        <f t="shared" si="22"/>
        <v>262</v>
      </c>
      <c r="B263" s="55">
        <v>2816</v>
      </c>
      <c r="C263" s="55" t="s">
        <v>599</v>
      </c>
      <c r="D263" s="55">
        <v>15726</v>
      </c>
      <c r="E263" s="55" t="s">
        <v>671</v>
      </c>
      <c r="F263" s="59" t="s">
        <v>1045</v>
      </c>
      <c r="G263" s="56">
        <v>1.5</v>
      </c>
      <c r="H263" s="56">
        <v>45</v>
      </c>
      <c r="I263" s="58">
        <v>50</v>
      </c>
      <c r="J263" s="56">
        <f t="shared" si="20"/>
        <v>5</v>
      </c>
      <c r="K263" s="63">
        <f t="shared" si="21"/>
        <v>1.11111111111111</v>
      </c>
      <c r="L263" s="65">
        <f t="shared" ref="L263:L268" si="23">J263*0.5</f>
        <v>2.5</v>
      </c>
      <c r="M263" s="66"/>
      <c r="N263" s="56"/>
    </row>
    <row r="264" ht="20" customHeight="1" spans="1:14">
      <c r="A264" s="55">
        <f t="shared" si="22"/>
        <v>263</v>
      </c>
      <c r="B264" s="57">
        <v>2816</v>
      </c>
      <c r="C264" s="55" t="s">
        <v>599</v>
      </c>
      <c r="D264" s="57">
        <v>28797</v>
      </c>
      <c r="E264" s="55" t="s">
        <v>671</v>
      </c>
      <c r="F264" s="57" t="s">
        <v>1046</v>
      </c>
      <c r="G264" s="56">
        <v>1.5</v>
      </c>
      <c r="H264" s="56">
        <v>45</v>
      </c>
      <c r="I264" s="58">
        <v>55</v>
      </c>
      <c r="J264" s="56">
        <f t="shared" si="20"/>
        <v>10</v>
      </c>
      <c r="K264" s="63">
        <f t="shared" si="21"/>
        <v>1.22222222222222</v>
      </c>
      <c r="L264" s="65">
        <f t="shared" si="23"/>
        <v>5</v>
      </c>
      <c r="M264" s="66"/>
      <c r="N264" s="56"/>
    </row>
    <row r="265" ht="20" customHeight="1" spans="1:14">
      <c r="A265" s="55">
        <f t="shared" si="22"/>
        <v>264</v>
      </c>
      <c r="B265" s="55">
        <v>2819</v>
      </c>
      <c r="C265" s="55" t="s">
        <v>599</v>
      </c>
      <c r="D265" s="55">
        <v>13304</v>
      </c>
      <c r="E265" s="55" t="s">
        <v>693</v>
      </c>
      <c r="F265" s="55" t="s">
        <v>1047</v>
      </c>
      <c r="G265" s="56">
        <v>1</v>
      </c>
      <c r="H265" s="56">
        <v>30</v>
      </c>
      <c r="I265" s="58">
        <v>38</v>
      </c>
      <c r="J265" s="56">
        <f t="shared" si="20"/>
        <v>8</v>
      </c>
      <c r="K265" s="63">
        <f t="shared" si="21"/>
        <v>1.26666666666667</v>
      </c>
      <c r="L265" s="65">
        <f t="shared" si="23"/>
        <v>4</v>
      </c>
      <c r="M265" s="66"/>
      <c r="N265" s="56"/>
    </row>
    <row r="266" ht="20" customHeight="1" spans="1:14">
      <c r="A266" s="55">
        <f t="shared" si="22"/>
        <v>265</v>
      </c>
      <c r="B266" s="55">
        <v>2819</v>
      </c>
      <c r="C266" s="55" t="s">
        <v>599</v>
      </c>
      <c r="D266" s="55">
        <v>9140</v>
      </c>
      <c r="E266" s="55" t="s">
        <v>693</v>
      </c>
      <c r="F266" s="59" t="s">
        <v>1048</v>
      </c>
      <c r="G266" s="56">
        <v>1</v>
      </c>
      <c r="H266" s="56">
        <v>30</v>
      </c>
      <c r="I266" s="58">
        <v>46</v>
      </c>
      <c r="J266" s="56">
        <f t="shared" si="20"/>
        <v>16</v>
      </c>
      <c r="K266" s="63">
        <f t="shared" si="21"/>
        <v>1.53333333333333</v>
      </c>
      <c r="L266" s="65">
        <f t="shared" si="23"/>
        <v>8</v>
      </c>
      <c r="M266" s="66"/>
      <c r="N266" s="56"/>
    </row>
    <row r="267" ht="20" customHeight="1" spans="1:14">
      <c r="A267" s="55">
        <f t="shared" si="22"/>
        <v>266</v>
      </c>
      <c r="B267" s="55">
        <v>2826</v>
      </c>
      <c r="C267" s="55" t="s">
        <v>599</v>
      </c>
      <c r="D267" s="55">
        <v>15083</v>
      </c>
      <c r="E267" s="55" t="s">
        <v>667</v>
      </c>
      <c r="F267" s="59" t="s">
        <v>1049</v>
      </c>
      <c r="G267" s="56">
        <v>2</v>
      </c>
      <c r="H267" s="56">
        <v>60</v>
      </c>
      <c r="I267" s="58">
        <v>64</v>
      </c>
      <c r="J267" s="56">
        <f t="shared" si="20"/>
        <v>4</v>
      </c>
      <c r="K267" s="63">
        <f t="shared" si="21"/>
        <v>1.06666666666667</v>
      </c>
      <c r="L267" s="65">
        <f t="shared" si="23"/>
        <v>2</v>
      </c>
      <c r="M267" s="66"/>
      <c r="N267" s="56"/>
    </row>
    <row r="268" ht="20" customHeight="1" spans="1:14">
      <c r="A268" s="55">
        <f t="shared" si="22"/>
        <v>267</v>
      </c>
      <c r="B268" s="55">
        <v>2826</v>
      </c>
      <c r="C268" s="55" t="s">
        <v>599</v>
      </c>
      <c r="D268" s="55">
        <v>27811</v>
      </c>
      <c r="E268" s="55" t="s">
        <v>667</v>
      </c>
      <c r="F268" s="58" t="s">
        <v>1050</v>
      </c>
      <c r="G268" s="56">
        <v>2</v>
      </c>
      <c r="H268" s="56">
        <v>60</v>
      </c>
      <c r="I268" s="58">
        <v>68</v>
      </c>
      <c r="J268" s="56">
        <f t="shared" si="20"/>
        <v>8</v>
      </c>
      <c r="K268" s="63">
        <f t="shared" si="21"/>
        <v>1.13333333333333</v>
      </c>
      <c r="L268" s="65">
        <f t="shared" si="23"/>
        <v>4</v>
      </c>
      <c r="M268" s="66"/>
      <c r="N268" s="56"/>
    </row>
    <row r="269" ht="20" customHeight="1" spans="1:14">
      <c r="A269" s="55">
        <f t="shared" si="22"/>
        <v>268</v>
      </c>
      <c r="B269" s="55">
        <v>102934</v>
      </c>
      <c r="C269" s="55" t="s">
        <v>599</v>
      </c>
      <c r="D269" s="55">
        <v>6607</v>
      </c>
      <c r="E269" s="55" t="s">
        <v>717</v>
      </c>
      <c r="F269" s="59" t="s">
        <v>1051</v>
      </c>
      <c r="G269" s="56">
        <v>1</v>
      </c>
      <c r="H269" s="56">
        <v>30</v>
      </c>
      <c r="I269" s="58">
        <v>71</v>
      </c>
      <c r="J269" s="56">
        <f t="shared" si="20"/>
        <v>41</v>
      </c>
      <c r="K269" s="63">
        <f t="shared" si="21"/>
        <v>2.36666666666667</v>
      </c>
      <c r="L269" s="65">
        <v>20</v>
      </c>
      <c r="M269" s="66"/>
      <c r="N269" s="56"/>
    </row>
    <row r="270" ht="20" customHeight="1" spans="1:14">
      <c r="A270" s="55">
        <f t="shared" si="22"/>
        <v>269</v>
      </c>
      <c r="B270" s="55">
        <v>102934</v>
      </c>
      <c r="C270" s="55" t="s">
        <v>599</v>
      </c>
      <c r="D270" s="55">
        <v>16076</v>
      </c>
      <c r="E270" s="55" t="s">
        <v>717</v>
      </c>
      <c r="F270" s="59" t="s">
        <v>1052</v>
      </c>
      <c r="G270" s="56">
        <v>1</v>
      </c>
      <c r="H270" s="56">
        <v>30</v>
      </c>
      <c r="I270" s="58">
        <v>43</v>
      </c>
      <c r="J270" s="56">
        <f t="shared" si="20"/>
        <v>13</v>
      </c>
      <c r="K270" s="63">
        <f t="shared" si="21"/>
        <v>1.43333333333333</v>
      </c>
      <c r="L270" s="65">
        <f>J270*0.5</f>
        <v>6.5</v>
      </c>
      <c r="M270" s="66"/>
      <c r="N270" s="56"/>
    </row>
    <row r="271" ht="20" customHeight="1" spans="1:14">
      <c r="A271" s="55">
        <f t="shared" si="22"/>
        <v>270</v>
      </c>
      <c r="B271" s="55">
        <v>102934</v>
      </c>
      <c r="C271" s="55" t="s">
        <v>599</v>
      </c>
      <c r="D271" s="58">
        <v>27699</v>
      </c>
      <c r="E271" s="55" t="s">
        <v>717</v>
      </c>
      <c r="F271" s="58" t="s">
        <v>1053</v>
      </c>
      <c r="G271" s="56">
        <v>1</v>
      </c>
      <c r="H271" s="56">
        <v>30</v>
      </c>
      <c r="I271" s="58">
        <v>48</v>
      </c>
      <c r="J271" s="56">
        <f t="shared" si="20"/>
        <v>18</v>
      </c>
      <c r="K271" s="63">
        <f t="shared" si="21"/>
        <v>1.6</v>
      </c>
      <c r="L271" s="65">
        <f>J271*0.5</f>
        <v>9</v>
      </c>
      <c r="M271" s="66"/>
      <c r="N271" s="56"/>
    </row>
    <row r="272" ht="20" customHeight="1" spans="1:14">
      <c r="A272" s="55">
        <f t="shared" si="22"/>
        <v>271</v>
      </c>
      <c r="B272" s="55">
        <v>105267</v>
      </c>
      <c r="C272" s="55" t="s">
        <v>599</v>
      </c>
      <c r="D272" s="55">
        <v>16203</v>
      </c>
      <c r="E272" s="55" t="s">
        <v>640</v>
      </c>
      <c r="F272" s="55" t="s">
        <v>1054</v>
      </c>
      <c r="G272" s="56">
        <v>1.5</v>
      </c>
      <c r="H272" s="56">
        <v>45</v>
      </c>
      <c r="I272" s="58">
        <v>52</v>
      </c>
      <c r="J272" s="56">
        <f t="shared" si="20"/>
        <v>7</v>
      </c>
      <c r="K272" s="63">
        <f t="shared" si="21"/>
        <v>1.15555555555556</v>
      </c>
      <c r="L272" s="65">
        <f>J272*0.5</f>
        <v>3.5</v>
      </c>
      <c r="M272" s="66"/>
      <c r="N272" s="56"/>
    </row>
    <row r="273" ht="20" customHeight="1" spans="1:14">
      <c r="A273" s="55">
        <f t="shared" si="22"/>
        <v>272</v>
      </c>
      <c r="B273" s="55">
        <v>105267</v>
      </c>
      <c r="C273" s="55" t="s">
        <v>599</v>
      </c>
      <c r="D273" s="55">
        <v>12886</v>
      </c>
      <c r="E273" s="55" t="s">
        <v>640</v>
      </c>
      <c r="F273" s="59" t="s">
        <v>1055</v>
      </c>
      <c r="G273" s="56">
        <v>1.5</v>
      </c>
      <c r="H273" s="56">
        <v>45</v>
      </c>
      <c r="I273" s="58">
        <v>32</v>
      </c>
      <c r="J273" s="56">
        <f t="shared" si="20"/>
        <v>-13</v>
      </c>
      <c r="K273" s="63">
        <f t="shared" si="21"/>
        <v>0.711111111111111</v>
      </c>
      <c r="L273" s="64"/>
      <c r="M273" s="65">
        <f>J273*-1</f>
        <v>13</v>
      </c>
      <c r="N273" s="56"/>
    </row>
    <row r="274" ht="20" customHeight="1" spans="1:14">
      <c r="A274" s="55">
        <f t="shared" si="22"/>
        <v>273</v>
      </c>
      <c r="B274" s="55">
        <v>105267</v>
      </c>
      <c r="C274" s="55" t="s">
        <v>599</v>
      </c>
      <c r="D274" s="55">
        <v>28413</v>
      </c>
      <c r="E274" s="60" t="s">
        <v>640</v>
      </c>
      <c r="F274" s="60" t="s">
        <v>1056</v>
      </c>
      <c r="G274" s="56">
        <v>1.5</v>
      </c>
      <c r="H274" s="56">
        <v>45</v>
      </c>
      <c r="I274" s="58">
        <v>38</v>
      </c>
      <c r="J274" s="56">
        <f t="shared" si="20"/>
        <v>-7</v>
      </c>
      <c r="K274" s="63">
        <f t="shared" si="21"/>
        <v>0.844444444444444</v>
      </c>
      <c r="L274" s="64"/>
      <c r="M274" s="65">
        <f>J274*-1</f>
        <v>7</v>
      </c>
      <c r="N274" s="56"/>
    </row>
    <row r="275" ht="20" customHeight="1" spans="1:14">
      <c r="A275" s="55">
        <f t="shared" si="22"/>
        <v>274</v>
      </c>
      <c r="B275" s="55">
        <v>108277</v>
      </c>
      <c r="C275" s="55" t="s">
        <v>599</v>
      </c>
      <c r="D275" s="55">
        <v>13186</v>
      </c>
      <c r="E275" s="55" t="s">
        <v>674</v>
      </c>
      <c r="F275" s="59" t="s">
        <v>1057</v>
      </c>
      <c r="G275" s="56">
        <v>2</v>
      </c>
      <c r="H275" s="56">
        <v>60</v>
      </c>
      <c r="I275" s="58">
        <v>85</v>
      </c>
      <c r="J275" s="56">
        <f t="shared" si="20"/>
        <v>25</v>
      </c>
      <c r="K275" s="63">
        <f t="shared" si="21"/>
        <v>1.41666666666667</v>
      </c>
      <c r="L275" s="65">
        <f>J275*0.5</f>
        <v>12.5</v>
      </c>
      <c r="M275" s="66"/>
      <c r="N275" s="56"/>
    </row>
    <row r="276" ht="20" customHeight="1" spans="1:14">
      <c r="A276" s="55">
        <f t="shared" si="22"/>
        <v>275</v>
      </c>
      <c r="B276" s="55">
        <v>108277</v>
      </c>
      <c r="C276" s="55" t="s">
        <v>599</v>
      </c>
      <c r="D276" s="67">
        <v>15799</v>
      </c>
      <c r="E276" s="55" t="s">
        <v>674</v>
      </c>
      <c r="F276" s="60" t="s">
        <v>1058</v>
      </c>
      <c r="G276" s="56">
        <v>2</v>
      </c>
      <c r="H276" s="56">
        <v>60</v>
      </c>
      <c r="I276" s="58">
        <v>56</v>
      </c>
      <c r="J276" s="56">
        <f t="shared" si="20"/>
        <v>-4</v>
      </c>
      <c r="K276" s="63">
        <f t="shared" si="21"/>
        <v>0.933333333333333</v>
      </c>
      <c r="L276" s="64"/>
      <c r="M276" s="65">
        <f>J276*-1</f>
        <v>4</v>
      </c>
      <c r="N276" s="56"/>
    </row>
    <row r="277" ht="20" customHeight="1" spans="1:14">
      <c r="A277" s="55">
        <f t="shared" si="22"/>
        <v>276</v>
      </c>
      <c r="B277" s="55">
        <v>111219</v>
      </c>
      <c r="C277" s="55" t="s">
        <v>599</v>
      </c>
      <c r="D277" s="55">
        <v>4117</v>
      </c>
      <c r="E277" s="55" t="s">
        <v>698</v>
      </c>
      <c r="F277" s="59" t="s">
        <v>1059</v>
      </c>
      <c r="G277" s="56">
        <v>1.5</v>
      </c>
      <c r="H277" s="56">
        <v>45</v>
      </c>
      <c r="I277" s="58">
        <v>90</v>
      </c>
      <c r="J277" s="56">
        <f t="shared" si="20"/>
        <v>45</v>
      </c>
      <c r="K277" s="63">
        <f t="shared" si="21"/>
        <v>2</v>
      </c>
      <c r="L277" s="65">
        <v>20</v>
      </c>
      <c r="M277" s="66"/>
      <c r="N277" s="56"/>
    </row>
    <row r="278" ht="20" customHeight="1" spans="1:14">
      <c r="A278" s="55">
        <f t="shared" si="22"/>
        <v>277</v>
      </c>
      <c r="B278" s="55">
        <v>111219</v>
      </c>
      <c r="C278" s="55" t="s">
        <v>599</v>
      </c>
      <c r="D278" s="55">
        <v>12528</v>
      </c>
      <c r="E278" s="55" t="s">
        <v>698</v>
      </c>
      <c r="F278" s="59" t="s">
        <v>1060</v>
      </c>
      <c r="G278" s="56">
        <v>1.5</v>
      </c>
      <c r="H278" s="56">
        <v>45</v>
      </c>
      <c r="I278" s="58">
        <v>39</v>
      </c>
      <c r="J278" s="56">
        <f t="shared" si="20"/>
        <v>-6</v>
      </c>
      <c r="K278" s="63">
        <f t="shared" si="21"/>
        <v>0.866666666666667</v>
      </c>
      <c r="L278" s="64"/>
      <c r="M278" s="65">
        <f>J278*-1</f>
        <v>6</v>
      </c>
      <c r="N278" s="56"/>
    </row>
    <row r="279" ht="20" customHeight="1" spans="1:14">
      <c r="A279" s="55">
        <f t="shared" si="22"/>
        <v>278</v>
      </c>
      <c r="B279" s="55">
        <v>113008</v>
      </c>
      <c r="C279" s="55" t="s">
        <v>599</v>
      </c>
      <c r="D279" s="55">
        <v>15849</v>
      </c>
      <c r="E279" s="55" t="s">
        <v>635</v>
      </c>
      <c r="F279" s="59" t="s">
        <v>1061</v>
      </c>
      <c r="G279" s="56">
        <v>2</v>
      </c>
      <c r="H279" s="56">
        <v>60</v>
      </c>
      <c r="I279" s="58">
        <v>27</v>
      </c>
      <c r="J279" s="56">
        <f t="shared" si="20"/>
        <v>-33</v>
      </c>
      <c r="K279" s="63">
        <f t="shared" si="21"/>
        <v>0.45</v>
      </c>
      <c r="L279" s="64"/>
      <c r="M279" s="65">
        <f>J279*-1</f>
        <v>33</v>
      </c>
      <c r="N279" s="56"/>
    </row>
    <row r="280" ht="20" customHeight="1" spans="1:14">
      <c r="A280" s="55">
        <f t="shared" si="22"/>
        <v>279</v>
      </c>
      <c r="B280" s="55">
        <v>113008</v>
      </c>
      <c r="C280" s="55" t="s">
        <v>599</v>
      </c>
      <c r="D280" s="55">
        <v>11425</v>
      </c>
      <c r="E280" s="55" t="s">
        <v>635</v>
      </c>
      <c r="F280" s="59" t="s">
        <v>1062</v>
      </c>
      <c r="G280" s="56">
        <v>2</v>
      </c>
      <c r="H280" s="56">
        <v>60</v>
      </c>
      <c r="I280" s="58">
        <v>74</v>
      </c>
      <c r="J280" s="56">
        <f t="shared" si="20"/>
        <v>14</v>
      </c>
      <c r="K280" s="63">
        <f t="shared" si="21"/>
        <v>1.23333333333333</v>
      </c>
      <c r="L280" s="65">
        <f>J280*0.5</f>
        <v>7</v>
      </c>
      <c r="M280" s="66"/>
      <c r="N280" s="56"/>
    </row>
    <row r="281" ht="20" customHeight="1" spans="1:14">
      <c r="A281" s="55">
        <f t="shared" si="22"/>
        <v>280</v>
      </c>
      <c r="B281" s="55">
        <v>113025</v>
      </c>
      <c r="C281" s="55" t="s">
        <v>599</v>
      </c>
      <c r="D281" s="55">
        <v>15145</v>
      </c>
      <c r="E281" s="55" t="s">
        <v>457</v>
      </c>
      <c r="F281" s="59" t="s">
        <v>1063</v>
      </c>
      <c r="G281" s="56">
        <v>1</v>
      </c>
      <c r="H281" s="56">
        <v>30</v>
      </c>
      <c r="I281" s="58">
        <v>52</v>
      </c>
      <c r="J281" s="56">
        <f t="shared" si="20"/>
        <v>22</v>
      </c>
      <c r="K281" s="63">
        <f t="shared" si="21"/>
        <v>1.73333333333333</v>
      </c>
      <c r="L281" s="65">
        <f>J281*0.5</f>
        <v>11</v>
      </c>
      <c r="M281" s="65"/>
      <c r="N281" s="56"/>
    </row>
    <row r="282" ht="20" customHeight="1" spans="1:14">
      <c r="A282" s="55">
        <f t="shared" si="22"/>
        <v>281</v>
      </c>
      <c r="B282" s="55">
        <v>114844</v>
      </c>
      <c r="C282" s="55" t="s">
        <v>599</v>
      </c>
      <c r="D282" s="55">
        <v>13327</v>
      </c>
      <c r="E282" s="55" t="s">
        <v>703</v>
      </c>
      <c r="F282" s="59" t="s">
        <v>1064</v>
      </c>
      <c r="G282" s="56">
        <v>2</v>
      </c>
      <c r="H282" s="56">
        <v>60</v>
      </c>
      <c r="I282" s="58">
        <v>136</v>
      </c>
      <c r="J282" s="56">
        <f t="shared" si="20"/>
        <v>76</v>
      </c>
      <c r="K282" s="63">
        <f t="shared" si="21"/>
        <v>2.26666666666667</v>
      </c>
      <c r="L282" s="65">
        <v>20</v>
      </c>
      <c r="M282" s="66"/>
      <c r="N282" s="56"/>
    </row>
    <row r="283" ht="20" customHeight="1" spans="1:14">
      <c r="A283" s="55">
        <f t="shared" si="22"/>
        <v>282</v>
      </c>
      <c r="B283" s="55">
        <v>114844</v>
      </c>
      <c r="C283" s="55" t="s">
        <v>599</v>
      </c>
      <c r="D283" s="55">
        <v>13061</v>
      </c>
      <c r="E283" s="55" t="s">
        <v>703</v>
      </c>
      <c r="F283" s="59" t="s">
        <v>1065</v>
      </c>
      <c r="G283" s="56">
        <v>2</v>
      </c>
      <c r="H283" s="56">
        <v>60</v>
      </c>
      <c r="I283" s="58">
        <v>92</v>
      </c>
      <c r="J283" s="56">
        <f t="shared" si="20"/>
        <v>32</v>
      </c>
      <c r="K283" s="63">
        <f t="shared" si="21"/>
        <v>1.53333333333333</v>
      </c>
      <c r="L283" s="65">
        <f>J283*0.5</f>
        <v>16</v>
      </c>
      <c r="M283" s="66"/>
      <c r="N283" s="56"/>
    </row>
    <row r="284" ht="20" customHeight="1" spans="1:14">
      <c r="A284" s="55">
        <f t="shared" si="22"/>
        <v>283</v>
      </c>
      <c r="B284" s="55">
        <v>114844</v>
      </c>
      <c r="C284" s="55" t="s">
        <v>599</v>
      </c>
      <c r="D284" s="55">
        <v>28399</v>
      </c>
      <c r="E284" s="55" t="s">
        <v>703</v>
      </c>
      <c r="F284" s="60" t="s">
        <v>1066</v>
      </c>
      <c r="G284" s="56">
        <v>2</v>
      </c>
      <c r="H284" s="56">
        <v>60</v>
      </c>
      <c r="I284" s="58">
        <v>43</v>
      </c>
      <c r="J284" s="56">
        <f t="shared" si="20"/>
        <v>-17</v>
      </c>
      <c r="K284" s="63">
        <f t="shared" si="21"/>
        <v>0.716666666666667</v>
      </c>
      <c r="L284" s="64"/>
      <c r="M284" s="65">
        <f>J284*-1</f>
        <v>17</v>
      </c>
      <c r="N284" s="56"/>
    </row>
    <row r="285" ht="20" customHeight="1" spans="1:14">
      <c r="A285" s="55">
        <f t="shared" si="22"/>
        <v>284</v>
      </c>
      <c r="B285" s="55">
        <v>117491</v>
      </c>
      <c r="C285" s="55" t="s">
        <v>599</v>
      </c>
      <c r="D285" s="55">
        <v>12909</v>
      </c>
      <c r="E285" s="55" t="s">
        <v>662</v>
      </c>
      <c r="F285" s="59" t="s">
        <v>1067</v>
      </c>
      <c r="G285" s="56">
        <v>2</v>
      </c>
      <c r="H285" s="56">
        <v>60</v>
      </c>
      <c r="I285" s="58">
        <v>88</v>
      </c>
      <c r="J285" s="56">
        <f t="shared" si="20"/>
        <v>28</v>
      </c>
      <c r="K285" s="63">
        <f t="shared" si="21"/>
        <v>1.46666666666667</v>
      </c>
      <c r="L285" s="65">
        <f>J285*0.5</f>
        <v>14</v>
      </c>
      <c r="M285" s="66"/>
      <c r="N285" s="56"/>
    </row>
    <row r="286" ht="20" customHeight="1" spans="1:14">
      <c r="A286" s="55">
        <f t="shared" si="22"/>
        <v>285</v>
      </c>
      <c r="B286" s="57">
        <v>117491</v>
      </c>
      <c r="C286" s="55" t="s">
        <v>599</v>
      </c>
      <c r="D286" s="57">
        <v>29218</v>
      </c>
      <c r="E286" s="55" t="s">
        <v>662</v>
      </c>
      <c r="F286" s="57" t="s">
        <v>1068</v>
      </c>
      <c r="G286" s="56">
        <v>2</v>
      </c>
      <c r="H286" s="56">
        <v>60</v>
      </c>
      <c r="I286" s="58">
        <v>109</v>
      </c>
      <c r="J286" s="56">
        <f t="shared" si="20"/>
        <v>49</v>
      </c>
      <c r="K286" s="63">
        <f t="shared" si="21"/>
        <v>1.81666666666667</v>
      </c>
      <c r="L286" s="65">
        <v>20</v>
      </c>
      <c r="M286" s="66"/>
      <c r="N286" s="56"/>
    </row>
    <row r="287" ht="20" customHeight="1" spans="1:14">
      <c r="A287" s="55">
        <f t="shared" si="22"/>
        <v>286</v>
      </c>
      <c r="B287" s="55">
        <v>118151</v>
      </c>
      <c r="C287" s="55" t="s">
        <v>599</v>
      </c>
      <c r="D287" s="55">
        <v>13279</v>
      </c>
      <c r="E287" s="55" t="s">
        <v>721</v>
      </c>
      <c r="F287" s="59" t="s">
        <v>1069</v>
      </c>
      <c r="G287" s="56">
        <v>1</v>
      </c>
      <c r="H287" s="56">
        <v>30</v>
      </c>
      <c r="I287" s="58">
        <v>97</v>
      </c>
      <c r="J287" s="56">
        <f t="shared" si="20"/>
        <v>67</v>
      </c>
      <c r="K287" s="63">
        <f t="shared" si="21"/>
        <v>3.23333333333333</v>
      </c>
      <c r="L287" s="65">
        <v>20</v>
      </c>
      <c r="M287" s="66"/>
      <c r="N287" s="56"/>
    </row>
    <row r="288" ht="20" customHeight="1" spans="1:14">
      <c r="A288" s="55">
        <f t="shared" si="22"/>
        <v>287</v>
      </c>
      <c r="B288" s="55">
        <v>118151</v>
      </c>
      <c r="C288" s="55" t="s">
        <v>599</v>
      </c>
      <c r="D288" s="58">
        <v>28572</v>
      </c>
      <c r="E288" s="55" t="s">
        <v>721</v>
      </c>
      <c r="F288" s="69" t="s">
        <v>1070</v>
      </c>
      <c r="G288" s="56">
        <v>1</v>
      </c>
      <c r="H288" s="56">
        <v>30</v>
      </c>
      <c r="I288" s="58">
        <v>80</v>
      </c>
      <c r="J288" s="56">
        <f t="shared" si="20"/>
        <v>50</v>
      </c>
      <c r="K288" s="63">
        <f t="shared" si="21"/>
        <v>2.66666666666667</v>
      </c>
      <c r="L288" s="65">
        <v>20</v>
      </c>
      <c r="M288" s="66"/>
      <c r="N288" s="56"/>
    </row>
    <row r="289" ht="20" customHeight="1" spans="1:14">
      <c r="A289" s="55">
        <f t="shared" si="22"/>
        <v>288</v>
      </c>
      <c r="B289" s="55">
        <v>118758</v>
      </c>
      <c r="C289" s="55" t="s">
        <v>599</v>
      </c>
      <c r="D289" s="55">
        <v>14388</v>
      </c>
      <c r="E289" s="55" t="s">
        <v>606</v>
      </c>
      <c r="F289" s="59" t="s">
        <v>1071</v>
      </c>
      <c r="G289" s="56">
        <v>2</v>
      </c>
      <c r="H289" s="56">
        <v>60</v>
      </c>
      <c r="I289" s="58">
        <v>30</v>
      </c>
      <c r="J289" s="56">
        <f t="shared" si="20"/>
        <v>-30</v>
      </c>
      <c r="K289" s="63">
        <f t="shared" si="21"/>
        <v>0.5</v>
      </c>
      <c r="L289" s="64"/>
      <c r="M289" s="65">
        <f>J289*-1</f>
        <v>30</v>
      </c>
      <c r="N289" s="56"/>
    </row>
    <row r="290" ht="20" customHeight="1" spans="1:14">
      <c r="A290" s="55">
        <f t="shared" si="22"/>
        <v>289</v>
      </c>
      <c r="B290" s="55">
        <v>118758</v>
      </c>
      <c r="C290" s="55" t="s">
        <v>599</v>
      </c>
      <c r="D290" s="55">
        <v>16204</v>
      </c>
      <c r="E290" s="55" t="s">
        <v>606</v>
      </c>
      <c r="F290" s="59" t="s">
        <v>1072</v>
      </c>
      <c r="G290" s="56">
        <v>2</v>
      </c>
      <c r="H290" s="56">
        <v>60</v>
      </c>
      <c r="I290" s="58">
        <v>39</v>
      </c>
      <c r="J290" s="56">
        <f t="shared" si="20"/>
        <v>-21</v>
      </c>
      <c r="K290" s="63">
        <f t="shared" si="21"/>
        <v>0.65</v>
      </c>
      <c r="L290" s="64"/>
      <c r="M290" s="65">
        <f>J290*-1</f>
        <v>21</v>
      </c>
      <c r="N290" s="56"/>
    </row>
    <row r="291" ht="20" customHeight="1" spans="1:14">
      <c r="A291" s="55">
        <f t="shared" si="22"/>
        <v>290</v>
      </c>
      <c r="B291" s="57">
        <v>120844</v>
      </c>
      <c r="C291" s="55" t="s">
        <v>599</v>
      </c>
      <c r="D291" s="55">
        <v>16108</v>
      </c>
      <c r="E291" s="55" t="s">
        <v>645</v>
      </c>
      <c r="F291" s="59" t="s">
        <v>1073</v>
      </c>
      <c r="G291" s="56">
        <v>2</v>
      </c>
      <c r="H291" s="56">
        <v>60</v>
      </c>
      <c r="I291" s="58">
        <v>56</v>
      </c>
      <c r="J291" s="56">
        <f t="shared" si="20"/>
        <v>-4</v>
      </c>
      <c r="K291" s="63">
        <f t="shared" si="21"/>
        <v>0.933333333333333</v>
      </c>
      <c r="L291" s="64"/>
      <c r="M291" s="65">
        <f>J291*-1</f>
        <v>4</v>
      </c>
      <c r="N291" s="56"/>
    </row>
    <row r="292" ht="20" customHeight="1" spans="1:14">
      <c r="A292" s="55">
        <f t="shared" si="22"/>
        <v>291</v>
      </c>
      <c r="B292" s="55">
        <v>120844</v>
      </c>
      <c r="C292" s="55" t="s">
        <v>599</v>
      </c>
      <c r="D292" s="55">
        <v>9328</v>
      </c>
      <c r="E292" s="55" t="s">
        <v>645</v>
      </c>
      <c r="F292" s="59" t="s">
        <v>1074</v>
      </c>
      <c r="G292" s="56">
        <v>2</v>
      </c>
      <c r="H292" s="56">
        <v>60</v>
      </c>
      <c r="I292" s="58">
        <v>78</v>
      </c>
      <c r="J292" s="56">
        <f t="shared" si="20"/>
        <v>18</v>
      </c>
      <c r="K292" s="63">
        <f t="shared" si="21"/>
        <v>1.3</v>
      </c>
      <c r="L292" s="65">
        <f>J292*0.5</f>
        <v>9</v>
      </c>
      <c r="M292" s="66"/>
      <c r="N292" s="56"/>
    </row>
    <row r="293" ht="20" customHeight="1" spans="1:14">
      <c r="A293" s="55">
        <f t="shared" si="22"/>
        <v>292</v>
      </c>
      <c r="B293" s="57">
        <v>120844</v>
      </c>
      <c r="C293" s="55" t="s">
        <v>599</v>
      </c>
      <c r="D293" s="57">
        <v>29213</v>
      </c>
      <c r="E293" s="55" t="s">
        <v>645</v>
      </c>
      <c r="F293" s="57" t="s">
        <v>1075</v>
      </c>
      <c r="G293" s="56">
        <v>2</v>
      </c>
      <c r="H293" s="56">
        <v>60</v>
      </c>
      <c r="I293" s="58">
        <v>35</v>
      </c>
      <c r="J293" s="56">
        <f t="shared" si="20"/>
        <v>-25</v>
      </c>
      <c r="K293" s="63">
        <f t="shared" si="21"/>
        <v>0.583333333333333</v>
      </c>
      <c r="L293" s="64"/>
      <c r="M293" s="65">
        <f>J293*-1</f>
        <v>25</v>
      </c>
      <c r="N293" s="56"/>
    </row>
    <row r="294" ht="20" customHeight="1" spans="1:14">
      <c r="A294" s="55">
        <f t="shared" si="22"/>
        <v>293</v>
      </c>
      <c r="B294" s="55">
        <v>122198</v>
      </c>
      <c r="C294" s="55" t="s">
        <v>599</v>
      </c>
      <c r="D294" s="55">
        <v>15305</v>
      </c>
      <c r="E294" s="55" t="s">
        <v>708</v>
      </c>
      <c r="F294" s="59" t="s">
        <v>1076</v>
      </c>
      <c r="G294" s="56">
        <v>2</v>
      </c>
      <c r="H294" s="56">
        <v>60</v>
      </c>
      <c r="I294" s="58">
        <v>91</v>
      </c>
      <c r="J294" s="56">
        <f t="shared" si="20"/>
        <v>31</v>
      </c>
      <c r="K294" s="63">
        <f t="shared" si="21"/>
        <v>1.51666666666667</v>
      </c>
      <c r="L294" s="65">
        <f>J294*0.5</f>
        <v>15.5</v>
      </c>
      <c r="M294" s="65"/>
      <c r="N294" s="56"/>
    </row>
    <row r="295" ht="20" customHeight="1" spans="1:14">
      <c r="A295" s="55">
        <f t="shared" si="22"/>
        <v>294</v>
      </c>
      <c r="B295" s="55">
        <v>297863</v>
      </c>
      <c r="C295" s="55" t="s">
        <v>599</v>
      </c>
      <c r="D295" s="55">
        <v>9895</v>
      </c>
      <c r="E295" s="55" t="s">
        <v>654</v>
      </c>
      <c r="F295" s="59" t="s">
        <v>600</v>
      </c>
      <c r="G295" s="56">
        <v>1</v>
      </c>
      <c r="H295" s="56">
        <v>30</v>
      </c>
      <c r="I295" s="58">
        <v>17</v>
      </c>
      <c r="J295" s="56">
        <f t="shared" si="20"/>
        <v>-13</v>
      </c>
      <c r="K295" s="63">
        <f t="shared" si="21"/>
        <v>0.566666666666667</v>
      </c>
      <c r="L295" s="64"/>
      <c r="M295" s="65">
        <f>J295*-1</f>
        <v>13</v>
      </c>
      <c r="N295" s="56"/>
    </row>
    <row r="296" ht="20" customHeight="1" spans="1:14">
      <c r="A296" s="55">
        <f t="shared" si="22"/>
        <v>295</v>
      </c>
      <c r="B296" s="55">
        <v>297863</v>
      </c>
      <c r="C296" s="55" t="s">
        <v>599</v>
      </c>
      <c r="D296" s="55">
        <v>27810</v>
      </c>
      <c r="E296" s="55" t="s">
        <v>654</v>
      </c>
      <c r="F296" s="58" t="s">
        <v>1077</v>
      </c>
      <c r="G296" s="56">
        <v>1</v>
      </c>
      <c r="H296" s="56">
        <v>30</v>
      </c>
      <c r="I296" s="58">
        <v>46</v>
      </c>
      <c r="J296" s="56">
        <f t="shared" si="20"/>
        <v>16</v>
      </c>
      <c r="K296" s="63">
        <f t="shared" si="21"/>
        <v>1.53333333333333</v>
      </c>
      <c r="L296" s="65">
        <f>J296*0.5</f>
        <v>8</v>
      </c>
      <c r="M296" s="66"/>
      <c r="N296" s="56"/>
    </row>
    <row r="297" ht="20" customHeight="1" spans="1:14">
      <c r="A297" s="55">
        <f t="shared" si="22"/>
        <v>296</v>
      </c>
      <c r="B297" s="55">
        <v>297863</v>
      </c>
      <c r="C297" s="55" t="s">
        <v>599</v>
      </c>
      <c r="D297" s="55">
        <v>28402</v>
      </c>
      <c r="E297" s="55" t="s">
        <v>654</v>
      </c>
      <c r="F297" s="60" t="s">
        <v>1078</v>
      </c>
      <c r="G297" s="56">
        <v>1</v>
      </c>
      <c r="H297" s="56">
        <v>30</v>
      </c>
      <c r="I297" s="58">
        <v>30</v>
      </c>
      <c r="J297" s="56">
        <f t="shared" si="20"/>
        <v>0</v>
      </c>
      <c r="K297" s="63">
        <f t="shared" si="21"/>
        <v>1</v>
      </c>
      <c r="L297" s="64"/>
      <c r="M297" s="66"/>
      <c r="N297" s="56"/>
    </row>
    <row r="298" ht="20" customHeight="1" spans="1:14">
      <c r="A298" s="55">
        <f t="shared" si="22"/>
        <v>297</v>
      </c>
      <c r="B298" s="55">
        <v>2713</v>
      </c>
      <c r="C298" s="55" t="s">
        <v>725</v>
      </c>
      <c r="D298" s="55">
        <v>11004</v>
      </c>
      <c r="E298" s="55" t="s">
        <v>735</v>
      </c>
      <c r="F298" s="59" t="s">
        <v>1079</v>
      </c>
      <c r="G298" s="56">
        <v>2</v>
      </c>
      <c r="H298" s="56">
        <v>60</v>
      </c>
      <c r="I298" s="58">
        <v>36</v>
      </c>
      <c r="J298" s="56">
        <f t="shared" si="20"/>
        <v>-24</v>
      </c>
      <c r="K298" s="63">
        <f t="shared" si="21"/>
        <v>0.6</v>
      </c>
      <c r="L298" s="64"/>
      <c r="M298" s="65">
        <f>J298*-1</f>
        <v>24</v>
      </c>
      <c r="N298" s="56"/>
    </row>
    <row r="299" ht="20" customHeight="1" spans="1:14">
      <c r="A299" s="55">
        <f t="shared" si="22"/>
        <v>298</v>
      </c>
      <c r="B299" s="55">
        <v>2713</v>
      </c>
      <c r="C299" s="55" t="s">
        <v>725</v>
      </c>
      <c r="D299" s="55">
        <v>11537</v>
      </c>
      <c r="E299" s="55" t="s">
        <v>735</v>
      </c>
      <c r="F299" s="59" t="s">
        <v>1080</v>
      </c>
      <c r="G299" s="56">
        <v>2</v>
      </c>
      <c r="H299" s="56">
        <v>60</v>
      </c>
      <c r="I299" s="58">
        <v>44</v>
      </c>
      <c r="J299" s="56">
        <f t="shared" si="20"/>
        <v>-16</v>
      </c>
      <c r="K299" s="63">
        <f t="shared" si="21"/>
        <v>0.733333333333333</v>
      </c>
      <c r="L299" s="64"/>
      <c r="M299" s="65">
        <f>J299*-1</f>
        <v>16</v>
      </c>
      <c r="N299" s="56"/>
    </row>
    <row r="300" ht="20" customHeight="1" spans="1:14">
      <c r="A300" s="55">
        <f t="shared" si="22"/>
        <v>299</v>
      </c>
      <c r="B300" s="55">
        <v>2715</v>
      </c>
      <c r="C300" s="55" t="s">
        <v>725</v>
      </c>
      <c r="D300" s="55">
        <v>5501</v>
      </c>
      <c r="E300" s="55" t="s">
        <v>727</v>
      </c>
      <c r="F300" s="59" t="s">
        <v>1081</v>
      </c>
      <c r="G300" s="56">
        <v>2</v>
      </c>
      <c r="H300" s="56">
        <v>60</v>
      </c>
      <c r="I300" s="58">
        <v>25</v>
      </c>
      <c r="J300" s="56">
        <f t="shared" si="20"/>
        <v>-35</v>
      </c>
      <c r="K300" s="63">
        <f t="shared" si="21"/>
        <v>0.416666666666667</v>
      </c>
      <c r="L300" s="64"/>
      <c r="M300" s="65">
        <f>J300*-1</f>
        <v>35</v>
      </c>
      <c r="N300" s="56"/>
    </row>
    <row r="301" ht="20" customHeight="1" spans="1:14">
      <c r="A301" s="55">
        <f t="shared" si="22"/>
        <v>300</v>
      </c>
      <c r="B301" s="57">
        <v>2715</v>
      </c>
      <c r="C301" s="55" t="s">
        <v>725</v>
      </c>
      <c r="D301" s="57">
        <v>28554</v>
      </c>
      <c r="E301" s="55" t="s">
        <v>727</v>
      </c>
      <c r="F301" s="57" t="s">
        <v>1082</v>
      </c>
      <c r="G301" s="56">
        <v>2</v>
      </c>
      <c r="H301" s="56">
        <v>60</v>
      </c>
      <c r="I301" s="58">
        <v>16</v>
      </c>
      <c r="J301" s="56">
        <f t="shared" si="20"/>
        <v>-44</v>
      </c>
      <c r="K301" s="63">
        <f t="shared" si="21"/>
        <v>0.266666666666667</v>
      </c>
      <c r="L301" s="64"/>
      <c r="M301" s="65">
        <v>40</v>
      </c>
      <c r="N301" s="56"/>
    </row>
    <row r="302" ht="20" customHeight="1" spans="1:14">
      <c r="A302" s="55">
        <f t="shared" si="22"/>
        <v>301</v>
      </c>
      <c r="B302" s="55">
        <v>2839</v>
      </c>
      <c r="C302" s="55" t="s">
        <v>725</v>
      </c>
      <c r="D302" s="55">
        <v>9112</v>
      </c>
      <c r="E302" s="55" t="s">
        <v>1083</v>
      </c>
      <c r="F302" s="55" t="s">
        <v>1084</v>
      </c>
      <c r="G302" s="56">
        <v>1</v>
      </c>
      <c r="H302" s="56">
        <v>30</v>
      </c>
      <c r="I302" s="58">
        <v>17</v>
      </c>
      <c r="J302" s="56">
        <f t="shared" si="20"/>
        <v>-13</v>
      </c>
      <c r="K302" s="63">
        <f t="shared" si="21"/>
        <v>0.566666666666667</v>
      </c>
      <c r="L302" s="64"/>
      <c r="M302" s="65">
        <f>J302*-1</f>
        <v>13</v>
      </c>
      <c r="N302" s="56"/>
    </row>
    <row r="303" ht="20" customHeight="1" spans="1:14">
      <c r="A303" s="55">
        <f t="shared" si="22"/>
        <v>302</v>
      </c>
      <c r="B303" s="55">
        <v>2839</v>
      </c>
      <c r="C303" s="55" t="s">
        <v>725</v>
      </c>
      <c r="D303" s="55">
        <v>15232</v>
      </c>
      <c r="E303" s="55" t="s">
        <v>1083</v>
      </c>
      <c r="F303" s="55" t="s">
        <v>1085</v>
      </c>
      <c r="G303" s="56">
        <v>1</v>
      </c>
      <c r="H303" s="56">
        <v>30</v>
      </c>
      <c r="I303" s="58">
        <v>21</v>
      </c>
      <c r="J303" s="56">
        <f t="shared" si="20"/>
        <v>-9</v>
      </c>
      <c r="K303" s="63">
        <f t="shared" si="21"/>
        <v>0.7</v>
      </c>
      <c r="L303" s="64"/>
      <c r="M303" s="65">
        <f>J303*-1</f>
        <v>9</v>
      </c>
      <c r="N303" s="56"/>
    </row>
    <row r="304" ht="20" customHeight="1" spans="1:14">
      <c r="A304" s="55">
        <f t="shared" si="22"/>
        <v>303</v>
      </c>
      <c r="B304" s="55">
        <v>2876</v>
      </c>
      <c r="C304" s="55" t="s">
        <v>725</v>
      </c>
      <c r="D304" s="55">
        <v>5406</v>
      </c>
      <c r="E304" s="55" t="s">
        <v>743</v>
      </c>
      <c r="F304" s="55" t="s">
        <v>1086</v>
      </c>
      <c r="G304" s="56">
        <v>1</v>
      </c>
      <c r="H304" s="56">
        <v>30</v>
      </c>
      <c r="I304" s="58">
        <v>35</v>
      </c>
      <c r="J304" s="56">
        <f t="shared" si="20"/>
        <v>5</v>
      </c>
      <c r="K304" s="63">
        <f t="shared" si="21"/>
        <v>1.16666666666667</v>
      </c>
      <c r="L304" s="65">
        <f>J304*0.5</f>
        <v>2.5</v>
      </c>
      <c r="M304" s="66"/>
      <c r="N304" s="56"/>
    </row>
    <row r="305" ht="20" customHeight="1" spans="1:14">
      <c r="A305" s="55">
        <f t="shared" si="22"/>
        <v>304</v>
      </c>
      <c r="B305" s="55">
        <v>2876</v>
      </c>
      <c r="C305" s="55" t="s">
        <v>725</v>
      </c>
      <c r="D305" s="55">
        <v>5979</v>
      </c>
      <c r="E305" s="55" t="s">
        <v>743</v>
      </c>
      <c r="F305" s="58" t="s">
        <v>1087</v>
      </c>
      <c r="G305" s="56">
        <v>1</v>
      </c>
      <c r="H305" s="56">
        <v>30</v>
      </c>
      <c r="I305" s="58">
        <v>29</v>
      </c>
      <c r="J305" s="56">
        <f t="shared" si="20"/>
        <v>-1</v>
      </c>
      <c r="K305" s="63">
        <f t="shared" si="21"/>
        <v>0.966666666666667</v>
      </c>
      <c r="L305" s="64"/>
      <c r="M305" s="65">
        <f>J305*-1</f>
        <v>1</v>
      </c>
      <c r="N305" s="56"/>
    </row>
    <row r="306" ht="20" customHeight="1" spans="1:14">
      <c r="A306" s="55">
        <f t="shared" si="22"/>
        <v>305</v>
      </c>
      <c r="B306" s="55">
        <v>2877</v>
      </c>
      <c r="C306" s="55" t="s">
        <v>725</v>
      </c>
      <c r="D306" s="55">
        <v>7317</v>
      </c>
      <c r="E306" s="55" t="s">
        <v>753</v>
      </c>
      <c r="F306" s="55" t="s">
        <v>726</v>
      </c>
      <c r="G306" s="56">
        <v>1</v>
      </c>
      <c r="H306" s="56">
        <v>30</v>
      </c>
      <c r="I306" s="58">
        <v>41</v>
      </c>
      <c r="J306" s="56">
        <f t="shared" si="20"/>
        <v>11</v>
      </c>
      <c r="K306" s="63">
        <f t="shared" si="21"/>
        <v>1.36666666666667</v>
      </c>
      <c r="L306" s="65">
        <f>J306*0.5</f>
        <v>5.5</v>
      </c>
      <c r="M306" s="66"/>
      <c r="N306" s="56"/>
    </row>
    <row r="307" ht="20" customHeight="1" spans="1:14">
      <c r="A307" s="55">
        <f t="shared" si="22"/>
        <v>306</v>
      </c>
      <c r="B307" s="55">
        <v>2877</v>
      </c>
      <c r="C307" s="55" t="s">
        <v>725</v>
      </c>
      <c r="D307" s="55">
        <v>7749</v>
      </c>
      <c r="E307" s="55" t="s">
        <v>753</v>
      </c>
      <c r="F307" s="55" t="s">
        <v>1088</v>
      </c>
      <c r="G307" s="56">
        <v>1</v>
      </c>
      <c r="H307" s="56">
        <v>30</v>
      </c>
      <c r="I307" s="58">
        <v>38</v>
      </c>
      <c r="J307" s="56">
        <f t="shared" si="20"/>
        <v>8</v>
      </c>
      <c r="K307" s="63">
        <f t="shared" si="21"/>
        <v>1.26666666666667</v>
      </c>
      <c r="L307" s="65">
        <f>J307*0.5</f>
        <v>4</v>
      </c>
      <c r="M307" s="66"/>
      <c r="N307" s="56"/>
    </row>
    <row r="308" ht="20" customHeight="1" spans="1:14">
      <c r="A308" s="55">
        <f t="shared" si="22"/>
        <v>307</v>
      </c>
      <c r="B308" s="55">
        <v>2877</v>
      </c>
      <c r="C308" s="55" t="s">
        <v>725</v>
      </c>
      <c r="D308" s="55">
        <v>12566</v>
      </c>
      <c r="E308" s="55" t="s">
        <v>753</v>
      </c>
      <c r="F308" s="55" t="s">
        <v>1089</v>
      </c>
      <c r="G308" s="56">
        <v>1</v>
      </c>
      <c r="H308" s="56">
        <v>30</v>
      </c>
      <c r="I308" s="58">
        <v>29</v>
      </c>
      <c r="J308" s="56">
        <f t="shared" si="20"/>
        <v>-1</v>
      </c>
      <c r="K308" s="63">
        <f t="shared" si="21"/>
        <v>0.966666666666667</v>
      </c>
      <c r="L308" s="64"/>
      <c r="M308" s="65">
        <f>J308*-1</f>
        <v>1</v>
      </c>
      <c r="N308" s="56"/>
    </row>
    <row r="309" ht="20" customHeight="1" spans="1:14">
      <c r="A309" s="55">
        <f t="shared" si="22"/>
        <v>308</v>
      </c>
      <c r="B309" s="55">
        <v>102567</v>
      </c>
      <c r="C309" s="55" t="s">
        <v>725</v>
      </c>
      <c r="D309" s="55">
        <v>5954</v>
      </c>
      <c r="E309" s="55" t="s">
        <v>748</v>
      </c>
      <c r="F309" s="55" t="s">
        <v>1090</v>
      </c>
      <c r="G309" s="56">
        <v>1</v>
      </c>
      <c r="H309" s="56">
        <v>30</v>
      </c>
      <c r="I309" s="58">
        <v>35</v>
      </c>
      <c r="J309" s="56">
        <f t="shared" si="20"/>
        <v>5</v>
      </c>
      <c r="K309" s="63">
        <f t="shared" si="21"/>
        <v>1.16666666666667</v>
      </c>
      <c r="L309" s="65">
        <f>J309*0.5</f>
        <v>2.5</v>
      </c>
      <c r="M309" s="66"/>
      <c r="N309" s="56"/>
    </row>
    <row r="310" ht="20" customHeight="1" spans="1:14">
      <c r="A310" s="55">
        <f t="shared" si="22"/>
        <v>309</v>
      </c>
      <c r="B310" s="55">
        <v>102567</v>
      </c>
      <c r="C310" s="55" t="s">
        <v>725</v>
      </c>
      <c r="D310" s="55">
        <v>11458</v>
      </c>
      <c r="E310" s="55" t="s">
        <v>748</v>
      </c>
      <c r="F310" s="55" t="s">
        <v>1091</v>
      </c>
      <c r="G310" s="56">
        <v>1</v>
      </c>
      <c r="H310" s="56">
        <v>30</v>
      </c>
      <c r="I310" s="58">
        <v>37</v>
      </c>
      <c r="J310" s="56">
        <f>I310-H310</f>
        <v>7</v>
      </c>
      <c r="K310" s="63">
        <f>I310/H310</f>
        <v>1.23333333333333</v>
      </c>
      <c r="L310" s="65">
        <f>J310*0.5</f>
        <v>3.5</v>
      </c>
      <c r="M310" s="66"/>
      <c r="N310" s="56"/>
    </row>
    <row r="311" ht="20" customHeight="1" spans="1:14">
      <c r="A311" s="55">
        <f t="shared" si="22"/>
        <v>310</v>
      </c>
      <c r="B311" s="55">
        <v>108656</v>
      </c>
      <c r="C311" s="55" t="s">
        <v>725</v>
      </c>
      <c r="D311" s="55">
        <v>8489</v>
      </c>
      <c r="E311" s="55" t="s">
        <v>738</v>
      </c>
      <c r="F311" s="55" t="s">
        <v>1092</v>
      </c>
      <c r="G311" s="56">
        <v>2.5</v>
      </c>
      <c r="H311" s="56">
        <v>75</v>
      </c>
      <c r="I311" s="58">
        <v>36</v>
      </c>
      <c r="J311" s="56">
        <f>I311-H311</f>
        <v>-39</v>
      </c>
      <c r="K311" s="63">
        <f>I311/H311</f>
        <v>0.48</v>
      </c>
      <c r="L311" s="64"/>
      <c r="M311" s="65">
        <f>J311*-1</f>
        <v>39</v>
      </c>
      <c r="N311" s="56"/>
    </row>
    <row r="312" ht="20" customHeight="1" spans="1:14">
      <c r="A312" s="55">
        <f t="shared" si="22"/>
        <v>311</v>
      </c>
      <c r="B312" s="55">
        <v>108656</v>
      </c>
      <c r="C312" s="55" t="s">
        <v>725</v>
      </c>
      <c r="D312" s="55">
        <v>4330</v>
      </c>
      <c r="E312" s="55" t="s">
        <v>738</v>
      </c>
      <c r="F312" s="55" t="s">
        <v>1093</v>
      </c>
      <c r="G312" s="56">
        <v>2.5</v>
      </c>
      <c r="H312" s="56">
        <v>75</v>
      </c>
      <c r="I312" s="58">
        <v>91</v>
      </c>
      <c r="J312" s="56">
        <f>I312-H312</f>
        <v>16</v>
      </c>
      <c r="K312" s="63">
        <f>I312/H312</f>
        <v>1.21333333333333</v>
      </c>
      <c r="L312" s="65">
        <f>J312*0.5</f>
        <v>8</v>
      </c>
      <c r="M312" s="66"/>
      <c r="N312" s="56"/>
    </row>
    <row r="313" ht="20" customHeight="1" spans="1:14">
      <c r="A313" s="55">
        <f t="shared" si="22"/>
        <v>312</v>
      </c>
      <c r="B313" s="56">
        <v>111119</v>
      </c>
      <c r="C313" s="56" t="s">
        <v>54</v>
      </c>
      <c r="D313" s="57">
        <v>12553</v>
      </c>
      <c r="E313" s="56" t="s">
        <v>56</v>
      </c>
      <c r="F313" s="56" t="s">
        <v>1094</v>
      </c>
      <c r="G313" s="56"/>
      <c r="H313" s="56"/>
      <c r="I313" s="58">
        <v>2</v>
      </c>
      <c r="J313" s="56"/>
      <c r="K313" s="58"/>
      <c r="L313" s="70"/>
      <c r="M313" s="71"/>
      <c r="N313" s="56"/>
    </row>
    <row r="314" ht="20" customHeight="1" spans="1:14">
      <c r="A314" s="55">
        <f t="shared" si="22"/>
        <v>313</v>
      </c>
      <c r="B314" s="56">
        <v>111121</v>
      </c>
      <c r="C314" s="56" t="s">
        <v>54</v>
      </c>
      <c r="D314" s="57">
        <v>12545</v>
      </c>
      <c r="E314" s="56" t="s">
        <v>59</v>
      </c>
      <c r="F314" s="56" t="s">
        <v>1095</v>
      </c>
      <c r="G314" s="56"/>
      <c r="H314" s="56"/>
      <c r="I314" s="58">
        <v>1</v>
      </c>
      <c r="J314" s="56"/>
      <c r="K314" s="58"/>
      <c r="L314" s="70"/>
      <c r="M314" s="71"/>
      <c r="N314" s="56"/>
    </row>
    <row r="315" ht="20" customHeight="1" spans="1:14">
      <c r="A315" s="55">
        <f t="shared" si="22"/>
        <v>314</v>
      </c>
      <c r="B315" s="56">
        <v>111124</v>
      </c>
      <c r="C315" s="56" t="s">
        <v>54</v>
      </c>
      <c r="D315" s="57">
        <v>9609</v>
      </c>
      <c r="E315" s="56" t="s">
        <v>62</v>
      </c>
      <c r="F315" s="56" t="s">
        <v>1096</v>
      </c>
      <c r="G315" s="56"/>
      <c r="H315" s="56"/>
      <c r="I315" s="58">
        <v>4</v>
      </c>
      <c r="J315" s="56"/>
      <c r="K315" s="58"/>
      <c r="L315" s="70"/>
      <c r="M315" s="71"/>
      <c r="N315" s="56"/>
    </row>
    <row r="316" ht="20" customHeight="1" spans="1:14">
      <c r="A316" s="55">
        <f t="shared" si="22"/>
        <v>315</v>
      </c>
      <c r="B316" s="56">
        <v>111158</v>
      </c>
      <c r="C316" s="56" t="s">
        <v>54</v>
      </c>
      <c r="D316" s="57">
        <v>12820</v>
      </c>
      <c r="E316" s="56" t="s">
        <v>65</v>
      </c>
      <c r="F316" s="56" t="s">
        <v>1097</v>
      </c>
      <c r="G316" s="56"/>
      <c r="H316" s="56"/>
      <c r="I316" s="58">
        <v>2</v>
      </c>
      <c r="J316" s="56"/>
      <c r="K316" s="58"/>
      <c r="L316" s="70"/>
      <c r="M316" s="71"/>
      <c r="N316" s="56"/>
    </row>
    <row r="317" ht="20" customHeight="1" spans="1:14">
      <c r="A317" s="55">
        <f t="shared" si="22"/>
        <v>316</v>
      </c>
      <c r="B317" s="56">
        <v>17948</v>
      </c>
      <c r="C317" s="56" t="s">
        <v>309</v>
      </c>
      <c r="D317" s="57">
        <v>1275</v>
      </c>
      <c r="E317" s="56" t="s">
        <v>311</v>
      </c>
      <c r="F317" s="56" t="s">
        <v>1098</v>
      </c>
      <c r="G317" s="56"/>
      <c r="H317" s="56"/>
      <c r="I317" s="58">
        <v>2</v>
      </c>
      <c r="J317" s="56"/>
      <c r="K317" s="58"/>
      <c r="L317" s="70"/>
      <c r="M317" s="71"/>
      <c r="N317" s="56"/>
    </row>
    <row r="318" ht="20" customHeight="1" spans="1:14">
      <c r="A318" s="55">
        <f t="shared" si="22"/>
        <v>317</v>
      </c>
      <c r="B318" s="56">
        <v>17948</v>
      </c>
      <c r="C318" s="56" t="s">
        <v>309</v>
      </c>
      <c r="D318" s="57">
        <v>12309</v>
      </c>
      <c r="E318" s="56" t="s">
        <v>311</v>
      </c>
      <c r="F318" s="56" t="s">
        <v>1099</v>
      </c>
      <c r="G318" s="56"/>
      <c r="H318" s="56"/>
      <c r="I318" s="58">
        <v>9</v>
      </c>
      <c r="J318" s="56"/>
      <c r="K318" s="58"/>
      <c r="L318" s="70"/>
      <c r="M318" s="71"/>
      <c r="N318" s="56"/>
    </row>
    <row r="319" ht="20" customHeight="1" spans="1:14">
      <c r="A319" s="55">
        <f t="shared" si="22"/>
        <v>318</v>
      </c>
      <c r="B319" s="56">
        <v>110896</v>
      </c>
      <c r="C319" s="56" t="s">
        <v>309</v>
      </c>
      <c r="D319" s="57">
        <v>6191</v>
      </c>
      <c r="E319" s="56" t="s">
        <v>314</v>
      </c>
      <c r="F319" s="56" t="s">
        <v>1100</v>
      </c>
      <c r="G319" s="56"/>
      <c r="H319" s="56"/>
      <c r="I319" s="58">
        <v>34</v>
      </c>
      <c r="J319" s="56"/>
      <c r="K319" s="58"/>
      <c r="L319" s="70"/>
      <c r="M319" s="71"/>
      <c r="N319" s="56"/>
    </row>
    <row r="320" ht="20" customHeight="1" spans="1:14">
      <c r="A320" s="55">
        <f t="shared" si="22"/>
        <v>319</v>
      </c>
      <c r="B320" s="56">
        <v>110896</v>
      </c>
      <c r="C320" s="56" t="s">
        <v>309</v>
      </c>
      <c r="D320" s="57">
        <v>6594</v>
      </c>
      <c r="E320" s="56" t="s">
        <v>314</v>
      </c>
      <c r="F320" s="56" t="s">
        <v>1101</v>
      </c>
      <c r="G320" s="56"/>
      <c r="H320" s="56"/>
      <c r="I320" s="58">
        <v>15</v>
      </c>
      <c r="J320" s="56"/>
      <c r="K320" s="58"/>
      <c r="L320" s="70"/>
      <c r="M320" s="71"/>
      <c r="N320" s="56"/>
    </row>
    <row r="321" ht="20" customHeight="1" spans="1:14">
      <c r="A321" s="55">
        <f t="shared" si="22"/>
        <v>320</v>
      </c>
      <c r="B321" s="56">
        <v>110900</v>
      </c>
      <c r="C321" s="56" t="s">
        <v>309</v>
      </c>
      <c r="D321" s="57">
        <v>11304</v>
      </c>
      <c r="E321" s="56" t="s">
        <v>317</v>
      </c>
      <c r="F321" s="56" t="s">
        <v>1102</v>
      </c>
      <c r="G321" s="56"/>
      <c r="H321" s="56"/>
      <c r="I321" s="58">
        <v>32</v>
      </c>
      <c r="J321" s="56"/>
      <c r="K321" s="58"/>
      <c r="L321" s="70"/>
      <c r="M321" s="71"/>
      <c r="N321" s="56"/>
    </row>
    <row r="322" ht="20" customHeight="1" spans="1:14">
      <c r="A322" s="55">
        <f t="shared" ref="A322:A339" si="24">ROW()-1</f>
        <v>321</v>
      </c>
      <c r="B322" s="56">
        <v>110905</v>
      </c>
      <c r="C322" s="56" t="s">
        <v>309</v>
      </c>
      <c r="D322" s="57">
        <v>11848</v>
      </c>
      <c r="E322" s="56" t="s">
        <v>320</v>
      </c>
      <c r="F322" s="56" t="s">
        <v>1103</v>
      </c>
      <c r="G322" s="56"/>
      <c r="H322" s="56"/>
      <c r="I322" s="58">
        <v>20</v>
      </c>
      <c r="J322" s="56"/>
      <c r="K322" s="58"/>
      <c r="L322" s="70"/>
      <c r="M322" s="71"/>
      <c r="N322" s="56"/>
    </row>
    <row r="323" ht="20" customHeight="1" spans="1:14">
      <c r="A323" s="55">
        <f t="shared" si="24"/>
        <v>322</v>
      </c>
      <c r="B323" s="56">
        <v>110905</v>
      </c>
      <c r="C323" s="56" t="s">
        <v>309</v>
      </c>
      <c r="D323" s="57">
        <v>16222</v>
      </c>
      <c r="E323" s="56" t="s">
        <v>320</v>
      </c>
      <c r="F323" s="56" t="s">
        <v>1104</v>
      </c>
      <c r="G323" s="56"/>
      <c r="H323" s="56"/>
      <c r="I323" s="58">
        <v>36</v>
      </c>
      <c r="J323" s="56"/>
      <c r="K323" s="58"/>
      <c r="L323" s="70"/>
      <c r="M323" s="71"/>
      <c r="N323" s="56"/>
    </row>
    <row r="324" ht="20" customHeight="1" spans="1:14">
      <c r="A324" s="55">
        <f t="shared" si="24"/>
        <v>323</v>
      </c>
      <c r="B324" s="56">
        <v>110906</v>
      </c>
      <c r="C324" s="56" t="s">
        <v>309</v>
      </c>
      <c r="D324" s="57">
        <v>11299</v>
      </c>
      <c r="E324" s="56" t="s">
        <v>323</v>
      </c>
      <c r="F324" s="56" t="s">
        <v>1105</v>
      </c>
      <c r="G324" s="56"/>
      <c r="H324" s="56"/>
      <c r="I324" s="58">
        <v>7</v>
      </c>
      <c r="J324" s="56"/>
      <c r="K324" s="58"/>
      <c r="L324" s="70"/>
      <c r="M324" s="71"/>
      <c r="N324" s="56"/>
    </row>
    <row r="325" ht="20" customHeight="1" spans="1:14">
      <c r="A325" s="55">
        <f t="shared" si="24"/>
        <v>324</v>
      </c>
      <c r="B325" s="56">
        <v>110906</v>
      </c>
      <c r="C325" s="56" t="s">
        <v>309</v>
      </c>
      <c r="D325" s="57">
        <v>11849</v>
      </c>
      <c r="E325" s="56" t="s">
        <v>323</v>
      </c>
      <c r="F325" s="56" t="s">
        <v>1106</v>
      </c>
      <c r="G325" s="56"/>
      <c r="H325" s="56"/>
      <c r="I325" s="58">
        <v>5</v>
      </c>
      <c r="J325" s="56"/>
      <c r="K325" s="58"/>
      <c r="L325" s="70"/>
      <c r="M325" s="71"/>
      <c r="N325" s="56"/>
    </row>
    <row r="326" ht="20" customHeight="1" spans="1:14">
      <c r="A326" s="55">
        <f t="shared" si="24"/>
        <v>325</v>
      </c>
      <c r="B326" s="56">
        <v>110907</v>
      </c>
      <c r="C326" s="56" t="s">
        <v>309</v>
      </c>
      <c r="D326" s="57">
        <v>11364</v>
      </c>
      <c r="E326" s="56" t="s">
        <v>326</v>
      </c>
      <c r="F326" s="56" t="s">
        <v>1107</v>
      </c>
      <c r="G326" s="56"/>
      <c r="H326" s="56"/>
      <c r="I326" s="58">
        <v>18</v>
      </c>
      <c r="J326" s="56"/>
      <c r="K326" s="58"/>
      <c r="L326" s="70"/>
      <c r="M326" s="71"/>
      <c r="N326" s="56"/>
    </row>
    <row r="327" ht="20" customHeight="1" spans="1:14">
      <c r="A327" s="55">
        <f t="shared" si="24"/>
        <v>326</v>
      </c>
      <c r="B327" s="56">
        <v>303881</v>
      </c>
      <c r="C327" s="56" t="s">
        <v>309</v>
      </c>
      <c r="D327" s="57">
        <v>1279</v>
      </c>
      <c r="E327" s="56" t="s">
        <v>328</v>
      </c>
      <c r="F327" s="56" t="s">
        <v>942</v>
      </c>
      <c r="G327" s="56"/>
      <c r="H327" s="56"/>
      <c r="I327" s="58">
        <v>36</v>
      </c>
      <c r="J327" s="56"/>
      <c r="K327" s="58"/>
      <c r="L327" s="70"/>
      <c r="M327" s="71"/>
      <c r="N327" s="56"/>
    </row>
    <row r="328" ht="20" customHeight="1" spans="1:14">
      <c r="A328" s="55">
        <f t="shared" si="24"/>
        <v>327</v>
      </c>
      <c r="B328" s="56">
        <v>303882</v>
      </c>
      <c r="C328" s="56" t="s">
        <v>309</v>
      </c>
      <c r="D328" s="57">
        <v>11199</v>
      </c>
      <c r="E328" s="56" t="s">
        <v>331</v>
      </c>
      <c r="F328" s="56" t="s">
        <v>1108</v>
      </c>
      <c r="G328" s="56"/>
      <c r="H328" s="56"/>
      <c r="I328" s="58">
        <v>15</v>
      </c>
      <c r="J328" s="56"/>
      <c r="K328" s="58"/>
      <c r="L328" s="70"/>
      <c r="M328" s="71"/>
      <c r="N328" s="56"/>
    </row>
    <row r="329" ht="20" customHeight="1" spans="1:14">
      <c r="A329" s="55">
        <f t="shared" si="24"/>
        <v>328</v>
      </c>
      <c r="B329" s="56">
        <v>303882</v>
      </c>
      <c r="C329" s="56" t="s">
        <v>309</v>
      </c>
      <c r="D329" s="57">
        <v>11494</v>
      </c>
      <c r="E329" s="56" t="s">
        <v>331</v>
      </c>
      <c r="F329" s="56" t="s">
        <v>1109</v>
      </c>
      <c r="G329" s="56"/>
      <c r="H329" s="56"/>
      <c r="I329" s="58">
        <v>11</v>
      </c>
      <c r="J329" s="56"/>
      <c r="K329" s="58"/>
      <c r="L329" s="70"/>
      <c r="M329" s="71"/>
      <c r="N329" s="56"/>
    </row>
    <row r="330" ht="20" customHeight="1" spans="1:14">
      <c r="A330" s="55">
        <f t="shared" si="24"/>
        <v>329</v>
      </c>
      <c r="B330" s="56">
        <v>126918</v>
      </c>
      <c r="C330" s="56" t="s">
        <v>334</v>
      </c>
      <c r="D330" s="57">
        <v>12423</v>
      </c>
      <c r="E330" s="56" t="s">
        <v>336</v>
      </c>
      <c r="F330" s="56" t="s">
        <v>1110</v>
      </c>
      <c r="G330" s="56"/>
      <c r="H330" s="56"/>
      <c r="I330" s="58">
        <v>8</v>
      </c>
      <c r="J330" s="56"/>
      <c r="K330" s="58"/>
      <c r="L330" s="70"/>
      <c r="M330" s="71"/>
      <c r="N330" s="56"/>
    </row>
    <row r="331" ht="20" customHeight="1" spans="1:14">
      <c r="A331" s="55">
        <f t="shared" si="24"/>
        <v>330</v>
      </c>
      <c r="B331" s="56">
        <v>126920</v>
      </c>
      <c r="C331" s="56" t="s">
        <v>334</v>
      </c>
      <c r="D331" s="57">
        <v>4811</v>
      </c>
      <c r="E331" s="56" t="s">
        <v>339</v>
      </c>
      <c r="F331" s="56" t="s">
        <v>1111</v>
      </c>
      <c r="G331" s="56"/>
      <c r="H331" s="56"/>
      <c r="I331" s="58">
        <v>24</v>
      </c>
      <c r="J331" s="56"/>
      <c r="K331" s="58"/>
      <c r="L331" s="70"/>
      <c r="M331" s="71"/>
      <c r="N331" s="56"/>
    </row>
    <row r="332" ht="20" customHeight="1" spans="1:14">
      <c r="A332" s="55">
        <f t="shared" si="24"/>
        <v>331</v>
      </c>
      <c r="B332" s="56">
        <v>126923</v>
      </c>
      <c r="C332" s="56" t="s">
        <v>334</v>
      </c>
      <c r="D332" s="57">
        <v>9533</v>
      </c>
      <c r="E332" s="56" t="s">
        <v>341</v>
      </c>
      <c r="F332" s="56" t="s">
        <v>1112</v>
      </c>
      <c r="G332" s="56"/>
      <c r="H332" s="56"/>
      <c r="I332" s="58">
        <v>4</v>
      </c>
      <c r="J332" s="56"/>
      <c r="K332" s="58"/>
      <c r="L332" s="70"/>
      <c r="M332" s="71"/>
      <c r="N332" s="56"/>
    </row>
    <row r="333" ht="20" customHeight="1" spans="1:14">
      <c r="A333" s="55">
        <f t="shared" si="24"/>
        <v>332</v>
      </c>
      <c r="B333" s="56">
        <v>126923</v>
      </c>
      <c r="C333" s="56" t="s">
        <v>334</v>
      </c>
      <c r="D333" s="57">
        <v>12420</v>
      </c>
      <c r="E333" s="56" t="s">
        <v>341</v>
      </c>
      <c r="F333" s="56" t="s">
        <v>1113</v>
      </c>
      <c r="G333" s="56"/>
      <c r="H333" s="56"/>
      <c r="I333" s="58">
        <v>7</v>
      </c>
      <c r="J333" s="56"/>
      <c r="K333" s="58"/>
      <c r="L333" s="70"/>
      <c r="M333" s="71"/>
      <c r="N333" s="56"/>
    </row>
    <row r="334" ht="20" customHeight="1" spans="1:14">
      <c r="A334" s="55">
        <f t="shared" si="24"/>
        <v>333</v>
      </c>
      <c r="B334" s="56">
        <v>126924</v>
      </c>
      <c r="C334" s="56" t="s">
        <v>334</v>
      </c>
      <c r="D334" s="57">
        <v>4810</v>
      </c>
      <c r="E334" s="56" t="s">
        <v>344</v>
      </c>
      <c r="F334" s="56" t="s">
        <v>1114</v>
      </c>
      <c r="G334" s="56"/>
      <c r="H334" s="56"/>
      <c r="I334" s="58">
        <v>12</v>
      </c>
      <c r="J334" s="56"/>
      <c r="K334" s="58"/>
      <c r="L334" s="70"/>
      <c r="M334" s="71"/>
      <c r="N334" s="56"/>
    </row>
    <row r="335" ht="20" customHeight="1" spans="1:14">
      <c r="A335" s="55">
        <f t="shared" si="24"/>
        <v>334</v>
      </c>
      <c r="B335" s="56">
        <v>126924</v>
      </c>
      <c r="C335" s="56" t="s">
        <v>334</v>
      </c>
      <c r="D335" s="57">
        <v>7927</v>
      </c>
      <c r="E335" s="56" t="s">
        <v>344</v>
      </c>
      <c r="F335" s="56" t="s">
        <v>1115</v>
      </c>
      <c r="G335" s="56"/>
      <c r="H335" s="56"/>
      <c r="I335" s="58">
        <v>8</v>
      </c>
      <c r="J335" s="56"/>
      <c r="K335" s="58"/>
      <c r="L335" s="70"/>
      <c r="M335" s="71"/>
      <c r="N335" s="56"/>
    </row>
    <row r="336" ht="20" customHeight="1" spans="1:14">
      <c r="A336" s="55">
        <f t="shared" si="24"/>
        <v>335</v>
      </c>
      <c r="B336" s="56">
        <v>126925</v>
      </c>
      <c r="C336" s="56" t="s">
        <v>334</v>
      </c>
      <c r="D336" s="57">
        <v>6323</v>
      </c>
      <c r="E336" s="56" t="s">
        <v>347</v>
      </c>
      <c r="F336" s="56" t="s">
        <v>1116</v>
      </c>
      <c r="G336" s="56"/>
      <c r="H336" s="56"/>
      <c r="I336" s="58">
        <v>25</v>
      </c>
      <c r="J336" s="56"/>
      <c r="K336" s="58"/>
      <c r="L336" s="70"/>
      <c r="M336" s="71"/>
      <c r="N336" s="56"/>
    </row>
    <row r="337" ht="20" customHeight="1" spans="1:14">
      <c r="A337" s="55">
        <f t="shared" si="24"/>
        <v>336</v>
      </c>
      <c r="B337" s="56">
        <v>126925</v>
      </c>
      <c r="C337" s="56" t="s">
        <v>334</v>
      </c>
      <c r="D337" s="57">
        <v>6324</v>
      </c>
      <c r="E337" s="56" t="s">
        <v>347</v>
      </c>
      <c r="F337" s="56" t="s">
        <v>1117</v>
      </c>
      <c r="G337" s="56"/>
      <c r="H337" s="56"/>
      <c r="I337" s="58">
        <v>11</v>
      </c>
      <c r="J337" s="56"/>
      <c r="K337" s="58"/>
      <c r="L337" s="70"/>
      <c r="M337" s="71"/>
      <c r="N337" s="56"/>
    </row>
    <row r="338" ht="20" customHeight="1" spans="1:14">
      <c r="A338" s="55">
        <f t="shared" si="24"/>
        <v>337</v>
      </c>
      <c r="B338" s="56">
        <v>126926</v>
      </c>
      <c r="C338" s="56" t="s">
        <v>334</v>
      </c>
      <c r="D338" s="57">
        <v>6769</v>
      </c>
      <c r="E338" s="56" t="s">
        <v>350</v>
      </c>
      <c r="F338" s="56" t="s">
        <v>1118</v>
      </c>
      <c r="G338" s="56"/>
      <c r="H338" s="56"/>
      <c r="I338" s="58">
        <v>5</v>
      </c>
      <c r="J338" s="56"/>
      <c r="K338" s="58"/>
      <c r="L338" s="70"/>
      <c r="M338" s="71"/>
      <c r="N338" s="56"/>
    </row>
    <row r="339" ht="20" customHeight="1" spans="1:14">
      <c r="A339" s="55">
        <f t="shared" si="24"/>
        <v>338</v>
      </c>
      <c r="B339" s="56">
        <v>126926</v>
      </c>
      <c r="C339" s="56" t="s">
        <v>334</v>
      </c>
      <c r="D339" s="57">
        <v>15729</v>
      </c>
      <c r="E339" s="56" t="s">
        <v>350</v>
      </c>
      <c r="F339" s="56" t="s">
        <v>1119</v>
      </c>
      <c r="G339" s="56"/>
      <c r="H339" s="56"/>
      <c r="I339" s="58">
        <v>11</v>
      </c>
      <c r="J339" s="56"/>
      <c r="K339" s="58"/>
      <c r="L339" s="70"/>
      <c r="M339" s="71"/>
      <c r="N339" s="56"/>
    </row>
  </sheetData>
  <autoFilter xmlns:etc="http://www.wps.cn/officeDocument/2017/etCustomData" ref="A1:N339" etc:filterBottomFollowUsedRange="0">
    <extLst/>
  </autoFilter>
  <sortState ref="A2:N346">
    <sortCondition ref="C2:C346"/>
    <sortCondition ref="B2:B346"/>
  </sortState>
  <conditionalFormatting sqref="F325">
    <cfRule type="expression" dxfId="0" priority="1">
      <formula>IF(#REF!="实习生",1,0)</formula>
    </cfRule>
    <cfRule type="duplicateValues" dxfId="1" priority="2"/>
    <cfRule type="expression" dxfId="2" priority="3">
      <formula>IF(#REF!="执业中药师",1,0)=1</formula>
    </cfRule>
    <cfRule type="expression" dxfId="2" priority="4">
      <formula>IF(#REF!="执业药师",1,0)=1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H28" sqref="H28"/>
    </sheetView>
  </sheetViews>
  <sheetFormatPr defaultColWidth="9" defaultRowHeight="13.5"/>
  <cols>
    <col min="1" max="2" width="9.25" customWidth="1"/>
    <col min="6" max="6" width="11.625" hidden="1" customWidth="1"/>
    <col min="7" max="7" width="12" hidden="1" customWidth="1"/>
    <col min="8" max="8" width="11.875" customWidth="1"/>
    <col min="11" max="12" width="9" hidden="1" customWidth="1"/>
    <col min="17" max="19" width="9" hidden="1" customWidth="1"/>
    <col min="20" max="21" width="11.5" hidden="1" customWidth="1"/>
    <col min="22" max="22" width="9" hidden="1" customWidth="1"/>
    <col min="27" max="27" width="9.375" customWidth="1"/>
    <col min="28" max="28" width="6.75" customWidth="1"/>
    <col min="29" max="29" width="10.5" customWidth="1"/>
    <col min="30" max="30" width="6.375" customWidth="1"/>
    <col min="31" max="31" width="8" customWidth="1"/>
    <col min="32" max="32" width="8.5" customWidth="1"/>
  </cols>
  <sheetData>
    <row r="1" ht="54" spans="1:32">
      <c r="A1" s="2" t="s">
        <v>1120</v>
      </c>
      <c r="B1" s="3" t="s">
        <v>1121</v>
      </c>
      <c r="C1" s="3" t="s">
        <v>8</v>
      </c>
      <c r="D1" s="3" t="s">
        <v>1122</v>
      </c>
      <c r="E1" s="4" t="s">
        <v>1123</v>
      </c>
      <c r="F1" s="5" t="s">
        <v>1124</v>
      </c>
      <c r="G1" s="5" t="s">
        <v>1125</v>
      </c>
      <c r="H1" s="6" t="s">
        <v>1126</v>
      </c>
      <c r="I1" s="4" t="s">
        <v>1127</v>
      </c>
      <c r="J1" s="20" t="s">
        <v>15</v>
      </c>
      <c r="K1" s="21" t="s">
        <v>1128</v>
      </c>
      <c r="L1" s="21" t="s">
        <v>1129</v>
      </c>
      <c r="M1" s="22" t="s">
        <v>1130</v>
      </c>
      <c r="N1" s="23" t="s">
        <v>1131</v>
      </c>
      <c r="O1" s="2" t="s">
        <v>1132</v>
      </c>
      <c r="P1" s="2" t="s">
        <v>1133</v>
      </c>
      <c r="Q1" s="2" t="s">
        <v>1134</v>
      </c>
      <c r="R1" s="2" t="s">
        <v>1135</v>
      </c>
      <c r="S1" s="2" t="s">
        <v>1136</v>
      </c>
      <c r="T1" s="2" t="s">
        <v>1137</v>
      </c>
      <c r="U1" s="2" t="s">
        <v>1138</v>
      </c>
      <c r="V1" s="2" t="s">
        <v>1139</v>
      </c>
      <c r="W1" s="30" t="s">
        <v>1140</v>
      </c>
      <c r="X1" s="30" t="s">
        <v>1141</v>
      </c>
      <c r="Y1" s="33" t="s">
        <v>1142</v>
      </c>
      <c r="Z1" s="34" t="s">
        <v>1143</v>
      </c>
      <c r="AA1" s="35" t="s">
        <v>1144</v>
      </c>
      <c r="AB1" s="36" t="s">
        <v>1145</v>
      </c>
      <c r="AC1" s="36" t="s">
        <v>1146</v>
      </c>
      <c r="AD1" s="36" t="s">
        <v>1147</v>
      </c>
      <c r="AE1" s="37" t="s">
        <v>1148</v>
      </c>
      <c r="AF1" s="37" t="s">
        <v>1149</v>
      </c>
    </row>
    <row r="2" ht="14.25" spans="1:32">
      <c r="A2" s="7" t="s">
        <v>490</v>
      </c>
      <c r="B2" s="8">
        <v>2220</v>
      </c>
      <c r="C2" s="8">
        <v>2105</v>
      </c>
      <c r="D2" s="9">
        <f t="shared" ref="D2:D11" si="0">C2/B2</f>
        <v>0.948198198198198</v>
      </c>
      <c r="E2" s="10">
        <v>0.80007809662668</v>
      </c>
      <c r="F2" s="11">
        <v>6311923.98</v>
      </c>
      <c r="G2" s="11">
        <v>4942253.21</v>
      </c>
      <c r="H2" s="12">
        <f t="shared" ref="H2:H11" si="1">G2/F2</f>
        <v>0.783002651118748</v>
      </c>
      <c r="I2" s="10">
        <f t="shared" ref="I2:I11" si="2">H2-E2</f>
        <v>-0.0170754455079319</v>
      </c>
      <c r="J2" s="9">
        <v>0.58593141691608</v>
      </c>
      <c r="K2" s="24">
        <v>41812</v>
      </c>
      <c r="L2" s="24">
        <v>16697</v>
      </c>
      <c r="M2" s="25">
        <f t="shared" ref="M2:M11" si="3">L2/K2</f>
        <v>0.399335119104563</v>
      </c>
      <c r="N2" s="9">
        <f t="shared" ref="N2:N11" si="4">M2-J2</f>
        <v>-0.186596297811517</v>
      </c>
      <c r="O2" s="26">
        <v>0.42010008912045</v>
      </c>
      <c r="P2" s="26">
        <v>0.756028215735249</v>
      </c>
      <c r="Q2" s="31">
        <v>45410</v>
      </c>
      <c r="R2" s="31">
        <v>19390</v>
      </c>
      <c r="S2" s="26">
        <f t="shared" ref="S2:S11" si="5">R2/Q2</f>
        <v>0.42699845848932</v>
      </c>
      <c r="T2" s="31">
        <v>5879793.6</v>
      </c>
      <c r="U2" s="31">
        <v>4443768.86</v>
      </c>
      <c r="V2" s="26">
        <f t="shared" ref="V2:V11" si="6">U2/T2</f>
        <v>0.755769532454337</v>
      </c>
      <c r="W2" s="32">
        <f t="shared" ref="W2:W11" si="7">M2-S2</f>
        <v>-0.0276633393847563</v>
      </c>
      <c r="X2" s="32">
        <f t="shared" ref="X2:X11" si="8">H2-V2</f>
        <v>0.0272331186644114</v>
      </c>
      <c r="Y2" s="38">
        <f t="shared" ref="Y2:Y11" si="9">M2-O2</f>
        <v>-0.0207649700158865</v>
      </c>
      <c r="Z2" s="39">
        <f t="shared" ref="Z2:Z11" si="10">H2-P2</f>
        <v>0.0269744353834988</v>
      </c>
      <c r="AA2" s="40">
        <v>0.397117562281244</v>
      </c>
      <c r="AB2" s="41">
        <v>0.742529314201026</v>
      </c>
      <c r="AC2" s="41">
        <v>0.432454057949511</v>
      </c>
      <c r="AD2" s="41">
        <v>0.755802290127117</v>
      </c>
      <c r="AE2" s="42">
        <f t="shared" ref="AE2:AE11" si="11">AB2-AD2</f>
        <v>-0.013272975926091</v>
      </c>
      <c r="AF2" s="42">
        <f t="shared" ref="AF2:AF11" si="12">AA2-AC2</f>
        <v>-0.0353364956682674</v>
      </c>
    </row>
    <row r="3" ht="14.25" spans="1:32">
      <c r="A3" s="7" t="s">
        <v>68</v>
      </c>
      <c r="B3" s="8">
        <v>785</v>
      </c>
      <c r="C3" s="8">
        <v>617</v>
      </c>
      <c r="D3" s="9">
        <f t="shared" si="0"/>
        <v>0.785987261146497</v>
      </c>
      <c r="E3" s="10">
        <v>0.805080622757995</v>
      </c>
      <c r="F3" s="11">
        <v>1338178.66</v>
      </c>
      <c r="G3" s="11">
        <v>960249.01</v>
      </c>
      <c r="H3" s="12">
        <f t="shared" si="1"/>
        <v>0.717579078715842</v>
      </c>
      <c r="I3" s="10">
        <f t="shared" si="2"/>
        <v>-0.0875015440421529</v>
      </c>
      <c r="J3" s="9">
        <v>0.665056254887995</v>
      </c>
      <c r="K3" s="24">
        <v>20611</v>
      </c>
      <c r="L3" s="24">
        <v>10795</v>
      </c>
      <c r="M3" s="25">
        <f t="shared" si="3"/>
        <v>0.523749454174955</v>
      </c>
      <c r="N3" s="9">
        <f t="shared" si="4"/>
        <v>-0.14130680071304</v>
      </c>
      <c r="O3" s="26">
        <v>0.534289598274973</v>
      </c>
      <c r="P3" s="26">
        <v>0.72762990414054</v>
      </c>
      <c r="Q3" s="31">
        <v>18782</v>
      </c>
      <c r="R3" s="31">
        <v>10882</v>
      </c>
      <c r="S3" s="26">
        <f t="shared" si="5"/>
        <v>0.579384517090832</v>
      </c>
      <c r="T3" s="31">
        <v>1281159.11</v>
      </c>
      <c r="U3" s="31">
        <v>943761.22</v>
      </c>
      <c r="V3" s="26">
        <f t="shared" si="6"/>
        <v>0.736646379542975</v>
      </c>
      <c r="W3" s="32">
        <f t="shared" si="7"/>
        <v>-0.0556350629158765</v>
      </c>
      <c r="X3" s="32">
        <f t="shared" si="8"/>
        <v>-0.0190673008271328</v>
      </c>
      <c r="Y3" s="38">
        <f t="shared" si="9"/>
        <v>-0.0105401441000179</v>
      </c>
      <c r="Z3" s="39">
        <f t="shared" si="10"/>
        <v>-0.0100508254246979</v>
      </c>
      <c r="AA3" s="40">
        <v>0.535810029759709</v>
      </c>
      <c r="AB3" s="41">
        <v>0.716127501363305</v>
      </c>
      <c r="AC3" s="41">
        <v>0.592999987571001</v>
      </c>
      <c r="AD3" s="41">
        <v>0.764695018871024</v>
      </c>
      <c r="AE3" s="42">
        <f t="shared" si="11"/>
        <v>-0.0485675175077191</v>
      </c>
      <c r="AF3" s="42">
        <f t="shared" si="12"/>
        <v>-0.0571899578112922</v>
      </c>
    </row>
    <row r="4" ht="14.25" spans="1:32">
      <c r="A4" s="7" t="s">
        <v>574</v>
      </c>
      <c r="B4" s="8">
        <v>450</v>
      </c>
      <c r="C4" s="8">
        <v>401</v>
      </c>
      <c r="D4" s="9">
        <f t="shared" si="0"/>
        <v>0.891111111111111</v>
      </c>
      <c r="E4" s="10">
        <v>0.780526952731293</v>
      </c>
      <c r="F4" s="11">
        <v>750272.72</v>
      </c>
      <c r="G4" s="11">
        <v>541823.52</v>
      </c>
      <c r="H4" s="12">
        <f t="shared" si="1"/>
        <v>0.722168760180965</v>
      </c>
      <c r="I4" s="10">
        <f t="shared" si="2"/>
        <v>-0.0583581925503284</v>
      </c>
      <c r="J4" s="9">
        <v>0.623085949172378</v>
      </c>
      <c r="K4" s="24">
        <v>9645</v>
      </c>
      <c r="L4" s="24">
        <v>4702</v>
      </c>
      <c r="M4" s="25">
        <f t="shared" si="3"/>
        <v>0.487506480041472</v>
      </c>
      <c r="N4" s="9">
        <f t="shared" si="4"/>
        <v>-0.135579469130906</v>
      </c>
      <c r="O4" s="26">
        <v>0.49664498812842</v>
      </c>
      <c r="P4" s="26">
        <v>0.737815715361627</v>
      </c>
      <c r="Q4" s="31">
        <v>8604</v>
      </c>
      <c r="R4" s="31">
        <v>4884</v>
      </c>
      <c r="S4" s="26">
        <f t="shared" si="5"/>
        <v>0.567642956764296</v>
      </c>
      <c r="T4" s="31">
        <v>697774.13</v>
      </c>
      <c r="U4" s="31">
        <v>533754.69</v>
      </c>
      <c r="V4" s="26">
        <f t="shared" si="6"/>
        <v>0.764939064163929</v>
      </c>
      <c r="W4" s="32">
        <f t="shared" si="7"/>
        <v>-0.0801364767228234</v>
      </c>
      <c r="X4" s="32">
        <f t="shared" si="8"/>
        <v>-0.0427703039829647</v>
      </c>
      <c r="Y4" s="38">
        <f t="shared" si="9"/>
        <v>-0.00913850808694722</v>
      </c>
      <c r="Z4" s="39">
        <f t="shared" si="10"/>
        <v>-0.0156469551806627</v>
      </c>
      <c r="AA4" s="40">
        <v>0.469386253250258</v>
      </c>
      <c r="AB4" s="41">
        <v>0.700774408775808</v>
      </c>
      <c r="AC4" s="41">
        <v>0.568863110342712</v>
      </c>
      <c r="AD4" s="41">
        <v>0.774772299455118</v>
      </c>
      <c r="AE4" s="42">
        <f t="shared" si="11"/>
        <v>-0.07399789067931</v>
      </c>
      <c r="AF4" s="42">
        <f t="shared" si="12"/>
        <v>-0.0994768570924544</v>
      </c>
    </row>
    <row r="5" ht="14.25" spans="1:32">
      <c r="A5" s="7" t="s">
        <v>272</v>
      </c>
      <c r="B5" s="8">
        <v>510</v>
      </c>
      <c r="C5" s="8">
        <v>519</v>
      </c>
      <c r="D5" s="9">
        <f t="shared" si="0"/>
        <v>1.01764705882353</v>
      </c>
      <c r="E5" s="10">
        <v>0.784144928196595</v>
      </c>
      <c r="F5" s="11">
        <v>966871.48</v>
      </c>
      <c r="G5" s="11">
        <v>693877.21</v>
      </c>
      <c r="H5" s="12">
        <f t="shared" si="1"/>
        <v>0.717651957217727</v>
      </c>
      <c r="I5" s="10">
        <f t="shared" si="2"/>
        <v>-0.0664929709788684</v>
      </c>
      <c r="J5" s="9">
        <v>0.663017454545467</v>
      </c>
      <c r="K5" s="24">
        <v>12220</v>
      </c>
      <c r="L5" s="24">
        <v>6422</v>
      </c>
      <c r="M5" s="25">
        <f t="shared" si="3"/>
        <v>0.525531914893617</v>
      </c>
      <c r="N5" s="9">
        <f t="shared" si="4"/>
        <v>-0.13748553965185</v>
      </c>
      <c r="O5" s="26">
        <v>0.525870921873766</v>
      </c>
      <c r="P5" s="26">
        <v>0.705368782735913</v>
      </c>
      <c r="Q5" s="31">
        <v>11435</v>
      </c>
      <c r="R5" s="31">
        <v>6712</v>
      </c>
      <c r="S5" s="26">
        <f t="shared" si="5"/>
        <v>0.586969829470923</v>
      </c>
      <c r="T5" s="31">
        <v>759628.38</v>
      </c>
      <c r="U5" s="31">
        <v>584916.35</v>
      </c>
      <c r="V5" s="26">
        <f t="shared" si="6"/>
        <v>0.770003287660211</v>
      </c>
      <c r="W5" s="32">
        <f t="shared" si="7"/>
        <v>-0.0614379145773055</v>
      </c>
      <c r="X5" s="32">
        <f t="shared" si="8"/>
        <v>-0.0523513304424843</v>
      </c>
      <c r="Y5" s="38">
        <f t="shared" si="9"/>
        <v>-0.000339006980148659</v>
      </c>
      <c r="Z5" s="39">
        <f t="shared" si="10"/>
        <v>0.0122831744818139</v>
      </c>
      <c r="AA5" s="40">
        <v>0.511791001927573</v>
      </c>
      <c r="AB5" s="41">
        <v>0.705321541855208</v>
      </c>
      <c r="AC5" s="41">
        <v>0.599461624875474</v>
      </c>
      <c r="AD5" s="41">
        <v>0.789299315692325</v>
      </c>
      <c r="AE5" s="42">
        <f t="shared" si="11"/>
        <v>-0.083977773837117</v>
      </c>
      <c r="AF5" s="42">
        <f t="shared" si="12"/>
        <v>-0.0876706229479015</v>
      </c>
    </row>
    <row r="6" ht="14.25" spans="1:32">
      <c r="A6" s="7" t="s">
        <v>599</v>
      </c>
      <c r="B6" s="8">
        <v>3010</v>
      </c>
      <c r="C6" s="8">
        <v>3355</v>
      </c>
      <c r="D6" s="9">
        <f t="shared" si="0"/>
        <v>1.11461794019934</v>
      </c>
      <c r="E6" s="10">
        <v>0.825225385146341</v>
      </c>
      <c r="F6" s="11">
        <v>3946538.16</v>
      </c>
      <c r="G6" s="11">
        <v>2764926.01</v>
      </c>
      <c r="H6" s="12">
        <f t="shared" si="1"/>
        <v>0.70059528070039</v>
      </c>
      <c r="I6" s="10">
        <f t="shared" si="2"/>
        <v>-0.124630104445951</v>
      </c>
      <c r="J6" s="9">
        <v>0.623778238288826</v>
      </c>
      <c r="K6" s="24">
        <v>55901</v>
      </c>
      <c r="L6" s="24">
        <v>29480</v>
      </c>
      <c r="M6" s="25">
        <f t="shared" si="3"/>
        <v>0.527360870109658</v>
      </c>
      <c r="N6" s="9">
        <f t="shared" si="4"/>
        <v>-0.0964173681791678</v>
      </c>
      <c r="O6" s="26">
        <v>0.538458886398897</v>
      </c>
      <c r="P6" s="26">
        <v>0.721719444467233</v>
      </c>
      <c r="Q6" s="31">
        <v>55658</v>
      </c>
      <c r="R6" s="31">
        <v>28186</v>
      </c>
      <c r="S6" s="26">
        <f t="shared" si="5"/>
        <v>0.506414172266341</v>
      </c>
      <c r="T6" s="31">
        <v>4070940.37</v>
      </c>
      <c r="U6" s="31">
        <v>2865949.17</v>
      </c>
      <c r="V6" s="26">
        <f t="shared" si="6"/>
        <v>0.704001756233045</v>
      </c>
      <c r="W6" s="32">
        <f t="shared" si="7"/>
        <v>0.0209466978433173</v>
      </c>
      <c r="X6" s="32">
        <f t="shared" si="8"/>
        <v>-0.00340647553265472</v>
      </c>
      <c r="Y6" s="38">
        <f t="shared" si="9"/>
        <v>-0.0110980162892386</v>
      </c>
      <c r="Z6" s="39">
        <f t="shared" si="10"/>
        <v>-0.0211241637668429</v>
      </c>
      <c r="AA6" s="40">
        <v>0.520455657900592</v>
      </c>
      <c r="AB6" s="41">
        <v>0.691180112334519</v>
      </c>
      <c r="AC6" s="41">
        <v>0.518914484226179</v>
      </c>
      <c r="AD6" s="41">
        <v>0.70485245940392</v>
      </c>
      <c r="AE6" s="42">
        <f t="shared" si="11"/>
        <v>-0.0136723470694007</v>
      </c>
      <c r="AF6" s="42">
        <f t="shared" si="12"/>
        <v>0.00154117367441275</v>
      </c>
    </row>
    <row r="7" ht="14.25" spans="1:32">
      <c r="A7" s="7" t="s">
        <v>133</v>
      </c>
      <c r="B7" s="8">
        <v>3102</v>
      </c>
      <c r="C7" s="8">
        <v>3423</v>
      </c>
      <c r="D7" s="9">
        <f t="shared" si="0"/>
        <v>1.10348162475822</v>
      </c>
      <c r="E7" s="10">
        <v>0.798033882120528</v>
      </c>
      <c r="F7" s="11">
        <v>5592507.43</v>
      </c>
      <c r="G7" s="11">
        <v>3877700.45</v>
      </c>
      <c r="H7" s="12">
        <f t="shared" si="1"/>
        <v>0.693374215150573</v>
      </c>
      <c r="I7" s="10">
        <f t="shared" si="2"/>
        <v>-0.104659666969955</v>
      </c>
      <c r="J7" s="9">
        <v>0.65308729563229</v>
      </c>
      <c r="K7" s="24">
        <v>62726</v>
      </c>
      <c r="L7" s="24">
        <v>36180</v>
      </c>
      <c r="M7" s="25">
        <f t="shared" si="3"/>
        <v>0.576794311768645</v>
      </c>
      <c r="N7" s="9">
        <f t="shared" si="4"/>
        <v>-0.0762929838636454</v>
      </c>
      <c r="O7" s="26">
        <v>0.567676676041005</v>
      </c>
      <c r="P7" s="26">
        <v>0.732236749014756</v>
      </c>
      <c r="Q7" s="31">
        <v>63581</v>
      </c>
      <c r="R7" s="31">
        <v>34584</v>
      </c>
      <c r="S7" s="26">
        <f t="shared" si="5"/>
        <v>0.543936081533792</v>
      </c>
      <c r="T7" s="31">
        <v>5057405.75</v>
      </c>
      <c r="U7" s="31">
        <v>3494416.24</v>
      </c>
      <c r="V7" s="26">
        <f t="shared" si="6"/>
        <v>0.690950343464137</v>
      </c>
      <c r="W7" s="32">
        <f t="shared" si="7"/>
        <v>0.032858230234853</v>
      </c>
      <c r="X7" s="32">
        <f t="shared" si="8"/>
        <v>0.00242387168643665</v>
      </c>
      <c r="Y7" s="38">
        <f t="shared" si="9"/>
        <v>0.00911763572763946</v>
      </c>
      <c r="Z7" s="39">
        <f t="shared" si="10"/>
        <v>-0.0388625338641826</v>
      </c>
      <c r="AA7" s="40">
        <v>0.556042233573622</v>
      </c>
      <c r="AB7" s="41">
        <v>0.692006805122042</v>
      </c>
      <c r="AC7" s="41">
        <v>0.575600847050673</v>
      </c>
      <c r="AD7" s="41">
        <v>0.728049949551303</v>
      </c>
      <c r="AE7" s="42">
        <f t="shared" si="11"/>
        <v>-0.0360431444292605</v>
      </c>
      <c r="AF7" s="42">
        <f t="shared" si="12"/>
        <v>-0.0195586134770507</v>
      </c>
    </row>
    <row r="8" ht="14.25" spans="1:32">
      <c r="A8" s="7" t="s">
        <v>17</v>
      </c>
      <c r="B8" s="8">
        <v>490</v>
      </c>
      <c r="C8" s="8">
        <v>432</v>
      </c>
      <c r="D8" s="9">
        <f t="shared" si="0"/>
        <v>0.881632653061225</v>
      </c>
      <c r="E8" s="10">
        <v>0.772331679843014</v>
      </c>
      <c r="F8" s="11">
        <v>779038.43</v>
      </c>
      <c r="G8" s="11">
        <v>542184.3</v>
      </c>
      <c r="H8" s="12">
        <f t="shared" si="1"/>
        <v>0.695966051379519</v>
      </c>
      <c r="I8" s="10">
        <f t="shared" si="2"/>
        <v>-0.0763656284634947</v>
      </c>
      <c r="J8" s="9">
        <v>0.626565859407406</v>
      </c>
      <c r="K8" s="24">
        <v>10727</v>
      </c>
      <c r="L8" s="24">
        <v>5750</v>
      </c>
      <c r="M8" s="25">
        <f t="shared" si="3"/>
        <v>0.536030577048569</v>
      </c>
      <c r="N8" s="9">
        <f t="shared" si="4"/>
        <v>-0.0905352823588369</v>
      </c>
      <c r="O8" s="26">
        <v>0.521112900339953</v>
      </c>
      <c r="P8" s="26">
        <v>0.710988187165585</v>
      </c>
      <c r="Q8" s="31">
        <v>10589</v>
      </c>
      <c r="R8" s="31">
        <v>5418</v>
      </c>
      <c r="S8" s="26">
        <f t="shared" si="5"/>
        <v>0.511663046557749</v>
      </c>
      <c r="T8" s="31">
        <v>748069.6</v>
      </c>
      <c r="U8" s="31">
        <v>489627.87</v>
      </c>
      <c r="V8" s="26">
        <f t="shared" si="6"/>
        <v>0.654521811874189</v>
      </c>
      <c r="W8" s="32">
        <f t="shared" si="7"/>
        <v>0.0243675304908204</v>
      </c>
      <c r="X8" s="32">
        <f t="shared" si="8"/>
        <v>0.04144423950533</v>
      </c>
      <c r="Y8" s="38">
        <f t="shared" si="9"/>
        <v>0.0149176767086155</v>
      </c>
      <c r="Z8" s="39">
        <f t="shared" si="10"/>
        <v>-0.015022135786066</v>
      </c>
      <c r="AA8" s="40">
        <v>0.514176539748576</v>
      </c>
      <c r="AB8" s="41">
        <v>0.690937254944224</v>
      </c>
      <c r="AC8" s="41">
        <v>0.532649682700267</v>
      </c>
      <c r="AD8" s="41">
        <v>0.699876375480632</v>
      </c>
      <c r="AE8" s="42">
        <f t="shared" si="11"/>
        <v>-0.00893912053640822</v>
      </c>
      <c r="AF8" s="42">
        <f t="shared" si="12"/>
        <v>-0.0184731429516914</v>
      </c>
    </row>
    <row r="9" ht="14.25" spans="1:32">
      <c r="A9" s="7" t="s">
        <v>725</v>
      </c>
      <c r="B9" s="8">
        <v>660</v>
      </c>
      <c r="C9" s="8">
        <v>530</v>
      </c>
      <c r="D9" s="9">
        <f t="shared" si="0"/>
        <v>0.803030303030303</v>
      </c>
      <c r="E9" s="10">
        <v>0.809058299266164</v>
      </c>
      <c r="F9" s="11">
        <v>964044.26</v>
      </c>
      <c r="G9" s="11">
        <v>808007.56</v>
      </c>
      <c r="H9" s="12">
        <f t="shared" si="1"/>
        <v>0.838143634608643</v>
      </c>
      <c r="I9" s="10">
        <f t="shared" si="2"/>
        <v>0.0290853353424794</v>
      </c>
      <c r="J9" s="9">
        <v>0.694605068590214</v>
      </c>
      <c r="K9" s="24">
        <v>10725</v>
      </c>
      <c r="L9" s="24">
        <v>7051</v>
      </c>
      <c r="M9" s="25">
        <f t="shared" si="3"/>
        <v>0.657435897435897</v>
      </c>
      <c r="N9" s="9">
        <f t="shared" si="4"/>
        <v>-0.0371691711543165</v>
      </c>
      <c r="O9" s="26">
        <v>0.651615144147273</v>
      </c>
      <c r="P9" s="26">
        <v>0.84270765090754</v>
      </c>
      <c r="Q9" s="31">
        <v>12161</v>
      </c>
      <c r="R9" s="31">
        <v>7342</v>
      </c>
      <c r="S9" s="26">
        <f t="shared" si="5"/>
        <v>0.603733245621248</v>
      </c>
      <c r="T9" s="31">
        <v>1010604.31</v>
      </c>
      <c r="U9" s="31">
        <v>777096.77</v>
      </c>
      <c r="V9" s="26">
        <f t="shared" si="6"/>
        <v>0.768942663622719</v>
      </c>
      <c r="W9" s="32">
        <f t="shared" si="7"/>
        <v>0.0537026518146492</v>
      </c>
      <c r="X9" s="32">
        <f t="shared" si="8"/>
        <v>0.0692009709859245</v>
      </c>
      <c r="Y9" s="38">
        <f t="shared" si="9"/>
        <v>0.00582075328862408</v>
      </c>
      <c r="Z9" s="39">
        <f t="shared" si="10"/>
        <v>-0.00456401629889647</v>
      </c>
      <c r="AA9" s="40">
        <v>0.620849933598938</v>
      </c>
      <c r="AB9" s="41">
        <v>0.795281309025159</v>
      </c>
      <c r="AC9" s="41">
        <v>0.640893436977271</v>
      </c>
      <c r="AD9" s="41">
        <v>0.802380127881183</v>
      </c>
      <c r="AE9" s="42">
        <f t="shared" si="11"/>
        <v>-0.00709881885602359</v>
      </c>
      <c r="AF9" s="42">
        <f t="shared" si="12"/>
        <v>-0.0200435033783334</v>
      </c>
    </row>
    <row r="10" ht="14.25" spans="1:32">
      <c r="A10" s="7" t="s">
        <v>353</v>
      </c>
      <c r="B10" s="8">
        <v>2805</v>
      </c>
      <c r="C10" s="8">
        <v>2796</v>
      </c>
      <c r="D10" s="9">
        <f t="shared" si="0"/>
        <v>0.996791443850267</v>
      </c>
      <c r="E10" s="10">
        <v>0.789693869814579</v>
      </c>
      <c r="F10" s="11">
        <v>4054236.87</v>
      </c>
      <c r="G10" s="11">
        <v>2936359.58</v>
      </c>
      <c r="H10" s="12">
        <f t="shared" si="1"/>
        <v>0.724269369095842</v>
      </c>
      <c r="I10" s="10">
        <f t="shared" si="2"/>
        <v>-0.0654245007187373</v>
      </c>
      <c r="J10" s="9">
        <v>0.627209153613871</v>
      </c>
      <c r="K10" s="24">
        <v>56899</v>
      </c>
      <c r="L10" s="24">
        <v>31585</v>
      </c>
      <c r="M10" s="25">
        <f t="shared" si="3"/>
        <v>0.555106416632981</v>
      </c>
      <c r="N10" s="9">
        <f t="shared" si="4"/>
        <v>-0.0721027369808898</v>
      </c>
      <c r="O10" s="26">
        <v>0.539596008761256</v>
      </c>
      <c r="P10" s="26">
        <v>0.729507874788715</v>
      </c>
      <c r="Q10" s="31">
        <v>64574</v>
      </c>
      <c r="R10" s="31">
        <v>32502</v>
      </c>
      <c r="S10" s="26">
        <f t="shared" si="5"/>
        <v>0.503329513426456</v>
      </c>
      <c r="T10" s="31">
        <v>4426652.34</v>
      </c>
      <c r="U10" s="31">
        <v>3076641.93</v>
      </c>
      <c r="V10" s="26">
        <f t="shared" si="6"/>
        <v>0.695026781796015</v>
      </c>
      <c r="W10" s="32">
        <f t="shared" si="7"/>
        <v>0.0517769032065247</v>
      </c>
      <c r="X10" s="32">
        <f t="shared" si="8"/>
        <v>0.0292425872998264</v>
      </c>
      <c r="Y10" s="38">
        <f t="shared" si="9"/>
        <v>0.0155104078717254</v>
      </c>
      <c r="Z10" s="39">
        <f t="shared" si="10"/>
        <v>-0.0052385056928731</v>
      </c>
      <c r="AA10" s="40">
        <v>0.532107147899526</v>
      </c>
      <c r="AB10" s="41">
        <v>0.703541441597596</v>
      </c>
      <c r="AC10" s="41">
        <v>0.519316765633018</v>
      </c>
      <c r="AD10" s="41">
        <v>0.707864248417257</v>
      </c>
      <c r="AE10" s="42">
        <f t="shared" si="11"/>
        <v>-0.00432280681966124</v>
      </c>
      <c r="AF10" s="42">
        <f t="shared" si="12"/>
        <v>0.0127903822665084</v>
      </c>
    </row>
    <row r="11" s="1" customFormat="1" ht="14.25" spans="1:32">
      <c r="A11" s="13" t="s">
        <v>1150</v>
      </c>
      <c r="B11" s="14">
        <v>14032</v>
      </c>
      <c r="C11" s="13">
        <f>SUM(C2:C10)</f>
        <v>14178</v>
      </c>
      <c r="D11" s="15">
        <f t="shared" si="0"/>
        <v>1.01040478905359</v>
      </c>
      <c r="E11" s="16">
        <v>0.8</v>
      </c>
      <c r="F11" s="17">
        <f>SUM(F2:F10)</f>
        <v>24703611.99</v>
      </c>
      <c r="G11" s="17">
        <f>SUM(G2:G10)</f>
        <v>18067380.85</v>
      </c>
      <c r="H11" s="18">
        <f t="shared" si="1"/>
        <v>0.731365958035354</v>
      </c>
      <c r="I11" s="15">
        <f t="shared" si="2"/>
        <v>-0.0686340419646464</v>
      </c>
      <c r="J11" s="16">
        <v>0.63</v>
      </c>
      <c r="K11" s="27">
        <f>SUM(K2:K10)</f>
        <v>281266</v>
      </c>
      <c r="L11" s="27">
        <f>SUM(L2:L10)</f>
        <v>148662</v>
      </c>
      <c r="M11" s="18">
        <v>0.53</v>
      </c>
      <c r="N11" s="15">
        <f t="shared" si="4"/>
        <v>-0.1</v>
      </c>
      <c r="O11" s="28">
        <v>0.53</v>
      </c>
      <c r="P11" s="28">
        <v>0.74</v>
      </c>
      <c r="Q11" s="17">
        <f>SUM(Q2:Q10)</f>
        <v>290794</v>
      </c>
      <c r="R11" s="17">
        <f>SUM(R2:R10)</f>
        <v>149900</v>
      </c>
      <c r="S11" s="28">
        <v>0.515</v>
      </c>
      <c r="T11" s="17">
        <f>SUM(T2:T10)</f>
        <v>23932027.59</v>
      </c>
      <c r="U11" s="17">
        <f>SUM(U2:U10)</f>
        <v>17209933.1</v>
      </c>
      <c r="V11" s="28">
        <v>0.719</v>
      </c>
      <c r="W11" s="28">
        <f t="shared" si="7"/>
        <v>0.015</v>
      </c>
      <c r="X11" s="28">
        <f t="shared" si="8"/>
        <v>0.0123659580353536</v>
      </c>
      <c r="Y11" s="43">
        <f t="shared" si="9"/>
        <v>0</v>
      </c>
      <c r="Z11" s="44">
        <f t="shared" si="10"/>
        <v>-0.00863404196464634</v>
      </c>
      <c r="AA11" s="45">
        <v>0.51</v>
      </c>
      <c r="AB11" s="46">
        <v>0.71</v>
      </c>
      <c r="AC11" s="46">
        <v>0.53</v>
      </c>
      <c r="AD11" s="46">
        <v>0.73</v>
      </c>
      <c r="AE11" s="47">
        <f t="shared" si="11"/>
        <v>-0.02</v>
      </c>
      <c r="AF11" s="47">
        <f t="shared" si="12"/>
        <v>-0.02</v>
      </c>
    </row>
    <row r="12" ht="14.25" spans="1:32">
      <c r="A12" s="7" t="s">
        <v>309</v>
      </c>
      <c r="B12" s="8"/>
      <c r="C12" s="8">
        <v>240</v>
      </c>
      <c r="D12" s="9"/>
      <c r="E12" s="10"/>
      <c r="F12" s="11">
        <v>377447.17</v>
      </c>
      <c r="G12" s="11">
        <v>252131.77</v>
      </c>
      <c r="H12" s="12"/>
      <c r="I12" s="10"/>
      <c r="J12" s="9"/>
      <c r="K12" s="24">
        <v>5601</v>
      </c>
      <c r="L12" s="24">
        <v>3294</v>
      </c>
      <c r="M12" s="25"/>
      <c r="N12" s="9"/>
      <c r="O12" s="26">
        <v>0.548322483725588</v>
      </c>
      <c r="P12" s="26">
        <v>0.644075180625649</v>
      </c>
      <c r="Q12" s="31"/>
      <c r="R12" s="31"/>
      <c r="S12" s="26"/>
      <c r="T12" s="31"/>
      <c r="U12" s="31"/>
      <c r="V12" s="26"/>
      <c r="W12" s="32"/>
      <c r="X12" s="32"/>
      <c r="Y12" s="38"/>
      <c r="Z12" s="39"/>
      <c r="AA12" s="40">
        <v>0.532879818594104</v>
      </c>
      <c r="AB12" s="41">
        <v>0.629902657591138</v>
      </c>
      <c r="AC12" s="41"/>
      <c r="AD12" s="41"/>
      <c r="AE12" s="42"/>
      <c r="AF12" s="42"/>
    </row>
    <row r="13" ht="14.25" spans="1:32">
      <c r="A13" s="7" t="s">
        <v>54</v>
      </c>
      <c r="B13" s="8"/>
      <c r="C13" s="8">
        <v>9</v>
      </c>
      <c r="D13" s="9"/>
      <c r="E13" s="10"/>
      <c r="F13" s="11">
        <v>151624.5</v>
      </c>
      <c r="G13" s="11">
        <v>60823.98</v>
      </c>
      <c r="H13" s="12"/>
      <c r="I13" s="10"/>
      <c r="J13" s="9"/>
      <c r="K13" s="24">
        <v>2823</v>
      </c>
      <c r="L13" s="24">
        <v>829</v>
      </c>
      <c r="M13" s="25"/>
      <c r="N13" s="9"/>
      <c r="O13" s="26">
        <v>0.304626815265113</v>
      </c>
      <c r="P13" s="26">
        <v>0.372956450494347</v>
      </c>
      <c r="Q13" s="31"/>
      <c r="R13" s="31"/>
      <c r="S13" s="26"/>
      <c r="T13" s="31"/>
      <c r="U13" s="31"/>
      <c r="V13" s="26"/>
      <c r="W13" s="32"/>
      <c r="X13" s="32"/>
      <c r="Y13" s="38"/>
      <c r="Z13" s="39"/>
      <c r="AA13" s="40">
        <v>0.265825741649147</v>
      </c>
      <c r="AB13" s="41">
        <v>0.339187026583068</v>
      </c>
      <c r="AC13" s="41"/>
      <c r="AD13" s="41"/>
      <c r="AE13" s="42"/>
      <c r="AF13" s="42"/>
    </row>
    <row r="14" ht="14.25" spans="1:32">
      <c r="A14" s="7" t="s">
        <v>334</v>
      </c>
      <c r="B14" s="8"/>
      <c r="C14" s="8">
        <v>115</v>
      </c>
      <c r="D14" s="9"/>
      <c r="E14" s="10"/>
      <c r="F14" s="11">
        <v>259867.86</v>
      </c>
      <c r="G14" s="11">
        <v>114306.02</v>
      </c>
      <c r="H14" s="12"/>
      <c r="I14" s="10"/>
      <c r="J14" s="9"/>
      <c r="K14" s="24">
        <v>4840</v>
      </c>
      <c r="L14" s="24">
        <v>1772</v>
      </c>
      <c r="M14" s="25"/>
      <c r="N14" s="9"/>
      <c r="O14" s="26">
        <v>0.350010168802115</v>
      </c>
      <c r="P14" s="26">
        <v>0.409320040299437</v>
      </c>
      <c r="Q14" s="31"/>
      <c r="R14" s="31"/>
      <c r="S14" s="26"/>
      <c r="T14" s="31"/>
      <c r="U14" s="31"/>
      <c r="V14" s="26"/>
      <c r="W14" s="32"/>
      <c r="X14" s="32"/>
      <c r="Y14" s="38"/>
      <c r="Z14" s="39"/>
      <c r="AA14" s="40">
        <v>0.353367925434803</v>
      </c>
      <c r="AB14" s="41">
        <v>0.416837110053598</v>
      </c>
      <c r="AC14" s="41"/>
      <c r="AD14" s="41"/>
      <c r="AE14" s="42"/>
      <c r="AF14" s="42"/>
    </row>
    <row r="15" s="1" customFormat="1" ht="14.25" spans="1:32">
      <c r="A15" s="14" t="s">
        <v>1151</v>
      </c>
      <c r="B15" s="14">
        <f>B11+B12+B13+B14</f>
        <v>14032</v>
      </c>
      <c r="C15" s="14">
        <f>C11+C12+C13+C14</f>
        <v>14542</v>
      </c>
      <c r="D15" s="15">
        <f>C15/B15</f>
        <v>1.03634549600912</v>
      </c>
      <c r="E15" s="16">
        <v>0.8</v>
      </c>
      <c r="F15" s="19">
        <f>F11+F12+F13+F14</f>
        <v>25492551.52</v>
      </c>
      <c r="G15" s="17">
        <f>G11+G12+G13+G14</f>
        <v>18494642.62</v>
      </c>
      <c r="H15" s="18">
        <f>G15/F15</f>
        <v>0.725492016971709</v>
      </c>
      <c r="I15" s="15">
        <f>H15-E15</f>
        <v>-0.0745079830282913</v>
      </c>
      <c r="J15" s="16">
        <v>0.63</v>
      </c>
      <c r="K15" s="27">
        <f>K11+K12+K13+K14</f>
        <v>294530</v>
      </c>
      <c r="L15" s="27">
        <f>L11+L12+L13+L14</f>
        <v>154557</v>
      </c>
      <c r="M15" s="18">
        <f>L15/K15</f>
        <v>0.524758089158999</v>
      </c>
      <c r="N15" s="15">
        <f>M15-J15</f>
        <v>-0.105241910841001</v>
      </c>
      <c r="O15" s="28">
        <v>0.52</v>
      </c>
      <c r="P15" s="29">
        <v>0.73</v>
      </c>
      <c r="Q15" s="14">
        <f>Q11+Q12+Q13+Q14</f>
        <v>290794</v>
      </c>
      <c r="R15" s="14">
        <f>R11+R12+R13+R14</f>
        <v>149900</v>
      </c>
      <c r="S15" s="29">
        <f>R15/Q15</f>
        <v>0.51548518882783</v>
      </c>
      <c r="T15" s="14">
        <f>T11+T12+T13+T14</f>
        <v>23932027.59</v>
      </c>
      <c r="U15" s="14">
        <f>U11+U12+U13+U14</f>
        <v>17209933.1</v>
      </c>
      <c r="V15" s="29">
        <f>U15/T15</f>
        <v>0.719117217932306</v>
      </c>
      <c r="W15" s="29">
        <f>M15-S15</f>
        <v>0.00927290033116912</v>
      </c>
      <c r="X15" s="29">
        <f>H15-V15</f>
        <v>0.00637479903940241</v>
      </c>
      <c r="Y15" s="43">
        <f>M15-O15</f>
        <v>0.00475808915899911</v>
      </c>
      <c r="Z15" s="44">
        <f>H15-P15</f>
        <v>-0.00450798302829125</v>
      </c>
      <c r="AA15" s="48">
        <v>0.51</v>
      </c>
      <c r="AB15" s="49">
        <v>0.7</v>
      </c>
      <c r="AC15" s="49"/>
      <c r="AD15" s="49"/>
      <c r="AE15" s="47"/>
      <c r="AF15" s="47"/>
    </row>
  </sheetData>
  <autoFilter xmlns:etc="http://www.wps.cn/officeDocument/2017/etCustomData" ref="A1:AF15" etc:filterBottomFollowUsedRange="0">
    <extLst/>
  </autoFilter>
  <sortState ref="A2:AF10">
    <sortCondition ref="Y2:Y10"/>
  </sortState>
  <pageMargins left="0.75" right="0.75" top="1" bottom="1" header="0.5" footer="0.5"/>
  <headerFooter/>
  <ignoredErrors>
    <ignoredError sqref="S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分人员任务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2025-05-09T09:50:50Z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9CC2C9BB937146D7815CABA1DA8C3168_13</vt:lpwstr>
  </property>
  <property fmtid="{D5CDD505-2E9C-101B-9397-08002B2CF9AE}" pid="3" name="KSOProductBuildVer">
    <vt:lpwstr>2052-12.1.0.20784</vt:lpwstr>
  </property>
</Properties>
</file>