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95" windowHeight="11625" activeTab="1"/>
  </bookViews>
  <sheets>
    <sheet name="门店" sheetId="2" r:id="rId1"/>
    <sheet name="分人员完成进度" sheetId="5" r:id="rId2"/>
  </sheets>
  <externalReferences>
    <externalReference r:id="rId3"/>
  </externalReferences>
  <definedNames>
    <definedName name="_xlnm._FilterDatabase" localSheetId="0" hidden="1">门店!$A$1:$AA$141</definedName>
    <definedName name="_xlnm._FilterDatabase" localSheetId="1" hidden="1">分人员完成进度!$A$1:$O$319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<sst xmlns="http://schemas.openxmlformats.org/spreadsheetml/2006/main" count="1603" uniqueCount="784">
  <si>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</si>
  <si>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</si>
  <si>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</si>
  <si>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</si>
  <si>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</si>
  <si>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</si>
  <si>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</si>
  <si>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实际完成</t>
  </si>
  <si>
    <t>完成率</t>
  </si>
  <si>
    <t>差额</t>
  </si>
  <si>
    <t>会员消费占比任务</t>
  </si>
  <si>
    <t>会员笔数占比任务</t>
  </si>
  <si>
    <t>备注</t>
  </si>
  <si>
    <t>已完成</t>
  </si>
  <si>
    <t>会员消费额占比任务</t>
  </si>
  <si>
    <t>完差额</t>
  </si>
  <si>
    <t>南门片区</t>
  </si>
  <si>
    <t>温江店</t>
  </si>
  <si>
    <t>60.02%</t>
  </si>
  <si>
    <t>34.57%</t>
  </si>
  <si>
    <t>新津片区</t>
  </si>
  <si>
    <t>新园大道店</t>
  </si>
  <si>
    <t>69.3%</t>
  </si>
  <si>
    <t>57.18%</t>
  </si>
  <si>
    <t>旗舰片区</t>
  </si>
  <si>
    <t>新乐中街店</t>
  </si>
  <si>
    <t>73.91%</t>
  </si>
  <si>
    <t>63.96%</t>
  </si>
  <si>
    <t>东门片区</t>
  </si>
  <si>
    <t>成汉南路店</t>
  </si>
  <si>
    <t>66.08%</t>
  </si>
  <si>
    <t>45.28%</t>
  </si>
  <si>
    <t>西门片区</t>
  </si>
  <si>
    <t>榕声路店</t>
  </si>
  <si>
    <t>59.31%</t>
  </si>
  <si>
    <t>37.25%</t>
  </si>
  <si>
    <t>都江堰片区</t>
  </si>
  <si>
    <t>大石西路店</t>
  </si>
  <si>
    <t>70.63%</t>
  </si>
  <si>
    <t>62.11%</t>
  </si>
  <si>
    <t>高新区民丰大道店</t>
  </si>
  <si>
    <t>73.89%</t>
  </si>
  <si>
    <t>53.64%</t>
  </si>
  <si>
    <t>崇州片区</t>
  </si>
  <si>
    <t>成华区万科路</t>
  </si>
  <si>
    <t>77.58%</t>
  </si>
  <si>
    <t>61.35%</t>
  </si>
  <si>
    <t>邛崃片区</t>
  </si>
  <si>
    <t>柳翠路店</t>
  </si>
  <si>
    <t>83.52%</t>
  </si>
  <si>
    <t>77.07%</t>
  </si>
  <si>
    <t>大邑片区</t>
  </si>
  <si>
    <t>高新区大源北街</t>
  </si>
  <si>
    <t>64.97%</t>
  </si>
  <si>
    <t>50.19%</t>
  </si>
  <si>
    <t>总计</t>
  </si>
  <si>
    <t>万宇路店</t>
  </si>
  <si>
    <t>76.61%</t>
  </si>
  <si>
    <t>64.71%</t>
  </si>
  <si>
    <t>温江江安店</t>
  </si>
  <si>
    <t>59.54%</t>
  </si>
  <si>
    <t>42.42%</t>
  </si>
  <si>
    <t>金马河路店</t>
  </si>
  <si>
    <t>58.28%</t>
  </si>
  <si>
    <t>51.19%</t>
  </si>
  <si>
    <t>大华街店</t>
  </si>
  <si>
    <t>75.93%</t>
  </si>
  <si>
    <t>64.52%</t>
  </si>
  <si>
    <t>中和大道店</t>
  </si>
  <si>
    <t>66.71%</t>
  </si>
  <si>
    <t>54.77%</t>
  </si>
  <si>
    <t>中和新下街店</t>
  </si>
  <si>
    <t>43.17%</t>
  </si>
  <si>
    <t>28.04%</t>
  </si>
  <si>
    <t>蜀辉路店</t>
  </si>
  <si>
    <t>77.27%</t>
  </si>
  <si>
    <t>63.05%</t>
  </si>
  <si>
    <t>中和公济桥店</t>
  </si>
  <si>
    <t>46.52%</t>
  </si>
  <si>
    <t>30.9%</t>
  </si>
  <si>
    <t>蜀鑫路店</t>
  </si>
  <si>
    <t>75.17%</t>
  </si>
  <si>
    <t>60.25%</t>
  </si>
  <si>
    <t>光华西一路店</t>
  </si>
  <si>
    <t>69.14%</t>
  </si>
  <si>
    <t>53.45%</t>
  </si>
  <si>
    <t>光华北五路店</t>
  </si>
  <si>
    <t>62.31%</t>
  </si>
  <si>
    <t>45.12%</t>
  </si>
  <si>
    <t>吉瑞三路店</t>
  </si>
  <si>
    <t>42.43%</t>
  </si>
  <si>
    <t>25.51%</t>
  </si>
  <si>
    <t>天顺路店</t>
  </si>
  <si>
    <t>74.02%</t>
  </si>
  <si>
    <t>61.84%</t>
  </si>
  <si>
    <t>泰和二街店</t>
  </si>
  <si>
    <t>78.82%</t>
  </si>
  <si>
    <t>62.63%</t>
  </si>
  <si>
    <t>金祥路店</t>
  </si>
  <si>
    <t>55.64%</t>
  </si>
  <si>
    <t>43.7%</t>
  </si>
  <si>
    <t>蜀源路店</t>
  </si>
  <si>
    <t>84.69%</t>
  </si>
  <si>
    <t>71.53%</t>
  </si>
  <si>
    <t>雅安芦山店</t>
  </si>
  <si>
    <t>56.82%</t>
  </si>
  <si>
    <t>40.52%</t>
  </si>
  <si>
    <t>泰和西二街店</t>
  </si>
  <si>
    <t>65.85%</t>
  </si>
  <si>
    <t>53.21%</t>
  </si>
  <si>
    <t>陈冰雪</t>
  </si>
  <si>
    <t>天久南巷店</t>
  </si>
  <si>
    <t>66.7%</t>
  </si>
  <si>
    <t>47.91%</t>
  </si>
  <si>
    <t>何巍</t>
  </si>
  <si>
    <t>邛崃中心店</t>
  </si>
  <si>
    <t>60.51%</t>
  </si>
  <si>
    <t>30.18%</t>
  </si>
  <si>
    <t>邛崃洪川店</t>
  </si>
  <si>
    <t>87.62%</t>
  </si>
  <si>
    <t>77.17%</t>
  </si>
  <si>
    <t>邛崃羊安镇店</t>
  </si>
  <si>
    <t>62.76%</t>
  </si>
  <si>
    <t>44.06%</t>
  </si>
  <si>
    <t>邛崃翠荫街店</t>
  </si>
  <si>
    <t>61.54%</t>
  </si>
  <si>
    <t>邛崃杏林路店</t>
  </si>
  <si>
    <t>58.77%</t>
  </si>
  <si>
    <t>39.61%</t>
  </si>
  <si>
    <t>黄梅</t>
  </si>
  <si>
    <t>崇州中心店</t>
  </si>
  <si>
    <t>72.22%</t>
  </si>
  <si>
    <t>54.29%</t>
  </si>
  <si>
    <t>崇州怀远店</t>
  </si>
  <si>
    <t>86.56%</t>
  </si>
  <si>
    <t>76.06%</t>
  </si>
  <si>
    <t>崇州三江店</t>
  </si>
  <si>
    <t>72.98%</t>
  </si>
  <si>
    <t>55.3%</t>
  </si>
  <si>
    <t>崇州金带街店</t>
  </si>
  <si>
    <t>72.65%</t>
  </si>
  <si>
    <t>50.51%</t>
  </si>
  <si>
    <t>崇州尚贤坊店</t>
  </si>
  <si>
    <t>46.06%</t>
  </si>
  <si>
    <t>18.43%</t>
  </si>
  <si>
    <t>崇州永康东路店</t>
  </si>
  <si>
    <t>60.99%</t>
  </si>
  <si>
    <t>39.66%</t>
  </si>
  <si>
    <t>崇州蜀州中路店</t>
  </si>
  <si>
    <t>66.85%</t>
  </si>
  <si>
    <t>47.02%</t>
  </si>
  <si>
    <t>刘美玲</t>
  </si>
  <si>
    <t>大邑子龙店</t>
  </si>
  <si>
    <t>81.59%</t>
  </si>
  <si>
    <t>71.4%</t>
  </si>
  <si>
    <t>大邑东壕沟店</t>
  </si>
  <si>
    <t>75.45%</t>
  </si>
  <si>
    <t>62.28%</t>
  </si>
  <si>
    <t>大邑安仁镇千禧街药店</t>
  </si>
  <si>
    <t>73.7%</t>
  </si>
  <si>
    <t>49.96%</t>
  </si>
  <si>
    <t>大邑沙渠镇店</t>
  </si>
  <si>
    <t>84.21%</t>
  </si>
  <si>
    <t>75.94%</t>
  </si>
  <si>
    <t>大邑通达店</t>
  </si>
  <si>
    <t>73.97%</t>
  </si>
  <si>
    <t>62.37%</t>
  </si>
  <si>
    <t>大邑新场镇店</t>
  </si>
  <si>
    <t>79.2%</t>
  </si>
  <si>
    <t>64.69%</t>
  </si>
  <si>
    <t>大邑内蒙古桃源店</t>
  </si>
  <si>
    <t>35.68%</t>
  </si>
  <si>
    <t>17.14%</t>
  </si>
  <si>
    <t>大邑东街店</t>
  </si>
  <si>
    <t>86.15%</t>
  </si>
  <si>
    <t>大邑潘家街店</t>
  </si>
  <si>
    <t>76.5%</t>
  </si>
  <si>
    <t>63.56%</t>
  </si>
  <si>
    <t>大邑北街店</t>
  </si>
  <si>
    <t>73.82%</t>
  </si>
  <si>
    <t>61.64%</t>
  </si>
  <si>
    <t>大邑观音阁西街店</t>
  </si>
  <si>
    <t>82.15%</t>
  </si>
  <si>
    <t>70.96%</t>
  </si>
  <si>
    <t>大邑元通路店</t>
  </si>
  <si>
    <t>75.07%</t>
  </si>
  <si>
    <t>65.08%</t>
  </si>
  <si>
    <t>大邑金巷西街店</t>
  </si>
  <si>
    <t>77.47%</t>
  </si>
  <si>
    <t>61.03%</t>
  </si>
  <si>
    <t>西部店</t>
  </si>
  <si>
    <t>87.69%</t>
  </si>
  <si>
    <t>48.19%</t>
  </si>
  <si>
    <t>沙河源店</t>
  </si>
  <si>
    <t>81%</t>
  </si>
  <si>
    <t>63%</t>
  </si>
  <si>
    <t>光华店</t>
  </si>
  <si>
    <t>85.12%</t>
  </si>
  <si>
    <t>71.11%</t>
  </si>
  <si>
    <t>3月需要社区做办卡</t>
  </si>
  <si>
    <t>清江东路店</t>
  </si>
  <si>
    <t>72.5%</t>
  </si>
  <si>
    <t>56.15%</t>
  </si>
  <si>
    <t>枣子巷店</t>
  </si>
  <si>
    <t>68.6%</t>
  </si>
  <si>
    <t>48.33%</t>
  </si>
  <si>
    <t>光华村街店</t>
  </si>
  <si>
    <t>77.06%</t>
  </si>
  <si>
    <t>56.76%</t>
  </si>
  <si>
    <t>土龙路店</t>
  </si>
  <si>
    <t>80.87%</t>
  </si>
  <si>
    <t>62.44%</t>
  </si>
  <si>
    <t>金丝街店</t>
  </si>
  <si>
    <t>46.68%</t>
  </si>
  <si>
    <t>30.06%</t>
  </si>
  <si>
    <t>顺和街店</t>
  </si>
  <si>
    <t>86.23%</t>
  </si>
  <si>
    <t>76.11%</t>
  </si>
  <si>
    <t>青羊区北东街店</t>
  </si>
  <si>
    <t>72.54%</t>
  </si>
  <si>
    <t>56.64%</t>
  </si>
  <si>
    <t>郫筒镇东大街药店</t>
  </si>
  <si>
    <t>78.08%</t>
  </si>
  <si>
    <t>62.02%</t>
  </si>
  <si>
    <t>十二桥店</t>
  </si>
  <si>
    <t>45.82%</t>
  </si>
  <si>
    <t>25.92%</t>
  </si>
  <si>
    <t>交大三店</t>
  </si>
  <si>
    <t>71.99%</t>
  </si>
  <si>
    <t>48.53%</t>
  </si>
  <si>
    <t>交大黄苑东街</t>
  </si>
  <si>
    <t>72.99%</t>
  </si>
  <si>
    <t>65.86%</t>
  </si>
  <si>
    <t>金沙路店</t>
  </si>
  <si>
    <t>75.2%</t>
  </si>
  <si>
    <t>63.02%</t>
  </si>
  <si>
    <t>郫县一环路东南段店</t>
  </si>
  <si>
    <t>63.68%</t>
  </si>
  <si>
    <t>55.1%</t>
  </si>
  <si>
    <t>佳灵路店</t>
  </si>
  <si>
    <t>49.28%</t>
  </si>
  <si>
    <t>30%</t>
  </si>
  <si>
    <t>银河北街店</t>
  </si>
  <si>
    <t>87.21%</t>
  </si>
  <si>
    <t>76.09%</t>
  </si>
  <si>
    <t>贝森北路店</t>
  </si>
  <si>
    <t>62.59%</t>
  </si>
  <si>
    <t>44.34%</t>
  </si>
  <si>
    <t>蜀汉东路店</t>
  </si>
  <si>
    <t>58.72%</t>
  </si>
  <si>
    <t>40.09%</t>
  </si>
  <si>
    <t>大悦路店</t>
  </si>
  <si>
    <t>49.33%</t>
  </si>
  <si>
    <t>31.83%</t>
  </si>
  <si>
    <t>银沙路店</t>
  </si>
  <si>
    <t>74.45%</t>
  </si>
  <si>
    <t>花照壁店</t>
  </si>
  <si>
    <t>56.95%</t>
  </si>
  <si>
    <t>36.16%</t>
  </si>
  <si>
    <t>五福桥东路店</t>
  </si>
  <si>
    <t>73.77%</t>
  </si>
  <si>
    <t>58.61%</t>
  </si>
  <si>
    <t>尚锦路店</t>
  </si>
  <si>
    <t>31.69%</t>
  </si>
  <si>
    <t>16.84%</t>
  </si>
  <si>
    <t>花照壁中横街店</t>
  </si>
  <si>
    <t>41.74%</t>
  </si>
  <si>
    <t>沙湾东一路店</t>
  </si>
  <si>
    <t>57.65%</t>
  </si>
  <si>
    <t>文和路店</t>
  </si>
  <si>
    <t>73.69%</t>
  </si>
  <si>
    <t>53.08%</t>
  </si>
  <si>
    <t>双林路店</t>
  </si>
  <si>
    <t>60.16%</t>
  </si>
  <si>
    <t>47.7%</t>
  </si>
  <si>
    <t>通盈街店</t>
  </si>
  <si>
    <t>85.62%</t>
  </si>
  <si>
    <t>68.81%</t>
  </si>
  <si>
    <t>杉板桥店</t>
  </si>
  <si>
    <t>75.06%</t>
  </si>
  <si>
    <t>61.28%</t>
  </si>
  <si>
    <t>崔家店</t>
  </si>
  <si>
    <t>77.59%</t>
  </si>
  <si>
    <t>63.27%</t>
  </si>
  <si>
    <t>华油路店</t>
  </si>
  <si>
    <t>78.86%</t>
  </si>
  <si>
    <t>66.87%</t>
  </si>
  <si>
    <t>高车一路店</t>
  </si>
  <si>
    <t>77.98%</t>
  </si>
  <si>
    <t>63.99%</t>
  </si>
  <si>
    <t>羊子山西路店</t>
  </si>
  <si>
    <t>83.96%</t>
  </si>
  <si>
    <t>69.91%</t>
  </si>
  <si>
    <t>锦江区水杉街店</t>
  </si>
  <si>
    <t>72.48%</t>
  </si>
  <si>
    <t>56.31%</t>
  </si>
  <si>
    <t>新都马超东路</t>
  </si>
  <si>
    <t>82.44%</t>
  </si>
  <si>
    <t>71.78%</t>
  </si>
  <si>
    <t>成华区华泰路</t>
  </si>
  <si>
    <t>68.9%</t>
  </si>
  <si>
    <t>57.38%</t>
  </si>
  <si>
    <t>观音桥店</t>
  </si>
  <si>
    <t>79.12%</t>
  </si>
  <si>
    <t>新都新繁店</t>
  </si>
  <si>
    <t>72.49%</t>
  </si>
  <si>
    <t>55.14%</t>
  </si>
  <si>
    <t>华康路店</t>
  </si>
  <si>
    <t>76.32%</t>
  </si>
  <si>
    <t>59.81%</t>
  </si>
  <si>
    <t>劼人路店</t>
  </si>
  <si>
    <t>56.99%</t>
  </si>
  <si>
    <t>西林一街店</t>
  </si>
  <si>
    <t>61.88%</t>
  </si>
  <si>
    <t>41.17%</t>
  </si>
  <si>
    <t>新都万和北路店</t>
  </si>
  <si>
    <t>79.23%</t>
  </si>
  <si>
    <t>66.74%</t>
  </si>
  <si>
    <t>东昌一路店</t>
  </si>
  <si>
    <t>60.87%</t>
  </si>
  <si>
    <t>47.98%</t>
  </si>
  <si>
    <t>培华东路店</t>
  </si>
  <si>
    <t>82.4%</t>
  </si>
  <si>
    <t>54.18%</t>
  </si>
  <si>
    <t>静沙南路店</t>
  </si>
  <si>
    <t>65.71%</t>
  </si>
  <si>
    <t>47.05%</t>
  </si>
  <si>
    <t>水碾河路店</t>
  </si>
  <si>
    <t>37.13%</t>
  </si>
  <si>
    <t>46.51%</t>
  </si>
  <si>
    <t>驷马桥三路店</t>
  </si>
  <si>
    <t>64.47%</t>
  </si>
  <si>
    <t>53.48%</t>
  </si>
  <si>
    <t>彭州人民医院店</t>
  </si>
  <si>
    <t>38.23%</t>
  </si>
  <si>
    <t>20.43%</t>
  </si>
  <si>
    <t>华泰二路店</t>
  </si>
  <si>
    <t>65.39%</t>
  </si>
  <si>
    <t>45.37%</t>
  </si>
  <si>
    <t>医贸大道店</t>
  </si>
  <si>
    <t>72.13%</t>
  </si>
  <si>
    <t>59.66%</t>
  </si>
  <si>
    <t>大田坎店</t>
  </si>
  <si>
    <t>73.5%</t>
  </si>
  <si>
    <t>64.35%</t>
  </si>
  <si>
    <t>华美东街店</t>
  </si>
  <si>
    <t>59.36%</t>
  </si>
  <si>
    <t>37.88%</t>
  </si>
  <si>
    <t>旗舰店</t>
  </si>
  <si>
    <t>87.28%</t>
  </si>
  <si>
    <t>30.72%</t>
  </si>
  <si>
    <t>红星店</t>
  </si>
  <si>
    <t>65.67%</t>
  </si>
  <si>
    <t>44.91%</t>
  </si>
  <si>
    <t>浆洗街店</t>
  </si>
  <si>
    <t>73.14%</t>
  </si>
  <si>
    <t>36.44%</t>
  </si>
  <si>
    <t>庆云南街店</t>
  </si>
  <si>
    <t>61.68%</t>
  </si>
  <si>
    <t>30.33%</t>
  </si>
  <si>
    <t>科华路店</t>
  </si>
  <si>
    <t>68.16%</t>
  </si>
  <si>
    <t>62.34%</t>
  </si>
  <si>
    <t>童子街店</t>
  </si>
  <si>
    <t>66.83%</t>
  </si>
  <si>
    <t>54.99%</t>
  </si>
  <si>
    <t>紫薇东路店</t>
  </si>
  <si>
    <t>77.45%</t>
  </si>
  <si>
    <t>63.54%</t>
  </si>
  <si>
    <t>梨花街店</t>
  </si>
  <si>
    <t>45.84%</t>
  </si>
  <si>
    <t>30.45%</t>
  </si>
  <si>
    <t>元华二巷店</t>
  </si>
  <si>
    <t>70.33%</t>
  </si>
  <si>
    <t>58.63%</t>
  </si>
  <si>
    <t>丝竹路店</t>
  </si>
  <si>
    <t>81.46%</t>
  </si>
  <si>
    <t>66.48%</t>
  </si>
  <si>
    <t>倪家桥店</t>
  </si>
  <si>
    <t>49.18%</t>
  </si>
  <si>
    <t>36.92%</t>
  </si>
  <si>
    <t>青龙街店</t>
  </si>
  <si>
    <t>47.82%</t>
  </si>
  <si>
    <t>28.25%</t>
  </si>
  <si>
    <t>宏济中路店</t>
  </si>
  <si>
    <t>55.09%</t>
  </si>
  <si>
    <t>39.44%</t>
  </si>
  <si>
    <t>经一路店</t>
  </si>
  <si>
    <t>53.37%</t>
  </si>
  <si>
    <t>40.08%</t>
  </si>
  <si>
    <t>科华北路店</t>
  </si>
  <si>
    <t>35.67%</t>
  </si>
  <si>
    <t>长寿路店</t>
  </si>
  <si>
    <t>73.29%</t>
  </si>
  <si>
    <t>55.56%</t>
  </si>
  <si>
    <t>高攀西巷店</t>
  </si>
  <si>
    <t>76.84%</t>
  </si>
  <si>
    <t>63.37%</t>
  </si>
  <si>
    <t>建业路</t>
  </si>
  <si>
    <t>64.78%</t>
  </si>
  <si>
    <t>50.29%</t>
  </si>
  <si>
    <t>新津兴义店</t>
  </si>
  <si>
    <t>78.01%</t>
  </si>
  <si>
    <t>66.36%</t>
  </si>
  <si>
    <t>新津五津西路店</t>
  </si>
  <si>
    <t>84.57%</t>
  </si>
  <si>
    <t>66.04%</t>
  </si>
  <si>
    <t>新津邓双店</t>
  </si>
  <si>
    <t>93.96%</t>
  </si>
  <si>
    <t>88.93%</t>
  </si>
  <si>
    <t>双流锦华路店</t>
  </si>
  <si>
    <t>63.4%</t>
  </si>
  <si>
    <t>50.39%</t>
  </si>
  <si>
    <t>双流区三强西街药店</t>
  </si>
  <si>
    <t>55.46%</t>
  </si>
  <si>
    <t>36.75%</t>
  </si>
  <si>
    <t>武阳西路店</t>
  </si>
  <si>
    <t>75.09%</t>
  </si>
  <si>
    <t>62.15%</t>
  </si>
  <si>
    <t>五津西路2店</t>
  </si>
  <si>
    <t>72.15%</t>
  </si>
  <si>
    <t>42.59%</t>
  </si>
  <si>
    <t>杨科</t>
  </si>
  <si>
    <t>都江堰景中店</t>
  </si>
  <si>
    <t>79.98%</t>
  </si>
  <si>
    <t>59.02%</t>
  </si>
  <si>
    <t>都江堰奎光中段</t>
  </si>
  <si>
    <t>75.44%</t>
  </si>
  <si>
    <t>都江堰翔凤路</t>
  </si>
  <si>
    <t>75.97%</t>
  </si>
  <si>
    <t>58.1%</t>
  </si>
  <si>
    <t>都江堰问道西路</t>
  </si>
  <si>
    <t>82.69%</t>
  </si>
  <si>
    <t>68.34%</t>
  </si>
  <si>
    <t>都江堰聚源店</t>
  </si>
  <si>
    <t>77.94%</t>
  </si>
  <si>
    <t>都江堰蒲阳路店</t>
  </si>
  <si>
    <t>46.95%</t>
  </si>
  <si>
    <t>19.86%</t>
  </si>
  <si>
    <t>都江堰宝莲路店</t>
  </si>
  <si>
    <t>71.05%</t>
  </si>
  <si>
    <t>60.88%</t>
  </si>
  <si>
    <t>序号</t>
  </si>
  <si>
    <t>部门</t>
  </si>
  <si>
    <t>姓名</t>
  </si>
  <si>
    <t>人员ID</t>
  </si>
  <si>
    <t>日均办卡任务/人</t>
  </si>
  <si>
    <t>2月办卡任务</t>
  </si>
  <si>
    <t>个人已完成</t>
  </si>
  <si>
    <t>门店完成率</t>
  </si>
  <si>
    <t>积分奖励（分）</t>
  </si>
  <si>
    <t>上缴成长金（单位：元)</t>
  </si>
  <si>
    <t>余志彬</t>
  </si>
  <si>
    <t>黄长菊</t>
  </si>
  <si>
    <t>马昕</t>
  </si>
  <si>
    <t>廖桂英</t>
  </si>
  <si>
    <t>赵原</t>
  </si>
  <si>
    <t>阳玲</t>
  </si>
  <si>
    <t>陈正连</t>
  </si>
  <si>
    <t>陈慧</t>
  </si>
  <si>
    <t>唐文琼</t>
  </si>
  <si>
    <t>卓玛曲措</t>
  </si>
  <si>
    <t>王晓雁</t>
  </si>
  <si>
    <t>黄婷婷</t>
  </si>
  <si>
    <t>彭关敏</t>
  </si>
  <si>
    <t>陈娇娇</t>
  </si>
  <si>
    <t>吴佩芸</t>
  </si>
  <si>
    <t>孙霁野</t>
  </si>
  <si>
    <t>李秀丽</t>
  </si>
  <si>
    <t>魏存敏</t>
  </si>
  <si>
    <t>向海英</t>
  </si>
  <si>
    <t>王芙蓉</t>
  </si>
  <si>
    <t>曾娟</t>
  </si>
  <si>
    <t>郭定秀</t>
  </si>
  <si>
    <t>程静</t>
  </si>
  <si>
    <t>何莹</t>
  </si>
  <si>
    <t>陈薪谢</t>
  </si>
  <si>
    <t>科华路店（医馆）</t>
  </si>
  <si>
    <t>尹萍</t>
  </si>
  <si>
    <t>阴静</t>
  </si>
  <si>
    <t>胡桂秋</t>
  </si>
  <si>
    <t>肖家河</t>
  </si>
  <si>
    <t>唐丹</t>
  </si>
  <si>
    <t>周贤吉</t>
  </si>
  <si>
    <t>李和馨</t>
  </si>
  <si>
    <t>林禹帅</t>
  </si>
  <si>
    <t>唐丽</t>
  </si>
  <si>
    <t>朱佑艳</t>
  </si>
  <si>
    <t>周金梅</t>
  </si>
  <si>
    <t>廖洵媛</t>
  </si>
  <si>
    <t>宋留艺</t>
  </si>
  <si>
    <t>李铃</t>
  </si>
  <si>
    <t>红星店（医馆）</t>
  </si>
  <si>
    <t>罗豪</t>
  </si>
  <si>
    <t>邱运丽</t>
  </si>
  <si>
    <t>吴湘燏</t>
  </si>
  <si>
    <t>李明慧</t>
  </si>
  <si>
    <t>杨聪明</t>
  </si>
  <si>
    <t>任翠</t>
  </si>
  <si>
    <t>高红华</t>
  </si>
  <si>
    <t>王波</t>
  </si>
  <si>
    <t>李艳</t>
  </si>
  <si>
    <t>杨琼</t>
  </si>
  <si>
    <t>吴成芬</t>
  </si>
  <si>
    <t>雷宇佳</t>
  </si>
  <si>
    <t>陈志勇</t>
  </si>
  <si>
    <t>杨凤麟</t>
  </si>
  <si>
    <t>蔡红秀</t>
  </si>
  <si>
    <t>黄文君</t>
  </si>
  <si>
    <t>毛玉</t>
  </si>
  <si>
    <t>谢玉涛</t>
  </si>
  <si>
    <t>周燕</t>
  </si>
  <si>
    <t>蒋小琼</t>
  </si>
  <si>
    <t>张杰</t>
  </si>
  <si>
    <t>胡建兴</t>
  </si>
  <si>
    <t>周小芳</t>
  </si>
  <si>
    <t>罗月月</t>
  </si>
  <si>
    <t>汤益霞</t>
  </si>
  <si>
    <t>殷瑞雪</t>
  </si>
  <si>
    <t>张春丽</t>
  </si>
  <si>
    <t>郝丽秋</t>
  </si>
  <si>
    <t>庞莉娜</t>
  </si>
  <si>
    <t>梅茜</t>
  </si>
  <si>
    <t>黄丽宇</t>
  </si>
  <si>
    <t>曾欣然</t>
  </si>
  <si>
    <t>殷岱菊</t>
  </si>
  <si>
    <t>杨伟钰</t>
  </si>
  <si>
    <t>蒋双霜</t>
  </si>
  <si>
    <t>梅雅霜</t>
  </si>
  <si>
    <t>张密</t>
  </si>
  <si>
    <t>唐冬芳</t>
  </si>
  <si>
    <t>龚晓清</t>
  </si>
  <si>
    <t>袁琴</t>
  </si>
  <si>
    <t>王芳2</t>
  </si>
  <si>
    <t>魏琼芳</t>
  </si>
  <si>
    <t>吕彩霞</t>
  </si>
  <si>
    <t>董召英</t>
  </si>
  <si>
    <t>唐瑶</t>
  </si>
  <si>
    <t>周恒伟</t>
  </si>
  <si>
    <t>张琴琴</t>
  </si>
  <si>
    <t>刘春花</t>
  </si>
  <si>
    <t>陈丽梅</t>
  </si>
  <si>
    <t>袁咏梅</t>
  </si>
  <si>
    <t>陈梦露</t>
  </si>
  <si>
    <t>吴茹雪</t>
  </si>
  <si>
    <t>韩守玉</t>
  </si>
  <si>
    <t>李馨怡</t>
  </si>
  <si>
    <t>李英</t>
  </si>
  <si>
    <t>朱朝霞</t>
  </si>
  <si>
    <t>蔡小丽</t>
  </si>
  <si>
    <t>廖红</t>
  </si>
  <si>
    <t>欧玲</t>
  </si>
  <si>
    <t>赖春梅</t>
  </si>
  <si>
    <t>黄杨</t>
  </si>
  <si>
    <t>王雪萍</t>
  </si>
  <si>
    <t>舒海燕</t>
  </si>
  <si>
    <t>黄雨</t>
  </si>
  <si>
    <t>徐莉</t>
  </si>
  <si>
    <t>罗丹</t>
  </si>
  <si>
    <t>刁乐</t>
  </si>
  <si>
    <t>纪莉萍</t>
  </si>
  <si>
    <t>黎凤</t>
  </si>
  <si>
    <t>冯学勤</t>
  </si>
  <si>
    <t>朱文艺</t>
  </si>
  <si>
    <t>胡元</t>
  </si>
  <si>
    <t>黄圣依</t>
  </si>
  <si>
    <t>任远芳</t>
  </si>
  <si>
    <t>席礼丹</t>
  </si>
  <si>
    <t>敬长薇</t>
  </si>
  <si>
    <t>林铃</t>
  </si>
  <si>
    <t>张春苗</t>
  </si>
  <si>
    <t>吴新异</t>
  </si>
  <si>
    <t>晏玲</t>
  </si>
  <si>
    <t>姚朝霜</t>
  </si>
  <si>
    <t>贾兰</t>
  </si>
  <si>
    <t>欧逐月</t>
  </si>
  <si>
    <t>赵世利</t>
  </si>
  <si>
    <t>王芳1</t>
  </si>
  <si>
    <t>李倩</t>
  </si>
  <si>
    <t>何小容</t>
  </si>
  <si>
    <t>罗爱玲</t>
  </si>
  <si>
    <t>锦江区柳翠路店</t>
  </si>
  <si>
    <t>施雪</t>
  </si>
  <si>
    <t>李红梅</t>
  </si>
  <si>
    <t>易永红</t>
  </si>
  <si>
    <t>唐敏</t>
  </si>
  <si>
    <t>于春莲</t>
  </si>
  <si>
    <t>杨秀娟</t>
  </si>
  <si>
    <t>余欢</t>
  </si>
  <si>
    <t>张昌永</t>
  </si>
  <si>
    <t>侯玉肖</t>
  </si>
  <si>
    <t>周欣怡</t>
  </si>
  <si>
    <t>成华区万科路（医馆）</t>
  </si>
  <si>
    <t>马雪</t>
  </si>
  <si>
    <t>张玉1</t>
  </si>
  <si>
    <t>黄禹秀</t>
  </si>
  <si>
    <t>万宇路店（医馆）</t>
  </si>
  <si>
    <t>吴佩娟</t>
  </si>
  <si>
    <t>卢卫琴</t>
  </si>
  <si>
    <t>谭凤旭</t>
  </si>
  <si>
    <t>何锦楠</t>
  </si>
  <si>
    <t>王慧</t>
  </si>
  <si>
    <t>甘甜</t>
  </si>
  <si>
    <t>贺春芳</t>
  </si>
  <si>
    <t>夏彩红</t>
  </si>
  <si>
    <t>黄茜</t>
  </si>
  <si>
    <t>李秀芳</t>
  </si>
  <si>
    <t>张蓉2</t>
  </si>
  <si>
    <t>张阿几</t>
  </si>
  <si>
    <t>尹才华</t>
  </si>
  <si>
    <t>周春宏</t>
  </si>
  <si>
    <t>李紫雯</t>
  </si>
  <si>
    <t>姜孝杨</t>
  </si>
  <si>
    <t>段晴晴</t>
  </si>
  <si>
    <t>程改</t>
  </si>
  <si>
    <t>向桂西</t>
  </si>
  <si>
    <t>廖晓静</t>
  </si>
  <si>
    <t>宋小红</t>
  </si>
  <si>
    <t>王丹</t>
  </si>
  <si>
    <t>羊玉梅</t>
  </si>
  <si>
    <t>唐倩</t>
  </si>
  <si>
    <t>陈心雨</t>
  </si>
  <si>
    <t>黎丹</t>
  </si>
  <si>
    <t>张莉</t>
  </si>
  <si>
    <t>卫鸿羽</t>
  </si>
  <si>
    <t>蒋雪琴</t>
  </si>
  <si>
    <t>黄兴中</t>
  </si>
  <si>
    <t>鄢珊珊</t>
  </si>
  <si>
    <t>李桂芳</t>
  </si>
  <si>
    <t>黄美林</t>
  </si>
  <si>
    <t>周娟</t>
  </si>
  <si>
    <t>黄娟</t>
  </si>
  <si>
    <t>李雪梅</t>
  </si>
  <si>
    <t>刘新</t>
  </si>
  <si>
    <t>何英1</t>
  </si>
  <si>
    <t>常玲</t>
  </si>
  <si>
    <t>更换店长，新店长刚任职，处罚减半</t>
  </si>
  <si>
    <t>谢敏</t>
  </si>
  <si>
    <t>马芸</t>
  </si>
  <si>
    <t>2月到佳灵路帮扶半月，不处罚</t>
  </si>
  <si>
    <t>龚敏</t>
  </si>
  <si>
    <t>孙荣丽</t>
  </si>
  <si>
    <t>郑欣慧</t>
  </si>
  <si>
    <t>覃朱冯</t>
  </si>
  <si>
    <t>胡艳弘</t>
  </si>
  <si>
    <t>代曾莲</t>
  </si>
  <si>
    <t>彭娟</t>
  </si>
  <si>
    <t>青羊区十二桥店（医馆）</t>
  </si>
  <si>
    <t>辜瑞琪</t>
  </si>
  <si>
    <t>冯莉</t>
  </si>
  <si>
    <t>曾宣悦</t>
  </si>
  <si>
    <t>杨欣</t>
  </si>
  <si>
    <t>向丽容</t>
  </si>
  <si>
    <t>潘静</t>
  </si>
  <si>
    <t>程湘婷</t>
  </si>
  <si>
    <t>金丝街店（医馆）</t>
  </si>
  <si>
    <t>冯婧恩</t>
  </si>
  <si>
    <t>李可</t>
  </si>
  <si>
    <t>王海鑫</t>
  </si>
  <si>
    <t>邓智</t>
  </si>
  <si>
    <t>李静</t>
  </si>
  <si>
    <t>李梦菊</t>
  </si>
  <si>
    <t>魏小琴</t>
  </si>
  <si>
    <t>马艺芮</t>
  </si>
  <si>
    <t>范海英</t>
  </si>
  <si>
    <t>成旭</t>
  </si>
  <si>
    <t>何方喜</t>
  </si>
  <si>
    <t>廖艳萍</t>
  </si>
  <si>
    <t>邹婷</t>
  </si>
  <si>
    <t>代志斌</t>
  </si>
  <si>
    <t>李丽</t>
  </si>
  <si>
    <t>光华店（医馆）</t>
  </si>
  <si>
    <t>魏津</t>
  </si>
  <si>
    <t>汤雪芹</t>
  </si>
  <si>
    <t>彭蕾</t>
  </si>
  <si>
    <t>朱晓桃</t>
  </si>
  <si>
    <t>王旭萍</t>
  </si>
  <si>
    <t>饶向倩</t>
  </si>
  <si>
    <t>朱勋花</t>
  </si>
  <si>
    <t>叶倪</t>
  </si>
  <si>
    <t>龚正红</t>
  </si>
  <si>
    <t>王丽超</t>
  </si>
  <si>
    <t>曾蕾蕾</t>
  </si>
  <si>
    <t>王萱</t>
  </si>
  <si>
    <t>张梅</t>
  </si>
  <si>
    <t>迪里拜尔·阿合买提</t>
  </si>
  <si>
    <t>吴萍</t>
  </si>
  <si>
    <t>邓红梅</t>
  </si>
  <si>
    <t>邹东梅</t>
  </si>
  <si>
    <t>廖雨婷</t>
  </si>
  <si>
    <t>江月红</t>
  </si>
  <si>
    <t>李甜甜</t>
  </si>
  <si>
    <t>李雪</t>
  </si>
  <si>
    <t>李君荣</t>
  </si>
  <si>
    <t>刘秀琼</t>
  </si>
  <si>
    <t>邓华芬</t>
  </si>
  <si>
    <t>高敏</t>
  </si>
  <si>
    <t>朱娟</t>
  </si>
  <si>
    <t>王珊</t>
  </si>
  <si>
    <t>陈文芳</t>
  </si>
  <si>
    <t>黄思雨</t>
  </si>
  <si>
    <t>张玉2</t>
  </si>
  <si>
    <t>林思敏</t>
  </si>
  <si>
    <t>杏林路店</t>
  </si>
  <si>
    <t>戚彩</t>
  </si>
  <si>
    <t>李宋琴</t>
  </si>
  <si>
    <t>王李秋</t>
  </si>
  <si>
    <t>杨平</t>
  </si>
  <si>
    <t>古素琼</t>
  </si>
  <si>
    <t>金敏霜</t>
  </si>
  <si>
    <t>万义丽</t>
  </si>
  <si>
    <t>喻莉苹</t>
  </si>
  <si>
    <t>2月9号离职</t>
  </si>
  <si>
    <t>邛崃洪川小区店</t>
  </si>
  <si>
    <t>马婷婷</t>
  </si>
  <si>
    <t>高星宇</t>
  </si>
  <si>
    <t>刘燕</t>
  </si>
  <si>
    <t>陈礼凤</t>
  </si>
  <si>
    <t>熊小玲</t>
  </si>
  <si>
    <t>罗洁滟</t>
  </si>
  <si>
    <t>田兰</t>
  </si>
  <si>
    <t>刘娟</t>
  </si>
  <si>
    <t>王茹</t>
  </si>
  <si>
    <t>付曦</t>
  </si>
  <si>
    <t>唐礼萍</t>
  </si>
  <si>
    <t>马香容</t>
  </si>
  <si>
    <t>范阳</t>
  </si>
  <si>
    <t>黄梅2</t>
  </si>
  <si>
    <t>李秀辉</t>
  </si>
  <si>
    <t>郭益</t>
  </si>
  <si>
    <t>李沙</t>
  </si>
  <si>
    <t>张群</t>
  </si>
  <si>
    <t>简万婕</t>
  </si>
  <si>
    <t>朱欢</t>
  </si>
  <si>
    <t>韩彬</t>
  </si>
  <si>
    <t>刘秋菊</t>
  </si>
  <si>
    <t>彭亚丹</t>
  </si>
  <si>
    <t>彭蓉</t>
  </si>
  <si>
    <t>任丹</t>
  </si>
  <si>
    <t>黄霞</t>
  </si>
  <si>
    <t>许静</t>
  </si>
  <si>
    <t>杨文英</t>
  </si>
  <si>
    <t>乐良清</t>
  </si>
  <si>
    <t>吴志海</t>
  </si>
  <si>
    <t>代富群</t>
  </si>
  <si>
    <t>孙佳丽</t>
  </si>
  <si>
    <t>周有惠</t>
  </si>
  <si>
    <t>贾益娟</t>
  </si>
  <si>
    <t>韩启敏</t>
  </si>
  <si>
    <t>詹少洋</t>
  </si>
  <si>
    <t>都江堰聚源镇中心街联建房药店</t>
  </si>
  <si>
    <t>何丽萍</t>
  </si>
  <si>
    <t>易月红</t>
  </si>
  <si>
    <t>晏祥春</t>
  </si>
  <si>
    <t>吴阳</t>
  </si>
  <si>
    <t>母小琴</t>
  </si>
  <si>
    <t>卓敏</t>
  </si>
  <si>
    <t>胡建梅</t>
  </si>
  <si>
    <t>王莉</t>
  </si>
  <si>
    <t>彭勤</t>
  </si>
  <si>
    <t>邓莎</t>
  </si>
  <si>
    <t>涂思佩</t>
  </si>
  <si>
    <t>蒋润</t>
  </si>
  <si>
    <t>骆素花</t>
  </si>
  <si>
    <t>高斯</t>
  </si>
  <si>
    <t>陈凤珍</t>
  </si>
  <si>
    <t>付晓娟</t>
  </si>
  <si>
    <t>韩艳梅</t>
  </si>
  <si>
    <t>曹琼</t>
  </si>
  <si>
    <t>王佳美</t>
  </si>
  <si>
    <t>李银萍</t>
  </si>
  <si>
    <t>王娅</t>
  </si>
  <si>
    <t>邹惠</t>
  </si>
  <si>
    <t>庄静</t>
  </si>
  <si>
    <t>王燕丽</t>
  </si>
  <si>
    <t>刘芬</t>
  </si>
  <si>
    <t>廖文莉</t>
  </si>
  <si>
    <t>张琴</t>
  </si>
  <si>
    <t>宋利鸿</t>
  </si>
  <si>
    <t>祁荣</t>
  </si>
  <si>
    <t>李迎新</t>
  </si>
  <si>
    <t>朱春梅</t>
  </si>
  <si>
    <t>郑红艳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</si>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</sst>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9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9" fontId="0" fillId="0" borderId="2" xfId="3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9" fontId="0" fillId="0" borderId="1" xfId="3" applyNumberForma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10" fontId="0" fillId="2" borderId="0" xfId="0" applyNumberFormat="1" applyFill="1">
      <alignment vertical="center"/>
    </xf>
    <xf numFmtId="10" fontId="0" fillId="6" borderId="0" xfId="0" applyNumberFormat="1" applyFill="1">
      <alignment vertical="center"/>
    </xf>
    <xf numFmtId="10" fontId="0" fillId="4" borderId="0" xfId="0" applyNumberFormat="1" applyFill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9" fontId="8" fillId="2" borderId="1" xfId="3" applyFont="1" applyFill="1" applyBorder="1" applyAlignment="1">
      <alignment horizontal="center" vertical="center" wrapText="1"/>
    </xf>
    <xf numFmtId="9" fontId="8" fillId="6" borderId="1" xfId="3" applyFont="1" applyFill="1" applyBorder="1" applyAlignment="1">
      <alignment horizontal="center" vertical="center" wrapText="1"/>
    </xf>
    <xf numFmtId="9" fontId="8" fillId="2" borderId="1" xfId="3" applyNumberFormat="1" applyFont="1" applyFill="1" applyBorder="1" applyAlignment="1">
      <alignment horizontal="center" vertical="center" wrapText="1"/>
    </xf>
    <xf numFmtId="9" fontId="8" fillId="6" borderId="1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3D6BC1AF-E407-4662-838B-A54E69D85AC1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4FF94244-C2C7-4F86-B608-DF5C58447BC5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A062B773-057B-4B04-9B68-83E289B29058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054ED3AE-EBE6-4885-9157-4E91E877F18D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B67FEB72-DB6E-462A-B15A-77964C6D8655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022AE9EE-741C-40E3-B147-2A1B7641F7FA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8ABBD5D2-E5B9-495F-A443-60C2FBA85006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EEB0072A-EF1C-41D6-B377-66C64BCC0D36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BA1596D9-98AA-457F-917F-929A04360206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876A5166-6E08-4E72-A6EE-E05690F9192B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1"/>
  <sheetViews>
    <sheetView workbookViewId="0">
      <selection activeCell="Q4" sqref="Q4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875" customWidth="1"/>
    <col min="5" max="5" width="7.75" customWidth="1"/>
    <col min="6" max="6" width="9.875" customWidth="1"/>
    <col min="7" max="7" width="7.625" style="28" customWidth="1"/>
    <col min="8" max="8" width="8.875" style="29" customWidth="1"/>
    <col min="9" max="9" width="7.75" style="30" customWidth="1"/>
    <col min="10" max="10" width="7.375" style="26" customWidth="1"/>
    <col min="11" max="11" width="9" style="1" customWidth="1"/>
    <col min="12" max="12" width="8.625" style="29" customWidth="1"/>
    <col min="13" max="13" width="7.5" style="26" customWidth="1"/>
    <col min="14" max="14" width="8.625" style="31" customWidth="1"/>
    <col min="15" max="15" width="8.625" style="32" customWidth="1"/>
    <col min="16" max="16" width="7.25" style="33" customWidth="1"/>
    <col min="18" max="18" width="11.625" customWidth="1"/>
    <col min="19" max="19" width="7.625" customWidth="1"/>
    <col min="20" max="20" width="8.5" customWidth="1"/>
    <col min="21" max="21" width="6.875" customWidth="1"/>
    <col min="22" max="22" width="10.875" customWidth="1"/>
    <col min="23" max="23" width="10.75" customWidth="1"/>
    <col min="24" max="24" width="7.625" customWidth="1"/>
    <col min="25" max="25" width="10.625" customWidth="1"/>
    <col min="26" max="26" width="10" customWidth="1"/>
    <col min="27" max="27" width="7.625" customWidth="1"/>
  </cols>
  <sheetData>
    <row r="1" s="26" customFormat="1" ht="47" customHeight="1" spans="1:27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5" t="s">
        <v>6</v>
      </c>
      <c r="H1" s="36" t="s">
        <v>7</v>
      </c>
      <c r="I1" s="46" t="s">
        <v>8</v>
      </c>
      <c r="J1" s="34" t="s">
        <v>9</v>
      </c>
      <c r="K1" s="35" t="s">
        <v>10</v>
      </c>
      <c r="L1" s="36" t="s">
        <v>7</v>
      </c>
      <c r="M1" s="34" t="s">
        <v>9</v>
      </c>
      <c r="N1" s="47" t="s">
        <v>11</v>
      </c>
      <c r="O1" s="36" t="s">
        <v>7</v>
      </c>
      <c r="P1" s="34" t="s">
        <v>9</v>
      </c>
      <c r="Q1" s="26" t="s">
        <v>12</v>
      </c>
      <c r="R1" s="37" t="s">
        <v>1</v>
      </c>
      <c r="S1" s="55" t="s">
        <v>6</v>
      </c>
      <c r="T1" s="56" t="s">
        <v>13</v>
      </c>
      <c r="U1" s="37" t="s">
        <v>8</v>
      </c>
      <c r="V1" s="55" t="s">
        <v>14</v>
      </c>
      <c r="W1" s="56" t="s">
        <v>7</v>
      </c>
      <c r="X1" s="37" t="s">
        <v>15</v>
      </c>
      <c r="Y1" s="55" t="s">
        <v>11</v>
      </c>
      <c r="Z1" s="56" t="s">
        <v>7</v>
      </c>
      <c r="AA1" s="37" t="s">
        <v>15</v>
      </c>
    </row>
    <row r="2" customHeight="1" spans="1:27">
      <c r="A2" s="37">
        <v>2907</v>
      </c>
      <c r="B2" s="37" t="s">
        <v>16</v>
      </c>
      <c r="C2" s="37" t="str">
        <f>VLOOKUP(A2,'[1]7.26系统后门店ID'!$D:$L,9,0)</f>
        <v>陈冰雪</v>
      </c>
      <c r="D2" s="37" t="s">
        <v>17</v>
      </c>
      <c r="E2" s="37">
        <v>2</v>
      </c>
      <c r="F2" s="38">
        <v>2</v>
      </c>
      <c r="G2" s="39">
        <f>E2*F2*28</f>
        <v>112</v>
      </c>
      <c r="H2" s="40">
        <v>68</v>
      </c>
      <c r="I2" s="48">
        <f>H2/G2</f>
        <v>0.607142857142857</v>
      </c>
      <c r="J2" s="49">
        <f>H2-G2</f>
        <v>-44</v>
      </c>
      <c r="K2" s="50">
        <v>0.6824</v>
      </c>
      <c r="L2" s="51" t="s">
        <v>18</v>
      </c>
      <c r="M2" s="52">
        <f>L2-K2</f>
        <v>-0.0821999999999999</v>
      </c>
      <c r="N2" s="50">
        <v>0.434197860708343</v>
      </c>
      <c r="O2" s="51" t="s">
        <v>19</v>
      </c>
      <c r="P2" s="52">
        <f>O2-N2</f>
        <v>-0.088497860708343</v>
      </c>
      <c r="R2" s="37" t="s">
        <v>20</v>
      </c>
      <c r="S2" s="55">
        <v>532</v>
      </c>
      <c r="T2" s="56">
        <v>556</v>
      </c>
      <c r="U2" s="57">
        <f>T2/S2</f>
        <v>1.04511278195489</v>
      </c>
      <c r="V2" s="58">
        <v>0.793704911425769</v>
      </c>
      <c r="W2" s="59">
        <v>0.770370427710498</v>
      </c>
      <c r="X2" s="57">
        <f>W2-V2</f>
        <v>-0.0233344837152706</v>
      </c>
      <c r="Y2" s="58">
        <v>0.635232806081154</v>
      </c>
      <c r="Z2" s="59">
        <v>0.594319743472286</v>
      </c>
      <c r="AA2" s="53">
        <f>Z2-Y2</f>
        <v>-0.0409130626088681</v>
      </c>
    </row>
    <row r="3" customHeight="1" spans="1:27">
      <c r="A3" s="37">
        <v>2729</v>
      </c>
      <c r="B3" s="37" t="s">
        <v>16</v>
      </c>
      <c r="C3" s="37" t="str">
        <f>VLOOKUP(A3,'[1]7.26系统后门店ID'!$D:$L,9,0)</f>
        <v>陈冰雪</v>
      </c>
      <c r="D3" s="37" t="s">
        <v>21</v>
      </c>
      <c r="E3" s="37">
        <v>3</v>
      </c>
      <c r="F3" s="38">
        <v>2</v>
      </c>
      <c r="G3" s="39">
        <f t="shared" ref="G3:G34" si="0">E3*F3*28</f>
        <v>168</v>
      </c>
      <c r="H3" s="40">
        <v>103</v>
      </c>
      <c r="I3" s="48">
        <f t="shared" ref="I3:I34" si="1">H3/G3</f>
        <v>0.613095238095238</v>
      </c>
      <c r="J3" s="49">
        <f t="shared" ref="J3:J34" si="2">H3-G3</f>
        <v>-65</v>
      </c>
      <c r="K3" s="50">
        <v>0.7869</v>
      </c>
      <c r="L3" s="51" t="s">
        <v>22</v>
      </c>
      <c r="M3" s="52">
        <f t="shared" ref="M3:M34" si="3">L3-K3</f>
        <v>-0.0939000000000001</v>
      </c>
      <c r="N3" s="50">
        <v>0.611862441789836</v>
      </c>
      <c r="O3" s="51" t="s">
        <v>23</v>
      </c>
      <c r="P3" s="52">
        <f t="shared" ref="P3:P34" si="4">O3-N3</f>
        <v>-0.040062441789836</v>
      </c>
      <c r="R3" s="37" t="s">
        <v>24</v>
      </c>
      <c r="S3" s="55">
        <v>2198</v>
      </c>
      <c r="T3" s="56">
        <v>2612</v>
      </c>
      <c r="U3" s="57">
        <f t="shared" ref="U3:U11" si="5">T3/S3</f>
        <v>1.18835304822566</v>
      </c>
      <c r="V3" s="58">
        <v>0.740332201610292</v>
      </c>
      <c r="W3" s="59">
        <v>0.736049705727051</v>
      </c>
      <c r="X3" s="57">
        <f t="shared" ref="X3:X11" si="6">W3-V3</f>
        <v>-0.00428249588324081</v>
      </c>
      <c r="Y3" s="58">
        <v>0.432975154031485</v>
      </c>
      <c r="Z3" s="59">
        <v>0.397120130336863</v>
      </c>
      <c r="AA3" s="53">
        <f t="shared" ref="AA3:AA11" si="7">Z3-Y3</f>
        <v>-0.0358550236946217</v>
      </c>
    </row>
    <row r="4" customHeight="1" spans="1:27">
      <c r="A4" s="37">
        <v>2751</v>
      </c>
      <c r="B4" s="37" t="s">
        <v>16</v>
      </c>
      <c r="C4" s="37" t="str">
        <f>VLOOKUP(A4,'[1]7.26系统后门店ID'!$D:$L,9,0)</f>
        <v>陈冰雪</v>
      </c>
      <c r="D4" s="37" t="s">
        <v>25</v>
      </c>
      <c r="E4" s="37">
        <v>2</v>
      </c>
      <c r="F4" s="38">
        <v>2</v>
      </c>
      <c r="G4" s="39">
        <f t="shared" si="0"/>
        <v>112</v>
      </c>
      <c r="H4" s="40">
        <v>80</v>
      </c>
      <c r="I4" s="48">
        <f t="shared" si="1"/>
        <v>0.714285714285714</v>
      </c>
      <c r="J4" s="49">
        <f t="shared" si="2"/>
        <v>-32</v>
      </c>
      <c r="K4" s="50">
        <v>0.8468</v>
      </c>
      <c r="L4" s="51" t="s">
        <v>26</v>
      </c>
      <c r="M4" s="52">
        <f t="shared" si="3"/>
        <v>-0.1077</v>
      </c>
      <c r="N4" s="50">
        <v>0.687392329000639</v>
      </c>
      <c r="O4" s="51" t="s">
        <v>27</v>
      </c>
      <c r="P4" s="52">
        <f t="shared" si="4"/>
        <v>-0.0477923290006389</v>
      </c>
      <c r="R4" s="37" t="s">
        <v>28</v>
      </c>
      <c r="S4" s="55">
        <v>3164</v>
      </c>
      <c r="T4" s="56">
        <v>3036</v>
      </c>
      <c r="U4" s="57">
        <f t="shared" si="5"/>
        <v>0.959544879898862</v>
      </c>
      <c r="V4" s="58">
        <v>0.776899969146323</v>
      </c>
      <c r="W4" s="59">
        <v>0.709742904210291</v>
      </c>
      <c r="X4" s="57">
        <f t="shared" si="6"/>
        <v>-0.067157064936032</v>
      </c>
      <c r="Y4" s="58">
        <v>0.62532323316555</v>
      </c>
      <c r="Z4" s="59">
        <v>0.563782436051344</v>
      </c>
      <c r="AA4" s="53">
        <f t="shared" si="7"/>
        <v>-0.0615407971142065</v>
      </c>
    </row>
    <row r="5" customHeight="1" spans="1:27">
      <c r="A5" s="37">
        <v>2738</v>
      </c>
      <c r="B5" s="37" t="s">
        <v>16</v>
      </c>
      <c r="C5" s="37" t="str">
        <f>VLOOKUP(A5,'[1]7.26系统后门店ID'!$D:$L,9,0)</f>
        <v>陈冰雪</v>
      </c>
      <c r="D5" s="37" t="s">
        <v>29</v>
      </c>
      <c r="E5" s="37">
        <v>5</v>
      </c>
      <c r="F5" s="38">
        <v>2</v>
      </c>
      <c r="G5" s="39">
        <f t="shared" si="0"/>
        <v>280</v>
      </c>
      <c r="H5" s="40">
        <v>164</v>
      </c>
      <c r="I5" s="48">
        <f t="shared" si="1"/>
        <v>0.585714285714286</v>
      </c>
      <c r="J5" s="49">
        <f t="shared" si="2"/>
        <v>-116</v>
      </c>
      <c r="K5" s="50">
        <v>0.7343</v>
      </c>
      <c r="L5" s="51" t="s">
        <v>30</v>
      </c>
      <c r="M5" s="52">
        <f t="shared" si="3"/>
        <v>-0.0735</v>
      </c>
      <c r="N5" s="50">
        <v>0.527063857968156</v>
      </c>
      <c r="O5" s="51" t="s">
        <v>31</v>
      </c>
      <c r="P5" s="52">
        <f t="shared" si="4"/>
        <v>-0.074263857968156</v>
      </c>
      <c r="R5" s="37" t="s">
        <v>32</v>
      </c>
      <c r="S5" s="55">
        <v>3444</v>
      </c>
      <c r="T5" s="56">
        <v>2980</v>
      </c>
      <c r="U5" s="57">
        <f t="shared" si="5"/>
        <v>0.86527293844367</v>
      </c>
      <c r="V5" s="58">
        <v>0.678735894369286</v>
      </c>
      <c r="W5" s="59">
        <v>0.671712905431973</v>
      </c>
      <c r="X5" s="57">
        <f t="shared" si="6"/>
        <v>-0.00702298893731279</v>
      </c>
      <c r="Y5" s="58">
        <v>0.537302316516612</v>
      </c>
      <c r="Z5" s="59">
        <v>0.48692619571193</v>
      </c>
      <c r="AA5" s="53">
        <f t="shared" si="7"/>
        <v>-0.0503761208046823</v>
      </c>
    </row>
    <row r="6" customHeight="1" spans="1:27">
      <c r="A6" s="37">
        <v>2741</v>
      </c>
      <c r="B6" s="37" t="s">
        <v>16</v>
      </c>
      <c r="C6" s="37" t="str">
        <f>VLOOKUP(A6,'[1]7.26系统后门店ID'!$D:$L,9,0)</f>
        <v>陈冰雪</v>
      </c>
      <c r="D6" s="37" t="s">
        <v>33</v>
      </c>
      <c r="E6" s="37">
        <v>4</v>
      </c>
      <c r="F6" s="41">
        <v>1.5</v>
      </c>
      <c r="G6" s="39">
        <f t="shared" si="0"/>
        <v>168</v>
      </c>
      <c r="H6" s="40">
        <v>169</v>
      </c>
      <c r="I6" s="48">
        <f t="shared" si="1"/>
        <v>1.00595238095238</v>
      </c>
      <c r="J6" s="49">
        <f t="shared" si="2"/>
        <v>1</v>
      </c>
      <c r="K6" s="50">
        <v>0.666</v>
      </c>
      <c r="L6" s="51" t="s">
        <v>34</v>
      </c>
      <c r="M6" s="52">
        <f t="shared" si="3"/>
        <v>-0.0729</v>
      </c>
      <c r="N6" s="50">
        <v>0.441152800953516</v>
      </c>
      <c r="O6" s="51" t="s">
        <v>35</v>
      </c>
      <c r="P6" s="52">
        <f t="shared" si="4"/>
        <v>-0.068652800953516</v>
      </c>
      <c r="R6" s="37" t="s">
        <v>36</v>
      </c>
      <c r="S6" s="55">
        <v>476</v>
      </c>
      <c r="T6" s="56">
        <v>377</v>
      </c>
      <c r="U6" s="57">
        <f t="shared" si="5"/>
        <v>0.792016806722689</v>
      </c>
      <c r="V6" s="58">
        <v>0.749594420015306</v>
      </c>
      <c r="W6" s="59">
        <v>0.717538860108298</v>
      </c>
      <c r="X6" s="57">
        <f t="shared" si="6"/>
        <v>-0.0320555599070081</v>
      </c>
      <c r="Y6" s="58">
        <v>0.523623530681967</v>
      </c>
      <c r="Z6" s="59">
        <v>0.520892351274788</v>
      </c>
      <c r="AA6" s="53">
        <f t="shared" si="7"/>
        <v>-0.00273117940717948</v>
      </c>
    </row>
    <row r="7" customHeight="1" spans="1:27">
      <c r="A7" s="37">
        <v>2414</v>
      </c>
      <c r="B7" s="37" t="s">
        <v>16</v>
      </c>
      <c r="C7" s="37" t="str">
        <f>VLOOKUP(A7,'[1]7.26系统后门店ID'!$D:$L,9,0)</f>
        <v>陈冰雪</v>
      </c>
      <c r="D7" s="37" t="s">
        <v>37</v>
      </c>
      <c r="E7" s="37">
        <v>2</v>
      </c>
      <c r="F7" s="38">
        <v>1</v>
      </c>
      <c r="G7" s="39">
        <f t="shared" si="0"/>
        <v>56</v>
      </c>
      <c r="H7" s="40">
        <v>55</v>
      </c>
      <c r="I7" s="48">
        <f t="shared" si="1"/>
        <v>0.982142857142857</v>
      </c>
      <c r="J7" s="49">
        <f t="shared" si="2"/>
        <v>-1</v>
      </c>
      <c r="K7" s="50">
        <v>0.7628</v>
      </c>
      <c r="L7" s="51" t="s">
        <v>38</v>
      </c>
      <c r="M7" s="52">
        <f t="shared" si="3"/>
        <v>-0.0565000000000001</v>
      </c>
      <c r="N7" s="50">
        <v>0.641944129777289</v>
      </c>
      <c r="O7" s="51" t="s">
        <v>39</v>
      </c>
      <c r="P7" s="52">
        <f t="shared" si="4"/>
        <v>-0.020844129777289</v>
      </c>
      <c r="R7" s="37" t="s">
        <v>16</v>
      </c>
      <c r="S7" s="55">
        <v>3220</v>
      </c>
      <c r="T7" s="56">
        <v>2452</v>
      </c>
      <c r="U7" s="57">
        <f t="shared" si="5"/>
        <v>0.761490683229814</v>
      </c>
      <c r="V7" s="58">
        <v>0.756412016120541</v>
      </c>
      <c r="W7" s="59">
        <v>0.673884136744494</v>
      </c>
      <c r="X7" s="57">
        <f t="shared" si="6"/>
        <v>-0.0825278793760469</v>
      </c>
      <c r="Y7" s="58">
        <v>0.577001479533125</v>
      </c>
      <c r="Z7" s="59">
        <v>0.509186958609772</v>
      </c>
      <c r="AA7" s="53">
        <f t="shared" si="7"/>
        <v>-0.0678145209233528</v>
      </c>
    </row>
    <row r="8" customHeight="1" spans="1:27">
      <c r="A8" s="37">
        <v>2113</v>
      </c>
      <c r="B8" s="37" t="s">
        <v>16</v>
      </c>
      <c r="C8" s="37" t="str">
        <f>VLOOKUP(A8,'[1]7.26系统后门店ID'!$D:$L,9,0)</f>
        <v>陈冰雪</v>
      </c>
      <c r="D8" s="37" t="s">
        <v>40</v>
      </c>
      <c r="E8" s="37">
        <v>3</v>
      </c>
      <c r="F8" s="38">
        <v>2</v>
      </c>
      <c r="G8" s="39">
        <f t="shared" si="0"/>
        <v>168</v>
      </c>
      <c r="H8" s="40">
        <v>93</v>
      </c>
      <c r="I8" s="48">
        <f t="shared" si="1"/>
        <v>0.553571428571429</v>
      </c>
      <c r="J8" s="49">
        <f t="shared" si="2"/>
        <v>-75</v>
      </c>
      <c r="K8" s="50">
        <v>0.8291</v>
      </c>
      <c r="L8" s="51" t="s">
        <v>41</v>
      </c>
      <c r="M8" s="52">
        <f t="shared" si="3"/>
        <v>-0.0901999999999999</v>
      </c>
      <c r="N8" s="50">
        <v>0.615860548184866</v>
      </c>
      <c r="O8" s="51" t="s">
        <v>42</v>
      </c>
      <c r="P8" s="52">
        <f t="shared" si="4"/>
        <v>-0.079460548184866</v>
      </c>
      <c r="R8" s="37" t="s">
        <v>43</v>
      </c>
      <c r="S8" s="55">
        <v>476</v>
      </c>
      <c r="T8" s="56">
        <v>330</v>
      </c>
      <c r="U8" s="57">
        <f t="shared" si="5"/>
        <v>0.69327731092437</v>
      </c>
      <c r="V8" s="58">
        <v>0.735640478829099</v>
      </c>
      <c r="W8" s="59">
        <v>0.694643311385323</v>
      </c>
      <c r="X8" s="57">
        <f t="shared" si="6"/>
        <v>-0.0409971674437765</v>
      </c>
      <c r="Y8" s="58">
        <v>0.544025233703583</v>
      </c>
      <c r="Z8" s="59">
        <v>0.499243140964995</v>
      </c>
      <c r="AA8" s="53">
        <f t="shared" si="7"/>
        <v>-0.0447820927385877</v>
      </c>
    </row>
    <row r="9" customHeight="1" spans="1:27">
      <c r="A9" s="37">
        <v>2755</v>
      </c>
      <c r="B9" s="37" t="s">
        <v>16</v>
      </c>
      <c r="C9" s="37" t="str">
        <f>VLOOKUP(A9,'[1]7.26系统后门店ID'!$D:$L,9,0)</f>
        <v>陈冰雪</v>
      </c>
      <c r="D9" s="37" t="s">
        <v>44</v>
      </c>
      <c r="E9" s="37">
        <v>3</v>
      </c>
      <c r="F9" s="38">
        <v>2</v>
      </c>
      <c r="G9" s="39">
        <f t="shared" si="0"/>
        <v>168</v>
      </c>
      <c r="H9" s="40">
        <v>52</v>
      </c>
      <c r="I9" s="48">
        <f t="shared" si="1"/>
        <v>0.30952380952381</v>
      </c>
      <c r="J9" s="49">
        <f t="shared" si="2"/>
        <v>-116</v>
      </c>
      <c r="K9" s="50">
        <v>0.8614</v>
      </c>
      <c r="L9" s="51" t="s">
        <v>45</v>
      </c>
      <c r="M9" s="52">
        <f t="shared" si="3"/>
        <v>-0.0856000000000001</v>
      </c>
      <c r="N9" s="50">
        <v>0.693752442159383</v>
      </c>
      <c r="O9" s="51" t="s">
        <v>46</v>
      </c>
      <c r="P9" s="52">
        <f t="shared" si="4"/>
        <v>-0.080252442159383</v>
      </c>
      <c r="R9" s="37" t="s">
        <v>47</v>
      </c>
      <c r="S9" s="55">
        <v>504</v>
      </c>
      <c r="T9" s="56">
        <v>309</v>
      </c>
      <c r="U9" s="57">
        <f t="shared" si="5"/>
        <v>0.613095238095238</v>
      </c>
      <c r="V9" s="58">
        <v>0.75374410482911</v>
      </c>
      <c r="W9" s="59">
        <v>0.657383896178437</v>
      </c>
      <c r="X9" s="57">
        <f t="shared" si="6"/>
        <v>-0.0963602086506726</v>
      </c>
      <c r="Y9" s="58">
        <v>0.499026688374659</v>
      </c>
      <c r="Z9" s="59">
        <v>0.445325040128411</v>
      </c>
      <c r="AA9" s="53">
        <f t="shared" si="7"/>
        <v>-0.0537016482462481</v>
      </c>
    </row>
    <row r="10" customHeight="1" spans="1:27">
      <c r="A10" s="37">
        <v>2771</v>
      </c>
      <c r="B10" s="37" t="s">
        <v>16</v>
      </c>
      <c r="C10" s="37" t="str">
        <f>VLOOKUP(A10,'[1]7.26系统后门店ID'!$D:$L,9,0)</f>
        <v>陈冰雪</v>
      </c>
      <c r="D10" s="37" t="s">
        <v>48</v>
      </c>
      <c r="E10" s="37">
        <v>2</v>
      </c>
      <c r="F10" s="38">
        <v>1</v>
      </c>
      <c r="G10" s="39">
        <f t="shared" si="0"/>
        <v>56</v>
      </c>
      <c r="H10" s="40">
        <v>77</v>
      </c>
      <c r="I10" s="48">
        <f t="shared" si="1"/>
        <v>1.375</v>
      </c>
      <c r="J10" s="49">
        <f t="shared" si="2"/>
        <v>21</v>
      </c>
      <c r="K10" s="50">
        <v>0.88</v>
      </c>
      <c r="L10" s="51" t="s">
        <v>49</v>
      </c>
      <c r="M10" s="52">
        <f t="shared" si="3"/>
        <v>-0.0448000000000001</v>
      </c>
      <c r="N10" s="50">
        <v>0.8</v>
      </c>
      <c r="O10" s="51" t="s">
        <v>50</v>
      </c>
      <c r="P10" s="52">
        <f t="shared" si="4"/>
        <v>-0.0293000000000001</v>
      </c>
      <c r="R10" s="37" t="s">
        <v>51</v>
      </c>
      <c r="S10" s="55">
        <v>812</v>
      </c>
      <c r="T10" s="56">
        <v>525</v>
      </c>
      <c r="U10" s="57">
        <f t="shared" si="5"/>
        <v>0.646551724137931</v>
      </c>
      <c r="V10" s="58">
        <v>0.765878806420523</v>
      </c>
      <c r="W10" s="59">
        <v>0.722576901048232</v>
      </c>
      <c r="X10" s="57">
        <f t="shared" si="6"/>
        <v>-0.0433019053722909</v>
      </c>
      <c r="Y10" s="58">
        <v>0.583451469240599</v>
      </c>
      <c r="Z10" s="59">
        <v>0.548924140097377</v>
      </c>
      <c r="AA10" s="53">
        <f t="shared" si="7"/>
        <v>-0.0345273291432219</v>
      </c>
    </row>
    <row r="11" customHeight="1" spans="1:27">
      <c r="A11" s="37">
        <v>2722</v>
      </c>
      <c r="B11" s="37" t="s">
        <v>16</v>
      </c>
      <c r="C11" s="37" t="str">
        <f>VLOOKUP(A11,'[1]7.26系统后门店ID'!$D:$L,9,0)</f>
        <v>陈冰雪</v>
      </c>
      <c r="D11" s="37" t="s">
        <v>52</v>
      </c>
      <c r="E11" s="37">
        <v>3</v>
      </c>
      <c r="F11" s="38">
        <v>2</v>
      </c>
      <c r="G11" s="39">
        <f t="shared" si="0"/>
        <v>168</v>
      </c>
      <c r="H11" s="40">
        <v>127</v>
      </c>
      <c r="I11" s="48">
        <f t="shared" si="1"/>
        <v>0.755952380952381</v>
      </c>
      <c r="J11" s="49">
        <f t="shared" si="2"/>
        <v>-41</v>
      </c>
      <c r="K11" s="50">
        <v>0.7812</v>
      </c>
      <c r="L11" s="51" t="s">
        <v>53</v>
      </c>
      <c r="M11" s="52">
        <f t="shared" si="3"/>
        <v>-0.1315</v>
      </c>
      <c r="N11" s="50">
        <v>0.628873339544789</v>
      </c>
      <c r="O11" s="51" t="s">
        <v>54</v>
      </c>
      <c r="P11" s="52">
        <f t="shared" si="4"/>
        <v>-0.126973339544789</v>
      </c>
      <c r="R11" s="37" t="s">
        <v>55</v>
      </c>
      <c r="S11" s="55">
        <v>14826</v>
      </c>
      <c r="T11" s="56">
        <f>SUM(T2:T10)</f>
        <v>13177</v>
      </c>
      <c r="U11" s="57">
        <f t="shared" si="5"/>
        <v>0.88877647376231</v>
      </c>
      <c r="V11" s="60">
        <v>0.74</v>
      </c>
      <c r="W11" s="61">
        <v>0.7</v>
      </c>
      <c r="X11" s="57">
        <f t="shared" si="6"/>
        <v>-0.04</v>
      </c>
      <c r="Y11" s="60">
        <v>0.55</v>
      </c>
      <c r="Z11" s="61">
        <v>0.5</v>
      </c>
      <c r="AA11" s="53">
        <f t="shared" si="7"/>
        <v>-0.05</v>
      </c>
    </row>
    <row r="12" customHeight="1" spans="1:16">
      <c r="A12" s="37">
        <v>2717</v>
      </c>
      <c r="B12" s="37" t="s">
        <v>16</v>
      </c>
      <c r="C12" s="37" t="str">
        <f>VLOOKUP(A12,'[1]7.26系统后门店ID'!$D:$L,9,0)</f>
        <v>陈冰雪</v>
      </c>
      <c r="D12" s="37" t="s">
        <v>56</v>
      </c>
      <c r="E12" s="37">
        <v>2</v>
      </c>
      <c r="F12" s="38">
        <v>1</v>
      </c>
      <c r="G12" s="39">
        <f t="shared" si="0"/>
        <v>56</v>
      </c>
      <c r="H12" s="40">
        <v>39</v>
      </c>
      <c r="I12" s="48">
        <f t="shared" si="1"/>
        <v>0.696428571428571</v>
      </c>
      <c r="J12" s="49">
        <f t="shared" si="2"/>
        <v>-17</v>
      </c>
      <c r="K12" s="50">
        <v>0.8354</v>
      </c>
      <c r="L12" s="51" t="s">
        <v>57</v>
      </c>
      <c r="M12" s="52">
        <f t="shared" si="3"/>
        <v>-0.0693</v>
      </c>
      <c r="N12" s="50">
        <v>0.709095698924731</v>
      </c>
      <c r="O12" s="51" t="s">
        <v>58</v>
      </c>
      <c r="P12" s="52">
        <f t="shared" si="4"/>
        <v>-0.0619956989247311</v>
      </c>
    </row>
    <row r="13" customHeight="1" spans="1:16">
      <c r="A13" s="37">
        <v>101453</v>
      </c>
      <c r="B13" s="37" t="s">
        <v>16</v>
      </c>
      <c r="C13" s="37" t="str">
        <f>VLOOKUP(A13,'[1]7.26系统后门店ID'!$D:$L,9,0)</f>
        <v>陈冰雪</v>
      </c>
      <c r="D13" s="37" t="s">
        <v>59</v>
      </c>
      <c r="E13" s="37">
        <v>3</v>
      </c>
      <c r="F13" s="38">
        <v>2</v>
      </c>
      <c r="G13" s="39">
        <f t="shared" si="0"/>
        <v>168</v>
      </c>
      <c r="H13" s="40">
        <v>80</v>
      </c>
      <c r="I13" s="48">
        <f t="shared" si="1"/>
        <v>0.476190476190476</v>
      </c>
      <c r="J13" s="49">
        <f t="shared" si="2"/>
        <v>-88</v>
      </c>
      <c r="K13" s="50">
        <v>0.7807</v>
      </c>
      <c r="L13" s="51" t="s">
        <v>60</v>
      </c>
      <c r="M13" s="52">
        <f t="shared" si="3"/>
        <v>-0.1853</v>
      </c>
      <c r="N13" s="50">
        <v>0.606410347710961</v>
      </c>
      <c r="O13" s="51" t="s">
        <v>61</v>
      </c>
      <c r="P13" s="52">
        <f t="shared" si="4"/>
        <v>-0.182210347710961</v>
      </c>
    </row>
    <row r="14" customHeight="1" spans="1:16">
      <c r="A14" s="37">
        <v>103639</v>
      </c>
      <c r="B14" s="37" t="s">
        <v>16</v>
      </c>
      <c r="C14" s="37" t="str">
        <f>VLOOKUP(A14,'[1]7.26系统后门店ID'!$D:$L,9,0)</f>
        <v>陈冰雪</v>
      </c>
      <c r="D14" s="37" t="s">
        <v>62</v>
      </c>
      <c r="E14" s="37">
        <v>2</v>
      </c>
      <c r="F14" s="38">
        <v>2</v>
      </c>
      <c r="G14" s="39">
        <f t="shared" si="0"/>
        <v>112</v>
      </c>
      <c r="H14" s="40">
        <v>47</v>
      </c>
      <c r="I14" s="48">
        <f t="shared" si="1"/>
        <v>0.419642857142857</v>
      </c>
      <c r="J14" s="49">
        <f t="shared" si="2"/>
        <v>-65</v>
      </c>
      <c r="K14" s="50">
        <v>0.7895</v>
      </c>
      <c r="L14" s="51" t="s">
        <v>63</v>
      </c>
      <c r="M14" s="52">
        <f t="shared" si="3"/>
        <v>-0.2067</v>
      </c>
      <c r="N14" s="50">
        <v>0.628980749574106</v>
      </c>
      <c r="O14" s="51" t="s">
        <v>64</v>
      </c>
      <c r="P14" s="52">
        <f t="shared" si="4"/>
        <v>-0.117080749574106</v>
      </c>
    </row>
    <row r="15" customHeight="1" spans="1:16">
      <c r="A15" s="37">
        <v>104429</v>
      </c>
      <c r="B15" s="37" t="s">
        <v>16</v>
      </c>
      <c r="C15" s="37" t="str">
        <f>VLOOKUP(A15,'[1]7.26系统后门店ID'!$D:$L,9,0)</f>
        <v>陈冰雪</v>
      </c>
      <c r="D15" s="37" t="s">
        <v>65</v>
      </c>
      <c r="E15" s="37">
        <v>1</v>
      </c>
      <c r="F15" s="38">
        <v>2</v>
      </c>
      <c r="G15" s="39">
        <f t="shared" si="0"/>
        <v>56</v>
      </c>
      <c r="H15" s="40">
        <v>93</v>
      </c>
      <c r="I15" s="48">
        <f t="shared" si="1"/>
        <v>1.66071428571429</v>
      </c>
      <c r="J15" s="49">
        <f t="shared" si="2"/>
        <v>37</v>
      </c>
      <c r="K15" s="50">
        <v>0.8559</v>
      </c>
      <c r="L15" s="51" t="s">
        <v>66</v>
      </c>
      <c r="M15" s="52">
        <f t="shared" si="3"/>
        <v>-0.0965999999999999</v>
      </c>
      <c r="N15" s="50">
        <v>0.712093069423235</v>
      </c>
      <c r="O15" s="51" t="s">
        <v>67</v>
      </c>
      <c r="P15" s="52">
        <f t="shared" si="4"/>
        <v>-0.066893069423235</v>
      </c>
    </row>
    <row r="16" customHeight="1" spans="1:16">
      <c r="A16" s="37">
        <v>104430</v>
      </c>
      <c r="B16" s="37" t="s">
        <v>16</v>
      </c>
      <c r="C16" s="37" t="str">
        <f>VLOOKUP(A16,'[1]7.26系统后门店ID'!$D:$L,9,0)</f>
        <v>陈冰雪</v>
      </c>
      <c r="D16" s="37" t="s">
        <v>68</v>
      </c>
      <c r="E16" s="37">
        <v>1</v>
      </c>
      <c r="F16" s="38">
        <v>2</v>
      </c>
      <c r="G16" s="39">
        <f t="shared" si="0"/>
        <v>56</v>
      </c>
      <c r="H16" s="40">
        <v>23</v>
      </c>
      <c r="I16" s="48">
        <f t="shared" si="1"/>
        <v>0.410714285714286</v>
      </c>
      <c r="J16" s="49">
        <f t="shared" si="2"/>
        <v>-33</v>
      </c>
      <c r="K16" s="50">
        <v>0.7707</v>
      </c>
      <c r="L16" s="51" t="s">
        <v>69</v>
      </c>
      <c r="M16" s="52">
        <f t="shared" si="3"/>
        <v>-0.1036</v>
      </c>
      <c r="N16" s="50">
        <v>0.570141131204309</v>
      </c>
      <c r="O16" s="51" t="s">
        <v>70</v>
      </c>
      <c r="P16" s="52">
        <f t="shared" si="4"/>
        <v>-0.0224411312043089</v>
      </c>
    </row>
    <row r="17" customHeight="1" spans="1:16">
      <c r="A17" s="37">
        <v>105751</v>
      </c>
      <c r="B17" s="37" t="s">
        <v>16</v>
      </c>
      <c r="C17" s="37" t="str">
        <f>VLOOKUP(A17,'[1]7.26系统后门店ID'!$D:$L,9,0)</f>
        <v>陈冰雪</v>
      </c>
      <c r="D17" s="37" t="s">
        <v>71</v>
      </c>
      <c r="E17" s="37">
        <v>1</v>
      </c>
      <c r="F17" s="38">
        <v>3</v>
      </c>
      <c r="G17" s="39">
        <f t="shared" si="0"/>
        <v>84</v>
      </c>
      <c r="H17" s="40">
        <v>34</v>
      </c>
      <c r="I17" s="48">
        <f t="shared" si="1"/>
        <v>0.404761904761905</v>
      </c>
      <c r="J17" s="49">
        <f t="shared" si="2"/>
        <v>-50</v>
      </c>
      <c r="K17" s="50">
        <v>0.504</v>
      </c>
      <c r="L17" s="51" t="s">
        <v>72</v>
      </c>
      <c r="M17" s="52">
        <f t="shared" si="3"/>
        <v>-0.0723</v>
      </c>
      <c r="N17" s="50">
        <v>0.332247224926972</v>
      </c>
      <c r="O17" s="51" t="s">
        <v>73</v>
      </c>
      <c r="P17" s="52">
        <f t="shared" si="4"/>
        <v>-0.051847224926972</v>
      </c>
    </row>
    <row r="18" customHeight="1" spans="1:16">
      <c r="A18" s="37">
        <v>106399</v>
      </c>
      <c r="B18" s="37" t="s">
        <v>16</v>
      </c>
      <c r="C18" s="37" t="str">
        <f>VLOOKUP(A18,'[1]7.26系统后门店ID'!$D:$L,9,0)</f>
        <v>陈冰雪</v>
      </c>
      <c r="D18" s="37" t="s">
        <v>74</v>
      </c>
      <c r="E18" s="37">
        <v>3</v>
      </c>
      <c r="F18" s="38">
        <v>2</v>
      </c>
      <c r="G18" s="39">
        <f t="shared" si="0"/>
        <v>168</v>
      </c>
      <c r="H18" s="40">
        <v>60</v>
      </c>
      <c r="I18" s="48">
        <f t="shared" si="1"/>
        <v>0.357142857142857</v>
      </c>
      <c r="J18" s="49">
        <f t="shared" si="2"/>
        <v>-108</v>
      </c>
      <c r="K18" s="50">
        <v>0.863</v>
      </c>
      <c r="L18" s="51" t="s">
        <v>75</v>
      </c>
      <c r="M18" s="52">
        <f t="shared" si="3"/>
        <v>-0.0903</v>
      </c>
      <c r="N18" s="50">
        <v>0.747652631578947</v>
      </c>
      <c r="O18" s="51" t="s">
        <v>76</v>
      </c>
      <c r="P18" s="52">
        <f t="shared" si="4"/>
        <v>-0.117152631578947</v>
      </c>
    </row>
    <row r="19" customHeight="1" spans="1:16">
      <c r="A19" s="37">
        <v>106568</v>
      </c>
      <c r="B19" s="37" t="s">
        <v>16</v>
      </c>
      <c r="C19" s="37" t="str">
        <f>VLOOKUP(A19,'[1]7.26系统后门店ID'!$D:$L,9,0)</f>
        <v>陈冰雪</v>
      </c>
      <c r="D19" s="37" t="s">
        <v>77</v>
      </c>
      <c r="E19" s="37">
        <v>1</v>
      </c>
      <c r="F19" s="38">
        <v>2</v>
      </c>
      <c r="G19" s="39">
        <f t="shared" si="0"/>
        <v>56</v>
      </c>
      <c r="H19" s="40">
        <v>16</v>
      </c>
      <c r="I19" s="48">
        <f t="shared" si="1"/>
        <v>0.285714285714286</v>
      </c>
      <c r="J19" s="49">
        <f t="shared" si="2"/>
        <v>-40</v>
      </c>
      <c r="K19" s="50">
        <v>0.6683</v>
      </c>
      <c r="L19" s="51" t="s">
        <v>78</v>
      </c>
      <c r="M19" s="52">
        <f t="shared" si="3"/>
        <v>-0.2031</v>
      </c>
      <c r="N19" s="50">
        <v>0.435298589087277</v>
      </c>
      <c r="O19" s="51" t="s">
        <v>79</v>
      </c>
      <c r="P19" s="52">
        <f t="shared" si="4"/>
        <v>-0.126298589087277</v>
      </c>
    </row>
    <row r="20" customHeight="1" spans="1:16">
      <c r="A20" s="37">
        <v>113025</v>
      </c>
      <c r="B20" s="37" t="s">
        <v>16</v>
      </c>
      <c r="C20" s="37" t="str">
        <f>VLOOKUP(A20,'[1]7.26系统后门店ID'!$D:$L,9,0)</f>
        <v>陈冰雪</v>
      </c>
      <c r="D20" s="37" t="s">
        <v>80</v>
      </c>
      <c r="E20" s="37">
        <v>3</v>
      </c>
      <c r="F20" s="38">
        <v>1</v>
      </c>
      <c r="G20" s="39">
        <f t="shared" si="0"/>
        <v>84</v>
      </c>
      <c r="H20" s="40">
        <v>79</v>
      </c>
      <c r="I20" s="48">
        <f t="shared" si="1"/>
        <v>0.94047619047619</v>
      </c>
      <c r="J20" s="49">
        <f t="shared" si="2"/>
        <v>-5</v>
      </c>
      <c r="K20" s="50">
        <v>0.8396</v>
      </c>
      <c r="L20" s="51" t="s">
        <v>81</v>
      </c>
      <c r="M20" s="52">
        <f t="shared" si="3"/>
        <v>-0.0879</v>
      </c>
      <c r="N20" s="50">
        <v>0.668066490281876</v>
      </c>
      <c r="O20" s="51" t="s">
        <v>82</v>
      </c>
      <c r="P20" s="52">
        <f t="shared" si="4"/>
        <v>-0.065566490281876</v>
      </c>
    </row>
    <row r="21" customHeight="1" spans="1:16">
      <c r="A21" s="37">
        <v>113833</v>
      </c>
      <c r="B21" s="37" t="s">
        <v>16</v>
      </c>
      <c r="C21" s="37" t="str">
        <f>VLOOKUP(A21,'[1]7.26系统后门店ID'!$D:$L,9,0)</f>
        <v>陈冰雪</v>
      </c>
      <c r="D21" s="37" t="s">
        <v>83</v>
      </c>
      <c r="E21" s="37">
        <v>2</v>
      </c>
      <c r="F21" s="38">
        <v>2</v>
      </c>
      <c r="G21" s="39">
        <f t="shared" si="0"/>
        <v>112</v>
      </c>
      <c r="H21" s="40">
        <v>108</v>
      </c>
      <c r="I21" s="48">
        <f t="shared" si="1"/>
        <v>0.964285714285714</v>
      </c>
      <c r="J21" s="49">
        <f t="shared" si="2"/>
        <v>-4</v>
      </c>
      <c r="K21" s="50">
        <v>0.7194</v>
      </c>
      <c r="L21" s="51" t="s">
        <v>84</v>
      </c>
      <c r="M21" s="52">
        <f t="shared" si="3"/>
        <v>-0.028</v>
      </c>
      <c r="N21" s="50">
        <v>0.50724779183576</v>
      </c>
      <c r="O21" s="51" t="s">
        <v>85</v>
      </c>
      <c r="P21" s="52">
        <f t="shared" si="4"/>
        <v>0.02725220816424</v>
      </c>
    </row>
    <row r="22" customHeight="1" spans="1:16">
      <c r="A22" s="37">
        <v>114286</v>
      </c>
      <c r="B22" s="37" t="s">
        <v>16</v>
      </c>
      <c r="C22" s="37" t="str">
        <f>VLOOKUP(A22,'[1]7.26系统后门店ID'!$D:$L,9,0)</f>
        <v>陈冰雪</v>
      </c>
      <c r="D22" s="37" t="s">
        <v>86</v>
      </c>
      <c r="E22" s="37">
        <v>2</v>
      </c>
      <c r="F22" s="38">
        <v>2</v>
      </c>
      <c r="G22" s="39">
        <f t="shared" si="0"/>
        <v>112</v>
      </c>
      <c r="H22" s="40">
        <v>82</v>
      </c>
      <c r="I22" s="48">
        <f t="shared" si="1"/>
        <v>0.732142857142857</v>
      </c>
      <c r="J22" s="49">
        <f t="shared" si="2"/>
        <v>-30</v>
      </c>
      <c r="K22" s="50">
        <v>0.7386</v>
      </c>
      <c r="L22" s="51" t="s">
        <v>87</v>
      </c>
      <c r="M22" s="52">
        <f t="shared" si="3"/>
        <v>-0.1155</v>
      </c>
      <c r="N22" s="50">
        <v>0.510711211970782</v>
      </c>
      <c r="O22" s="51" t="s">
        <v>88</v>
      </c>
      <c r="P22" s="52">
        <f t="shared" si="4"/>
        <v>-0.059511211970782</v>
      </c>
    </row>
    <row r="23" customHeight="1" spans="1:16">
      <c r="A23" s="37">
        <v>2153</v>
      </c>
      <c r="B23" s="37" t="s">
        <v>16</v>
      </c>
      <c r="C23" s="37" t="str">
        <f>VLOOKUP(A23,'[1]7.26系统后门店ID'!$D:$L,9,0)</f>
        <v>陈冰雪</v>
      </c>
      <c r="D23" s="37" t="s">
        <v>89</v>
      </c>
      <c r="E23" s="37">
        <v>2</v>
      </c>
      <c r="F23" s="38">
        <v>2</v>
      </c>
      <c r="G23" s="39">
        <f t="shared" si="0"/>
        <v>112</v>
      </c>
      <c r="H23" s="40">
        <v>147</v>
      </c>
      <c r="I23" s="48">
        <f t="shared" si="1"/>
        <v>1.3125</v>
      </c>
      <c r="J23" s="49">
        <f t="shared" si="2"/>
        <v>35</v>
      </c>
      <c r="K23" s="50">
        <v>0.4144</v>
      </c>
      <c r="L23" s="51" t="s">
        <v>90</v>
      </c>
      <c r="M23" s="52">
        <f t="shared" si="3"/>
        <v>0.00990000000000002</v>
      </c>
      <c r="N23" s="50">
        <v>0.299992613856777</v>
      </c>
      <c r="O23" s="51" t="s">
        <v>91</v>
      </c>
      <c r="P23" s="52">
        <f t="shared" si="4"/>
        <v>-0.044892613856777</v>
      </c>
    </row>
    <row r="24" customHeight="1" spans="1:16">
      <c r="A24" s="37">
        <v>115971</v>
      </c>
      <c r="B24" s="37" t="s">
        <v>16</v>
      </c>
      <c r="C24" s="37" t="str">
        <f>VLOOKUP(A24,'[1]7.26系统后门店ID'!$D:$L,9,0)</f>
        <v>陈冰雪</v>
      </c>
      <c r="D24" s="37" t="s">
        <v>92</v>
      </c>
      <c r="E24" s="37">
        <v>1</v>
      </c>
      <c r="F24" s="38">
        <v>2</v>
      </c>
      <c r="G24" s="39">
        <f t="shared" si="0"/>
        <v>56</v>
      </c>
      <c r="H24" s="40">
        <v>36</v>
      </c>
      <c r="I24" s="48">
        <f t="shared" si="1"/>
        <v>0.642857142857143</v>
      </c>
      <c r="J24" s="49">
        <f t="shared" si="2"/>
        <v>-20</v>
      </c>
      <c r="K24" s="50">
        <v>0.7705</v>
      </c>
      <c r="L24" s="51" t="s">
        <v>93</v>
      </c>
      <c r="M24" s="52">
        <f t="shared" si="3"/>
        <v>-0.0303</v>
      </c>
      <c r="N24" s="50">
        <v>0.641263352826511</v>
      </c>
      <c r="O24" s="51" t="s">
        <v>94</v>
      </c>
      <c r="P24" s="52">
        <f t="shared" si="4"/>
        <v>-0.022863352826511</v>
      </c>
    </row>
    <row r="25" customHeight="1" spans="1:16">
      <c r="A25" s="37">
        <v>118074</v>
      </c>
      <c r="B25" s="37" t="s">
        <v>16</v>
      </c>
      <c r="C25" s="37" t="str">
        <f>VLOOKUP(A25,'[1]7.26系统后门店ID'!$D:$L,9,0)</f>
        <v>陈冰雪</v>
      </c>
      <c r="D25" s="37" t="s">
        <v>95</v>
      </c>
      <c r="E25" s="37">
        <v>3</v>
      </c>
      <c r="F25" s="38">
        <v>2</v>
      </c>
      <c r="G25" s="39">
        <f t="shared" si="0"/>
        <v>168</v>
      </c>
      <c r="H25" s="40">
        <v>108</v>
      </c>
      <c r="I25" s="48">
        <f t="shared" si="1"/>
        <v>0.642857142857143</v>
      </c>
      <c r="J25" s="49">
        <f t="shared" si="2"/>
        <v>-60</v>
      </c>
      <c r="K25" s="50">
        <v>0.8511</v>
      </c>
      <c r="L25" s="51" t="s">
        <v>96</v>
      </c>
      <c r="M25" s="52">
        <f t="shared" si="3"/>
        <v>-0.0629000000000001</v>
      </c>
      <c r="N25" s="50">
        <v>0.683309395973154</v>
      </c>
      <c r="O25" s="51" t="s">
        <v>97</v>
      </c>
      <c r="P25" s="52">
        <f t="shared" si="4"/>
        <v>-0.0570093959731539</v>
      </c>
    </row>
    <row r="26" customHeight="1" spans="1:16">
      <c r="A26" s="37">
        <v>118951</v>
      </c>
      <c r="B26" s="37" t="s">
        <v>16</v>
      </c>
      <c r="C26" s="37" t="str">
        <f>VLOOKUP(A26,'[1]7.26系统后门店ID'!$D:$L,9,0)</f>
        <v>陈冰雪</v>
      </c>
      <c r="D26" s="37" t="s">
        <v>98</v>
      </c>
      <c r="E26" s="37">
        <v>2</v>
      </c>
      <c r="F26" s="38">
        <v>1</v>
      </c>
      <c r="G26" s="39">
        <f t="shared" si="0"/>
        <v>56</v>
      </c>
      <c r="H26" s="40">
        <v>23</v>
      </c>
      <c r="I26" s="48">
        <f t="shared" si="1"/>
        <v>0.410714285714286</v>
      </c>
      <c r="J26" s="49">
        <f t="shared" si="2"/>
        <v>-33</v>
      </c>
      <c r="K26" s="50">
        <v>0.6342</v>
      </c>
      <c r="L26" s="51" t="s">
        <v>99</v>
      </c>
      <c r="M26" s="52">
        <f t="shared" si="3"/>
        <v>-0.0778</v>
      </c>
      <c r="N26" s="50">
        <v>0.480184326360662</v>
      </c>
      <c r="O26" s="51" t="s">
        <v>100</v>
      </c>
      <c r="P26" s="52">
        <f t="shared" si="4"/>
        <v>-0.0431843263606619</v>
      </c>
    </row>
    <row r="27" customHeight="1" spans="1:16">
      <c r="A27" s="37">
        <v>119263</v>
      </c>
      <c r="B27" s="37" t="s">
        <v>16</v>
      </c>
      <c r="C27" s="37" t="str">
        <f>VLOOKUP(A27,'[1]7.26系统后门店ID'!$D:$L,9,0)</f>
        <v>陈冰雪</v>
      </c>
      <c r="D27" s="37" t="s">
        <v>101</v>
      </c>
      <c r="E27" s="37">
        <v>2</v>
      </c>
      <c r="F27" s="38">
        <v>1</v>
      </c>
      <c r="G27" s="39">
        <f t="shared" si="0"/>
        <v>56</v>
      </c>
      <c r="H27" s="40">
        <v>48</v>
      </c>
      <c r="I27" s="48">
        <f t="shared" si="1"/>
        <v>0.857142857142857</v>
      </c>
      <c r="J27" s="49">
        <f t="shared" si="2"/>
        <v>-8</v>
      </c>
      <c r="K27" s="50">
        <v>0.8607</v>
      </c>
      <c r="L27" s="51" t="s">
        <v>102</v>
      </c>
      <c r="M27" s="52">
        <f t="shared" si="3"/>
        <v>-0.0138</v>
      </c>
      <c r="N27" s="50">
        <v>0.718603660366037</v>
      </c>
      <c r="O27" s="51" t="s">
        <v>103</v>
      </c>
      <c r="P27" s="52">
        <f t="shared" si="4"/>
        <v>-0.00330366036603691</v>
      </c>
    </row>
    <row r="28" customHeight="1" spans="1:16">
      <c r="A28" s="37">
        <v>138202</v>
      </c>
      <c r="B28" s="37" t="s">
        <v>16</v>
      </c>
      <c r="C28" s="37" t="str">
        <f>VLOOKUP(A28,'[1]7.26系统后门店ID'!$D:$L,9,0)</f>
        <v>陈冰雪</v>
      </c>
      <c r="D28" s="37" t="s">
        <v>104</v>
      </c>
      <c r="E28" s="37">
        <v>2</v>
      </c>
      <c r="F28" s="38">
        <v>2</v>
      </c>
      <c r="G28" s="39">
        <f t="shared" si="0"/>
        <v>112</v>
      </c>
      <c r="H28" s="40">
        <v>272</v>
      </c>
      <c r="I28" s="48">
        <f t="shared" si="1"/>
        <v>2.42857142857143</v>
      </c>
      <c r="J28" s="49">
        <f t="shared" si="2"/>
        <v>160</v>
      </c>
      <c r="K28" s="50">
        <v>0.568</v>
      </c>
      <c r="L28" s="51" t="s">
        <v>105</v>
      </c>
      <c r="M28" s="52">
        <f t="shared" si="3"/>
        <v>0.000200000000000089</v>
      </c>
      <c r="N28" s="50">
        <v>0.411328902577403</v>
      </c>
      <c r="O28" s="51" t="s">
        <v>106</v>
      </c>
      <c r="P28" s="52">
        <f t="shared" si="4"/>
        <v>-0.00612890257740301</v>
      </c>
    </row>
    <row r="29" customHeight="1" spans="1:16">
      <c r="A29" s="37">
        <v>1950</v>
      </c>
      <c r="B29" s="37" t="s">
        <v>16</v>
      </c>
      <c r="C29" s="37" t="str">
        <f>VLOOKUP(A29,'[1]7.26系统后门店ID'!$D:$L,9,0)</f>
        <v>陈冰雪</v>
      </c>
      <c r="D29" s="37" t="s">
        <v>107</v>
      </c>
      <c r="E29" s="37">
        <v>3</v>
      </c>
      <c r="F29" s="38">
        <v>1</v>
      </c>
      <c r="G29" s="39">
        <f t="shared" si="0"/>
        <v>84</v>
      </c>
      <c r="H29" s="40">
        <v>68</v>
      </c>
      <c r="I29" s="48">
        <f t="shared" si="1"/>
        <v>0.80952380952381</v>
      </c>
      <c r="J29" s="49">
        <f t="shared" si="2"/>
        <v>-16</v>
      </c>
      <c r="K29" s="50">
        <v>0.719</v>
      </c>
      <c r="L29" s="51" t="s">
        <v>108</v>
      </c>
      <c r="M29" s="52">
        <f t="shared" si="3"/>
        <v>-0.0605</v>
      </c>
      <c r="N29" s="50">
        <v>0.584833433693718</v>
      </c>
      <c r="O29" s="51" t="s">
        <v>109</v>
      </c>
      <c r="P29" s="52">
        <f t="shared" si="4"/>
        <v>-0.052733433693718</v>
      </c>
    </row>
    <row r="30" s="27" customFormat="1" customHeight="1" spans="1:16">
      <c r="A30" s="42">
        <v>2304</v>
      </c>
      <c r="B30" s="42" t="s">
        <v>16</v>
      </c>
      <c r="C30" s="42" t="s">
        <v>110</v>
      </c>
      <c r="D30" s="42" t="s">
        <v>111</v>
      </c>
      <c r="E30" s="42">
        <v>2</v>
      </c>
      <c r="F30" s="43">
        <v>1</v>
      </c>
      <c r="G30" s="39">
        <f t="shared" si="0"/>
        <v>56</v>
      </c>
      <c r="H30" s="40">
        <v>101</v>
      </c>
      <c r="I30" s="48">
        <f t="shared" si="1"/>
        <v>1.80357142857143</v>
      </c>
      <c r="J30" s="49">
        <f t="shared" si="2"/>
        <v>45</v>
      </c>
      <c r="K30" s="50">
        <v>0.7164</v>
      </c>
      <c r="L30" s="51" t="s">
        <v>112</v>
      </c>
      <c r="M30" s="52">
        <f t="shared" si="3"/>
        <v>-0.0494</v>
      </c>
      <c r="N30" s="50">
        <v>0.5</v>
      </c>
      <c r="O30" s="51" t="s">
        <v>113</v>
      </c>
      <c r="P30" s="52">
        <f t="shared" si="4"/>
        <v>-0.0209</v>
      </c>
    </row>
    <row r="31" customHeight="1" spans="1:16">
      <c r="A31" s="37">
        <v>2881</v>
      </c>
      <c r="B31" s="37" t="s">
        <v>47</v>
      </c>
      <c r="C31" s="37" t="s">
        <v>114</v>
      </c>
      <c r="D31" s="37" t="s">
        <v>115</v>
      </c>
      <c r="E31" s="37">
        <v>4</v>
      </c>
      <c r="F31" s="41">
        <v>1.5</v>
      </c>
      <c r="G31" s="39">
        <f t="shared" si="0"/>
        <v>168</v>
      </c>
      <c r="H31" s="40">
        <v>118</v>
      </c>
      <c r="I31" s="48">
        <f t="shared" si="1"/>
        <v>0.702380952380952</v>
      </c>
      <c r="J31" s="49">
        <f t="shared" si="2"/>
        <v>-50</v>
      </c>
      <c r="K31" s="50">
        <v>0.6554</v>
      </c>
      <c r="L31" s="51" t="s">
        <v>116</v>
      </c>
      <c r="M31" s="52">
        <f t="shared" si="3"/>
        <v>-0.0503</v>
      </c>
      <c r="N31" s="50">
        <v>0.320555813953488</v>
      </c>
      <c r="O31" s="51" t="s">
        <v>117</v>
      </c>
      <c r="P31" s="52">
        <f t="shared" si="4"/>
        <v>-0.018755813953488</v>
      </c>
    </row>
    <row r="32" customHeight="1" spans="1:16">
      <c r="A32" s="37">
        <v>2865</v>
      </c>
      <c r="B32" s="37" t="s">
        <v>47</v>
      </c>
      <c r="C32" s="37" t="s">
        <v>114</v>
      </c>
      <c r="D32" s="37" t="s">
        <v>118</v>
      </c>
      <c r="E32" s="37">
        <v>2</v>
      </c>
      <c r="F32" s="38">
        <v>1</v>
      </c>
      <c r="G32" s="39">
        <f t="shared" si="0"/>
        <v>56</v>
      </c>
      <c r="H32" s="40">
        <v>57</v>
      </c>
      <c r="I32" s="48">
        <f t="shared" si="1"/>
        <v>1.01785714285714</v>
      </c>
      <c r="J32" s="49">
        <f t="shared" si="2"/>
        <v>1</v>
      </c>
      <c r="K32" s="50">
        <v>0.9</v>
      </c>
      <c r="L32" s="51" t="s">
        <v>119</v>
      </c>
      <c r="M32" s="52">
        <f t="shared" si="3"/>
        <v>-0.0237999999999999</v>
      </c>
      <c r="N32" s="50">
        <v>0.82</v>
      </c>
      <c r="O32" s="51" t="s">
        <v>120</v>
      </c>
      <c r="P32" s="52">
        <f t="shared" si="4"/>
        <v>-0.0482999999999999</v>
      </c>
    </row>
    <row r="33" customHeight="1" spans="1:16">
      <c r="A33" s="37">
        <v>2837</v>
      </c>
      <c r="B33" s="37" t="s">
        <v>47</v>
      </c>
      <c r="C33" s="37" t="s">
        <v>114</v>
      </c>
      <c r="D33" s="37" t="s">
        <v>121</v>
      </c>
      <c r="E33" s="37">
        <v>2</v>
      </c>
      <c r="F33" s="38">
        <v>1</v>
      </c>
      <c r="G33" s="39">
        <f t="shared" si="0"/>
        <v>56</v>
      </c>
      <c r="H33" s="40">
        <v>28</v>
      </c>
      <c r="I33" s="48">
        <f t="shared" si="1"/>
        <v>0.5</v>
      </c>
      <c r="J33" s="49">
        <f t="shared" si="2"/>
        <v>-28</v>
      </c>
      <c r="K33" s="50">
        <v>0.72</v>
      </c>
      <c r="L33" s="51" t="s">
        <v>122</v>
      </c>
      <c r="M33" s="52">
        <f t="shared" si="3"/>
        <v>-0.0924</v>
      </c>
      <c r="N33" s="50">
        <v>0.486862314955123</v>
      </c>
      <c r="O33" s="51" t="s">
        <v>123</v>
      </c>
      <c r="P33" s="52">
        <f t="shared" si="4"/>
        <v>-0.046262314955123</v>
      </c>
    </row>
    <row r="34" customHeight="1" spans="1:16">
      <c r="A34" s="37">
        <v>102564</v>
      </c>
      <c r="B34" s="37" t="s">
        <v>47</v>
      </c>
      <c r="C34" s="37" t="s">
        <v>114</v>
      </c>
      <c r="D34" s="37" t="s">
        <v>124</v>
      </c>
      <c r="E34" s="37">
        <v>2</v>
      </c>
      <c r="F34" s="38">
        <v>1</v>
      </c>
      <c r="G34" s="39">
        <f t="shared" si="0"/>
        <v>56</v>
      </c>
      <c r="H34" s="40">
        <v>24</v>
      </c>
      <c r="I34" s="48">
        <f t="shared" si="1"/>
        <v>0.428571428571429</v>
      </c>
      <c r="J34" s="49">
        <f t="shared" si="2"/>
        <v>-32</v>
      </c>
      <c r="K34" s="50">
        <v>0.8551</v>
      </c>
      <c r="L34" s="51" t="s">
        <v>57</v>
      </c>
      <c r="M34" s="52">
        <f t="shared" si="3"/>
        <v>-0.089</v>
      </c>
      <c r="N34" s="50">
        <v>0.678699784017279</v>
      </c>
      <c r="O34" s="51" t="s">
        <v>125</v>
      </c>
      <c r="P34" s="52">
        <f t="shared" si="4"/>
        <v>-0.0632997840172791</v>
      </c>
    </row>
    <row r="35" customHeight="1" spans="1:16">
      <c r="A35" s="37">
        <v>111400</v>
      </c>
      <c r="B35" s="37" t="s">
        <v>47</v>
      </c>
      <c r="C35" s="37" t="s">
        <v>114</v>
      </c>
      <c r="D35" s="37" t="s">
        <v>126</v>
      </c>
      <c r="E35" s="37">
        <v>3</v>
      </c>
      <c r="F35" s="38">
        <v>2</v>
      </c>
      <c r="G35" s="39">
        <f t="shared" ref="G35:G66" si="8">E35*F35*28</f>
        <v>168</v>
      </c>
      <c r="H35" s="40">
        <v>82</v>
      </c>
      <c r="I35" s="48">
        <f t="shared" ref="I35:I66" si="9">H35/G35</f>
        <v>0.488095238095238</v>
      </c>
      <c r="J35" s="49">
        <f t="shared" ref="J35:J66" si="10">H35-G35</f>
        <v>-86</v>
      </c>
      <c r="K35" s="50">
        <v>0.7998</v>
      </c>
      <c r="L35" s="51" t="s">
        <v>127</v>
      </c>
      <c r="M35" s="52">
        <f t="shared" ref="M35:M66" si="11">L35-K35</f>
        <v>-0.2121</v>
      </c>
      <c r="N35" s="50">
        <v>0.531923324396783</v>
      </c>
      <c r="O35" s="51" t="s">
        <v>128</v>
      </c>
      <c r="P35" s="52">
        <f t="shared" ref="P35:P66" si="12">O35-N35</f>
        <v>-0.135823324396783</v>
      </c>
    </row>
    <row r="36" customHeight="1" spans="1:16">
      <c r="A36" s="37">
        <v>2905</v>
      </c>
      <c r="B36" s="37" t="s">
        <v>43</v>
      </c>
      <c r="C36" s="37" t="s">
        <v>129</v>
      </c>
      <c r="D36" s="37" t="s">
        <v>130</v>
      </c>
      <c r="E36" s="37">
        <v>2</v>
      </c>
      <c r="F36" s="38">
        <v>1</v>
      </c>
      <c r="G36" s="39">
        <f t="shared" si="8"/>
        <v>56</v>
      </c>
      <c r="H36" s="40">
        <v>43</v>
      </c>
      <c r="I36" s="48">
        <f t="shared" si="9"/>
        <v>0.767857142857143</v>
      </c>
      <c r="J36" s="49">
        <f t="shared" si="10"/>
        <v>-13</v>
      </c>
      <c r="K36" s="50">
        <v>0.7806</v>
      </c>
      <c r="L36" s="51" t="s">
        <v>131</v>
      </c>
      <c r="M36" s="52">
        <f t="shared" si="11"/>
        <v>-0.0584</v>
      </c>
      <c r="N36" s="50">
        <v>0.577177404667046</v>
      </c>
      <c r="O36" s="51" t="s">
        <v>132</v>
      </c>
      <c r="P36" s="52">
        <f t="shared" si="12"/>
        <v>-0.0342774046670461</v>
      </c>
    </row>
    <row r="37" customHeight="1" spans="1:16">
      <c r="A37" s="37">
        <v>2914</v>
      </c>
      <c r="B37" s="37" t="s">
        <v>43</v>
      </c>
      <c r="C37" s="37" t="s">
        <v>129</v>
      </c>
      <c r="D37" s="37" t="s">
        <v>133</v>
      </c>
      <c r="E37" s="37">
        <v>3</v>
      </c>
      <c r="F37" s="38">
        <v>1</v>
      </c>
      <c r="G37" s="39">
        <f t="shared" si="8"/>
        <v>84</v>
      </c>
      <c r="H37" s="40">
        <v>57</v>
      </c>
      <c r="I37" s="48">
        <f t="shared" si="9"/>
        <v>0.678571428571429</v>
      </c>
      <c r="J37" s="49">
        <f t="shared" si="10"/>
        <v>-27</v>
      </c>
      <c r="K37" s="50">
        <v>0.8844</v>
      </c>
      <c r="L37" s="51" t="s">
        <v>134</v>
      </c>
      <c r="M37" s="52">
        <f t="shared" si="11"/>
        <v>-0.0187999999999999</v>
      </c>
      <c r="N37" s="50">
        <v>0.769335444699705</v>
      </c>
      <c r="O37" s="51" t="s">
        <v>135</v>
      </c>
      <c r="P37" s="52">
        <f t="shared" si="12"/>
        <v>-0.008735444699705</v>
      </c>
    </row>
    <row r="38" customHeight="1" spans="1:16">
      <c r="A38" s="37">
        <v>2894</v>
      </c>
      <c r="B38" s="37" t="s">
        <v>43</v>
      </c>
      <c r="C38" s="37" t="s">
        <v>129</v>
      </c>
      <c r="D38" s="37" t="s">
        <v>136</v>
      </c>
      <c r="E38" s="37">
        <v>2</v>
      </c>
      <c r="F38" s="38">
        <v>1</v>
      </c>
      <c r="G38" s="39">
        <f t="shared" si="8"/>
        <v>56</v>
      </c>
      <c r="H38" s="40">
        <v>41</v>
      </c>
      <c r="I38" s="48">
        <f t="shared" si="9"/>
        <v>0.732142857142857</v>
      </c>
      <c r="J38" s="49">
        <f t="shared" si="10"/>
        <v>-15</v>
      </c>
      <c r="K38" s="50">
        <v>0.7019</v>
      </c>
      <c r="L38" s="51" t="s">
        <v>137</v>
      </c>
      <c r="M38" s="52">
        <f t="shared" si="11"/>
        <v>0.0279</v>
      </c>
      <c r="N38" s="50">
        <v>0.561288371319248</v>
      </c>
      <c r="O38" s="51" t="s">
        <v>138</v>
      </c>
      <c r="P38" s="52">
        <f t="shared" si="12"/>
        <v>-0.00828837131924809</v>
      </c>
    </row>
    <row r="39" customHeight="1" spans="1:16">
      <c r="A39" s="37">
        <v>2910</v>
      </c>
      <c r="B39" s="37" t="s">
        <v>43</v>
      </c>
      <c r="C39" s="37" t="s">
        <v>129</v>
      </c>
      <c r="D39" s="37" t="s">
        <v>139</v>
      </c>
      <c r="E39" s="37">
        <v>2</v>
      </c>
      <c r="F39" s="38">
        <v>1</v>
      </c>
      <c r="G39" s="39">
        <f t="shared" si="8"/>
        <v>56</v>
      </c>
      <c r="H39" s="40">
        <v>38</v>
      </c>
      <c r="I39" s="48">
        <f t="shared" si="9"/>
        <v>0.678571428571429</v>
      </c>
      <c r="J39" s="49">
        <f t="shared" si="10"/>
        <v>-18</v>
      </c>
      <c r="K39" s="50">
        <v>0.7548</v>
      </c>
      <c r="L39" s="51" t="s">
        <v>140</v>
      </c>
      <c r="M39" s="52">
        <f t="shared" si="11"/>
        <v>-0.0283</v>
      </c>
      <c r="N39" s="50">
        <v>0.516800778243393</v>
      </c>
      <c r="O39" s="51" t="s">
        <v>141</v>
      </c>
      <c r="P39" s="52">
        <f t="shared" si="12"/>
        <v>-0.011700778243393</v>
      </c>
    </row>
    <row r="40" customHeight="1" spans="1:16">
      <c r="A40" s="37">
        <v>2916</v>
      </c>
      <c r="B40" s="37" t="s">
        <v>43</v>
      </c>
      <c r="C40" s="37" t="s">
        <v>129</v>
      </c>
      <c r="D40" s="37" t="s">
        <v>142</v>
      </c>
      <c r="E40" s="37">
        <v>2</v>
      </c>
      <c r="F40" s="38">
        <v>1</v>
      </c>
      <c r="G40" s="39">
        <f t="shared" si="8"/>
        <v>56</v>
      </c>
      <c r="H40" s="40">
        <v>19</v>
      </c>
      <c r="I40" s="48">
        <f t="shared" si="9"/>
        <v>0.339285714285714</v>
      </c>
      <c r="J40" s="49">
        <f t="shared" si="10"/>
        <v>-37</v>
      </c>
      <c r="K40" s="50">
        <v>0.5244</v>
      </c>
      <c r="L40" s="51" t="s">
        <v>143</v>
      </c>
      <c r="M40" s="52">
        <f t="shared" si="11"/>
        <v>-0.0638</v>
      </c>
      <c r="N40" s="50">
        <v>0.210555288291475</v>
      </c>
      <c r="O40" s="51" t="s">
        <v>144</v>
      </c>
      <c r="P40" s="52">
        <f t="shared" si="12"/>
        <v>-0.026255288291475</v>
      </c>
    </row>
    <row r="41" customHeight="1" spans="1:16">
      <c r="A41" s="37">
        <v>104428</v>
      </c>
      <c r="B41" s="37" t="s">
        <v>43</v>
      </c>
      <c r="C41" s="37" t="s">
        <v>129</v>
      </c>
      <c r="D41" s="37" t="s">
        <v>145</v>
      </c>
      <c r="E41" s="37">
        <v>2</v>
      </c>
      <c r="F41" s="38">
        <v>2</v>
      </c>
      <c r="G41" s="39">
        <f t="shared" si="8"/>
        <v>112</v>
      </c>
      <c r="H41" s="40">
        <v>106</v>
      </c>
      <c r="I41" s="48">
        <f t="shared" si="9"/>
        <v>0.946428571428571</v>
      </c>
      <c r="J41" s="49">
        <f t="shared" si="10"/>
        <v>-6</v>
      </c>
      <c r="K41" s="50">
        <v>0.707</v>
      </c>
      <c r="L41" s="51" t="s">
        <v>146</v>
      </c>
      <c r="M41" s="52">
        <f t="shared" si="11"/>
        <v>-0.0971</v>
      </c>
      <c r="N41" s="50">
        <v>0.48734416885285</v>
      </c>
      <c r="O41" s="51" t="s">
        <v>147</v>
      </c>
      <c r="P41" s="52">
        <f t="shared" si="12"/>
        <v>-0.09074416885285</v>
      </c>
    </row>
    <row r="42" customHeight="1" spans="1:16">
      <c r="A42" s="37">
        <v>104838</v>
      </c>
      <c r="B42" s="37" t="s">
        <v>43</v>
      </c>
      <c r="C42" s="37" t="s">
        <v>129</v>
      </c>
      <c r="D42" s="37" t="s">
        <v>148</v>
      </c>
      <c r="E42" s="37">
        <v>2</v>
      </c>
      <c r="F42" s="38">
        <v>1</v>
      </c>
      <c r="G42" s="39">
        <f t="shared" si="8"/>
        <v>56</v>
      </c>
      <c r="H42" s="40">
        <v>26</v>
      </c>
      <c r="I42" s="48">
        <f t="shared" si="9"/>
        <v>0.464285714285714</v>
      </c>
      <c r="J42" s="49">
        <f t="shared" si="10"/>
        <v>-30</v>
      </c>
      <c r="K42" s="50">
        <v>0.7402</v>
      </c>
      <c r="L42" s="51" t="s">
        <v>149</v>
      </c>
      <c r="M42" s="52">
        <f t="shared" si="11"/>
        <v>-0.0717</v>
      </c>
      <c r="N42" s="50">
        <v>0.558963760217984</v>
      </c>
      <c r="O42" s="51" t="s">
        <v>150</v>
      </c>
      <c r="P42" s="52">
        <f t="shared" si="12"/>
        <v>-0.088763760217984</v>
      </c>
    </row>
    <row r="43" customHeight="1" spans="1:16">
      <c r="A43" s="37">
        <v>2852</v>
      </c>
      <c r="B43" s="37" t="s">
        <v>51</v>
      </c>
      <c r="C43" s="37" t="s">
        <v>151</v>
      </c>
      <c r="D43" s="37" t="s">
        <v>152</v>
      </c>
      <c r="E43" s="37">
        <v>2</v>
      </c>
      <c r="F43" s="38">
        <v>1</v>
      </c>
      <c r="G43" s="39">
        <f t="shared" si="8"/>
        <v>56</v>
      </c>
      <c r="H43" s="40">
        <v>34</v>
      </c>
      <c r="I43" s="48">
        <f t="shared" si="9"/>
        <v>0.607142857142857</v>
      </c>
      <c r="J43" s="49">
        <f t="shared" si="10"/>
        <v>-22</v>
      </c>
      <c r="K43" s="50">
        <v>0.8729</v>
      </c>
      <c r="L43" s="51" t="s">
        <v>153</v>
      </c>
      <c r="M43" s="52">
        <f t="shared" si="11"/>
        <v>-0.0569999999999999</v>
      </c>
      <c r="N43" s="50">
        <v>0.769726060734314</v>
      </c>
      <c r="O43" s="51" t="s">
        <v>154</v>
      </c>
      <c r="P43" s="52">
        <f t="shared" si="12"/>
        <v>-0.055726060734314</v>
      </c>
    </row>
    <row r="44" customHeight="1" spans="1:16">
      <c r="A44" s="37">
        <v>2853</v>
      </c>
      <c r="B44" s="37" t="s">
        <v>51</v>
      </c>
      <c r="C44" s="37" t="s">
        <v>151</v>
      </c>
      <c r="D44" s="37" t="s">
        <v>155</v>
      </c>
      <c r="E44" s="37">
        <v>2</v>
      </c>
      <c r="F44" s="38">
        <v>1</v>
      </c>
      <c r="G44" s="39">
        <f t="shared" si="8"/>
        <v>56</v>
      </c>
      <c r="H44" s="40">
        <v>28</v>
      </c>
      <c r="I44" s="48">
        <f t="shared" si="9"/>
        <v>0.5</v>
      </c>
      <c r="J44" s="49">
        <f t="shared" si="10"/>
        <v>-28</v>
      </c>
      <c r="K44" s="50">
        <v>0.8118</v>
      </c>
      <c r="L44" s="51" t="s">
        <v>156</v>
      </c>
      <c r="M44" s="52">
        <f t="shared" si="11"/>
        <v>-0.0572999999999999</v>
      </c>
      <c r="N44" s="50">
        <v>0.713940422599908</v>
      </c>
      <c r="O44" s="51" t="s">
        <v>157</v>
      </c>
      <c r="P44" s="52">
        <f t="shared" si="12"/>
        <v>-0.091140422599908</v>
      </c>
    </row>
    <row r="45" customHeight="1" spans="1:16">
      <c r="A45" s="37">
        <v>2851</v>
      </c>
      <c r="B45" s="37" t="s">
        <v>51</v>
      </c>
      <c r="C45" s="37" t="s">
        <v>151</v>
      </c>
      <c r="D45" s="37" t="s">
        <v>158</v>
      </c>
      <c r="E45" s="37">
        <v>2</v>
      </c>
      <c r="F45" s="38">
        <v>2</v>
      </c>
      <c r="G45" s="39">
        <f t="shared" si="8"/>
        <v>112</v>
      </c>
      <c r="H45" s="40">
        <v>46</v>
      </c>
      <c r="I45" s="48">
        <f t="shared" si="9"/>
        <v>0.410714285714286</v>
      </c>
      <c r="J45" s="49">
        <f t="shared" si="10"/>
        <v>-66</v>
      </c>
      <c r="K45" s="50">
        <v>0.8196</v>
      </c>
      <c r="L45" s="51" t="s">
        <v>159</v>
      </c>
      <c r="M45" s="52">
        <f t="shared" si="11"/>
        <v>-0.0826</v>
      </c>
      <c r="N45" s="50">
        <v>0.599647625797307</v>
      </c>
      <c r="O45" s="51" t="s">
        <v>160</v>
      </c>
      <c r="P45" s="52">
        <f t="shared" si="12"/>
        <v>-0.100047625797307</v>
      </c>
    </row>
    <row r="46" customHeight="1" spans="1:16">
      <c r="A46" s="37">
        <v>2873</v>
      </c>
      <c r="B46" s="37" t="s">
        <v>51</v>
      </c>
      <c r="C46" s="37" t="s">
        <v>151</v>
      </c>
      <c r="D46" s="37" t="s">
        <v>161</v>
      </c>
      <c r="E46" s="37">
        <v>1</v>
      </c>
      <c r="F46" s="38">
        <v>2</v>
      </c>
      <c r="G46" s="39">
        <f t="shared" si="8"/>
        <v>56</v>
      </c>
      <c r="H46" s="40">
        <v>16</v>
      </c>
      <c r="I46" s="48">
        <f t="shared" si="9"/>
        <v>0.285714285714286</v>
      </c>
      <c r="J46" s="49">
        <f t="shared" si="10"/>
        <v>-40</v>
      </c>
      <c r="K46" s="50">
        <v>0.8882</v>
      </c>
      <c r="L46" s="51" t="s">
        <v>162</v>
      </c>
      <c r="M46" s="52">
        <f t="shared" si="11"/>
        <v>-0.0461</v>
      </c>
      <c r="N46" s="50">
        <v>0.8</v>
      </c>
      <c r="O46" s="51" t="s">
        <v>163</v>
      </c>
      <c r="P46" s="52">
        <f t="shared" si="12"/>
        <v>-0.0406000000000001</v>
      </c>
    </row>
    <row r="47" customHeight="1" spans="1:16">
      <c r="A47" s="37">
        <v>2854</v>
      </c>
      <c r="B47" s="37" t="s">
        <v>51</v>
      </c>
      <c r="C47" s="37" t="s">
        <v>151</v>
      </c>
      <c r="D47" s="37" t="s">
        <v>164</v>
      </c>
      <c r="E47" s="37">
        <v>2</v>
      </c>
      <c r="F47" s="38">
        <v>1</v>
      </c>
      <c r="G47" s="39">
        <f t="shared" si="8"/>
        <v>56</v>
      </c>
      <c r="H47" s="40">
        <v>34</v>
      </c>
      <c r="I47" s="48">
        <f t="shared" si="9"/>
        <v>0.607142857142857</v>
      </c>
      <c r="J47" s="49">
        <f t="shared" si="10"/>
        <v>-22</v>
      </c>
      <c r="K47" s="50">
        <v>0.8378</v>
      </c>
      <c r="L47" s="51" t="s">
        <v>165</v>
      </c>
      <c r="M47" s="52">
        <f t="shared" si="11"/>
        <v>-0.0981</v>
      </c>
      <c r="N47" s="50">
        <v>0.684284083044983</v>
      </c>
      <c r="O47" s="51" t="s">
        <v>166</v>
      </c>
      <c r="P47" s="52">
        <f t="shared" si="12"/>
        <v>-0.0605840830449831</v>
      </c>
    </row>
    <row r="48" customHeight="1" spans="1:16">
      <c r="A48" s="37">
        <v>2844</v>
      </c>
      <c r="B48" s="37" t="s">
        <v>51</v>
      </c>
      <c r="C48" s="37" t="s">
        <v>151</v>
      </c>
      <c r="D48" s="37" t="s">
        <v>167</v>
      </c>
      <c r="E48" s="37">
        <v>2</v>
      </c>
      <c r="F48" s="38">
        <v>1</v>
      </c>
      <c r="G48" s="39">
        <f t="shared" si="8"/>
        <v>56</v>
      </c>
      <c r="H48" s="40">
        <v>30</v>
      </c>
      <c r="I48" s="48">
        <f t="shared" si="9"/>
        <v>0.535714285714286</v>
      </c>
      <c r="J48" s="49">
        <f t="shared" si="10"/>
        <v>-26</v>
      </c>
      <c r="K48" s="50">
        <v>0.8558</v>
      </c>
      <c r="L48" s="51" t="s">
        <v>168</v>
      </c>
      <c r="M48" s="52">
        <f t="shared" si="11"/>
        <v>-0.0638</v>
      </c>
      <c r="N48" s="50">
        <v>0.695295357833656</v>
      </c>
      <c r="O48" s="51" t="s">
        <v>169</v>
      </c>
      <c r="P48" s="52">
        <f t="shared" si="12"/>
        <v>-0.048395357833656</v>
      </c>
    </row>
    <row r="49" customHeight="1" spans="1:16">
      <c r="A49" s="37">
        <v>2875</v>
      </c>
      <c r="B49" s="37" t="s">
        <v>51</v>
      </c>
      <c r="C49" s="37" t="s">
        <v>151</v>
      </c>
      <c r="D49" s="37" t="s">
        <v>170</v>
      </c>
      <c r="E49" s="37">
        <v>2</v>
      </c>
      <c r="F49" s="38">
        <v>1</v>
      </c>
      <c r="G49" s="39">
        <f t="shared" si="8"/>
        <v>56</v>
      </c>
      <c r="H49" s="40">
        <v>28</v>
      </c>
      <c r="I49" s="48">
        <f t="shared" si="9"/>
        <v>0.5</v>
      </c>
      <c r="J49" s="49">
        <f t="shared" si="10"/>
        <v>-28</v>
      </c>
      <c r="K49" s="50">
        <v>0.4349</v>
      </c>
      <c r="L49" s="51" t="s">
        <v>171</v>
      </c>
      <c r="M49" s="52">
        <f t="shared" si="11"/>
        <v>-0.0781</v>
      </c>
      <c r="N49" s="50">
        <v>0.218019047619048</v>
      </c>
      <c r="O49" s="51" t="s">
        <v>172</v>
      </c>
      <c r="P49" s="52">
        <f t="shared" si="12"/>
        <v>-0.046619047619048</v>
      </c>
    </row>
    <row r="50" customHeight="1" spans="1:16">
      <c r="A50" s="37">
        <v>2874</v>
      </c>
      <c r="B50" s="37" t="s">
        <v>51</v>
      </c>
      <c r="C50" s="37" t="s">
        <v>151</v>
      </c>
      <c r="D50" s="37" t="s">
        <v>173</v>
      </c>
      <c r="E50" s="37">
        <v>2</v>
      </c>
      <c r="F50" s="38">
        <v>1</v>
      </c>
      <c r="G50" s="39">
        <f t="shared" si="8"/>
        <v>56</v>
      </c>
      <c r="H50" s="40">
        <v>94</v>
      </c>
      <c r="I50" s="48">
        <f t="shared" si="9"/>
        <v>1.67857142857143</v>
      </c>
      <c r="J50" s="49">
        <f t="shared" si="10"/>
        <v>38</v>
      </c>
      <c r="K50" s="50">
        <v>0.8608</v>
      </c>
      <c r="L50" s="51" t="s">
        <v>174</v>
      </c>
      <c r="M50" s="52">
        <f t="shared" si="11"/>
        <v>0.000700000000000034</v>
      </c>
      <c r="N50" s="50">
        <v>0.733756719005876</v>
      </c>
      <c r="O50" s="51" t="s">
        <v>137</v>
      </c>
      <c r="P50" s="52">
        <f t="shared" si="12"/>
        <v>-0.00395671900587602</v>
      </c>
    </row>
    <row r="51" customHeight="1" spans="1:16">
      <c r="A51" s="37">
        <v>104533</v>
      </c>
      <c r="B51" s="37" t="s">
        <v>51</v>
      </c>
      <c r="C51" s="37" t="s">
        <v>151</v>
      </c>
      <c r="D51" s="37" t="s">
        <v>175</v>
      </c>
      <c r="E51" s="37">
        <v>3</v>
      </c>
      <c r="F51" s="38">
        <v>1</v>
      </c>
      <c r="G51" s="39">
        <f t="shared" si="8"/>
        <v>84</v>
      </c>
      <c r="H51" s="40">
        <v>60</v>
      </c>
      <c r="I51" s="48">
        <f t="shared" si="9"/>
        <v>0.714285714285714</v>
      </c>
      <c r="J51" s="49">
        <f t="shared" si="10"/>
        <v>-24</v>
      </c>
      <c r="K51" s="50">
        <v>0.8272</v>
      </c>
      <c r="L51" s="51" t="s">
        <v>176</v>
      </c>
      <c r="M51" s="52">
        <f t="shared" si="11"/>
        <v>-0.0622</v>
      </c>
      <c r="N51" s="50">
        <v>0.662722558340536</v>
      </c>
      <c r="O51" s="51" t="s">
        <v>177</v>
      </c>
      <c r="P51" s="52">
        <f t="shared" si="12"/>
        <v>-0.0271225583405359</v>
      </c>
    </row>
    <row r="52" customHeight="1" spans="1:16">
      <c r="A52" s="37">
        <v>107728</v>
      </c>
      <c r="B52" s="37" t="s">
        <v>51</v>
      </c>
      <c r="C52" s="37" t="s">
        <v>151</v>
      </c>
      <c r="D52" s="37" t="s">
        <v>178</v>
      </c>
      <c r="E52" s="37">
        <v>2</v>
      </c>
      <c r="F52" s="38">
        <v>1</v>
      </c>
      <c r="G52" s="39">
        <f t="shared" si="8"/>
        <v>56</v>
      </c>
      <c r="H52" s="40">
        <v>30</v>
      </c>
      <c r="I52" s="48">
        <f t="shared" si="9"/>
        <v>0.535714285714286</v>
      </c>
      <c r="J52" s="49">
        <f t="shared" si="10"/>
        <v>-26</v>
      </c>
      <c r="K52" s="50">
        <v>0.8336</v>
      </c>
      <c r="L52" s="51" t="s">
        <v>179</v>
      </c>
      <c r="M52" s="52">
        <f t="shared" si="11"/>
        <v>-0.0954</v>
      </c>
      <c r="N52" s="50">
        <v>0.711071410679722</v>
      </c>
      <c r="O52" s="51" t="s">
        <v>180</v>
      </c>
      <c r="P52" s="52">
        <f t="shared" si="12"/>
        <v>-0.094671410679722</v>
      </c>
    </row>
    <row r="53" customHeight="1" spans="1:16">
      <c r="A53" s="37">
        <v>117923</v>
      </c>
      <c r="B53" s="37" t="s">
        <v>51</v>
      </c>
      <c r="C53" s="37" t="s">
        <v>151</v>
      </c>
      <c r="D53" s="37" t="s">
        <v>181</v>
      </c>
      <c r="E53" s="37">
        <v>2</v>
      </c>
      <c r="F53" s="38">
        <v>1</v>
      </c>
      <c r="G53" s="39">
        <f t="shared" si="8"/>
        <v>56</v>
      </c>
      <c r="H53" s="40">
        <v>44</v>
      </c>
      <c r="I53" s="48">
        <f t="shared" si="9"/>
        <v>0.785714285714286</v>
      </c>
      <c r="J53" s="49">
        <f t="shared" si="10"/>
        <v>-12</v>
      </c>
      <c r="K53" s="50">
        <v>0.8668</v>
      </c>
      <c r="L53" s="51" t="s">
        <v>182</v>
      </c>
      <c r="M53" s="52">
        <f t="shared" si="11"/>
        <v>-0.0453</v>
      </c>
      <c r="N53" s="50">
        <v>0.729247123994536</v>
      </c>
      <c r="O53" s="51" t="s">
        <v>183</v>
      </c>
      <c r="P53" s="52">
        <f t="shared" si="12"/>
        <v>-0.0196471239945361</v>
      </c>
    </row>
    <row r="54" customHeight="1" spans="1:16">
      <c r="A54" s="37">
        <v>123007</v>
      </c>
      <c r="B54" s="37" t="s">
        <v>51</v>
      </c>
      <c r="C54" s="37" t="s">
        <v>151</v>
      </c>
      <c r="D54" s="37" t="s">
        <v>184</v>
      </c>
      <c r="E54" s="37">
        <v>1</v>
      </c>
      <c r="F54" s="38">
        <v>2</v>
      </c>
      <c r="G54" s="39">
        <f t="shared" si="8"/>
        <v>56</v>
      </c>
      <c r="H54" s="40">
        <v>44</v>
      </c>
      <c r="I54" s="48">
        <f t="shared" si="9"/>
        <v>0.785714285714286</v>
      </c>
      <c r="J54" s="49">
        <f t="shared" si="10"/>
        <v>-12</v>
      </c>
      <c r="K54" s="50">
        <v>0.8279</v>
      </c>
      <c r="L54" s="51" t="s">
        <v>185</v>
      </c>
      <c r="M54" s="52">
        <f t="shared" si="11"/>
        <v>-0.0772</v>
      </c>
      <c r="N54" s="50">
        <v>0.688919686104722</v>
      </c>
      <c r="O54" s="51" t="s">
        <v>186</v>
      </c>
      <c r="P54" s="52">
        <f t="shared" si="12"/>
        <v>-0.0381196861047221</v>
      </c>
    </row>
    <row r="55" customHeight="1" spans="1:16">
      <c r="A55" s="37">
        <v>122718</v>
      </c>
      <c r="B55" s="37" t="s">
        <v>51</v>
      </c>
      <c r="C55" s="37" t="s">
        <v>151</v>
      </c>
      <c r="D55" s="37" t="s">
        <v>187</v>
      </c>
      <c r="E55" s="37">
        <v>1</v>
      </c>
      <c r="F55" s="38">
        <v>2</v>
      </c>
      <c r="G55" s="39">
        <f t="shared" si="8"/>
        <v>56</v>
      </c>
      <c r="H55" s="40">
        <v>37</v>
      </c>
      <c r="I55" s="48">
        <f t="shared" si="9"/>
        <v>0.660714285714286</v>
      </c>
      <c r="J55" s="49">
        <f t="shared" si="10"/>
        <v>-19</v>
      </c>
      <c r="K55" s="50">
        <v>0.774</v>
      </c>
      <c r="L55" s="51" t="s">
        <v>188</v>
      </c>
      <c r="M55" s="52">
        <f t="shared" si="11"/>
        <v>0.000699999999999923</v>
      </c>
      <c r="N55" s="50">
        <v>0.594297255137243</v>
      </c>
      <c r="O55" s="51" t="s">
        <v>189</v>
      </c>
      <c r="P55" s="52">
        <f t="shared" si="12"/>
        <v>0.0160027448627571</v>
      </c>
    </row>
    <row r="56" customHeight="1" spans="1:16">
      <c r="A56" s="37">
        <v>2483</v>
      </c>
      <c r="B56" s="37" t="s">
        <v>32</v>
      </c>
      <c r="C56" s="37" t="str">
        <f>VLOOKUP(A56,'[1]7.26系统后门店ID'!$D:$L,9,0)</f>
        <v>刘琴英</v>
      </c>
      <c r="D56" s="37" t="s">
        <v>190</v>
      </c>
      <c r="E56" s="37">
        <v>2</v>
      </c>
      <c r="F56" s="38">
        <v>2</v>
      </c>
      <c r="G56" s="39">
        <f t="shared" si="8"/>
        <v>112</v>
      </c>
      <c r="H56" s="40">
        <v>71</v>
      </c>
      <c r="I56" s="48">
        <f t="shared" si="9"/>
        <v>0.633928571428571</v>
      </c>
      <c r="J56" s="49">
        <f t="shared" si="10"/>
        <v>-41</v>
      </c>
      <c r="K56" s="50">
        <v>0.38</v>
      </c>
      <c r="L56" s="51" t="s">
        <v>191</v>
      </c>
      <c r="M56" s="52">
        <f t="shared" si="11"/>
        <v>0.4969</v>
      </c>
      <c r="N56" s="50">
        <v>0.48</v>
      </c>
      <c r="O56" s="51" t="s">
        <v>192</v>
      </c>
      <c r="P56" s="52">
        <f t="shared" si="12"/>
        <v>0.00190000000000001</v>
      </c>
    </row>
    <row r="57" customHeight="1" spans="1:16">
      <c r="A57" s="37">
        <v>2408</v>
      </c>
      <c r="B57" s="37" t="s">
        <v>32</v>
      </c>
      <c r="C57" s="37" t="str">
        <f>VLOOKUP(A57,'[1]7.26系统后门店ID'!$D:$L,9,0)</f>
        <v>刘琴英</v>
      </c>
      <c r="D57" s="37" t="s">
        <v>193</v>
      </c>
      <c r="E57" s="37">
        <v>2</v>
      </c>
      <c r="F57" s="38">
        <v>1</v>
      </c>
      <c r="G57" s="39">
        <f t="shared" si="8"/>
        <v>56</v>
      </c>
      <c r="H57" s="40">
        <v>59</v>
      </c>
      <c r="I57" s="48">
        <f t="shared" si="9"/>
        <v>1.05357142857143</v>
      </c>
      <c r="J57" s="49">
        <f t="shared" si="10"/>
        <v>3</v>
      </c>
      <c r="K57" s="50">
        <v>0.7287</v>
      </c>
      <c r="L57" s="51" t="s">
        <v>194</v>
      </c>
      <c r="M57" s="52">
        <f t="shared" si="11"/>
        <v>0.0813</v>
      </c>
      <c r="N57" s="50">
        <v>0.627578614823815</v>
      </c>
      <c r="O57" s="51" t="s">
        <v>195</v>
      </c>
      <c r="P57" s="52">
        <f t="shared" si="12"/>
        <v>0.00242138517618495</v>
      </c>
    </row>
    <row r="58" customHeight="1" spans="1:18">
      <c r="A58" s="37">
        <v>2559</v>
      </c>
      <c r="B58" s="37" t="s">
        <v>32</v>
      </c>
      <c r="C58" s="37" t="str">
        <f>VLOOKUP(A58,'[1]7.26系统后门店ID'!$D:$L,9,0)</f>
        <v>刘琴英</v>
      </c>
      <c r="D58" s="44" t="s">
        <v>196</v>
      </c>
      <c r="E58" s="37">
        <v>3</v>
      </c>
      <c r="F58" s="38">
        <v>2</v>
      </c>
      <c r="G58" s="45">
        <f t="shared" si="8"/>
        <v>168</v>
      </c>
      <c r="H58" s="42">
        <v>46</v>
      </c>
      <c r="I58" s="53">
        <f t="shared" si="9"/>
        <v>0.273809523809524</v>
      </c>
      <c r="J58" s="42">
        <f t="shared" si="10"/>
        <v>-122</v>
      </c>
      <c r="K58" s="54">
        <v>0.88</v>
      </c>
      <c r="L58" s="54" t="s">
        <v>197</v>
      </c>
      <c r="M58" s="54">
        <f t="shared" si="11"/>
        <v>-0.0287999999999999</v>
      </c>
      <c r="N58" s="54">
        <v>0.76</v>
      </c>
      <c r="O58" s="54" t="s">
        <v>198</v>
      </c>
      <c r="P58" s="54">
        <f t="shared" si="12"/>
        <v>-0.0489000000000001</v>
      </c>
      <c r="Q58" s="2" t="s">
        <v>199</v>
      </c>
      <c r="R58" s="2"/>
    </row>
    <row r="59" customHeight="1" spans="1:16">
      <c r="A59" s="37">
        <v>2471</v>
      </c>
      <c r="B59" s="37" t="s">
        <v>32</v>
      </c>
      <c r="C59" s="37" t="str">
        <f>VLOOKUP(A59,'[1]7.26系统后门店ID'!$D:$L,9,0)</f>
        <v>刘琴英</v>
      </c>
      <c r="D59" s="37" t="s">
        <v>200</v>
      </c>
      <c r="E59" s="37">
        <v>3</v>
      </c>
      <c r="F59" s="38">
        <v>1</v>
      </c>
      <c r="G59" s="39">
        <f t="shared" si="8"/>
        <v>84</v>
      </c>
      <c r="H59" s="40">
        <v>76</v>
      </c>
      <c r="I59" s="48">
        <f t="shared" si="9"/>
        <v>0.904761904761905</v>
      </c>
      <c r="J59" s="49">
        <f t="shared" si="10"/>
        <v>-8</v>
      </c>
      <c r="K59" s="50">
        <v>0.8568</v>
      </c>
      <c r="L59" s="51" t="s">
        <v>201</v>
      </c>
      <c r="M59" s="52">
        <f t="shared" si="11"/>
        <v>-0.1318</v>
      </c>
      <c r="N59" s="50">
        <v>0.665235974643423</v>
      </c>
      <c r="O59" s="51" t="s">
        <v>202</v>
      </c>
      <c r="P59" s="52">
        <f t="shared" si="12"/>
        <v>-0.103735974643423</v>
      </c>
    </row>
    <row r="60" customHeight="1" spans="1:16">
      <c r="A60" s="37">
        <v>2443</v>
      </c>
      <c r="B60" s="37" t="s">
        <v>32</v>
      </c>
      <c r="C60" s="37" t="str">
        <f>VLOOKUP(A60,'[1]7.26系统后门店ID'!$D:$L,9,0)</f>
        <v>刘琴英</v>
      </c>
      <c r="D60" s="37" t="s">
        <v>203</v>
      </c>
      <c r="E60" s="37">
        <v>2</v>
      </c>
      <c r="F60" s="38">
        <v>2</v>
      </c>
      <c r="G60" s="39">
        <f t="shared" si="8"/>
        <v>112</v>
      </c>
      <c r="H60" s="40">
        <v>100</v>
      </c>
      <c r="I60" s="48">
        <f t="shared" si="9"/>
        <v>0.892857142857143</v>
      </c>
      <c r="J60" s="49">
        <f t="shared" si="10"/>
        <v>-12</v>
      </c>
      <c r="K60" s="50">
        <v>0.7411</v>
      </c>
      <c r="L60" s="51" t="s">
        <v>204</v>
      </c>
      <c r="M60" s="52">
        <f t="shared" si="11"/>
        <v>-0.0551</v>
      </c>
      <c r="N60" s="50">
        <v>0.514193495934959</v>
      </c>
      <c r="O60" s="51" t="s">
        <v>205</v>
      </c>
      <c r="P60" s="52">
        <f t="shared" si="12"/>
        <v>-0.030893495934959</v>
      </c>
    </row>
    <row r="61" customHeight="1" spans="1:16">
      <c r="A61" s="37">
        <v>2527</v>
      </c>
      <c r="B61" s="37" t="s">
        <v>32</v>
      </c>
      <c r="C61" s="37" t="str">
        <f>VLOOKUP(A61,'[1]7.26系统后门店ID'!$D:$L,9,0)</f>
        <v>刘琴英</v>
      </c>
      <c r="D61" s="37" t="s">
        <v>206</v>
      </c>
      <c r="E61" s="37">
        <v>3</v>
      </c>
      <c r="F61" s="38">
        <v>2</v>
      </c>
      <c r="G61" s="39">
        <f t="shared" si="8"/>
        <v>168</v>
      </c>
      <c r="H61" s="40">
        <v>109</v>
      </c>
      <c r="I61" s="48">
        <f t="shared" si="9"/>
        <v>0.648809523809524</v>
      </c>
      <c r="J61" s="49">
        <f t="shared" si="10"/>
        <v>-59</v>
      </c>
      <c r="K61" s="50">
        <v>0.8748</v>
      </c>
      <c r="L61" s="51" t="s">
        <v>207</v>
      </c>
      <c r="M61" s="52">
        <f t="shared" si="11"/>
        <v>-0.1042</v>
      </c>
      <c r="N61" s="50">
        <v>0.661286971283881</v>
      </c>
      <c r="O61" s="51" t="s">
        <v>208</v>
      </c>
      <c r="P61" s="52">
        <f t="shared" si="12"/>
        <v>-0.093686971283881</v>
      </c>
    </row>
    <row r="62" customHeight="1" spans="1:16">
      <c r="A62" s="37">
        <v>2451</v>
      </c>
      <c r="B62" s="37" t="s">
        <v>32</v>
      </c>
      <c r="C62" s="37" t="str">
        <f>VLOOKUP(A62,'[1]7.26系统后门店ID'!$D:$L,9,0)</f>
        <v>刘琴英</v>
      </c>
      <c r="D62" s="37" t="s">
        <v>209</v>
      </c>
      <c r="E62" s="37">
        <v>2</v>
      </c>
      <c r="F62" s="38">
        <v>2</v>
      </c>
      <c r="G62" s="39">
        <f t="shared" si="8"/>
        <v>112</v>
      </c>
      <c r="H62" s="40">
        <v>57</v>
      </c>
      <c r="I62" s="48">
        <f t="shared" si="9"/>
        <v>0.508928571428571</v>
      </c>
      <c r="J62" s="49">
        <f t="shared" si="10"/>
        <v>-55</v>
      </c>
      <c r="K62" s="50">
        <v>0.8544</v>
      </c>
      <c r="L62" s="51" t="s">
        <v>210</v>
      </c>
      <c r="M62" s="52">
        <f t="shared" si="11"/>
        <v>-0.0457</v>
      </c>
      <c r="N62" s="50">
        <v>0.666544354605833</v>
      </c>
      <c r="O62" s="51" t="s">
        <v>211</v>
      </c>
      <c r="P62" s="52">
        <f t="shared" si="12"/>
        <v>-0.042144354605833</v>
      </c>
    </row>
    <row r="63" customHeight="1" spans="1:16">
      <c r="A63" s="37">
        <v>2802</v>
      </c>
      <c r="B63" s="37" t="s">
        <v>32</v>
      </c>
      <c r="C63" s="37" t="str">
        <f>VLOOKUP(A63,'[1]7.26系统后门店ID'!$D:$L,9,0)</f>
        <v>刘琴英</v>
      </c>
      <c r="D63" s="37" t="s">
        <v>212</v>
      </c>
      <c r="E63" s="37">
        <v>3</v>
      </c>
      <c r="F63" s="38">
        <v>2</v>
      </c>
      <c r="G63" s="39">
        <f t="shared" si="8"/>
        <v>168</v>
      </c>
      <c r="H63" s="40">
        <v>120</v>
      </c>
      <c r="I63" s="48">
        <f t="shared" si="9"/>
        <v>0.714285714285714</v>
      </c>
      <c r="J63" s="49">
        <f t="shared" si="10"/>
        <v>-48</v>
      </c>
      <c r="K63" s="50">
        <v>0.5798</v>
      </c>
      <c r="L63" s="51" t="s">
        <v>213</v>
      </c>
      <c r="M63" s="52">
        <f t="shared" si="11"/>
        <v>-0.113</v>
      </c>
      <c r="N63" s="50">
        <v>0.404992682926829</v>
      </c>
      <c r="O63" s="51" t="s">
        <v>214</v>
      </c>
      <c r="P63" s="52">
        <f t="shared" si="12"/>
        <v>-0.104392682926829</v>
      </c>
    </row>
    <row r="64" customHeight="1" spans="1:16">
      <c r="A64" s="37">
        <v>2479</v>
      </c>
      <c r="B64" s="37" t="s">
        <v>32</v>
      </c>
      <c r="C64" s="37" t="str">
        <f>VLOOKUP(A64,'[1]7.26系统后门店ID'!$D:$L,9,0)</f>
        <v>刘琴英</v>
      </c>
      <c r="D64" s="37" t="s">
        <v>215</v>
      </c>
      <c r="E64" s="37">
        <v>3</v>
      </c>
      <c r="F64" s="38">
        <v>2</v>
      </c>
      <c r="G64" s="39">
        <f t="shared" si="8"/>
        <v>168</v>
      </c>
      <c r="H64" s="40">
        <v>91</v>
      </c>
      <c r="I64" s="48">
        <f t="shared" si="9"/>
        <v>0.541666666666667</v>
      </c>
      <c r="J64" s="49">
        <f t="shared" si="10"/>
        <v>-77</v>
      </c>
      <c r="K64" s="50">
        <v>0.8671</v>
      </c>
      <c r="L64" s="51" t="s">
        <v>216</v>
      </c>
      <c r="M64" s="52">
        <f t="shared" si="11"/>
        <v>-0.00479999999999992</v>
      </c>
      <c r="N64" s="50">
        <v>0.749214720812183</v>
      </c>
      <c r="O64" s="51" t="s">
        <v>217</v>
      </c>
      <c r="P64" s="52">
        <f t="shared" si="12"/>
        <v>0.011885279187817</v>
      </c>
    </row>
    <row r="65" customHeight="1" spans="1:16">
      <c r="A65" s="37">
        <v>2826</v>
      </c>
      <c r="B65" s="37" t="s">
        <v>32</v>
      </c>
      <c r="C65" s="37" t="str">
        <f>VLOOKUP(A65,'[1]7.26系统后门店ID'!$D:$L,9,0)</f>
        <v>刘琴英</v>
      </c>
      <c r="D65" s="37" t="s">
        <v>218</v>
      </c>
      <c r="E65" s="37">
        <v>3</v>
      </c>
      <c r="F65" s="38">
        <v>2</v>
      </c>
      <c r="G65" s="39">
        <f t="shared" si="8"/>
        <v>168</v>
      </c>
      <c r="H65" s="40">
        <v>116</v>
      </c>
      <c r="I65" s="48">
        <f t="shared" si="9"/>
        <v>0.69047619047619</v>
      </c>
      <c r="J65" s="49">
        <f t="shared" si="10"/>
        <v>-52</v>
      </c>
      <c r="K65" s="50">
        <v>0.6733</v>
      </c>
      <c r="L65" s="51" t="s">
        <v>219</v>
      </c>
      <c r="M65" s="52">
        <f t="shared" si="11"/>
        <v>0.0521</v>
      </c>
      <c r="N65" s="50">
        <v>0.50545339692711</v>
      </c>
      <c r="O65" s="51" t="s">
        <v>220</v>
      </c>
      <c r="P65" s="52">
        <f t="shared" si="12"/>
        <v>0.06094660307289</v>
      </c>
    </row>
    <row r="66" customHeight="1" spans="1:16">
      <c r="A66" s="37">
        <v>2778</v>
      </c>
      <c r="B66" s="37" t="s">
        <v>32</v>
      </c>
      <c r="C66" s="37" t="str">
        <f>VLOOKUP(A66,'[1]7.26系统后门店ID'!$D:$L,9,0)</f>
        <v>刘琴英</v>
      </c>
      <c r="D66" s="37" t="s">
        <v>221</v>
      </c>
      <c r="E66" s="37">
        <v>2</v>
      </c>
      <c r="F66" s="38">
        <v>2</v>
      </c>
      <c r="G66" s="39">
        <f t="shared" si="8"/>
        <v>112</v>
      </c>
      <c r="H66" s="40">
        <v>111</v>
      </c>
      <c r="I66" s="48">
        <f t="shared" si="9"/>
        <v>0.991071428571429</v>
      </c>
      <c r="J66" s="49">
        <f t="shared" si="10"/>
        <v>-1</v>
      </c>
      <c r="K66" s="50">
        <v>0.8628</v>
      </c>
      <c r="L66" s="51" t="s">
        <v>222</v>
      </c>
      <c r="M66" s="52">
        <f t="shared" si="11"/>
        <v>-0.0820000000000001</v>
      </c>
      <c r="N66" s="50">
        <v>0.685188083675756</v>
      </c>
      <c r="O66" s="51" t="s">
        <v>223</v>
      </c>
      <c r="P66" s="52">
        <f t="shared" si="12"/>
        <v>-0.0649880836757559</v>
      </c>
    </row>
    <row r="67" customHeight="1" spans="1:16">
      <c r="A67" s="37">
        <v>2573</v>
      </c>
      <c r="B67" s="37" t="s">
        <v>32</v>
      </c>
      <c r="C67" s="37" t="str">
        <f>VLOOKUP(A67,'[1]7.26系统后门店ID'!$D:$L,9,0)</f>
        <v>刘琴英</v>
      </c>
      <c r="D67" s="37" t="s">
        <v>224</v>
      </c>
      <c r="E67" s="37">
        <v>4</v>
      </c>
      <c r="F67" s="38">
        <v>3</v>
      </c>
      <c r="G67" s="39">
        <f t="shared" ref="G67:G98" si="13">E67*F67*28</f>
        <v>336</v>
      </c>
      <c r="H67" s="40">
        <v>268</v>
      </c>
      <c r="I67" s="48">
        <f t="shared" ref="I67:I98" si="14">H67/G67</f>
        <v>0.797619047619048</v>
      </c>
      <c r="J67" s="49">
        <f t="shared" ref="J67:J98" si="15">H67-G67</f>
        <v>-68</v>
      </c>
      <c r="K67" s="50">
        <v>0.36</v>
      </c>
      <c r="L67" s="51" t="s">
        <v>225</v>
      </c>
      <c r="M67" s="52">
        <f t="shared" ref="M67:M98" si="16">L67-K67</f>
        <v>0.0982</v>
      </c>
      <c r="N67" s="50">
        <v>0.3</v>
      </c>
      <c r="O67" s="51" t="s">
        <v>226</v>
      </c>
      <c r="P67" s="52">
        <f t="shared" ref="P67:P98" si="17">O67-N67</f>
        <v>-0.0407999999999999</v>
      </c>
    </row>
    <row r="68" customHeight="1" spans="1:16">
      <c r="A68" s="37">
        <v>2466</v>
      </c>
      <c r="B68" s="37" t="s">
        <v>32</v>
      </c>
      <c r="C68" s="37" t="str">
        <f>VLOOKUP(A68,'[1]7.26系统后门店ID'!$D:$L,9,0)</f>
        <v>刘琴英</v>
      </c>
      <c r="D68" s="37" t="s">
        <v>227</v>
      </c>
      <c r="E68" s="37">
        <v>4</v>
      </c>
      <c r="F68" s="38">
        <v>2</v>
      </c>
      <c r="G68" s="39">
        <f t="shared" si="13"/>
        <v>224</v>
      </c>
      <c r="H68" s="40">
        <v>126</v>
      </c>
      <c r="I68" s="48">
        <f t="shared" si="14"/>
        <v>0.5625</v>
      </c>
      <c r="J68" s="49">
        <f t="shared" si="15"/>
        <v>-98</v>
      </c>
      <c r="K68" s="50">
        <v>0.7763</v>
      </c>
      <c r="L68" s="51" t="s">
        <v>228</v>
      </c>
      <c r="M68" s="52">
        <f t="shared" si="16"/>
        <v>-0.0564</v>
      </c>
      <c r="N68" s="50">
        <v>0.544679752455267</v>
      </c>
      <c r="O68" s="51" t="s">
        <v>229</v>
      </c>
      <c r="P68" s="52">
        <f t="shared" si="17"/>
        <v>-0.059379752455267</v>
      </c>
    </row>
    <row r="69" customHeight="1" spans="1:16">
      <c r="A69" s="37">
        <v>2409</v>
      </c>
      <c r="B69" s="37" t="s">
        <v>32</v>
      </c>
      <c r="C69" s="37" t="str">
        <f>VLOOKUP(A69,'[1]7.26系统后门店ID'!$D:$L,9,0)</f>
        <v>刘琴英</v>
      </c>
      <c r="D69" s="37" t="s">
        <v>230</v>
      </c>
      <c r="E69" s="37">
        <v>2</v>
      </c>
      <c r="F69" s="38">
        <v>1</v>
      </c>
      <c r="G69" s="39">
        <f t="shared" si="13"/>
        <v>56</v>
      </c>
      <c r="H69" s="40">
        <v>68</v>
      </c>
      <c r="I69" s="48">
        <f t="shared" si="14"/>
        <v>1.21428571428571</v>
      </c>
      <c r="J69" s="49">
        <f t="shared" si="15"/>
        <v>12</v>
      </c>
      <c r="K69" s="50">
        <v>0.8092</v>
      </c>
      <c r="L69" s="51" t="s">
        <v>231</v>
      </c>
      <c r="M69" s="52">
        <f t="shared" si="16"/>
        <v>-0.0793</v>
      </c>
      <c r="N69" s="50">
        <v>0.658629527559055</v>
      </c>
      <c r="O69" s="51" t="s">
        <v>232</v>
      </c>
      <c r="P69" s="52">
        <f t="shared" si="17"/>
        <v>-2.95275590550537e-5</v>
      </c>
    </row>
    <row r="70" customHeight="1" spans="1:16">
      <c r="A70" s="37">
        <v>2422</v>
      </c>
      <c r="B70" s="37" t="s">
        <v>32</v>
      </c>
      <c r="C70" s="37" t="str">
        <f>VLOOKUP(A70,'[1]7.26系统后门店ID'!$D:$L,9,0)</f>
        <v>刘琴英</v>
      </c>
      <c r="D70" s="37" t="s">
        <v>233</v>
      </c>
      <c r="E70" s="37">
        <v>2</v>
      </c>
      <c r="F70" s="38">
        <v>1</v>
      </c>
      <c r="G70" s="39">
        <f t="shared" si="13"/>
        <v>56</v>
      </c>
      <c r="H70" s="40">
        <v>44</v>
      </c>
      <c r="I70" s="48">
        <f t="shared" si="14"/>
        <v>0.785714285714286</v>
      </c>
      <c r="J70" s="49">
        <f t="shared" si="15"/>
        <v>-12</v>
      </c>
      <c r="K70" s="50">
        <v>0.8228</v>
      </c>
      <c r="L70" s="51" t="s">
        <v>234</v>
      </c>
      <c r="M70" s="52">
        <f t="shared" si="16"/>
        <v>-0.0708</v>
      </c>
      <c r="N70" s="50">
        <v>0.684563512862511</v>
      </c>
      <c r="O70" s="51" t="s">
        <v>235</v>
      </c>
      <c r="P70" s="52">
        <f t="shared" si="17"/>
        <v>-0.0543635128625111</v>
      </c>
    </row>
    <row r="71" customHeight="1" spans="1:16">
      <c r="A71" s="37">
        <v>2804</v>
      </c>
      <c r="B71" s="37" t="s">
        <v>32</v>
      </c>
      <c r="C71" s="37" t="str">
        <f>VLOOKUP(A71,'[1]7.26系统后门店ID'!$D:$L,9,0)</f>
        <v>刘琴英</v>
      </c>
      <c r="D71" s="37" t="s">
        <v>236</v>
      </c>
      <c r="E71" s="37">
        <v>3</v>
      </c>
      <c r="F71" s="38">
        <v>1</v>
      </c>
      <c r="G71" s="39">
        <f t="shared" si="13"/>
        <v>84</v>
      </c>
      <c r="H71" s="40">
        <v>75</v>
      </c>
      <c r="I71" s="48">
        <f t="shared" si="14"/>
        <v>0.892857142857143</v>
      </c>
      <c r="J71" s="49">
        <f t="shared" si="15"/>
        <v>-9</v>
      </c>
      <c r="K71" s="50">
        <v>0.8135</v>
      </c>
      <c r="L71" s="51" t="s">
        <v>237</v>
      </c>
      <c r="M71" s="52">
        <f t="shared" si="16"/>
        <v>-0.1767</v>
      </c>
      <c r="N71" s="50">
        <v>0.626277734375</v>
      </c>
      <c r="O71" s="51" t="s">
        <v>238</v>
      </c>
      <c r="P71" s="52">
        <f t="shared" si="17"/>
        <v>-0.075277734375</v>
      </c>
    </row>
    <row r="72" customHeight="1" spans="1:16">
      <c r="A72" s="37">
        <v>102565</v>
      </c>
      <c r="B72" s="37" t="s">
        <v>32</v>
      </c>
      <c r="C72" s="37" t="str">
        <f>VLOOKUP(A72,'[1]7.26系统后门店ID'!$D:$L,9,0)</f>
        <v>刘琴英</v>
      </c>
      <c r="D72" s="37" t="s">
        <v>239</v>
      </c>
      <c r="E72" s="37">
        <v>3</v>
      </c>
      <c r="F72" s="38">
        <v>2</v>
      </c>
      <c r="G72" s="39">
        <f t="shared" si="13"/>
        <v>168</v>
      </c>
      <c r="H72" s="40">
        <v>112</v>
      </c>
      <c r="I72" s="48">
        <f t="shared" si="14"/>
        <v>0.666666666666667</v>
      </c>
      <c r="J72" s="49">
        <f t="shared" si="15"/>
        <v>-56</v>
      </c>
      <c r="K72" s="50">
        <v>0.5935</v>
      </c>
      <c r="L72" s="51" t="s">
        <v>240</v>
      </c>
      <c r="M72" s="52">
        <f t="shared" si="16"/>
        <v>-0.1007</v>
      </c>
      <c r="N72" s="50">
        <v>0.381769345941686</v>
      </c>
      <c r="O72" s="51" t="s">
        <v>241</v>
      </c>
      <c r="P72" s="52">
        <f t="shared" si="17"/>
        <v>-0.081769345941686</v>
      </c>
    </row>
    <row r="73" customHeight="1" spans="1:16">
      <c r="A73" s="37">
        <v>102934</v>
      </c>
      <c r="B73" s="37" t="s">
        <v>32</v>
      </c>
      <c r="C73" s="37" t="str">
        <f>VLOOKUP(A73,'[1]7.26系统后门店ID'!$D:$L,9,0)</f>
        <v>刘琴英</v>
      </c>
      <c r="D73" s="37" t="s">
        <v>242</v>
      </c>
      <c r="E73" s="37">
        <v>4</v>
      </c>
      <c r="F73" s="38">
        <v>1</v>
      </c>
      <c r="G73" s="39">
        <f t="shared" si="13"/>
        <v>112</v>
      </c>
      <c r="H73" s="40">
        <v>121</v>
      </c>
      <c r="I73" s="48">
        <f t="shared" si="14"/>
        <v>1.08035714285714</v>
      </c>
      <c r="J73" s="49">
        <f t="shared" si="15"/>
        <v>9</v>
      </c>
      <c r="K73" s="50">
        <v>0.8512</v>
      </c>
      <c r="L73" s="51" t="s">
        <v>243</v>
      </c>
      <c r="M73" s="52">
        <f t="shared" si="16"/>
        <v>0.0209</v>
      </c>
      <c r="N73" s="50">
        <v>0.734902147352832</v>
      </c>
      <c r="O73" s="51" t="s">
        <v>244</v>
      </c>
      <c r="P73" s="52">
        <f t="shared" si="17"/>
        <v>0.025997852647168</v>
      </c>
    </row>
    <row r="74" customHeight="1" spans="1:16">
      <c r="A74" s="37">
        <v>103198</v>
      </c>
      <c r="B74" s="37" t="s">
        <v>32</v>
      </c>
      <c r="C74" s="37" t="str">
        <f>VLOOKUP(A74,'[1]7.26系统后门店ID'!$D:$L,9,0)</f>
        <v>刘琴英</v>
      </c>
      <c r="D74" s="37" t="s">
        <v>245</v>
      </c>
      <c r="E74" s="37">
        <v>2</v>
      </c>
      <c r="F74" s="38">
        <v>2</v>
      </c>
      <c r="G74" s="39">
        <f t="shared" si="13"/>
        <v>112</v>
      </c>
      <c r="H74" s="40">
        <v>180</v>
      </c>
      <c r="I74" s="48">
        <f t="shared" si="14"/>
        <v>1.60714285714286</v>
      </c>
      <c r="J74" s="49">
        <f t="shared" si="15"/>
        <v>68</v>
      </c>
      <c r="K74" s="50">
        <v>0.694</v>
      </c>
      <c r="L74" s="51" t="s">
        <v>246</v>
      </c>
      <c r="M74" s="52">
        <f t="shared" si="16"/>
        <v>-0.0680999999999999</v>
      </c>
      <c r="N74" s="50">
        <v>0.494040689325036</v>
      </c>
      <c r="O74" s="51" t="s">
        <v>247</v>
      </c>
      <c r="P74" s="52">
        <f t="shared" si="17"/>
        <v>-0.050640689325036</v>
      </c>
    </row>
    <row r="75" customHeight="1" spans="1:16">
      <c r="A75" s="37">
        <v>105267</v>
      </c>
      <c r="B75" s="37" t="s">
        <v>32</v>
      </c>
      <c r="C75" s="37" t="str">
        <f>VLOOKUP(A75,'[1]7.26系统后门店ID'!$D:$L,9,0)</f>
        <v>刘琴英</v>
      </c>
      <c r="D75" s="37" t="s">
        <v>248</v>
      </c>
      <c r="E75" s="37">
        <v>4</v>
      </c>
      <c r="F75" s="38">
        <v>2</v>
      </c>
      <c r="G75" s="39">
        <f t="shared" si="13"/>
        <v>224</v>
      </c>
      <c r="H75" s="40">
        <v>124</v>
      </c>
      <c r="I75" s="48">
        <f t="shared" si="14"/>
        <v>0.553571428571429</v>
      </c>
      <c r="J75" s="49">
        <f t="shared" si="15"/>
        <v>-100</v>
      </c>
      <c r="K75" s="50">
        <v>0.5904</v>
      </c>
      <c r="L75" s="51" t="s">
        <v>249</v>
      </c>
      <c r="M75" s="52">
        <f t="shared" si="16"/>
        <v>-0.00320000000000009</v>
      </c>
      <c r="N75" s="50">
        <v>0.467020754716981</v>
      </c>
      <c r="O75" s="51" t="s">
        <v>250</v>
      </c>
      <c r="P75" s="52">
        <f t="shared" si="17"/>
        <v>-0.066120754716981</v>
      </c>
    </row>
    <row r="76" customHeight="1" spans="1:16">
      <c r="A76" s="37">
        <v>106569</v>
      </c>
      <c r="B76" s="37" t="s">
        <v>32</v>
      </c>
      <c r="C76" s="37" t="str">
        <f>VLOOKUP(A76,'[1]7.26系统后门店ID'!$D:$L,9,0)</f>
        <v>刘琴英</v>
      </c>
      <c r="D76" s="37" t="s">
        <v>251</v>
      </c>
      <c r="E76" s="37">
        <v>2</v>
      </c>
      <c r="F76" s="38">
        <v>1</v>
      </c>
      <c r="G76" s="39">
        <f t="shared" si="13"/>
        <v>56</v>
      </c>
      <c r="H76" s="40">
        <v>40</v>
      </c>
      <c r="I76" s="48">
        <f t="shared" si="14"/>
        <v>0.714285714285714</v>
      </c>
      <c r="J76" s="49">
        <f t="shared" si="15"/>
        <v>-16</v>
      </c>
      <c r="K76" s="50">
        <v>0.5896</v>
      </c>
      <c r="L76" s="51" t="s">
        <v>252</v>
      </c>
      <c r="M76" s="52">
        <f t="shared" si="16"/>
        <v>-0.0963000000000001</v>
      </c>
      <c r="N76" s="50">
        <v>0.42209390456287</v>
      </c>
      <c r="O76" s="51" t="s">
        <v>253</v>
      </c>
      <c r="P76" s="52">
        <f t="shared" si="17"/>
        <v>-0.10379390456287</v>
      </c>
    </row>
    <row r="77" customHeight="1" spans="1:16">
      <c r="A77" s="37">
        <v>108277</v>
      </c>
      <c r="B77" s="37" t="s">
        <v>32</v>
      </c>
      <c r="C77" s="37" t="str">
        <f>VLOOKUP(A77,'[1]7.26系统后门店ID'!$D:$L,9,0)</f>
        <v>刘琴英</v>
      </c>
      <c r="D77" s="37" t="s">
        <v>254</v>
      </c>
      <c r="E77" s="37">
        <v>3</v>
      </c>
      <c r="F77" s="38">
        <v>1</v>
      </c>
      <c r="G77" s="39">
        <f t="shared" si="13"/>
        <v>84</v>
      </c>
      <c r="H77" s="40">
        <v>205</v>
      </c>
      <c r="I77" s="48">
        <f t="shared" si="14"/>
        <v>2.44047619047619</v>
      </c>
      <c r="J77" s="49">
        <f t="shared" si="15"/>
        <v>121</v>
      </c>
      <c r="K77" s="50">
        <v>0.88</v>
      </c>
      <c r="L77" s="51" t="s">
        <v>162</v>
      </c>
      <c r="M77" s="52">
        <f t="shared" si="16"/>
        <v>-0.0379</v>
      </c>
      <c r="N77" s="50">
        <v>0.78</v>
      </c>
      <c r="O77" s="51" t="s">
        <v>255</v>
      </c>
      <c r="P77" s="52">
        <f t="shared" si="17"/>
        <v>-0.0355</v>
      </c>
    </row>
    <row r="78" customHeight="1" spans="1:16">
      <c r="A78" s="37">
        <v>111219</v>
      </c>
      <c r="B78" s="37" t="s">
        <v>32</v>
      </c>
      <c r="C78" s="37" t="str">
        <f>VLOOKUP(A78,'[1]7.26系统后门店ID'!$D:$L,9,0)</f>
        <v>刘琴英</v>
      </c>
      <c r="D78" s="37" t="s">
        <v>256</v>
      </c>
      <c r="E78" s="37">
        <v>2</v>
      </c>
      <c r="F78" s="38">
        <v>2</v>
      </c>
      <c r="G78" s="39">
        <f t="shared" si="13"/>
        <v>112</v>
      </c>
      <c r="H78" s="40">
        <v>120</v>
      </c>
      <c r="I78" s="48">
        <f t="shared" si="14"/>
        <v>1.07142857142857</v>
      </c>
      <c r="J78" s="49">
        <f t="shared" si="15"/>
        <v>8</v>
      </c>
      <c r="K78" s="50">
        <v>0.5941</v>
      </c>
      <c r="L78" s="51" t="s">
        <v>257</v>
      </c>
      <c r="M78" s="52">
        <f t="shared" si="16"/>
        <v>-0.0246</v>
      </c>
      <c r="N78" s="50">
        <v>0.353361148874308</v>
      </c>
      <c r="O78" s="51" t="s">
        <v>258</v>
      </c>
      <c r="P78" s="52">
        <f t="shared" si="17"/>
        <v>0.008238851125692</v>
      </c>
    </row>
    <row r="79" customHeight="1" spans="1:16">
      <c r="A79" s="37">
        <v>112415</v>
      </c>
      <c r="B79" s="37" t="s">
        <v>32</v>
      </c>
      <c r="C79" s="37" t="str">
        <f>VLOOKUP(A79,'[1]7.26系统后门店ID'!$D:$L,9,0)</f>
        <v>刘琴英</v>
      </c>
      <c r="D79" s="37" t="s">
        <v>259</v>
      </c>
      <c r="E79" s="37">
        <v>2</v>
      </c>
      <c r="F79" s="38">
        <v>1</v>
      </c>
      <c r="G79" s="39">
        <f t="shared" si="13"/>
        <v>56</v>
      </c>
      <c r="H79" s="40">
        <v>84</v>
      </c>
      <c r="I79" s="48">
        <f t="shared" si="14"/>
        <v>1.5</v>
      </c>
      <c r="J79" s="49">
        <f t="shared" si="15"/>
        <v>28</v>
      </c>
      <c r="K79" s="50">
        <v>0.8131</v>
      </c>
      <c r="L79" s="51" t="s">
        <v>260</v>
      </c>
      <c r="M79" s="52">
        <f t="shared" si="16"/>
        <v>-0.0754000000000001</v>
      </c>
      <c r="N79" s="50">
        <v>0.641316010776484</v>
      </c>
      <c r="O79" s="51" t="s">
        <v>261</v>
      </c>
      <c r="P79" s="52">
        <f t="shared" si="17"/>
        <v>-0.0552160107764841</v>
      </c>
    </row>
    <row r="80" customHeight="1" spans="1:16">
      <c r="A80" s="37">
        <v>113008</v>
      </c>
      <c r="B80" s="37" t="s">
        <v>32</v>
      </c>
      <c r="C80" s="37" t="str">
        <f>VLOOKUP(A80,'[1]7.26系统后门店ID'!$D:$L,9,0)</f>
        <v>刘琴英</v>
      </c>
      <c r="D80" s="37" t="s">
        <v>262</v>
      </c>
      <c r="E80" s="37">
        <v>2</v>
      </c>
      <c r="F80" s="38">
        <v>2</v>
      </c>
      <c r="G80" s="39">
        <f t="shared" si="13"/>
        <v>112</v>
      </c>
      <c r="H80" s="40">
        <v>74</v>
      </c>
      <c r="I80" s="48">
        <f t="shared" si="14"/>
        <v>0.660714285714286</v>
      </c>
      <c r="J80" s="49">
        <f t="shared" si="15"/>
        <v>-38</v>
      </c>
      <c r="K80" s="50">
        <v>0.4</v>
      </c>
      <c r="L80" s="51" t="s">
        <v>263</v>
      </c>
      <c r="M80" s="52">
        <f t="shared" si="16"/>
        <v>-0.0831</v>
      </c>
      <c r="N80" s="50">
        <v>0.26</v>
      </c>
      <c r="O80" s="51" t="s">
        <v>264</v>
      </c>
      <c r="P80" s="52">
        <f t="shared" si="17"/>
        <v>-0.0916</v>
      </c>
    </row>
    <row r="81" customHeight="1" spans="1:16">
      <c r="A81" s="37">
        <v>117491</v>
      </c>
      <c r="B81" s="37" t="s">
        <v>32</v>
      </c>
      <c r="C81" s="37" t="str">
        <f>VLOOKUP(A81,'[1]7.26系统后门店ID'!$D:$L,9,0)</f>
        <v>刘琴英</v>
      </c>
      <c r="D81" s="37" t="s">
        <v>265</v>
      </c>
      <c r="E81" s="37">
        <v>2</v>
      </c>
      <c r="F81" s="38">
        <v>2</v>
      </c>
      <c r="G81" s="39">
        <f t="shared" si="13"/>
        <v>112</v>
      </c>
      <c r="H81" s="40">
        <v>180</v>
      </c>
      <c r="I81" s="48">
        <f t="shared" si="14"/>
        <v>1.60714285714286</v>
      </c>
      <c r="J81" s="49">
        <f t="shared" si="15"/>
        <v>68</v>
      </c>
      <c r="K81" s="50">
        <v>0.8357</v>
      </c>
      <c r="L81" s="51" t="s">
        <v>45</v>
      </c>
      <c r="M81" s="52">
        <f t="shared" si="16"/>
        <v>-0.0599000000000001</v>
      </c>
      <c r="N81" s="50">
        <v>0.411939916983743</v>
      </c>
      <c r="O81" s="51" t="s">
        <v>266</v>
      </c>
      <c r="P81" s="52">
        <f t="shared" si="17"/>
        <v>0.005460083016257</v>
      </c>
    </row>
    <row r="82" customHeight="1" spans="1:16">
      <c r="A82" s="37">
        <v>118151</v>
      </c>
      <c r="B82" s="37" t="s">
        <v>32</v>
      </c>
      <c r="C82" s="37" t="str">
        <f>VLOOKUP(A82,'[1]7.26系统后门店ID'!$D:$L,9,0)</f>
        <v>刘琴英</v>
      </c>
      <c r="D82" s="62" t="s">
        <v>267</v>
      </c>
      <c r="E82" s="37">
        <v>2</v>
      </c>
      <c r="F82" s="38">
        <v>1</v>
      </c>
      <c r="G82" s="39">
        <f t="shared" si="13"/>
        <v>56</v>
      </c>
      <c r="H82" s="40">
        <v>154</v>
      </c>
      <c r="I82" s="48">
        <f t="shared" si="14"/>
        <v>2.75</v>
      </c>
      <c r="J82" s="49">
        <f t="shared" si="15"/>
        <v>98</v>
      </c>
      <c r="K82" s="50">
        <v>0.7369</v>
      </c>
      <c r="L82" s="51" t="s">
        <v>179</v>
      </c>
      <c r="M82" s="52">
        <f t="shared" si="16"/>
        <v>0.00129999999999997</v>
      </c>
      <c r="N82" s="50">
        <v>0.559975427682737</v>
      </c>
      <c r="O82" s="51" t="s">
        <v>268</v>
      </c>
      <c r="P82" s="52">
        <f t="shared" si="17"/>
        <v>0.016524572317263</v>
      </c>
    </row>
    <row r="83" customHeight="1" spans="1:16">
      <c r="A83" s="37">
        <v>298747</v>
      </c>
      <c r="B83" s="37" t="s">
        <v>32</v>
      </c>
      <c r="C83" s="37" t="str">
        <f>VLOOKUP(A83,'[1]7.26系统后门店ID'!$D:$L,9,0)</f>
        <v>刘琴英</v>
      </c>
      <c r="D83" s="37" t="s">
        <v>269</v>
      </c>
      <c r="E83" s="37">
        <v>2</v>
      </c>
      <c r="F83" s="38">
        <v>1</v>
      </c>
      <c r="G83" s="39">
        <f t="shared" si="13"/>
        <v>56</v>
      </c>
      <c r="H83" s="40">
        <v>49</v>
      </c>
      <c r="I83" s="48">
        <f t="shared" si="14"/>
        <v>0.875</v>
      </c>
      <c r="J83" s="49">
        <f t="shared" si="15"/>
        <v>-7</v>
      </c>
      <c r="K83" s="50">
        <v>0.7818</v>
      </c>
      <c r="L83" s="51" t="s">
        <v>270</v>
      </c>
      <c r="M83" s="52">
        <f t="shared" si="16"/>
        <v>-0.0449000000000001</v>
      </c>
      <c r="N83" s="50">
        <v>0.516189441394898</v>
      </c>
      <c r="O83" s="51" t="s">
        <v>271</v>
      </c>
      <c r="P83" s="52">
        <f t="shared" si="17"/>
        <v>0.014610558605102</v>
      </c>
    </row>
    <row r="84" customHeight="1" spans="1:16">
      <c r="A84" s="37">
        <v>2816</v>
      </c>
      <c r="B84" s="37" t="s">
        <v>28</v>
      </c>
      <c r="C84" s="37" t="str">
        <f>VLOOKUP(A84,'[1]7.26系统后门店ID'!$D:$L,9,0)</f>
        <v>毛静静</v>
      </c>
      <c r="D84" s="37" t="s">
        <v>272</v>
      </c>
      <c r="E84" s="37">
        <v>1</v>
      </c>
      <c r="F84" s="38">
        <v>3</v>
      </c>
      <c r="G84" s="39">
        <f t="shared" si="13"/>
        <v>84</v>
      </c>
      <c r="H84" s="40">
        <v>128</v>
      </c>
      <c r="I84" s="48">
        <f t="shared" si="14"/>
        <v>1.52380952380952</v>
      </c>
      <c r="J84" s="49">
        <f t="shared" si="15"/>
        <v>44</v>
      </c>
      <c r="K84" s="50">
        <v>0.6591</v>
      </c>
      <c r="L84" s="51" t="s">
        <v>273</v>
      </c>
      <c r="M84" s="52">
        <f t="shared" si="16"/>
        <v>-0.0575000000000001</v>
      </c>
      <c r="N84" s="50">
        <v>0.482419286871961</v>
      </c>
      <c r="O84" s="51" t="s">
        <v>274</v>
      </c>
      <c r="P84" s="52">
        <f t="shared" si="17"/>
        <v>-0.00541928687196097</v>
      </c>
    </row>
    <row r="85" customHeight="1" spans="1:16">
      <c r="A85" s="37">
        <v>2817</v>
      </c>
      <c r="B85" s="37" t="s">
        <v>28</v>
      </c>
      <c r="C85" s="37" t="str">
        <f>VLOOKUP(A85,'[1]7.26系统后门店ID'!$D:$L,9,0)</f>
        <v>毛静静</v>
      </c>
      <c r="D85" s="37" t="s">
        <v>275</v>
      </c>
      <c r="E85" s="37">
        <v>3</v>
      </c>
      <c r="F85" s="38">
        <v>2</v>
      </c>
      <c r="G85" s="39">
        <f t="shared" si="13"/>
        <v>168</v>
      </c>
      <c r="H85" s="40">
        <v>106</v>
      </c>
      <c r="I85" s="48">
        <f t="shared" si="14"/>
        <v>0.630952380952381</v>
      </c>
      <c r="J85" s="49">
        <f t="shared" si="15"/>
        <v>-62</v>
      </c>
      <c r="K85" s="50">
        <v>0.8672</v>
      </c>
      <c r="L85" s="51" t="s">
        <v>276</v>
      </c>
      <c r="M85" s="52">
        <f t="shared" si="16"/>
        <v>-0.0109999999999999</v>
      </c>
      <c r="N85" s="50">
        <v>0.756732394366197</v>
      </c>
      <c r="O85" s="51" t="s">
        <v>277</v>
      </c>
      <c r="P85" s="52">
        <f t="shared" si="17"/>
        <v>-0.0686323943661969</v>
      </c>
    </row>
    <row r="86" customHeight="1" spans="1:18">
      <c r="A86" s="37">
        <v>2797</v>
      </c>
      <c r="B86" s="37" t="s">
        <v>28</v>
      </c>
      <c r="C86" s="37" t="str">
        <f>VLOOKUP(A86,'[1]7.26系统后门店ID'!$D:$L,9,0)</f>
        <v>毛静静</v>
      </c>
      <c r="D86" s="44" t="s">
        <v>278</v>
      </c>
      <c r="E86" s="37">
        <v>3</v>
      </c>
      <c r="F86" s="38">
        <v>2</v>
      </c>
      <c r="G86" s="45">
        <f t="shared" si="13"/>
        <v>168</v>
      </c>
      <c r="H86" s="42">
        <v>41</v>
      </c>
      <c r="I86" s="53">
        <f t="shared" si="14"/>
        <v>0.244047619047619</v>
      </c>
      <c r="J86" s="42">
        <f t="shared" si="15"/>
        <v>-127</v>
      </c>
      <c r="K86" s="54">
        <v>0.7916</v>
      </c>
      <c r="L86" s="54" t="s">
        <v>279</v>
      </c>
      <c r="M86" s="54">
        <f t="shared" si="16"/>
        <v>-0.0409999999999999</v>
      </c>
      <c r="N86" s="54">
        <v>0.648802657431621</v>
      </c>
      <c r="O86" s="54" t="s">
        <v>280</v>
      </c>
      <c r="P86" s="54">
        <f t="shared" si="17"/>
        <v>-0.036002657431621</v>
      </c>
      <c r="Q86" s="2" t="s">
        <v>199</v>
      </c>
      <c r="R86" s="2"/>
    </row>
    <row r="87" customHeight="1" spans="1:16">
      <c r="A87" s="37">
        <v>2808</v>
      </c>
      <c r="B87" s="37" t="s">
        <v>28</v>
      </c>
      <c r="C87" s="37" t="str">
        <f>VLOOKUP(A87,'[1]7.26系统后门店ID'!$D:$L,9,0)</f>
        <v>毛静静</v>
      </c>
      <c r="D87" s="37" t="s">
        <v>281</v>
      </c>
      <c r="E87" s="37">
        <v>2</v>
      </c>
      <c r="F87" s="38">
        <v>2</v>
      </c>
      <c r="G87" s="39">
        <f t="shared" si="13"/>
        <v>112</v>
      </c>
      <c r="H87" s="40">
        <v>113</v>
      </c>
      <c r="I87" s="48">
        <f t="shared" si="14"/>
        <v>1.00892857142857</v>
      </c>
      <c r="J87" s="49">
        <f t="shared" si="15"/>
        <v>1</v>
      </c>
      <c r="K87" s="50">
        <v>0.8717</v>
      </c>
      <c r="L87" s="51" t="s">
        <v>282</v>
      </c>
      <c r="M87" s="52">
        <f t="shared" si="16"/>
        <v>-0.0958</v>
      </c>
      <c r="N87" s="50">
        <v>0.72318210180624</v>
      </c>
      <c r="O87" s="51" t="s">
        <v>283</v>
      </c>
      <c r="P87" s="52">
        <f t="shared" si="17"/>
        <v>-0.0904821018062399</v>
      </c>
    </row>
    <row r="88" customHeight="1" spans="1:16">
      <c r="A88" s="37">
        <v>2819</v>
      </c>
      <c r="B88" s="37" t="s">
        <v>28</v>
      </c>
      <c r="C88" s="37" t="str">
        <f>VLOOKUP(A88,'[1]7.26系统后门店ID'!$D:$L,9,0)</f>
        <v>毛静静</v>
      </c>
      <c r="D88" s="37" t="s">
        <v>284</v>
      </c>
      <c r="E88" s="37">
        <v>2</v>
      </c>
      <c r="F88" s="38">
        <v>1</v>
      </c>
      <c r="G88" s="39">
        <f t="shared" si="13"/>
        <v>56</v>
      </c>
      <c r="H88" s="40">
        <v>69</v>
      </c>
      <c r="I88" s="48">
        <f t="shared" si="14"/>
        <v>1.23214285714286</v>
      </c>
      <c r="J88" s="49">
        <f t="shared" si="15"/>
        <v>13</v>
      </c>
      <c r="K88" s="50">
        <v>0.8678</v>
      </c>
      <c r="L88" s="51" t="s">
        <v>285</v>
      </c>
      <c r="M88" s="52">
        <f t="shared" si="16"/>
        <v>-0.0792</v>
      </c>
      <c r="N88" s="50">
        <v>0.750114310645724</v>
      </c>
      <c r="O88" s="51" t="s">
        <v>286</v>
      </c>
      <c r="P88" s="52">
        <f t="shared" si="17"/>
        <v>-0.0814143106457239</v>
      </c>
    </row>
    <row r="89" customHeight="1" spans="1:16">
      <c r="A89" s="37">
        <v>2520</v>
      </c>
      <c r="B89" s="37" t="s">
        <v>28</v>
      </c>
      <c r="C89" s="37" t="str">
        <f>VLOOKUP(A89,'[1]7.26系统后门店ID'!$D:$L,9,0)</f>
        <v>毛静静</v>
      </c>
      <c r="D89" s="37" t="s">
        <v>287</v>
      </c>
      <c r="E89" s="37">
        <v>2</v>
      </c>
      <c r="F89" s="38">
        <v>2</v>
      </c>
      <c r="G89" s="39">
        <f t="shared" si="13"/>
        <v>112</v>
      </c>
      <c r="H89" s="40">
        <v>83</v>
      </c>
      <c r="I89" s="48">
        <f t="shared" si="14"/>
        <v>0.741071428571429</v>
      </c>
      <c r="J89" s="49">
        <f t="shared" si="15"/>
        <v>-29</v>
      </c>
      <c r="K89" s="50">
        <v>0.8645</v>
      </c>
      <c r="L89" s="51" t="s">
        <v>288</v>
      </c>
      <c r="M89" s="52">
        <f t="shared" si="16"/>
        <v>-0.0847</v>
      </c>
      <c r="N89" s="50">
        <v>0.723391276524082</v>
      </c>
      <c r="O89" s="51" t="s">
        <v>289</v>
      </c>
      <c r="P89" s="52">
        <f t="shared" si="17"/>
        <v>-0.0834912765240819</v>
      </c>
    </row>
    <row r="90" customHeight="1" spans="1:16">
      <c r="A90" s="37">
        <v>2512</v>
      </c>
      <c r="B90" s="37" t="s">
        <v>28</v>
      </c>
      <c r="C90" s="37" t="str">
        <f>VLOOKUP(A90,'[1]7.26系统后门店ID'!$D:$L,9,0)</f>
        <v>毛静静</v>
      </c>
      <c r="D90" s="37" t="s">
        <v>290</v>
      </c>
      <c r="E90" s="37">
        <v>4</v>
      </c>
      <c r="F90" s="38">
        <v>2</v>
      </c>
      <c r="G90" s="39">
        <f t="shared" si="13"/>
        <v>224</v>
      </c>
      <c r="H90" s="40">
        <v>177</v>
      </c>
      <c r="I90" s="48">
        <f t="shared" si="14"/>
        <v>0.790178571428571</v>
      </c>
      <c r="J90" s="49">
        <f t="shared" si="15"/>
        <v>-47</v>
      </c>
      <c r="K90" s="50">
        <v>0.8464</v>
      </c>
      <c r="L90" s="51" t="s">
        <v>291</v>
      </c>
      <c r="M90" s="52">
        <f t="shared" si="16"/>
        <v>-0.00680000000000014</v>
      </c>
      <c r="N90" s="50">
        <v>0.71301949937693</v>
      </c>
      <c r="O90" s="51" t="s">
        <v>292</v>
      </c>
      <c r="P90" s="52">
        <f t="shared" si="17"/>
        <v>-0.01391949937693</v>
      </c>
    </row>
    <row r="91" customHeight="1" spans="1:16">
      <c r="A91" s="37">
        <v>2730</v>
      </c>
      <c r="B91" s="37" t="s">
        <v>28</v>
      </c>
      <c r="C91" s="37" t="str">
        <f>VLOOKUP(A91,'[1]7.26系统后门店ID'!$D:$L,9,0)</f>
        <v>毛静静</v>
      </c>
      <c r="D91" s="37" t="s">
        <v>293</v>
      </c>
      <c r="E91" s="37">
        <v>3</v>
      </c>
      <c r="F91" s="38">
        <v>2</v>
      </c>
      <c r="G91" s="39">
        <f t="shared" si="13"/>
        <v>168</v>
      </c>
      <c r="H91" s="40">
        <v>152</v>
      </c>
      <c r="I91" s="48">
        <f t="shared" si="14"/>
        <v>0.904761904761905</v>
      </c>
      <c r="J91" s="49">
        <f t="shared" si="15"/>
        <v>-16</v>
      </c>
      <c r="K91" s="50">
        <v>0.7357</v>
      </c>
      <c r="L91" s="51" t="s">
        <v>294</v>
      </c>
      <c r="M91" s="52">
        <f t="shared" si="16"/>
        <v>-0.0109</v>
      </c>
      <c r="N91" s="50">
        <v>0.598460612043435</v>
      </c>
      <c r="O91" s="51" t="s">
        <v>295</v>
      </c>
      <c r="P91" s="52">
        <f t="shared" si="17"/>
        <v>-0.035360612043435</v>
      </c>
    </row>
    <row r="92" customHeight="1" spans="1:16">
      <c r="A92" s="37">
        <v>2497</v>
      </c>
      <c r="B92" s="37" t="s">
        <v>28</v>
      </c>
      <c r="C92" s="37" t="str">
        <f>VLOOKUP(A92,'[1]7.26系统后门店ID'!$D:$L,9,0)</f>
        <v>毛静静</v>
      </c>
      <c r="D92" s="37" t="s">
        <v>296</v>
      </c>
      <c r="E92" s="37">
        <v>3</v>
      </c>
      <c r="F92" s="38">
        <v>1</v>
      </c>
      <c r="G92" s="39">
        <f t="shared" si="13"/>
        <v>84</v>
      </c>
      <c r="H92" s="40">
        <v>62</v>
      </c>
      <c r="I92" s="48">
        <f t="shared" si="14"/>
        <v>0.738095238095238</v>
      </c>
      <c r="J92" s="49">
        <f t="shared" si="15"/>
        <v>-22</v>
      </c>
      <c r="K92" s="50">
        <v>0.8783</v>
      </c>
      <c r="L92" s="51" t="s">
        <v>297</v>
      </c>
      <c r="M92" s="52">
        <f t="shared" si="16"/>
        <v>-0.0538999999999999</v>
      </c>
      <c r="N92" s="50">
        <v>0.754805132285657</v>
      </c>
      <c r="O92" s="51" t="s">
        <v>298</v>
      </c>
      <c r="P92" s="52">
        <f t="shared" si="17"/>
        <v>-0.037005132285657</v>
      </c>
    </row>
    <row r="93" customHeight="1" spans="1:16">
      <c r="A93" s="37">
        <v>2757</v>
      </c>
      <c r="B93" s="37" t="s">
        <v>28</v>
      </c>
      <c r="C93" s="37" t="str">
        <f>VLOOKUP(A93,'[1]7.26系统后门店ID'!$D:$L,9,0)</f>
        <v>毛静静</v>
      </c>
      <c r="D93" s="37" t="s">
        <v>299</v>
      </c>
      <c r="E93" s="37">
        <v>3</v>
      </c>
      <c r="F93" s="38">
        <v>2</v>
      </c>
      <c r="G93" s="39">
        <f t="shared" si="13"/>
        <v>168</v>
      </c>
      <c r="H93" s="40">
        <v>172</v>
      </c>
      <c r="I93" s="48">
        <f t="shared" si="14"/>
        <v>1.02380952380952</v>
      </c>
      <c r="J93" s="49">
        <f t="shared" si="15"/>
        <v>4</v>
      </c>
      <c r="K93" s="50">
        <v>0.7889</v>
      </c>
      <c r="L93" s="51" t="s">
        <v>300</v>
      </c>
      <c r="M93" s="52">
        <f t="shared" si="16"/>
        <v>-0.0999</v>
      </c>
      <c r="N93" s="50">
        <v>0.640404078131187</v>
      </c>
      <c r="O93" s="51" t="s">
        <v>301</v>
      </c>
      <c r="P93" s="52">
        <f t="shared" si="17"/>
        <v>-0.0666040781311871</v>
      </c>
    </row>
    <row r="94" customHeight="1" spans="1:16">
      <c r="A94" s="37">
        <v>2735</v>
      </c>
      <c r="B94" s="37" t="s">
        <v>28</v>
      </c>
      <c r="C94" s="37" t="str">
        <f>VLOOKUP(A94,'[1]7.26系统后门店ID'!$D:$L,9,0)</f>
        <v>毛静静</v>
      </c>
      <c r="D94" s="37" t="s">
        <v>302</v>
      </c>
      <c r="E94" s="37">
        <v>3</v>
      </c>
      <c r="F94" s="38">
        <v>2</v>
      </c>
      <c r="G94" s="39">
        <f t="shared" si="13"/>
        <v>168</v>
      </c>
      <c r="H94" s="40">
        <v>86</v>
      </c>
      <c r="I94" s="48">
        <f t="shared" si="14"/>
        <v>0.511904761904762</v>
      </c>
      <c r="J94" s="49">
        <f t="shared" si="15"/>
        <v>-82</v>
      </c>
      <c r="K94" s="50">
        <v>0.88</v>
      </c>
      <c r="L94" s="51" t="s">
        <v>119</v>
      </c>
      <c r="M94" s="52">
        <f t="shared" si="16"/>
        <v>-0.00379999999999991</v>
      </c>
      <c r="N94" s="50">
        <v>0.78</v>
      </c>
      <c r="O94" s="51" t="s">
        <v>303</v>
      </c>
      <c r="P94" s="52">
        <f t="shared" si="17"/>
        <v>0.0112</v>
      </c>
    </row>
    <row r="95" customHeight="1" spans="1:16">
      <c r="A95" s="37">
        <v>2526</v>
      </c>
      <c r="B95" s="37" t="s">
        <v>28</v>
      </c>
      <c r="C95" s="37" t="str">
        <f>VLOOKUP(A95,'[1]7.26系统后门店ID'!$D:$L,9,0)</f>
        <v>毛静静</v>
      </c>
      <c r="D95" s="37" t="s">
        <v>304</v>
      </c>
      <c r="E95" s="37">
        <v>2</v>
      </c>
      <c r="F95" s="38">
        <v>2</v>
      </c>
      <c r="G95" s="39">
        <f t="shared" si="13"/>
        <v>112</v>
      </c>
      <c r="H95" s="40">
        <v>131</v>
      </c>
      <c r="I95" s="48">
        <f t="shared" si="14"/>
        <v>1.16964285714286</v>
      </c>
      <c r="J95" s="49">
        <f t="shared" si="15"/>
        <v>19</v>
      </c>
      <c r="K95" s="50">
        <v>0.8049</v>
      </c>
      <c r="L95" s="51" t="s">
        <v>305</v>
      </c>
      <c r="M95" s="52">
        <f t="shared" si="16"/>
        <v>-0.08</v>
      </c>
      <c r="N95" s="50">
        <v>0.614739703153989</v>
      </c>
      <c r="O95" s="51" t="s">
        <v>306</v>
      </c>
      <c r="P95" s="52">
        <f t="shared" si="17"/>
        <v>-0.063339703153989</v>
      </c>
    </row>
    <row r="96" customHeight="1" spans="1:16">
      <c r="A96" s="37">
        <v>2714</v>
      </c>
      <c r="B96" s="37" t="s">
        <v>28</v>
      </c>
      <c r="C96" s="37" t="str">
        <f>VLOOKUP(A96,'[1]7.26系统后门店ID'!$D:$L,9,0)</f>
        <v>毛静静</v>
      </c>
      <c r="D96" s="37" t="s">
        <v>307</v>
      </c>
      <c r="E96" s="37">
        <v>2</v>
      </c>
      <c r="F96" s="38">
        <v>2</v>
      </c>
      <c r="G96" s="39">
        <f t="shared" si="13"/>
        <v>112</v>
      </c>
      <c r="H96" s="40">
        <v>55</v>
      </c>
      <c r="I96" s="48">
        <f t="shared" si="14"/>
        <v>0.491071428571429</v>
      </c>
      <c r="J96" s="49">
        <f t="shared" si="15"/>
        <v>-57</v>
      </c>
      <c r="K96" s="50">
        <v>0.7547</v>
      </c>
      <c r="L96" s="51" t="s">
        <v>308</v>
      </c>
      <c r="M96" s="52">
        <f t="shared" si="16"/>
        <v>0.00849999999999984</v>
      </c>
      <c r="N96" s="50">
        <v>0.625901355557787</v>
      </c>
      <c r="O96" s="51" t="s">
        <v>309</v>
      </c>
      <c r="P96" s="52">
        <f t="shared" si="17"/>
        <v>-0.027801355557787</v>
      </c>
    </row>
    <row r="97" customHeight="1" spans="1:16">
      <c r="A97" s="37">
        <v>102479</v>
      </c>
      <c r="B97" s="37" t="s">
        <v>28</v>
      </c>
      <c r="C97" s="37" t="str">
        <f>VLOOKUP(A97,'[1]7.26系统后门店ID'!$D:$L,9,0)</f>
        <v>毛静静</v>
      </c>
      <c r="D97" s="37" t="s">
        <v>310</v>
      </c>
      <c r="E97" s="37">
        <v>2</v>
      </c>
      <c r="F97" s="38">
        <v>2</v>
      </c>
      <c r="G97" s="39">
        <f t="shared" si="13"/>
        <v>112</v>
      </c>
      <c r="H97" s="40">
        <v>150</v>
      </c>
      <c r="I97" s="48">
        <f t="shared" si="14"/>
        <v>1.33928571428571</v>
      </c>
      <c r="J97" s="49">
        <f t="shared" si="15"/>
        <v>38</v>
      </c>
      <c r="K97" s="50">
        <v>0.6705</v>
      </c>
      <c r="L97" s="51" t="s">
        <v>140</v>
      </c>
      <c r="M97" s="52">
        <f t="shared" si="16"/>
        <v>0.056</v>
      </c>
      <c r="N97" s="50">
        <v>0.528583943997617</v>
      </c>
      <c r="O97" s="51" t="s">
        <v>311</v>
      </c>
      <c r="P97" s="52">
        <f t="shared" si="17"/>
        <v>0.0413160560023831</v>
      </c>
    </row>
    <row r="98" customHeight="1" spans="1:16">
      <c r="A98" s="37">
        <v>103199</v>
      </c>
      <c r="B98" s="37" t="s">
        <v>28</v>
      </c>
      <c r="C98" s="37" t="str">
        <f>VLOOKUP(A98,'[1]7.26系统后门店ID'!$D:$L,9,0)</f>
        <v>毛静静</v>
      </c>
      <c r="D98" s="37" t="s">
        <v>312</v>
      </c>
      <c r="E98" s="37">
        <v>1</v>
      </c>
      <c r="F98" s="38">
        <v>3</v>
      </c>
      <c r="G98" s="39">
        <f t="shared" si="13"/>
        <v>84</v>
      </c>
      <c r="H98" s="40">
        <v>76</v>
      </c>
      <c r="I98" s="48">
        <f t="shared" si="14"/>
        <v>0.904761904761905</v>
      </c>
      <c r="J98" s="49">
        <f t="shared" si="15"/>
        <v>-8</v>
      </c>
      <c r="K98" s="50">
        <v>0.6962</v>
      </c>
      <c r="L98" s="51" t="s">
        <v>313</v>
      </c>
      <c r="M98" s="52">
        <f t="shared" si="16"/>
        <v>-0.0774</v>
      </c>
      <c r="N98" s="50">
        <v>0.549402098452391</v>
      </c>
      <c r="O98" s="51" t="s">
        <v>314</v>
      </c>
      <c r="P98" s="52">
        <f t="shared" si="17"/>
        <v>-0.137702098452391</v>
      </c>
    </row>
    <row r="99" customHeight="1" spans="1:16">
      <c r="A99" s="37">
        <v>107658</v>
      </c>
      <c r="B99" s="37" t="s">
        <v>28</v>
      </c>
      <c r="C99" s="37" t="str">
        <f>VLOOKUP(A99,'[1]7.26系统后门店ID'!$D:$L,9,0)</f>
        <v>毛静静</v>
      </c>
      <c r="D99" s="37" t="s">
        <v>315</v>
      </c>
      <c r="E99" s="37">
        <v>3</v>
      </c>
      <c r="F99" s="38">
        <v>2</v>
      </c>
      <c r="G99" s="39">
        <f t="shared" ref="G99:G141" si="18">E99*F99*28</f>
        <v>168</v>
      </c>
      <c r="H99" s="40">
        <v>149</v>
      </c>
      <c r="I99" s="48">
        <f t="shared" ref="I99:I141" si="19">H99/G99</f>
        <v>0.886904761904762</v>
      </c>
      <c r="J99" s="49">
        <f t="shared" ref="J99:J141" si="20">H99-G99</f>
        <v>-19</v>
      </c>
      <c r="K99" s="50">
        <v>0.8681</v>
      </c>
      <c r="L99" s="51" t="s">
        <v>316</v>
      </c>
      <c r="M99" s="52">
        <f t="shared" ref="M99:M141" si="21">L99-K99</f>
        <v>-0.0758</v>
      </c>
      <c r="N99" s="50">
        <v>0.782066801619433</v>
      </c>
      <c r="O99" s="51" t="s">
        <v>317</v>
      </c>
      <c r="P99" s="52">
        <f t="shared" ref="P99:P141" si="22">O99-N99</f>
        <v>-0.114666801619433</v>
      </c>
    </row>
    <row r="100" customHeight="1" spans="1:16">
      <c r="A100" s="37">
        <v>114622</v>
      </c>
      <c r="B100" s="37" t="s">
        <v>28</v>
      </c>
      <c r="C100" s="37" t="str">
        <f>VLOOKUP(A100,'[1]7.26系统后门店ID'!$D:$L,9,0)</f>
        <v>毛静静</v>
      </c>
      <c r="D100" s="37" t="s">
        <v>318</v>
      </c>
      <c r="E100" s="37">
        <v>3</v>
      </c>
      <c r="F100" s="38">
        <v>2</v>
      </c>
      <c r="G100" s="39">
        <f t="shared" si="18"/>
        <v>168</v>
      </c>
      <c r="H100" s="40">
        <v>208</v>
      </c>
      <c r="I100" s="48">
        <f t="shared" si="19"/>
        <v>1.23809523809524</v>
      </c>
      <c r="J100" s="49">
        <f t="shared" si="20"/>
        <v>40</v>
      </c>
      <c r="K100" s="50">
        <v>0.698</v>
      </c>
      <c r="L100" s="51" t="s">
        <v>319</v>
      </c>
      <c r="M100" s="52">
        <f t="shared" si="21"/>
        <v>-0.0892999999999999</v>
      </c>
      <c r="N100" s="50">
        <v>0.5514</v>
      </c>
      <c r="O100" s="51" t="s">
        <v>320</v>
      </c>
      <c r="P100" s="52">
        <f t="shared" si="22"/>
        <v>-0.0716000000000001</v>
      </c>
    </row>
    <row r="101" customHeight="1" spans="1:16">
      <c r="A101" s="37">
        <v>114844</v>
      </c>
      <c r="B101" s="37" t="s">
        <v>28</v>
      </c>
      <c r="C101" s="37" t="str">
        <f>VLOOKUP(A101,'[1]7.26系统后门店ID'!$D:$L,9,0)</f>
        <v>毛静静</v>
      </c>
      <c r="D101" s="37" t="s">
        <v>321</v>
      </c>
      <c r="E101" s="37">
        <v>3</v>
      </c>
      <c r="F101" s="38">
        <v>2</v>
      </c>
      <c r="G101" s="39">
        <f t="shared" si="18"/>
        <v>168</v>
      </c>
      <c r="H101" s="40">
        <v>275</v>
      </c>
      <c r="I101" s="48">
        <f t="shared" si="19"/>
        <v>1.63690476190476</v>
      </c>
      <c r="J101" s="49">
        <f t="shared" si="20"/>
        <v>107</v>
      </c>
      <c r="K101" s="50">
        <v>0.8689</v>
      </c>
      <c r="L101" s="51" t="s">
        <v>322</v>
      </c>
      <c r="M101" s="52">
        <f t="shared" si="21"/>
        <v>-0.0448999999999999</v>
      </c>
      <c r="N101" s="50">
        <v>0.591175156890637</v>
      </c>
      <c r="O101" s="51" t="s">
        <v>323</v>
      </c>
      <c r="P101" s="52">
        <f t="shared" si="22"/>
        <v>-0.0493751568906371</v>
      </c>
    </row>
    <row r="102" customHeight="1" spans="1:16">
      <c r="A102" s="37">
        <v>117184</v>
      </c>
      <c r="B102" s="37" t="s">
        <v>28</v>
      </c>
      <c r="C102" s="37" t="str">
        <f>VLOOKUP(A102,'[1]7.26系统后门店ID'!$D:$L,9,0)</f>
        <v>毛静静</v>
      </c>
      <c r="D102" s="37" t="s">
        <v>324</v>
      </c>
      <c r="E102" s="37">
        <v>2</v>
      </c>
      <c r="F102" s="38">
        <v>2</v>
      </c>
      <c r="G102" s="39">
        <f t="shared" si="18"/>
        <v>112</v>
      </c>
      <c r="H102" s="40">
        <v>81</v>
      </c>
      <c r="I102" s="48">
        <f t="shared" si="19"/>
        <v>0.723214285714286</v>
      </c>
      <c r="J102" s="49">
        <f t="shared" si="20"/>
        <v>-31</v>
      </c>
      <c r="K102" s="50">
        <v>0.7817</v>
      </c>
      <c r="L102" s="51" t="s">
        <v>325</v>
      </c>
      <c r="M102" s="52">
        <f t="shared" si="21"/>
        <v>-0.1246</v>
      </c>
      <c r="N102" s="50">
        <v>0.562796139449131</v>
      </c>
      <c r="O102" s="51" t="s">
        <v>326</v>
      </c>
      <c r="P102" s="52">
        <f t="shared" si="22"/>
        <v>-0.092296139449131</v>
      </c>
    </row>
    <row r="103" customHeight="1" spans="1:16">
      <c r="A103" s="37">
        <v>118758</v>
      </c>
      <c r="B103" s="37" t="s">
        <v>28</v>
      </c>
      <c r="C103" s="37" t="str">
        <f>VLOOKUP(A103,'[1]7.26系统后门店ID'!$D:$L,9,0)</f>
        <v>毛静静</v>
      </c>
      <c r="D103" s="37" t="s">
        <v>327</v>
      </c>
      <c r="E103" s="37">
        <v>2</v>
      </c>
      <c r="F103" s="38">
        <v>2</v>
      </c>
      <c r="G103" s="39">
        <f t="shared" si="18"/>
        <v>112</v>
      </c>
      <c r="H103" s="40">
        <v>108</v>
      </c>
      <c r="I103" s="48">
        <f t="shared" si="19"/>
        <v>0.964285714285714</v>
      </c>
      <c r="J103" s="49">
        <f t="shared" si="20"/>
        <v>-4</v>
      </c>
      <c r="K103" s="50">
        <v>0.5182</v>
      </c>
      <c r="L103" s="51" t="s">
        <v>328</v>
      </c>
      <c r="M103" s="52">
        <f t="shared" si="21"/>
        <v>-0.1469</v>
      </c>
      <c r="N103" s="50">
        <v>0.543802608005443</v>
      </c>
      <c r="O103" s="51" t="s">
        <v>329</v>
      </c>
      <c r="P103" s="52">
        <f t="shared" si="22"/>
        <v>-0.078702608005443</v>
      </c>
    </row>
    <row r="104" customHeight="1" spans="1:16">
      <c r="A104" s="37">
        <v>119262</v>
      </c>
      <c r="B104" s="37" t="s">
        <v>28</v>
      </c>
      <c r="C104" s="37" t="str">
        <f>VLOOKUP(A104,'[1]7.26系统后门店ID'!$D:$L,9,0)</f>
        <v>毛静静</v>
      </c>
      <c r="D104" s="37" t="s">
        <v>330</v>
      </c>
      <c r="E104" s="37">
        <v>2</v>
      </c>
      <c r="F104" s="38">
        <v>1</v>
      </c>
      <c r="G104" s="39">
        <f t="shared" si="18"/>
        <v>56</v>
      </c>
      <c r="H104" s="40">
        <v>72</v>
      </c>
      <c r="I104" s="48">
        <f t="shared" si="19"/>
        <v>1.28571428571429</v>
      </c>
      <c r="J104" s="49">
        <f t="shared" si="20"/>
        <v>16</v>
      </c>
      <c r="K104" s="50">
        <v>0.7309</v>
      </c>
      <c r="L104" s="51" t="s">
        <v>331</v>
      </c>
      <c r="M104" s="52">
        <f t="shared" si="21"/>
        <v>-0.0862000000000001</v>
      </c>
      <c r="N104" s="50">
        <v>0.572793095445315</v>
      </c>
      <c r="O104" s="51" t="s">
        <v>332</v>
      </c>
      <c r="P104" s="52">
        <f t="shared" si="22"/>
        <v>-0.037993095445315</v>
      </c>
    </row>
    <row r="105" customHeight="1" spans="1:16">
      <c r="A105" s="37">
        <v>120844</v>
      </c>
      <c r="B105" s="37" t="s">
        <v>28</v>
      </c>
      <c r="C105" s="37" t="str">
        <f>VLOOKUP(A105,'[1]7.26系统后门店ID'!$D:$L,9,0)</f>
        <v>毛静静</v>
      </c>
      <c r="D105" s="37" t="s">
        <v>333</v>
      </c>
      <c r="E105" s="37">
        <v>2</v>
      </c>
      <c r="F105" s="38">
        <v>2</v>
      </c>
      <c r="G105" s="39">
        <f t="shared" si="18"/>
        <v>112</v>
      </c>
      <c r="H105" s="40">
        <v>131</v>
      </c>
      <c r="I105" s="48">
        <f t="shared" si="19"/>
        <v>1.16964285714286</v>
      </c>
      <c r="J105" s="49">
        <f t="shared" si="20"/>
        <v>19</v>
      </c>
      <c r="K105" s="50">
        <v>0.4237</v>
      </c>
      <c r="L105" s="51" t="s">
        <v>334</v>
      </c>
      <c r="M105" s="52">
        <f t="shared" si="21"/>
        <v>-0.0414</v>
      </c>
      <c r="N105" s="50">
        <v>0.247414988248056</v>
      </c>
      <c r="O105" s="51" t="s">
        <v>335</v>
      </c>
      <c r="P105" s="52">
        <f t="shared" si="22"/>
        <v>-0.043114988248056</v>
      </c>
    </row>
    <row r="106" customHeight="1" spans="1:16">
      <c r="A106" s="37">
        <v>122198</v>
      </c>
      <c r="B106" s="37" t="s">
        <v>28</v>
      </c>
      <c r="C106" s="37" t="str">
        <f>VLOOKUP(A106,'[1]7.26系统后门店ID'!$D:$L,9,0)</f>
        <v>毛静静</v>
      </c>
      <c r="D106" s="37" t="s">
        <v>336</v>
      </c>
      <c r="E106" s="37">
        <v>2</v>
      </c>
      <c r="F106" s="38">
        <v>2</v>
      </c>
      <c r="G106" s="39">
        <f t="shared" si="18"/>
        <v>112</v>
      </c>
      <c r="H106" s="40">
        <v>94</v>
      </c>
      <c r="I106" s="48">
        <f t="shared" si="19"/>
        <v>0.839285714285714</v>
      </c>
      <c r="J106" s="49">
        <f t="shared" si="20"/>
        <v>-18</v>
      </c>
      <c r="K106" s="50">
        <v>0.5665</v>
      </c>
      <c r="L106" s="51" t="s">
        <v>337</v>
      </c>
      <c r="M106" s="52">
        <f t="shared" si="21"/>
        <v>0.0874</v>
      </c>
      <c r="N106" s="50">
        <v>0.4985059901654</v>
      </c>
      <c r="O106" s="51" t="s">
        <v>338</v>
      </c>
      <c r="P106" s="52">
        <f t="shared" si="22"/>
        <v>-0.0448059901654</v>
      </c>
    </row>
    <row r="107" customHeight="1" spans="1:16">
      <c r="A107" s="37">
        <v>122906</v>
      </c>
      <c r="B107" s="37" t="s">
        <v>28</v>
      </c>
      <c r="C107" s="37" t="str">
        <f>VLOOKUP(A107,'[1]7.26系统后门店ID'!$D:$L,9,0)</f>
        <v>毛静静</v>
      </c>
      <c r="D107" s="37" t="s">
        <v>339</v>
      </c>
      <c r="E107" s="37">
        <v>1</v>
      </c>
      <c r="F107" s="38">
        <v>3</v>
      </c>
      <c r="G107" s="39">
        <f t="shared" si="18"/>
        <v>84</v>
      </c>
      <c r="H107" s="40">
        <v>116</v>
      </c>
      <c r="I107" s="48">
        <f t="shared" si="19"/>
        <v>1.38095238095238</v>
      </c>
      <c r="J107" s="49">
        <f t="shared" si="20"/>
        <v>32</v>
      </c>
      <c r="K107" s="50">
        <v>0.8426</v>
      </c>
      <c r="L107" s="51" t="s">
        <v>340</v>
      </c>
      <c r="M107" s="52">
        <f t="shared" si="21"/>
        <v>-0.1213</v>
      </c>
      <c r="N107" s="50">
        <v>0.656305824550281</v>
      </c>
      <c r="O107" s="51" t="s">
        <v>341</v>
      </c>
      <c r="P107" s="52">
        <f t="shared" si="22"/>
        <v>-0.059705824550281</v>
      </c>
    </row>
    <row r="108" customHeight="1" spans="1:16">
      <c r="A108" s="37">
        <v>297863</v>
      </c>
      <c r="B108" s="37" t="s">
        <v>28</v>
      </c>
      <c r="C108" s="37" t="str">
        <f>VLOOKUP(A108,'[1]7.26系统后门店ID'!$D:$L,9,0)</f>
        <v>毛静静</v>
      </c>
      <c r="D108" s="37" t="s">
        <v>342</v>
      </c>
      <c r="E108" s="37">
        <v>3</v>
      </c>
      <c r="F108" s="38">
        <v>1</v>
      </c>
      <c r="G108" s="39">
        <f t="shared" si="18"/>
        <v>84</v>
      </c>
      <c r="H108" s="40">
        <v>92</v>
      </c>
      <c r="I108" s="48">
        <f t="shared" si="19"/>
        <v>1.0952380952381</v>
      </c>
      <c r="J108" s="49">
        <f t="shared" si="20"/>
        <v>8</v>
      </c>
      <c r="K108" s="50">
        <v>0.8412</v>
      </c>
      <c r="L108" s="51" t="s">
        <v>343</v>
      </c>
      <c r="M108" s="52">
        <f t="shared" si="21"/>
        <v>-0.1062</v>
      </c>
      <c r="N108" s="50">
        <v>0.72843175861018</v>
      </c>
      <c r="O108" s="51" t="s">
        <v>344</v>
      </c>
      <c r="P108" s="52">
        <f t="shared" si="22"/>
        <v>-0.08493175861018</v>
      </c>
    </row>
    <row r="109" customHeight="1" spans="1:16">
      <c r="A109" s="37">
        <v>302867</v>
      </c>
      <c r="B109" s="37" t="s">
        <v>28</v>
      </c>
      <c r="C109" s="37" t="str">
        <f>VLOOKUP(A109,'[1]7.26系统后门店ID'!$D:$L,9,0)</f>
        <v>毛静静</v>
      </c>
      <c r="D109" s="62" t="s">
        <v>345</v>
      </c>
      <c r="E109" s="37">
        <v>2</v>
      </c>
      <c r="F109" s="38">
        <v>1</v>
      </c>
      <c r="G109" s="39">
        <f t="shared" si="18"/>
        <v>56</v>
      </c>
      <c r="H109" s="40">
        <v>109</v>
      </c>
      <c r="I109" s="48">
        <f t="shared" si="19"/>
        <v>1.94642857142857</v>
      </c>
      <c r="J109" s="49">
        <f t="shared" si="20"/>
        <v>53</v>
      </c>
      <c r="K109" s="50">
        <v>0.5284</v>
      </c>
      <c r="L109" s="51" t="s">
        <v>346</v>
      </c>
      <c r="M109" s="52">
        <f t="shared" si="21"/>
        <v>0.0652</v>
      </c>
      <c r="N109" s="50">
        <v>0.363821678321678</v>
      </c>
      <c r="O109" s="51" t="s">
        <v>347</v>
      </c>
      <c r="P109" s="52">
        <f t="shared" si="22"/>
        <v>0.014978321678322</v>
      </c>
    </row>
    <row r="110" customHeight="1" spans="1:16">
      <c r="A110" s="37">
        <v>2595</v>
      </c>
      <c r="B110" s="37" t="s">
        <v>24</v>
      </c>
      <c r="C110" s="37" t="str">
        <f>VLOOKUP(A110,'[1]7.26系统后门店ID'!$D:$L,9,0)</f>
        <v>谭庆娟</v>
      </c>
      <c r="D110" s="37" t="s">
        <v>348</v>
      </c>
      <c r="E110" s="37">
        <v>5</v>
      </c>
      <c r="F110" s="41">
        <v>2.5</v>
      </c>
      <c r="G110" s="39">
        <f t="shared" si="18"/>
        <v>350</v>
      </c>
      <c r="H110" s="40">
        <v>470</v>
      </c>
      <c r="I110" s="48">
        <f t="shared" si="19"/>
        <v>1.34285714285714</v>
      </c>
      <c r="J110" s="49">
        <f t="shared" si="20"/>
        <v>120</v>
      </c>
      <c r="K110" s="50">
        <v>0.9</v>
      </c>
      <c r="L110" s="51" t="s">
        <v>349</v>
      </c>
      <c r="M110" s="52">
        <f t="shared" si="21"/>
        <v>-0.0272</v>
      </c>
      <c r="N110" s="50">
        <v>0.42</v>
      </c>
      <c r="O110" s="51" t="s">
        <v>350</v>
      </c>
      <c r="P110" s="52">
        <f t="shared" si="22"/>
        <v>-0.1128</v>
      </c>
    </row>
    <row r="111" customHeight="1" spans="1:18">
      <c r="A111" s="37">
        <v>2813</v>
      </c>
      <c r="B111" s="37" t="s">
        <v>24</v>
      </c>
      <c r="C111" s="37" t="str">
        <f>VLOOKUP(A111,'[1]7.26系统后门店ID'!$D:$L,9,0)</f>
        <v>谭庆娟</v>
      </c>
      <c r="D111" s="44" t="s">
        <v>351</v>
      </c>
      <c r="E111" s="37">
        <v>2</v>
      </c>
      <c r="F111" s="38">
        <v>2</v>
      </c>
      <c r="G111" s="45">
        <f t="shared" si="18"/>
        <v>112</v>
      </c>
      <c r="H111" s="42">
        <v>29</v>
      </c>
      <c r="I111" s="53">
        <f t="shared" si="19"/>
        <v>0.258928571428571</v>
      </c>
      <c r="J111" s="42">
        <f t="shared" si="20"/>
        <v>-83</v>
      </c>
      <c r="K111" s="54">
        <v>0.7347</v>
      </c>
      <c r="L111" s="54" t="s">
        <v>352</v>
      </c>
      <c r="M111" s="54">
        <f t="shared" si="21"/>
        <v>-0.078</v>
      </c>
      <c r="N111" s="54">
        <v>0.561142931937173</v>
      </c>
      <c r="O111" s="54" t="s">
        <v>353</v>
      </c>
      <c r="P111" s="54">
        <f t="shared" si="22"/>
        <v>-0.112042931937173</v>
      </c>
      <c r="Q111" s="2" t="s">
        <v>199</v>
      </c>
      <c r="R111" s="2"/>
    </row>
    <row r="112" customHeight="1" spans="1:16">
      <c r="A112" s="37">
        <v>2834</v>
      </c>
      <c r="B112" s="37" t="s">
        <v>24</v>
      </c>
      <c r="C112" s="37" t="str">
        <f>VLOOKUP(A112,'[1]7.26系统后门店ID'!$D:$L,9,0)</f>
        <v>谭庆娟</v>
      </c>
      <c r="D112" s="37" t="s">
        <v>354</v>
      </c>
      <c r="E112" s="37">
        <v>5</v>
      </c>
      <c r="F112" s="38">
        <v>1</v>
      </c>
      <c r="G112" s="39">
        <f t="shared" si="18"/>
        <v>140</v>
      </c>
      <c r="H112" s="40">
        <v>251</v>
      </c>
      <c r="I112" s="48">
        <f t="shared" si="19"/>
        <v>1.79285714285714</v>
      </c>
      <c r="J112" s="49">
        <f t="shared" si="20"/>
        <v>111</v>
      </c>
      <c r="K112" s="50">
        <v>0.6796</v>
      </c>
      <c r="L112" s="51" t="s">
        <v>355</v>
      </c>
      <c r="M112" s="52">
        <f t="shared" si="21"/>
        <v>0.0518000000000001</v>
      </c>
      <c r="N112" s="50">
        <v>0.351883340105648</v>
      </c>
      <c r="O112" s="51" t="s">
        <v>356</v>
      </c>
      <c r="P112" s="52">
        <f t="shared" si="22"/>
        <v>0.012516659894352</v>
      </c>
    </row>
    <row r="113" customHeight="1" spans="1:16">
      <c r="A113" s="37">
        <v>2791</v>
      </c>
      <c r="B113" s="37" t="s">
        <v>24</v>
      </c>
      <c r="C113" s="37" t="str">
        <f>VLOOKUP(A113,'[1]7.26系统后门店ID'!$D:$L,9,0)</f>
        <v>谭庆娟</v>
      </c>
      <c r="D113" s="37" t="s">
        <v>357</v>
      </c>
      <c r="E113" s="37">
        <v>2</v>
      </c>
      <c r="F113" s="38">
        <v>3</v>
      </c>
      <c r="G113" s="39">
        <f t="shared" si="18"/>
        <v>168</v>
      </c>
      <c r="H113" s="40">
        <v>137</v>
      </c>
      <c r="I113" s="48">
        <f t="shared" si="19"/>
        <v>0.81547619047619</v>
      </c>
      <c r="J113" s="49">
        <f t="shared" si="20"/>
        <v>-31</v>
      </c>
      <c r="K113" s="50">
        <v>0.4838</v>
      </c>
      <c r="L113" s="51" t="s">
        <v>358</v>
      </c>
      <c r="M113" s="52">
        <f t="shared" si="21"/>
        <v>0.133</v>
      </c>
      <c r="N113" s="50">
        <v>0.291849956024626</v>
      </c>
      <c r="O113" s="51" t="s">
        <v>359</v>
      </c>
      <c r="P113" s="52">
        <f t="shared" si="22"/>
        <v>0.011450043975374</v>
      </c>
    </row>
    <row r="114" customHeight="1" spans="1:16">
      <c r="A114" s="37">
        <v>2820</v>
      </c>
      <c r="B114" s="37" t="s">
        <v>24</v>
      </c>
      <c r="C114" s="37" t="str">
        <f>VLOOKUP(A114,'[1]7.26系统后门店ID'!$D:$L,9,0)</f>
        <v>谭庆娟</v>
      </c>
      <c r="D114" s="37" t="s">
        <v>360</v>
      </c>
      <c r="E114" s="37">
        <v>3</v>
      </c>
      <c r="F114" s="38">
        <v>2</v>
      </c>
      <c r="G114" s="39">
        <f t="shared" si="18"/>
        <v>168</v>
      </c>
      <c r="H114" s="40">
        <v>169</v>
      </c>
      <c r="I114" s="48">
        <f t="shared" si="19"/>
        <v>1.00595238095238</v>
      </c>
      <c r="J114" s="49">
        <f t="shared" si="20"/>
        <v>1</v>
      </c>
      <c r="K114" s="50">
        <v>0.634</v>
      </c>
      <c r="L114" s="51" t="s">
        <v>361</v>
      </c>
      <c r="M114" s="52">
        <f t="shared" si="21"/>
        <v>0.0476</v>
      </c>
      <c r="N114" s="50">
        <v>0.558124727218</v>
      </c>
      <c r="O114" s="51" t="s">
        <v>362</v>
      </c>
      <c r="P114" s="52">
        <f t="shared" si="22"/>
        <v>0.0652752727820001</v>
      </c>
    </row>
    <row r="115" customHeight="1" spans="1:16">
      <c r="A115" s="37">
        <v>102935</v>
      </c>
      <c r="B115" s="37" t="s">
        <v>24</v>
      </c>
      <c r="C115" s="37" t="str">
        <f>VLOOKUP(A115,'[1]7.26系统后门店ID'!$D:$L,9,0)</f>
        <v>谭庆娟</v>
      </c>
      <c r="D115" s="37" t="s">
        <v>363</v>
      </c>
      <c r="E115" s="37">
        <v>2</v>
      </c>
      <c r="F115" s="38">
        <v>2</v>
      </c>
      <c r="G115" s="39">
        <f t="shared" si="18"/>
        <v>112</v>
      </c>
      <c r="H115" s="40">
        <v>113</v>
      </c>
      <c r="I115" s="48">
        <f t="shared" si="19"/>
        <v>1.00892857142857</v>
      </c>
      <c r="J115" s="49">
        <f t="shared" si="20"/>
        <v>1</v>
      </c>
      <c r="K115" s="50">
        <v>0.7081</v>
      </c>
      <c r="L115" s="51" t="s">
        <v>364</v>
      </c>
      <c r="M115" s="52">
        <f t="shared" si="21"/>
        <v>-0.0397999999999999</v>
      </c>
      <c r="N115" s="50">
        <v>0.582127272727273</v>
      </c>
      <c r="O115" s="51" t="s">
        <v>365</v>
      </c>
      <c r="P115" s="52">
        <f t="shared" si="22"/>
        <v>-0.032227272727273</v>
      </c>
    </row>
    <row r="116" customHeight="1" spans="1:16">
      <c r="A116" s="37">
        <v>105910</v>
      </c>
      <c r="B116" s="37" t="s">
        <v>24</v>
      </c>
      <c r="C116" s="37" t="str">
        <f>VLOOKUP(A116,'[1]7.26系统后门店ID'!$D:$L,9,0)</f>
        <v>谭庆娟</v>
      </c>
      <c r="D116" s="37" t="s">
        <v>366</v>
      </c>
      <c r="E116" s="37">
        <v>2</v>
      </c>
      <c r="F116" s="38">
        <v>2</v>
      </c>
      <c r="G116" s="39">
        <f t="shared" si="18"/>
        <v>112</v>
      </c>
      <c r="H116" s="40">
        <v>123</v>
      </c>
      <c r="I116" s="48">
        <f t="shared" si="19"/>
        <v>1.09821428571429</v>
      </c>
      <c r="J116" s="49">
        <f t="shared" si="20"/>
        <v>11</v>
      </c>
      <c r="K116" s="50">
        <v>0.816</v>
      </c>
      <c r="L116" s="51" t="s">
        <v>367</v>
      </c>
      <c r="M116" s="52">
        <f t="shared" si="21"/>
        <v>-0.0414999999999999</v>
      </c>
      <c r="N116" s="50">
        <v>0.669026757704373</v>
      </c>
      <c r="O116" s="51" t="s">
        <v>368</v>
      </c>
      <c r="P116" s="52">
        <f t="shared" si="22"/>
        <v>-0.0336267577043731</v>
      </c>
    </row>
    <row r="117" customHeight="1" spans="1:16">
      <c r="A117" s="37">
        <v>106066</v>
      </c>
      <c r="B117" s="37" t="s">
        <v>24</v>
      </c>
      <c r="C117" s="37" t="str">
        <f>VLOOKUP(A117,'[1]7.26系统后门店ID'!$D:$L,9,0)</f>
        <v>谭庆娟</v>
      </c>
      <c r="D117" s="37" t="s">
        <v>369</v>
      </c>
      <c r="E117" s="37">
        <v>2</v>
      </c>
      <c r="F117" s="38">
        <v>2</v>
      </c>
      <c r="G117" s="39">
        <f t="shared" si="18"/>
        <v>112</v>
      </c>
      <c r="H117" s="40">
        <v>37</v>
      </c>
      <c r="I117" s="48">
        <f t="shared" si="19"/>
        <v>0.330357142857143</v>
      </c>
      <c r="J117" s="49">
        <f t="shared" si="20"/>
        <v>-75</v>
      </c>
      <c r="K117" s="50">
        <v>0.5061</v>
      </c>
      <c r="L117" s="51" t="s">
        <v>370</v>
      </c>
      <c r="M117" s="52">
        <f t="shared" si="21"/>
        <v>-0.0477</v>
      </c>
      <c r="N117" s="50">
        <v>0.332528232690484</v>
      </c>
      <c r="O117" s="51" t="s">
        <v>371</v>
      </c>
      <c r="P117" s="52">
        <f t="shared" si="22"/>
        <v>-0.028028232690484</v>
      </c>
    </row>
    <row r="118" customHeight="1" spans="1:16">
      <c r="A118" s="37">
        <v>106485</v>
      </c>
      <c r="B118" s="37" t="s">
        <v>24</v>
      </c>
      <c r="C118" s="37" t="str">
        <f>VLOOKUP(A118,'[1]7.26系统后门店ID'!$D:$L,9,0)</f>
        <v>谭庆娟</v>
      </c>
      <c r="D118" s="62" t="s">
        <v>372</v>
      </c>
      <c r="E118" s="37">
        <v>2</v>
      </c>
      <c r="F118" s="38">
        <v>1</v>
      </c>
      <c r="G118" s="39">
        <f t="shared" si="18"/>
        <v>56</v>
      </c>
      <c r="H118" s="40">
        <v>102</v>
      </c>
      <c r="I118" s="48">
        <f t="shared" si="19"/>
        <v>1.82142857142857</v>
      </c>
      <c r="J118" s="49">
        <f t="shared" si="20"/>
        <v>46</v>
      </c>
      <c r="K118" s="50">
        <v>0.5015</v>
      </c>
      <c r="L118" s="51" t="s">
        <v>373</v>
      </c>
      <c r="M118" s="52">
        <f t="shared" si="21"/>
        <v>0.2018</v>
      </c>
      <c r="N118" s="50">
        <v>0.40875761101876</v>
      </c>
      <c r="O118" s="51" t="s">
        <v>374</v>
      </c>
      <c r="P118" s="52">
        <f t="shared" si="22"/>
        <v>0.17754238898124</v>
      </c>
    </row>
    <row r="119" customHeight="1" spans="1:16">
      <c r="A119" s="37">
        <v>106865</v>
      </c>
      <c r="B119" s="37" t="s">
        <v>24</v>
      </c>
      <c r="C119" s="37" t="str">
        <f>VLOOKUP(A119,'[1]7.26系统后门店ID'!$D:$L,9,0)</f>
        <v>谭庆娟</v>
      </c>
      <c r="D119" s="37" t="s">
        <v>375</v>
      </c>
      <c r="E119" s="37">
        <v>2</v>
      </c>
      <c r="F119" s="38">
        <v>1</v>
      </c>
      <c r="G119" s="39">
        <f t="shared" si="18"/>
        <v>56</v>
      </c>
      <c r="H119" s="40">
        <v>81</v>
      </c>
      <c r="I119" s="48">
        <f t="shared" si="19"/>
        <v>1.44642857142857</v>
      </c>
      <c r="J119" s="49">
        <f t="shared" si="20"/>
        <v>25</v>
      </c>
      <c r="K119" s="50">
        <v>0.7314</v>
      </c>
      <c r="L119" s="51" t="s">
        <v>376</v>
      </c>
      <c r="M119" s="52">
        <f t="shared" si="21"/>
        <v>0.0831999999999999</v>
      </c>
      <c r="N119" s="50">
        <v>0.586538570084666</v>
      </c>
      <c r="O119" s="51" t="s">
        <v>377</v>
      </c>
      <c r="P119" s="52">
        <f t="shared" si="22"/>
        <v>0.078261429915334</v>
      </c>
    </row>
    <row r="120" customHeight="1" spans="1:16">
      <c r="A120" s="37">
        <v>113299</v>
      </c>
      <c r="B120" s="37" t="s">
        <v>24</v>
      </c>
      <c r="C120" s="37" t="str">
        <f>VLOOKUP(A120,'[1]7.26系统后门店ID'!$D:$L,9,0)</f>
        <v>谭庆娟</v>
      </c>
      <c r="D120" s="37" t="s">
        <v>378</v>
      </c>
      <c r="E120" s="37">
        <v>2</v>
      </c>
      <c r="F120" s="38">
        <v>2</v>
      </c>
      <c r="G120" s="39">
        <f t="shared" si="18"/>
        <v>112</v>
      </c>
      <c r="H120" s="40">
        <v>119</v>
      </c>
      <c r="I120" s="48">
        <f t="shared" si="19"/>
        <v>1.0625</v>
      </c>
      <c r="J120" s="49">
        <f t="shared" si="20"/>
        <v>7</v>
      </c>
      <c r="K120" s="50">
        <v>0.5006</v>
      </c>
      <c r="L120" s="51" t="s">
        <v>379</v>
      </c>
      <c r="M120" s="52">
        <f t="shared" si="21"/>
        <v>-0.00880000000000003</v>
      </c>
      <c r="N120" s="50">
        <v>0.396196898780787</v>
      </c>
      <c r="O120" s="51" t="s">
        <v>380</v>
      </c>
      <c r="P120" s="52">
        <f t="shared" si="22"/>
        <v>-0.026996898780787</v>
      </c>
    </row>
    <row r="121" customHeight="1" spans="1:16">
      <c r="A121" s="37">
        <v>114685</v>
      </c>
      <c r="B121" s="37" t="s">
        <v>24</v>
      </c>
      <c r="C121" s="37" t="str">
        <f>VLOOKUP(A121,'[1]7.26系统后门店ID'!$D:$L,9,0)</f>
        <v>谭庆娟</v>
      </c>
      <c r="D121" s="37" t="s">
        <v>381</v>
      </c>
      <c r="E121" s="37">
        <v>3</v>
      </c>
      <c r="F121" s="38">
        <v>3</v>
      </c>
      <c r="G121" s="39">
        <f t="shared" si="18"/>
        <v>252</v>
      </c>
      <c r="H121" s="40">
        <v>248</v>
      </c>
      <c r="I121" s="48">
        <f t="shared" si="19"/>
        <v>0.984126984126984</v>
      </c>
      <c r="J121" s="49">
        <f t="shared" si="20"/>
        <v>-4</v>
      </c>
      <c r="K121" s="50">
        <v>0.4243</v>
      </c>
      <c r="L121" s="51" t="s">
        <v>382</v>
      </c>
      <c r="M121" s="52">
        <f t="shared" si="21"/>
        <v>0.0539</v>
      </c>
      <c r="N121" s="50">
        <v>0.316019778310861</v>
      </c>
      <c r="O121" s="51" t="s">
        <v>383</v>
      </c>
      <c r="P121" s="52">
        <f t="shared" si="22"/>
        <v>-0.033519778310861</v>
      </c>
    </row>
    <row r="122" customHeight="1" spans="1:16">
      <c r="A122" s="37">
        <v>116482</v>
      </c>
      <c r="B122" s="37" t="s">
        <v>24</v>
      </c>
      <c r="C122" s="37" t="str">
        <f>VLOOKUP(A122,'[1]7.26系统后门店ID'!$D:$L,9,0)</f>
        <v>谭庆娟</v>
      </c>
      <c r="D122" s="37" t="s">
        <v>384</v>
      </c>
      <c r="E122" s="37">
        <v>2</v>
      </c>
      <c r="F122" s="38">
        <v>2</v>
      </c>
      <c r="G122" s="39">
        <f t="shared" si="18"/>
        <v>112</v>
      </c>
      <c r="H122" s="40">
        <v>178</v>
      </c>
      <c r="I122" s="48">
        <f t="shared" si="19"/>
        <v>1.58928571428571</v>
      </c>
      <c r="J122" s="49">
        <f t="shared" si="20"/>
        <v>66</v>
      </c>
      <c r="K122" s="50">
        <v>0.6401</v>
      </c>
      <c r="L122" s="51" t="s">
        <v>385</v>
      </c>
      <c r="M122" s="52">
        <f t="shared" si="21"/>
        <v>-0.0891999999999999</v>
      </c>
      <c r="N122" s="50">
        <v>0.438792900608519</v>
      </c>
      <c r="O122" s="51" t="s">
        <v>386</v>
      </c>
      <c r="P122" s="52">
        <f t="shared" si="22"/>
        <v>-0.044392900608519</v>
      </c>
    </row>
    <row r="123" customHeight="1" spans="1:16">
      <c r="A123" s="37">
        <v>2274</v>
      </c>
      <c r="B123" s="37" t="s">
        <v>24</v>
      </c>
      <c r="C123" s="37" t="str">
        <f>VLOOKUP(A123,'[1]7.26系统后门店ID'!$D:$L,9,0)</f>
        <v>谭庆娟</v>
      </c>
      <c r="D123" s="37" t="s">
        <v>387</v>
      </c>
      <c r="E123" s="37">
        <v>3</v>
      </c>
      <c r="F123" s="38">
        <v>1</v>
      </c>
      <c r="G123" s="39">
        <f t="shared" si="18"/>
        <v>84</v>
      </c>
      <c r="H123" s="40">
        <v>139</v>
      </c>
      <c r="I123" s="48">
        <f t="shared" si="19"/>
        <v>1.6547619047619</v>
      </c>
      <c r="J123" s="49">
        <f t="shared" si="20"/>
        <v>55</v>
      </c>
      <c r="K123" s="50">
        <v>0.6088</v>
      </c>
      <c r="L123" s="51" t="s">
        <v>388</v>
      </c>
      <c r="M123" s="52">
        <f t="shared" si="21"/>
        <v>-0.0751000000000001</v>
      </c>
      <c r="N123" s="50">
        <v>0.484058192090396</v>
      </c>
      <c r="O123" s="51" t="s">
        <v>389</v>
      </c>
      <c r="P123" s="52">
        <f t="shared" si="22"/>
        <v>-0.083258192090396</v>
      </c>
    </row>
    <row r="124" customHeight="1" spans="1:16">
      <c r="A124" s="37">
        <v>116919</v>
      </c>
      <c r="B124" s="37" t="s">
        <v>24</v>
      </c>
      <c r="C124" s="37" t="str">
        <f>VLOOKUP(A124,'[1]7.26系统后门店ID'!$D:$L,9,0)</f>
        <v>谭庆娟</v>
      </c>
      <c r="D124" s="37" t="s">
        <v>390</v>
      </c>
      <c r="E124" s="37">
        <v>1</v>
      </c>
      <c r="F124" s="38">
        <v>3</v>
      </c>
      <c r="G124" s="39">
        <f t="shared" si="18"/>
        <v>84</v>
      </c>
      <c r="H124" s="40">
        <v>280</v>
      </c>
      <c r="I124" s="48">
        <f t="shared" si="19"/>
        <v>3.33333333333333</v>
      </c>
      <c r="J124" s="49">
        <f t="shared" si="20"/>
        <v>196</v>
      </c>
      <c r="K124" s="50">
        <v>0.5699</v>
      </c>
      <c r="L124" s="51" t="s">
        <v>64</v>
      </c>
      <c r="M124" s="52">
        <f t="shared" si="21"/>
        <v>-0.0579999999999999</v>
      </c>
      <c r="N124" s="50">
        <v>0.367988200589971</v>
      </c>
      <c r="O124" s="51" t="s">
        <v>391</v>
      </c>
      <c r="P124" s="52">
        <f t="shared" si="22"/>
        <v>-0.011288200589971</v>
      </c>
    </row>
    <row r="125" customHeight="1" spans="1:16">
      <c r="A125" s="37">
        <v>117310</v>
      </c>
      <c r="B125" s="37" t="s">
        <v>24</v>
      </c>
      <c r="C125" s="37" t="str">
        <f>VLOOKUP(A125,'[1]7.26系统后门店ID'!$D:$L,9,0)</f>
        <v>谭庆娟</v>
      </c>
      <c r="D125" s="37" t="s">
        <v>392</v>
      </c>
      <c r="E125" s="37">
        <v>2</v>
      </c>
      <c r="F125" s="38">
        <v>1</v>
      </c>
      <c r="G125" s="39">
        <f t="shared" si="18"/>
        <v>56</v>
      </c>
      <c r="H125" s="40">
        <v>20</v>
      </c>
      <c r="I125" s="48">
        <f t="shared" si="19"/>
        <v>0.357142857142857</v>
      </c>
      <c r="J125" s="49">
        <f t="shared" si="20"/>
        <v>-36</v>
      </c>
      <c r="K125" s="50">
        <v>0.6648</v>
      </c>
      <c r="L125" s="51" t="s">
        <v>393</v>
      </c>
      <c r="M125" s="52">
        <f t="shared" si="21"/>
        <v>0.0681000000000002</v>
      </c>
      <c r="N125" s="50">
        <v>0.497966630552546</v>
      </c>
      <c r="O125" s="51" t="s">
        <v>394</v>
      </c>
      <c r="P125" s="52">
        <f t="shared" si="22"/>
        <v>0.057633369447454</v>
      </c>
    </row>
    <row r="126" customHeight="1" spans="1:16">
      <c r="A126" s="37">
        <v>119622</v>
      </c>
      <c r="B126" s="37" t="s">
        <v>24</v>
      </c>
      <c r="C126" s="37" t="str">
        <f>VLOOKUP(A126,'[1]7.26系统后门店ID'!$D:$L,9,0)</f>
        <v>谭庆娟</v>
      </c>
      <c r="D126" s="37" t="s">
        <v>395</v>
      </c>
      <c r="E126" s="37">
        <v>2</v>
      </c>
      <c r="F126" s="38">
        <v>1</v>
      </c>
      <c r="G126" s="39">
        <f t="shared" si="18"/>
        <v>56</v>
      </c>
      <c r="H126" s="40">
        <v>70</v>
      </c>
      <c r="I126" s="48">
        <f t="shared" si="19"/>
        <v>1.25</v>
      </c>
      <c r="J126" s="49">
        <f t="shared" si="20"/>
        <v>14</v>
      </c>
      <c r="K126" s="50">
        <v>0.7595</v>
      </c>
      <c r="L126" s="51" t="s">
        <v>396</v>
      </c>
      <c r="M126" s="52">
        <f t="shared" si="21"/>
        <v>0.00890000000000013</v>
      </c>
      <c r="N126" s="50">
        <v>0.617547540577376</v>
      </c>
      <c r="O126" s="51" t="s">
        <v>397</v>
      </c>
      <c r="P126" s="52">
        <f t="shared" si="22"/>
        <v>0.0161524594226239</v>
      </c>
    </row>
    <row r="127" customHeight="1" spans="1:16">
      <c r="A127" s="37">
        <v>2326</v>
      </c>
      <c r="B127" s="37" t="s">
        <v>24</v>
      </c>
      <c r="C127" s="37" t="str">
        <f>VLOOKUP(A127,'[1]7.26系统后门店ID'!$D:$L,9,0)</f>
        <v>谭庆娟</v>
      </c>
      <c r="D127" s="37" t="s">
        <v>398</v>
      </c>
      <c r="E127" s="37">
        <v>2</v>
      </c>
      <c r="F127" s="38">
        <v>1</v>
      </c>
      <c r="G127" s="39">
        <f t="shared" si="18"/>
        <v>56</v>
      </c>
      <c r="H127" s="40">
        <v>80</v>
      </c>
      <c r="I127" s="48">
        <f t="shared" si="19"/>
        <v>1.42857142857143</v>
      </c>
      <c r="J127" s="49">
        <f t="shared" si="20"/>
        <v>24</v>
      </c>
      <c r="K127" s="50">
        <v>0.7866</v>
      </c>
      <c r="L127" s="51" t="s">
        <v>399</v>
      </c>
      <c r="M127" s="52">
        <f t="shared" si="21"/>
        <v>-0.1388</v>
      </c>
      <c r="N127" s="50">
        <v>0.604193157482371</v>
      </c>
      <c r="O127" s="51" t="s">
        <v>400</v>
      </c>
      <c r="P127" s="52">
        <f t="shared" si="22"/>
        <v>-0.101293157482371</v>
      </c>
    </row>
    <row r="128" customHeight="1" spans="1:16">
      <c r="A128" s="37">
        <v>2839</v>
      </c>
      <c r="B128" s="37" t="s">
        <v>20</v>
      </c>
      <c r="C128" s="37" t="str">
        <f>VLOOKUP(A128,'[1]7.26系统后门店ID'!$D:$L,9,0)</f>
        <v>王燕丽</v>
      </c>
      <c r="D128" s="37" t="s">
        <v>401</v>
      </c>
      <c r="E128" s="37">
        <v>1</v>
      </c>
      <c r="F128" s="38">
        <v>2</v>
      </c>
      <c r="G128" s="39">
        <f t="shared" si="18"/>
        <v>56</v>
      </c>
      <c r="H128" s="40">
        <v>41</v>
      </c>
      <c r="I128" s="48">
        <f t="shared" si="19"/>
        <v>0.732142857142857</v>
      </c>
      <c r="J128" s="49">
        <f t="shared" si="20"/>
        <v>-15</v>
      </c>
      <c r="K128" s="50">
        <v>0.8653</v>
      </c>
      <c r="L128" s="51" t="s">
        <v>402</v>
      </c>
      <c r="M128" s="52">
        <f t="shared" si="21"/>
        <v>-0.0851999999999999</v>
      </c>
      <c r="N128" s="50">
        <v>0.727972482372085</v>
      </c>
      <c r="O128" s="51" t="s">
        <v>403</v>
      </c>
      <c r="P128" s="52">
        <f t="shared" si="22"/>
        <v>-0.064372482372085</v>
      </c>
    </row>
    <row r="129" customHeight="1" spans="1:16">
      <c r="A129" s="37">
        <v>2877</v>
      </c>
      <c r="B129" s="37" t="s">
        <v>20</v>
      </c>
      <c r="C129" s="37" t="str">
        <f>VLOOKUP(A129,'[1]7.26系统后门店ID'!$D:$L,9,0)</f>
        <v>王燕丽</v>
      </c>
      <c r="D129" s="37" t="s">
        <v>404</v>
      </c>
      <c r="E129" s="37">
        <v>3</v>
      </c>
      <c r="F129" s="38">
        <v>1</v>
      </c>
      <c r="G129" s="39">
        <f t="shared" si="18"/>
        <v>84</v>
      </c>
      <c r="H129" s="40">
        <v>120</v>
      </c>
      <c r="I129" s="48">
        <f t="shared" si="19"/>
        <v>1.42857142857143</v>
      </c>
      <c r="J129" s="49">
        <f t="shared" si="20"/>
        <v>36</v>
      </c>
      <c r="K129" s="50">
        <v>0.8381</v>
      </c>
      <c r="L129" s="51" t="s">
        <v>405</v>
      </c>
      <c r="M129" s="52">
        <f t="shared" si="21"/>
        <v>0.00759999999999994</v>
      </c>
      <c r="N129" s="50">
        <v>0.609409255079007</v>
      </c>
      <c r="O129" s="51" t="s">
        <v>406</v>
      </c>
      <c r="P129" s="52">
        <f t="shared" si="22"/>
        <v>0.0509907449209931</v>
      </c>
    </row>
    <row r="130" customHeight="1" spans="1:16">
      <c r="A130" s="37">
        <v>2876</v>
      </c>
      <c r="B130" s="37" t="s">
        <v>20</v>
      </c>
      <c r="C130" s="37" t="str">
        <f>VLOOKUP(A130,'[1]7.26系统后门店ID'!$D:$L,9,0)</f>
        <v>王燕丽</v>
      </c>
      <c r="D130" s="37" t="s">
        <v>407</v>
      </c>
      <c r="E130" s="37">
        <v>2</v>
      </c>
      <c r="F130" s="38">
        <v>1</v>
      </c>
      <c r="G130" s="39">
        <f t="shared" si="18"/>
        <v>56</v>
      </c>
      <c r="H130" s="40">
        <v>40</v>
      </c>
      <c r="I130" s="48">
        <f t="shared" si="19"/>
        <v>0.714285714285714</v>
      </c>
      <c r="J130" s="49">
        <f t="shared" si="20"/>
        <v>-16</v>
      </c>
      <c r="K130" s="50">
        <v>0.93</v>
      </c>
      <c r="L130" s="51" t="s">
        <v>408</v>
      </c>
      <c r="M130" s="52">
        <f t="shared" si="21"/>
        <v>0.00959999999999994</v>
      </c>
      <c r="N130" s="50">
        <v>0.92</v>
      </c>
      <c r="O130" s="51" t="s">
        <v>409</v>
      </c>
      <c r="P130" s="52">
        <f t="shared" si="22"/>
        <v>-0.0306999999999999</v>
      </c>
    </row>
    <row r="131" customHeight="1" spans="1:16">
      <c r="A131" s="37">
        <v>2715</v>
      </c>
      <c r="B131" s="37" t="s">
        <v>20</v>
      </c>
      <c r="C131" s="37" t="str">
        <f>VLOOKUP(A131,'[1]7.26系统后门店ID'!$D:$L,9,0)</f>
        <v>王燕丽</v>
      </c>
      <c r="D131" s="37" t="s">
        <v>410</v>
      </c>
      <c r="E131" s="37">
        <v>1</v>
      </c>
      <c r="F131" s="38">
        <v>2</v>
      </c>
      <c r="G131" s="39">
        <f t="shared" si="18"/>
        <v>56</v>
      </c>
      <c r="H131" s="40">
        <v>40</v>
      </c>
      <c r="I131" s="48">
        <f t="shared" si="19"/>
        <v>0.714285714285714</v>
      </c>
      <c r="J131" s="49">
        <f t="shared" si="20"/>
        <v>-16</v>
      </c>
      <c r="K131" s="50">
        <v>0.7983</v>
      </c>
      <c r="L131" s="51" t="s">
        <v>411</v>
      </c>
      <c r="M131" s="52">
        <f t="shared" si="21"/>
        <v>-0.1643</v>
      </c>
      <c r="N131" s="50">
        <v>0.593078835408293</v>
      </c>
      <c r="O131" s="51" t="s">
        <v>412</v>
      </c>
      <c r="P131" s="52">
        <f t="shared" si="22"/>
        <v>-0.089178835408293</v>
      </c>
    </row>
    <row r="132" customHeight="1" spans="1:16">
      <c r="A132" s="37">
        <v>2713</v>
      </c>
      <c r="B132" s="37" t="s">
        <v>20</v>
      </c>
      <c r="C132" s="37" t="str">
        <f>VLOOKUP(A132,'[1]7.26系统后门店ID'!$D:$L,9,0)</f>
        <v>王燕丽</v>
      </c>
      <c r="D132" s="37" t="s">
        <v>413</v>
      </c>
      <c r="E132" s="37">
        <v>2</v>
      </c>
      <c r="F132" s="38">
        <v>2</v>
      </c>
      <c r="G132" s="39">
        <f t="shared" si="18"/>
        <v>112</v>
      </c>
      <c r="H132" s="40">
        <v>73</v>
      </c>
      <c r="I132" s="48">
        <f t="shared" si="19"/>
        <v>0.651785714285714</v>
      </c>
      <c r="J132" s="49">
        <f t="shared" si="20"/>
        <v>-39</v>
      </c>
      <c r="K132" s="50">
        <v>0.5722</v>
      </c>
      <c r="L132" s="51" t="s">
        <v>414</v>
      </c>
      <c r="M132" s="52">
        <f t="shared" si="21"/>
        <v>-0.0176000000000001</v>
      </c>
      <c r="N132" s="50">
        <v>0.408288536187194</v>
      </c>
      <c r="O132" s="51" t="s">
        <v>415</v>
      </c>
      <c r="P132" s="52">
        <f t="shared" si="22"/>
        <v>-0.040788536187194</v>
      </c>
    </row>
    <row r="133" customHeight="1" spans="1:16">
      <c r="A133" s="37">
        <v>102567</v>
      </c>
      <c r="B133" s="37" t="s">
        <v>20</v>
      </c>
      <c r="C133" s="37" t="str">
        <f>VLOOKUP(A133,'[1]7.26系统后门店ID'!$D:$L,9,0)</f>
        <v>王燕丽</v>
      </c>
      <c r="D133" s="37" t="s">
        <v>416</v>
      </c>
      <c r="E133" s="37">
        <v>2</v>
      </c>
      <c r="F133" s="38">
        <v>1</v>
      </c>
      <c r="G133" s="39">
        <f t="shared" si="18"/>
        <v>56</v>
      </c>
      <c r="H133" s="40">
        <v>62</v>
      </c>
      <c r="I133" s="48">
        <f t="shared" si="19"/>
        <v>1.10714285714286</v>
      </c>
      <c r="J133" s="49">
        <f t="shared" si="20"/>
        <v>6</v>
      </c>
      <c r="K133" s="50">
        <v>0.7938</v>
      </c>
      <c r="L133" s="51" t="s">
        <v>417</v>
      </c>
      <c r="M133" s="52">
        <f t="shared" si="21"/>
        <v>-0.0428999999999999</v>
      </c>
      <c r="N133" s="50">
        <v>0.634414480991029</v>
      </c>
      <c r="O133" s="51" t="s">
        <v>418</v>
      </c>
      <c r="P133" s="52">
        <f t="shared" si="22"/>
        <v>-0.0129144809910291</v>
      </c>
    </row>
    <row r="134" customHeight="1" spans="1:16">
      <c r="A134" s="37">
        <v>108656</v>
      </c>
      <c r="B134" s="37" t="s">
        <v>20</v>
      </c>
      <c r="C134" s="37" t="str">
        <f>VLOOKUP(A134,'[1]7.26系统后门店ID'!$D:$L,9,0)</f>
        <v>王燕丽</v>
      </c>
      <c r="D134" s="37" t="s">
        <v>419</v>
      </c>
      <c r="E134" s="37">
        <v>2</v>
      </c>
      <c r="F134" s="38">
        <v>2</v>
      </c>
      <c r="G134" s="39">
        <f t="shared" si="18"/>
        <v>112</v>
      </c>
      <c r="H134" s="40">
        <v>180</v>
      </c>
      <c r="I134" s="48">
        <f t="shared" si="19"/>
        <v>1.60714285714286</v>
      </c>
      <c r="J134" s="49">
        <f t="shared" si="20"/>
        <v>68</v>
      </c>
      <c r="K134" s="50">
        <v>0.7046</v>
      </c>
      <c r="L134" s="51" t="s">
        <v>420</v>
      </c>
      <c r="M134" s="52">
        <f t="shared" si="21"/>
        <v>0.0169</v>
      </c>
      <c r="N134" s="50">
        <v>0.510657306136803</v>
      </c>
      <c r="O134" s="51" t="s">
        <v>421</v>
      </c>
      <c r="P134" s="52">
        <f t="shared" si="22"/>
        <v>-0.084757306136803</v>
      </c>
    </row>
    <row r="135" customHeight="1" spans="1:16">
      <c r="A135" s="37">
        <v>2904</v>
      </c>
      <c r="B135" s="37" t="s">
        <v>36</v>
      </c>
      <c r="C135" s="37" t="s">
        <v>422</v>
      </c>
      <c r="D135" s="37" t="s">
        <v>423</v>
      </c>
      <c r="E135" s="37">
        <v>2</v>
      </c>
      <c r="F135" s="38">
        <v>2</v>
      </c>
      <c r="G135" s="39">
        <f t="shared" si="18"/>
        <v>112</v>
      </c>
      <c r="H135" s="40">
        <v>54</v>
      </c>
      <c r="I135" s="48">
        <f t="shared" si="19"/>
        <v>0.482142857142857</v>
      </c>
      <c r="J135" s="49">
        <f t="shared" si="20"/>
        <v>-58</v>
      </c>
      <c r="K135" s="50">
        <v>0.9</v>
      </c>
      <c r="L135" s="51" t="s">
        <v>424</v>
      </c>
      <c r="M135" s="52">
        <f t="shared" si="21"/>
        <v>-0.1002</v>
      </c>
      <c r="N135" s="50">
        <v>0.8</v>
      </c>
      <c r="O135" s="51" t="s">
        <v>425</v>
      </c>
      <c r="P135" s="52">
        <f t="shared" si="22"/>
        <v>-0.2098</v>
      </c>
    </row>
    <row r="136" customHeight="1" spans="1:16">
      <c r="A136" s="37">
        <v>2901</v>
      </c>
      <c r="B136" s="37" t="s">
        <v>36</v>
      </c>
      <c r="C136" s="37" t="s">
        <v>422</v>
      </c>
      <c r="D136" s="37" t="s">
        <v>426</v>
      </c>
      <c r="E136" s="37">
        <v>2</v>
      </c>
      <c r="F136" s="38">
        <v>1</v>
      </c>
      <c r="G136" s="39">
        <f t="shared" si="18"/>
        <v>56</v>
      </c>
      <c r="H136" s="40">
        <v>55</v>
      </c>
      <c r="I136" s="48">
        <f t="shared" si="19"/>
        <v>0.982142857142857</v>
      </c>
      <c r="J136" s="49">
        <f t="shared" si="20"/>
        <v>-1</v>
      </c>
      <c r="K136" s="50">
        <v>0.7938</v>
      </c>
      <c r="L136" s="51" t="s">
        <v>427</v>
      </c>
      <c r="M136" s="52">
        <f t="shared" si="21"/>
        <v>-0.0394</v>
      </c>
      <c r="N136" s="50">
        <v>0.634715395381386</v>
      </c>
      <c r="O136" s="51" t="s">
        <v>418</v>
      </c>
      <c r="P136" s="52">
        <f t="shared" si="22"/>
        <v>-0.0132153953813861</v>
      </c>
    </row>
    <row r="137" customHeight="1" spans="1:16">
      <c r="A137" s="37">
        <v>2886</v>
      </c>
      <c r="B137" s="37" t="s">
        <v>36</v>
      </c>
      <c r="C137" s="37" t="s">
        <v>422</v>
      </c>
      <c r="D137" s="37" t="s">
        <v>428</v>
      </c>
      <c r="E137" s="37">
        <v>2</v>
      </c>
      <c r="F137" s="38">
        <v>1</v>
      </c>
      <c r="G137" s="39">
        <f t="shared" si="18"/>
        <v>56</v>
      </c>
      <c r="H137" s="40">
        <v>50</v>
      </c>
      <c r="I137" s="48">
        <f t="shared" si="19"/>
        <v>0.892857142857143</v>
      </c>
      <c r="J137" s="49">
        <f t="shared" si="20"/>
        <v>-6</v>
      </c>
      <c r="K137" s="50">
        <v>0.8061</v>
      </c>
      <c r="L137" s="51" t="s">
        <v>429</v>
      </c>
      <c r="M137" s="52">
        <f t="shared" si="21"/>
        <v>-0.0464</v>
      </c>
      <c r="N137" s="50">
        <v>0.597067434831885</v>
      </c>
      <c r="O137" s="51" t="s">
        <v>430</v>
      </c>
      <c r="P137" s="52">
        <f t="shared" si="22"/>
        <v>-0.016067434831885</v>
      </c>
    </row>
    <row r="138" customHeight="1" spans="1:16">
      <c r="A138" s="37">
        <v>2888</v>
      </c>
      <c r="B138" s="37" t="s">
        <v>36</v>
      </c>
      <c r="C138" s="37" t="s">
        <v>422</v>
      </c>
      <c r="D138" s="37" t="s">
        <v>431</v>
      </c>
      <c r="E138" s="37">
        <v>2</v>
      </c>
      <c r="F138" s="38">
        <v>1</v>
      </c>
      <c r="G138" s="39">
        <f t="shared" si="18"/>
        <v>56</v>
      </c>
      <c r="H138" s="40">
        <v>51</v>
      </c>
      <c r="I138" s="48">
        <f t="shared" si="19"/>
        <v>0.910714285714286</v>
      </c>
      <c r="J138" s="49">
        <f t="shared" si="20"/>
        <v>-5</v>
      </c>
      <c r="K138" s="50">
        <v>0.8123</v>
      </c>
      <c r="L138" s="51" t="s">
        <v>432</v>
      </c>
      <c r="M138" s="52">
        <f t="shared" si="21"/>
        <v>0.0145999999999999</v>
      </c>
      <c r="N138" s="50">
        <v>0.633464170365474</v>
      </c>
      <c r="O138" s="51" t="s">
        <v>433</v>
      </c>
      <c r="P138" s="52">
        <f t="shared" si="22"/>
        <v>0.049935829634526</v>
      </c>
    </row>
    <row r="139" customHeight="1" spans="1:16">
      <c r="A139" s="37">
        <v>2883</v>
      </c>
      <c r="B139" s="37" t="s">
        <v>36</v>
      </c>
      <c r="C139" s="37" t="s">
        <v>422</v>
      </c>
      <c r="D139" s="37" t="s">
        <v>434</v>
      </c>
      <c r="E139" s="37">
        <v>2</v>
      </c>
      <c r="F139" s="38">
        <v>1</v>
      </c>
      <c r="G139" s="39">
        <f t="shared" si="18"/>
        <v>56</v>
      </c>
      <c r="H139" s="40">
        <v>31</v>
      </c>
      <c r="I139" s="48">
        <f t="shared" si="19"/>
        <v>0.553571428571429</v>
      </c>
      <c r="J139" s="49">
        <f t="shared" si="20"/>
        <v>-25</v>
      </c>
      <c r="K139" s="50">
        <v>0.92</v>
      </c>
      <c r="L139" s="51" t="s">
        <v>285</v>
      </c>
      <c r="M139" s="52">
        <f t="shared" si="21"/>
        <v>-0.1314</v>
      </c>
      <c r="N139" s="50">
        <v>0.82</v>
      </c>
      <c r="O139" s="51" t="s">
        <v>435</v>
      </c>
      <c r="P139" s="52">
        <f t="shared" si="22"/>
        <v>-0.0406</v>
      </c>
    </row>
    <row r="140" customHeight="1" spans="1:16">
      <c r="A140" s="37">
        <v>2893</v>
      </c>
      <c r="B140" s="37" t="s">
        <v>36</v>
      </c>
      <c r="C140" s="37" t="s">
        <v>422</v>
      </c>
      <c r="D140" s="37" t="s">
        <v>436</v>
      </c>
      <c r="E140" s="37">
        <v>3</v>
      </c>
      <c r="F140" s="38">
        <v>1</v>
      </c>
      <c r="G140" s="39">
        <f t="shared" si="18"/>
        <v>84</v>
      </c>
      <c r="H140" s="40">
        <v>54</v>
      </c>
      <c r="I140" s="48">
        <f t="shared" si="19"/>
        <v>0.642857142857143</v>
      </c>
      <c r="J140" s="49">
        <f t="shared" si="20"/>
        <v>-30</v>
      </c>
      <c r="K140" s="50">
        <v>0.4402</v>
      </c>
      <c r="L140" s="51" t="s">
        <v>437</v>
      </c>
      <c r="M140" s="52">
        <f t="shared" si="21"/>
        <v>0.0293</v>
      </c>
      <c r="N140" s="50">
        <v>0.15929445624059</v>
      </c>
      <c r="O140" s="51" t="s">
        <v>438</v>
      </c>
      <c r="P140" s="52">
        <f t="shared" si="22"/>
        <v>0.03930554375941</v>
      </c>
    </row>
    <row r="141" customHeight="1" spans="1:16">
      <c r="A141" s="37">
        <v>110378</v>
      </c>
      <c r="B141" s="37" t="s">
        <v>36</v>
      </c>
      <c r="C141" s="37" t="s">
        <v>422</v>
      </c>
      <c r="D141" s="37" t="s">
        <v>439</v>
      </c>
      <c r="E141" s="37">
        <v>1</v>
      </c>
      <c r="F141" s="38">
        <v>2</v>
      </c>
      <c r="G141" s="39">
        <f t="shared" si="18"/>
        <v>56</v>
      </c>
      <c r="H141" s="40">
        <v>82</v>
      </c>
      <c r="I141" s="48">
        <f t="shared" si="19"/>
        <v>1.46428571428571</v>
      </c>
      <c r="J141" s="49">
        <f t="shared" si="20"/>
        <v>26</v>
      </c>
      <c r="K141" s="50">
        <v>0.7462</v>
      </c>
      <c r="L141" s="51" t="s">
        <v>440</v>
      </c>
      <c r="M141" s="52">
        <f t="shared" si="21"/>
        <v>-0.0357</v>
      </c>
      <c r="N141" s="50">
        <v>0.626633890214797</v>
      </c>
      <c r="O141" s="51" t="s">
        <v>441</v>
      </c>
      <c r="P141" s="52">
        <f t="shared" si="22"/>
        <v>-0.017833890214797</v>
      </c>
    </row>
  </sheetData>
  <autoFilter xmlns:etc="http://www.wps.cn/officeDocument/2017/etCustomData" ref="A1:AA141" etc:filterBottomFollowUsedRange="0">
    <extLst/>
  </autoFilter>
  <sortState ref="A2:S141">
    <sortCondition ref="C2:C14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0"/>
  <sheetViews>
    <sheetView tabSelected="1" workbookViewId="0">
      <selection activeCell="M6" sqref="M6"/>
    </sheetView>
  </sheetViews>
  <sheetFormatPr defaultColWidth="9" defaultRowHeight="13.5"/>
  <cols>
    <col min="1" max="1" width="4.625" customWidth="1"/>
    <col min="2" max="2" width="8.125" customWidth="1"/>
    <col min="3" max="3" width="12.625" customWidth="1"/>
    <col min="4" max="4" width="6.375" customWidth="1"/>
    <col min="5" max="5" width="8.125" customWidth="1"/>
    <col min="6" max="6" width="9.625" customWidth="1"/>
    <col min="7" max="7" width="18.125" customWidth="1"/>
    <col min="8" max="8" width="15.75" customWidth="1"/>
    <col min="9" max="9" width="15.625" customWidth="1"/>
    <col min="10" max="10" width="9.625" customWidth="1"/>
    <col min="11" max="11" width="14.375" customWidth="1"/>
    <col min="12" max="12" width="18.375" customWidth="1"/>
    <col min="13" max="13" width="29.375" customWidth="1"/>
    <col min="14" max="14" width="9.75" style="2" customWidth="1"/>
    <col min="15" max="15" width="31.125" customWidth="1"/>
  </cols>
  <sheetData>
    <row r="1" s="1" customFormat="1" ht="30" customHeight="1" spans="1:15">
      <c r="A1" s="3" t="s">
        <v>442</v>
      </c>
      <c r="B1" s="3" t="s">
        <v>1</v>
      </c>
      <c r="C1" s="3" t="s">
        <v>443</v>
      </c>
      <c r="D1" s="3" t="s">
        <v>0</v>
      </c>
      <c r="E1" s="3" t="s">
        <v>444</v>
      </c>
      <c r="F1" s="3" t="s">
        <v>445</v>
      </c>
      <c r="G1" s="4" t="s">
        <v>446</v>
      </c>
      <c r="H1" s="4" t="s">
        <v>447</v>
      </c>
      <c r="I1" s="4" t="s">
        <v>448</v>
      </c>
      <c r="J1" s="4" t="s">
        <v>9</v>
      </c>
      <c r="K1" s="4" t="s">
        <v>449</v>
      </c>
      <c r="L1" s="4" t="s">
        <v>450</v>
      </c>
      <c r="M1" s="4" t="s">
        <v>451</v>
      </c>
      <c r="N1" s="4" t="s">
        <v>8</v>
      </c>
      <c r="O1" s="4" t="s">
        <v>12</v>
      </c>
    </row>
    <row r="2" customFormat="1" ht="18" customHeight="1" spans="1:15">
      <c r="A2" s="5">
        <v>1</v>
      </c>
      <c r="B2" s="5" t="s">
        <v>24</v>
      </c>
      <c r="C2" s="5" t="s">
        <v>348</v>
      </c>
      <c r="D2" s="5">
        <v>2595</v>
      </c>
      <c r="E2" s="6" t="s">
        <v>452</v>
      </c>
      <c r="F2" s="5">
        <v>10613</v>
      </c>
      <c r="G2" s="7">
        <v>2.5</v>
      </c>
      <c r="H2" s="7">
        <f t="shared" ref="H2:H65" si="0">G2*28</f>
        <v>70</v>
      </c>
      <c r="I2" s="12">
        <v>45</v>
      </c>
      <c r="J2" s="12">
        <f>I2-H2</f>
        <v>-25</v>
      </c>
      <c r="K2" s="13">
        <f>VLOOKUP(D2,门店!A:I,9,0)</f>
        <v>1.34285714285714</v>
      </c>
      <c r="L2" s="12"/>
      <c r="M2" s="14"/>
      <c r="N2" s="15">
        <f>I2/H2</f>
        <v>0.642857142857143</v>
      </c>
      <c r="O2" s="7"/>
    </row>
    <row r="3" customFormat="1" ht="18" customHeight="1" spans="1:15">
      <c r="A3" s="5">
        <v>2</v>
      </c>
      <c r="B3" s="5" t="s">
        <v>24</v>
      </c>
      <c r="C3" s="5" t="s">
        <v>348</v>
      </c>
      <c r="D3" s="5">
        <v>2595</v>
      </c>
      <c r="E3" s="6" t="s">
        <v>453</v>
      </c>
      <c r="F3" s="5">
        <v>7107</v>
      </c>
      <c r="G3" s="7">
        <v>2.5</v>
      </c>
      <c r="H3" s="7">
        <f t="shared" si="0"/>
        <v>70</v>
      </c>
      <c r="I3" s="12">
        <v>21</v>
      </c>
      <c r="J3" s="12">
        <f t="shared" ref="J3:J66" si="1">I3-H3</f>
        <v>-49</v>
      </c>
      <c r="K3" s="13">
        <f>VLOOKUP(D3,门店!A:I,9,0)</f>
        <v>1.34285714285714</v>
      </c>
      <c r="L3" s="12"/>
      <c r="M3" s="14"/>
      <c r="N3" s="15">
        <f t="shared" ref="N3:N66" si="2">I3/H3</f>
        <v>0.3</v>
      </c>
      <c r="O3" s="7"/>
    </row>
    <row r="4" customFormat="1" ht="18" customHeight="1" spans="1:15">
      <c r="A4" s="5">
        <v>3</v>
      </c>
      <c r="B4" s="5" t="s">
        <v>24</v>
      </c>
      <c r="C4" s="5" t="s">
        <v>348</v>
      </c>
      <c r="D4" s="5">
        <v>2595</v>
      </c>
      <c r="E4" s="5" t="s">
        <v>454</v>
      </c>
      <c r="F4" s="5">
        <v>9563</v>
      </c>
      <c r="G4" s="7">
        <v>2.5</v>
      </c>
      <c r="H4" s="7">
        <f t="shared" si="0"/>
        <v>70</v>
      </c>
      <c r="I4" s="12">
        <v>53</v>
      </c>
      <c r="J4" s="12">
        <f t="shared" si="1"/>
        <v>-17</v>
      </c>
      <c r="K4" s="13">
        <f>VLOOKUP(D4,门店!A:I,9,0)</f>
        <v>1.34285714285714</v>
      </c>
      <c r="L4" s="12"/>
      <c r="M4" s="14"/>
      <c r="N4" s="15">
        <f t="shared" si="2"/>
        <v>0.757142857142857</v>
      </c>
      <c r="O4" s="7"/>
    </row>
    <row r="5" customFormat="1" ht="18" customHeight="1" spans="1:15">
      <c r="A5" s="5">
        <v>4</v>
      </c>
      <c r="B5" s="5" t="s">
        <v>24</v>
      </c>
      <c r="C5" s="5" t="s">
        <v>348</v>
      </c>
      <c r="D5" s="5">
        <v>2595</v>
      </c>
      <c r="E5" s="8" t="s">
        <v>455</v>
      </c>
      <c r="F5" s="5">
        <v>991137</v>
      </c>
      <c r="G5" s="7">
        <v>2.5</v>
      </c>
      <c r="H5" s="7">
        <f t="shared" si="0"/>
        <v>70</v>
      </c>
      <c r="I5" s="12">
        <v>30</v>
      </c>
      <c r="J5" s="12">
        <f t="shared" si="1"/>
        <v>-40</v>
      </c>
      <c r="K5" s="13">
        <f>VLOOKUP(D5,门店!A:I,9,0)</f>
        <v>1.34285714285714</v>
      </c>
      <c r="L5" s="12"/>
      <c r="M5" s="14"/>
      <c r="N5" s="15">
        <f t="shared" si="2"/>
        <v>0.428571428571429</v>
      </c>
      <c r="O5" s="7"/>
    </row>
    <row r="6" customFormat="1" ht="18" customHeight="1" spans="1:15">
      <c r="A6" s="5">
        <v>5</v>
      </c>
      <c r="B6" s="5" t="s">
        <v>24</v>
      </c>
      <c r="C6" s="5" t="s">
        <v>348</v>
      </c>
      <c r="D6" s="5">
        <v>2595</v>
      </c>
      <c r="E6" s="6" t="s">
        <v>456</v>
      </c>
      <c r="F6" s="5">
        <v>16079</v>
      </c>
      <c r="G6" s="7">
        <v>2.5</v>
      </c>
      <c r="H6" s="7">
        <f t="shared" si="0"/>
        <v>70</v>
      </c>
      <c r="I6" s="12">
        <v>2</v>
      </c>
      <c r="J6" s="12">
        <f t="shared" si="1"/>
        <v>-68</v>
      </c>
      <c r="K6" s="13">
        <f>VLOOKUP(D6,门店!A:I,9,0)</f>
        <v>1.34285714285714</v>
      </c>
      <c r="L6" s="12"/>
      <c r="M6" s="14"/>
      <c r="N6" s="15">
        <f t="shared" si="2"/>
        <v>0.0285714285714286</v>
      </c>
      <c r="O6" s="7"/>
    </row>
    <row r="7" customFormat="1" ht="18" customHeight="1" spans="1:15">
      <c r="A7" s="5">
        <v>6</v>
      </c>
      <c r="B7" s="5" t="s">
        <v>24</v>
      </c>
      <c r="C7" s="5" t="s">
        <v>363</v>
      </c>
      <c r="D7" s="5">
        <v>102935</v>
      </c>
      <c r="E7" s="5" t="s">
        <v>457</v>
      </c>
      <c r="F7" s="5">
        <v>10989</v>
      </c>
      <c r="G7" s="7">
        <v>2</v>
      </c>
      <c r="H7" s="7">
        <f t="shared" si="0"/>
        <v>56</v>
      </c>
      <c r="I7" s="12">
        <v>27</v>
      </c>
      <c r="J7" s="12">
        <f t="shared" si="1"/>
        <v>-29</v>
      </c>
      <c r="K7" s="13">
        <f>VLOOKUP(D7,门店!A:I,9,0)</f>
        <v>1.00892857142857</v>
      </c>
      <c r="L7" s="12"/>
      <c r="M7" s="14"/>
      <c r="N7" s="15">
        <f t="shared" si="2"/>
        <v>0.482142857142857</v>
      </c>
      <c r="O7" s="7"/>
    </row>
    <row r="8" customFormat="1" ht="18" customHeight="1" spans="1:15">
      <c r="A8" s="5">
        <v>7</v>
      </c>
      <c r="B8" s="5" t="s">
        <v>24</v>
      </c>
      <c r="C8" s="5" t="s">
        <v>363</v>
      </c>
      <c r="D8" s="5">
        <v>102935</v>
      </c>
      <c r="E8" s="5" t="s">
        <v>458</v>
      </c>
      <c r="F8" s="8">
        <v>28480</v>
      </c>
      <c r="G8" s="7">
        <v>2</v>
      </c>
      <c r="H8" s="7">
        <f t="shared" si="0"/>
        <v>56</v>
      </c>
      <c r="I8" s="12">
        <v>84</v>
      </c>
      <c r="J8" s="12">
        <f t="shared" si="1"/>
        <v>28</v>
      </c>
      <c r="K8" s="13">
        <f>VLOOKUP(D8,门店!A:I,9,0)</f>
        <v>1.00892857142857</v>
      </c>
      <c r="L8" s="16">
        <f>J8*0.5</f>
        <v>14</v>
      </c>
      <c r="M8" s="17"/>
      <c r="N8" s="15">
        <f t="shared" si="2"/>
        <v>1.5</v>
      </c>
      <c r="O8" s="7"/>
    </row>
    <row r="9" customFormat="1" ht="18" customHeight="1" spans="1:15">
      <c r="A9" s="5">
        <v>8</v>
      </c>
      <c r="B9" s="5" t="s">
        <v>24</v>
      </c>
      <c r="C9" s="5" t="s">
        <v>390</v>
      </c>
      <c r="D9" s="5">
        <v>116919</v>
      </c>
      <c r="E9" s="6" t="s">
        <v>459</v>
      </c>
      <c r="F9" s="5">
        <v>14436</v>
      </c>
      <c r="G9" s="7">
        <v>3</v>
      </c>
      <c r="H9" s="7">
        <f t="shared" si="0"/>
        <v>84</v>
      </c>
      <c r="I9" s="12">
        <v>194</v>
      </c>
      <c r="J9" s="12">
        <f t="shared" si="1"/>
        <v>110</v>
      </c>
      <c r="K9" s="13">
        <f>VLOOKUP(D9,门店!A:I,9,0)</f>
        <v>3.33333333333333</v>
      </c>
      <c r="L9" s="16">
        <v>20</v>
      </c>
      <c r="M9" s="17"/>
      <c r="N9" s="15">
        <f t="shared" si="2"/>
        <v>2.30952380952381</v>
      </c>
      <c r="O9" s="7"/>
    </row>
    <row r="10" customFormat="1" ht="18" customHeight="1" spans="1:15">
      <c r="A10" s="5">
        <v>9</v>
      </c>
      <c r="B10" s="5" t="s">
        <v>24</v>
      </c>
      <c r="C10" s="5" t="s">
        <v>369</v>
      </c>
      <c r="D10" s="5">
        <v>106066</v>
      </c>
      <c r="E10" s="5" t="s">
        <v>460</v>
      </c>
      <c r="F10" s="5">
        <v>9669</v>
      </c>
      <c r="G10" s="7">
        <v>2</v>
      </c>
      <c r="H10" s="7">
        <f t="shared" si="0"/>
        <v>56</v>
      </c>
      <c r="I10" s="12">
        <v>37</v>
      </c>
      <c r="J10" s="12">
        <f t="shared" si="1"/>
        <v>-19</v>
      </c>
      <c r="K10" s="18">
        <v>0.37</v>
      </c>
      <c r="L10" s="12"/>
      <c r="M10" s="19">
        <f>J10*1</f>
        <v>-19</v>
      </c>
      <c r="N10" s="15">
        <f t="shared" si="2"/>
        <v>0.660714285714286</v>
      </c>
      <c r="O10" s="7"/>
    </row>
    <row r="11" customFormat="1" ht="18" customHeight="1" spans="1:15">
      <c r="A11" s="5">
        <v>10</v>
      </c>
      <c r="B11" s="9" t="s">
        <v>24</v>
      </c>
      <c r="C11" s="10" t="s">
        <v>369</v>
      </c>
      <c r="D11" s="5">
        <v>106066</v>
      </c>
      <c r="E11" s="11" t="s">
        <v>461</v>
      </c>
      <c r="F11" s="5">
        <v>28388</v>
      </c>
      <c r="G11" s="7">
        <v>2</v>
      </c>
      <c r="H11" s="7">
        <f t="shared" si="0"/>
        <v>56</v>
      </c>
      <c r="I11" s="12">
        <v>0</v>
      </c>
      <c r="J11" s="12">
        <f t="shared" si="1"/>
        <v>-56</v>
      </c>
      <c r="K11" s="18">
        <v>0.37</v>
      </c>
      <c r="L11" s="12"/>
      <c r="M11" s="19">
        <v>-40</v>
      </c>
      <c r="N11" s="15">
        <f t="shared" si="2"/>
        <v>0</v>
      </c>
      <c r="O11" s="7"/>
    </row>
    <row r="12" customFormat="1" ht="18" customHeight="1" spans="1:15">
      <c r="A12" s="5">
        <v>11</v>
      </c>
      <c r="B12" s="5" t="s">
        <v>24</v>
      </c>
      <c r="C12" s="5" t="s">
        <v>357</v>
      </c>
      <c r="D12" s="5">
        <v>2791</v>
      </c>
      <c r="E12" s="6" t="s">
        <v>462</v>
      </c>
      <c r="F12" s="5">
        <v>11752</v>
      </c>
      <c r="G12" s="7">
        <v>3</v>
      </c>
      <c r="H12" s="7">
        <f t="shared" si="0"/>
        <v>84</v>
      </c>
      <c r="I12" s="12">
        <v>100</v>
      </c>
      <c r="J12" s="12">
        <f t="shared" si="1"/>
        <v>16</v>
      </c>
      <c r="K12" s="13">
        <f>VLOOKUP(D12,门店!A:I,9,0)</f>
        <v>0.81547619047619</v>
      </c>
      <c r="L12" s="16">
        <f>J12*0.5</f>
        <v>8</v>
      </c>
      <c r="M12" s="17"/>
      <c r="N12" s="15">
        <f t="shared" si="2"/>
        <v>1.19047619047619</v>
      </c>
      <c r="O12" s="7"/>
    </row>
    <row r="13" customFormat="1" ht="18" customHeight="1" spans="1:15">
      <c r="A13" s="5">
        <v>12</v>
      </c>
      <c r="B13" s="9" t="s">
        <v>24</v>
      </c>
      <c r="C13" s="10" t="s">
        <v>357</v>
      </c>
      <c r="D13" s="5">
        <v>2791</v>
      </c>
      <c r="E13" s="11" t="s">
        <v>463</v>
      </c>
      <c r="F13" s="5">
        <v>17152</v>
      </c>
      <c r="G13" s="7">
        <v>3</v>
      </c>
      <c r="H13" s="7">
        <f t="shared" si="0"/>
        <v>84</v>
      </c>
      <c r="I13" s="7">
        <v>59</v>
      </c>
      <c r="J13" s="12">
        <f t="shared" si="1"/>
        <v>-25</v>
      </c>
      <c r="K13" s="13">
        <f>VLOOKUP(D13,门店!A:I,9,0)</f>
        <v>0.81547619047619</v>
      </c>
      <c r="L13" s="12"/>
      <c r="M13" s="19">
        <f>J13*1</f>
        <v>-25</v>
      </c>
      <c r="N13" s="15">
        <f t="shared" si="2"/>
        <v>0.702380952380952</v>
      </c>
      <c r="O13" s="7"/>
    </row>
    <row r="14" customFormat="1" ht="18" customHeight="1" spans="1:15">
      <c r="A14" s="5">
        <v>13</v>
      </c>
      <c r="B14" s="5" t="s">
        <v>24</v>
      </c>
      <c r="C14" s="5" t="s">
        <v>375</v>
      </c>
      <c r="D14" s="5">
        <v>106865</v>
      </c>
      <c r="E14" s="6" t="s">
        <v>464</v>
      </c>
      <c r="F14" s="5">
        <v>10902</v>
      </c>
      <c r="G14" s="7">
        <v>1</v>
      </c>
      <c r="H14" s="7">
        <f t="shared" si="0"/>
        <v>28</v>
      </c>
      <c r="I14" s="12">
        <v>31</v>
      </c>
      <c r="J14" s="12">
        <f t="shared" si="1"/>
        <v>3</v>
      </c>
      <c r="K14" s="13">
        <f>VLOOKUP(D14,门店!A:I,9,0)</f>
        <v>1.44642857142857</v>
      </c>
      <c r="L14" s="16">
        <f>J14*0.5</f>
        <v>1.5</v>
      </c>
      <c r="M14" s="17"/>
      <c r="N14" s="15">
        <f t="shared" si="2"/>
        <v>1.10714285714286</v>
      </c>
      <c r="O14" s="7"/>
    </row>
    <row r="15" customFormat="1" ht="18" customHeight="1" spans="1:15">
      <c r="A15" s="5">
        <v>14</v>
      </c>
      <c r="B15" s="5" t="s">
        <v>24</v>
      </c>
      <c r="C15" s="5" t="s">
        <v>375</v>
      </c>
      <c r="D15" s="5">
        <v>106865</v>
      </c>
      <c r="E15" s="8" t="s">
        <v>465</v>
      </c>
      <c r="F15" s="8">
        <v>14303</v>
      </c>
      <c r="G15" s="7">
        <v>1</v>
      </c>
      <c r="H15" s="7">
        <f t="shared" si="0"/>
        <v>28</v>
      </c>
      <c r="I15" s="12">
        <v>28</v>
      </c>
      <c r="J15" s="12">
        <f t="shared" si="1"/>
        <v>0</v>
      </c>
      <c r="K15" s="13">
        <f>VLOOKUP(D15,门店!A:I,9,0)</f>
        <v>1.44642857142857</v>
      </c>
      <c r="L15" s="12"/>
      <c r="M15" s="17"/>
      <c r="N15" s="15">
        <f t="shared" si="2"/>
        <v>1</v>
      </c>
      <c r="O15" s="7"/>
    </row>
    <row r="16" customFormat="1" ht="18" customHeight="1" spans="1:15">
      <c r="A16" s="5">
        <v>15</v>
      </c>
      <c r="B16" s="5" t="s">
        <v>24</v>
      </c>
      <c r="C16" s="5" t="s">
        <v>395</v>
      </c>
      <c r="D16" s="5">
        <v>119622</v>
      </c>
      <c r="E16" s="6" t="s">
        <v>466</v>
      </c>
      <c r="F16" s="5">
        <v>12163</v>
      </c>
      <c r="G16" s="7">
        <v>1</v>
      </c>
      <c r="H16" s="7">
        <f t="shared" si="0"/>
        <v>28</v>
      </c>
      <c r="I16" s="12">
        <v>56</v>
      </c>
      <c r="J16" s="12">
        <f t="shared" si="1"/>
        <v>28</v>
      </c>
      <c r="K16" s="13">
        <f>VLOOKUP(D16,门店!A:I,9,0)</f>
        <v>1.25</v>
      </c>
      <c r="L16" s="16">
        <f>J16*0.5</f>
        <v>14</v>
      </c>
      <c r="M16" s="17"/>
      <c r="N16" s="15">
        <f t="shared" si="2"/>
        <v>2</v>
      </c>
      <c r="O16" s="7"/>
    </row>
    <row r="17" customFormat="1" ht="18" customHeight="1" spans="1:15">
      <c r="A17" s="5">
        <v>16</v>
      </c>
      <c r="B17" s="5" t="s">
        <v>24</v>
      </c>
      <c r="C17" s="5" t="s">
        <v>395</v>
      </c>
      <c r="D17" s="5">
        <v>119622</v>
      </c>
      <c r="E17" s="5" t="s">
        <v>467</v>
      </c>
      <c r="F17" s="5">
        <v>14453</v>
      </c>
      <c r="G17" s="7">
        <v>1</v>
      </c>
      <c r="H17" s="7">
        <f t="shared" si="0"/>
        <v>28</v>
      </c>
      <c r="I17" s="12">
        <v>26</v>
      </c>
      <c r="J17" s="12">
        <f t="shared" si="1"/>
        <v>-2</v>
      </c>
      <c r="K17" s="13">
        <f>VLOOKUP(D17,门店!A:I,9,0)</f>
        <v>1.25</v>
      </c>
      <c r="L17" s="12"/>
      <c r="M17" s="14"/>
      <c r="N17" s="15">
        <f t="shared" si="2"/>
        <v>0.928571428571429</v>
      </c>
      <c r="O17" s="7"/>
    </row>
    <row r="18" customFormat="1" ht="18" customHeight="1" spans="1:15">
      <c r="A18" s="5">
        <v>17</v>
      </c>
      <c r="B18" s="5" t="s">
        <v>24</v>
      </c>
      <c r="C18" s="5" t="s">
        <v>366</v>
      </c>
      <c r="D18" s="5">
        <v>105910</v>
      </c>
      <c r="E18" s="6" t="s">
        <v>468</v>
      </c>
      <c r="F18" s="5">
        <v>13199</v>
      </c>
      <c r="G18" s="7">
        <v>2</v>
      </c>
      <c r="H18" s="7">
        <f t="shared" si="0"/>
        <v>56</v>
      </c>
      <c r="I18" s="12">
        <v>104</v>
      </c>
      <c r="J18" s="12">
        <f t="shared" si="1"/>
        <v>48</v>
      </c>
      <c r="K18" s="13">
        <f>VLOOKUP(D18,门店!A:I,9,0)</f>
        <v>1.09821428571429</v>
      </c>
      <c r="L18" s="16">
        <v>20</v>
      </c>
      <c r="M18" s="17"/>
      <c r="N18" s="15">
        <f t="shared" si="2"/>
        <v>1.85714285714286</v>
      </c>
      <c r="O18" s="7"/>
    </row>
    <row r="19" customFormat="1" ht="18" customHeight="1" spans="1:15">
      <c r="A19" s="5">
        <v>18</v>
      </c>
      <c r="B19" s="5" t="s">
        <v>24</v>
      </c>
      <c r="C19" s="5" t="s">
        <v>366</v>
      </c>
      <c r="D19" s="5">
        <v>105910</v>
      </c>
      <c r="E19" s="5" t="s">
        <v>469</v>
      </c>
      <c r="F19" s="5">
        <v>12846</v>
      </c>
      <c r="G19" s="7">
        <v>2</v>
      </c>
      <c r="H19" s="7">
        <f t="shared" si="0"/>
        <v>56</v>
      </c>
      <c r="I19" s="12">
        <v>24</v>
      </c>
      <c r="J19" s="12">
        <f t="shared" si="1"/>
        <v>-32</v>
      </c>
      <c r="K19" s="13">
        <f>VLOOKUP(D19,门店!A:I,9,0)</f>
        <v>1.09821428571429</v>
      </c>
      <c r="L19" s="12"/>
      <c r="M19" s="14"/>
      <c r="N19" s="15">
        <f t="shared" si="2"/>
        <v>0.428571428571429</v>
      </c>
      <c r="O19" s="7"/>
    </row>
    <row r="20" customFormat="1" ht="18" customHeight="1" spans="1:15">
      <c r="A20" s="5">
        <v>19</v>
      </c>
      <c r="B20" s="5" t="s">
        <v>24</v>
      </c>
      <c r="C20" s="5" t="s">
        <v>381</v>
      </c>
      <c r="D20" s="5">
        <v>114685</v>
      </c>
      <c r="E20" s="6" t="s">
        <v>470</v>
      </c>
      <c r="F20" s="5">
        <v>4024</v>
      </c>
      <c r="G20" s="7">
        <v>3</v>
      </c>
      <c r="H20" s="7">
        <f t="shared" si="0"/>
        <v>84</v>
      </c>
      <c r="I20" s="12">
        <v>154</v>
      </c>
      <c r="J20" s="12">
        <f t="shared" si="1"/>
        <v>70</v>
      </c>
      <c r="K20" s="13">
        <f>VLOOKUP(D20,门店!A:I,9,0)</f>
        <v>0.984126984126984</v>
      </c>
      <c r="L20" s="16">
        <v>20</v>
      </c>
      <c r="M20" s="17"/>
      <c r="N20" s="15">
        <f t="shared" si="2"/>
        <v>1.83333333333333</v>
      </c>
      <c r="O20" s="7"/>
    </row>
    <row r="21" customFormat="1" ht="18" customHeight="1" spans="1:15">
      <c r="A21" s="5">
        <v>20</v>
      </c>
      <c r="B21" s="5" t="s">
        <v>24</v>
      </c>
      <c r="C21" s="5" t="s">
        <v>381</v>
      </c>
      <c r="D21" s="5">
        <v>114685</v>
      </c>
      <c r="E21" s="8" t="s">
        <v>471</v>
      </c>
      <c r="F21" s="5">
        <v>27822</v>
      </c>
      <c r="G21" s="7">
        <v>3</v>
      </c>
      <c r="H21" s="7">
        <f t="shared" si="0"/>
        <v>84</v>
      </c>
      <c r="I21" s="12">
        <v>8</v>
      </c>
      <c r="J21" s="12">
        <f t="shared" si="1"/>
        <v>-76</v>
      </c>
      <c r="K21" s="13">
        <f>VLOOKUP(D21,门店!A:I,9,0)</f>
        <v>0.984126984126984</v>
      </c>
      <c r="L21" s="12"/>
      <c r="M21" s="19"/>
      <c r="N21" s="15">
        <f t="shared" si="2"/>
        <v>0.0952380952380952</v>
      </c>
      <c r="O21" s="7"/>
    </row>
    <row r="22" customFormat="1" ht="18" customHeight="1" spans="1:15">
      <c r="A22" s="5">
        <v>21</v>
      </c>
      <c r="B22" s="5" t="s">
        <v>24</v>
      </c>
      <c r="C22" s="5" t="s">
        <v>381</v>
      </c>
      <c r="D22" s="5">
        <v>114685</v>
      </c>
      <c r="E22" s="6" t="s">
        <v>472</v>
      </c>
      <c r="F22" s="5">
        <v>15255</v>
      </c>
      <c r="G22" s="7">
        <v>3</v>
      </c>
      <c r="H22" s="7">
        <f t="shared" si="0"/>
        <v>84</v>
      </c>
      <c r="I22" s="12">
        <v>87</v>
      </c>
      <c r="J22" s="12">
        <f t="shared" si="1"/>
        <v>3</v>
      </c>
      <c r="K22" s="13">
        <f>VLOOKUP(D22,门店!A:I,9,0)</f>
        <v>0.984126984126984</v>
      </c>
      <c r="L22" s="16">
        <f>J22*0.5</f>
        <v>1.5</v>
      </c>
      <c r="M22" s="17"/>
      <c r="N22" s="15">
        <f t="shared" si="2"/>
        <v>1.03571428571429</v>
      </c>
      <c r="O22" s="7"/>
    </row>
    <row r="23" customFormat="1" ht="18" customHeight="1" spans="1:15">
      <c r="A23" s="5">
        <v>22</v>
      </c>
      <c r="B23" s="5" t="s">
        <v>24</v>
      </c>
      <c r="C23" s="5" t="s">
        <v>378</v>
      </c>
      <c r="D23" s="5">
        <v>113299</v>
      </c>
      <c r="E23" s="5" t="s">
        <v>473</v>
      </c>
      <c r="F23" s="5">
        <v>14429</v>
      </c>
      <c r="G23" s="7">
        <v>2</v>
      </c>
      <c r="H23" s="7">
        <f t="shared" si="0"/>
        <v>56</v>
      </c>
      <c r="I23" s="12">
        <v>41</v>
      </c>
      <c r="J23" s="12">
        <f t="shared" si="1"/>
        <v>-15</v>
      </c>
      <c r="K23" s="13">
        <f>VLOOKUP(D23,门店!A:I,9,0)</f>
        <v>1.0625</v>
      </c>
      <c r="L23" s="12"/>
      <c r="M23" s="14"/>
      <c r="N23" s="15">
        <f t="shared" si="2"/>
        <v>0.732142857142857</v>
      </c>
      <c r="O23" s="7"/>
    </row>
    <row r="24" customFormat="1" ht="18" customHeight="1" spans="1:15">
      <c r="A24" s="5">
        <v>23</v>
      </c>
      <c r="B24" s="5" t="s">
        <v>24</v>
      </c>
      <c r="C24" s="5" t="s">
        <v>378</v>
      </c>
      <c r="D24" s="5">
        <v>113299</v>
      </c>
      <c r="E24" s="5" t="s">
        <v>474</v>
      </c>
      <c r="F24" s="5">
        <v>14470</v>
      </c>
      <c r="G24" s="7">
        <v>2</v>
      </c>
      <c r="H24" s="7">
        <f t="shared" si="0"/>
        <v>56</v>
      </c>
      <c r="I24" s="12">
        <v>58</v>
      </c>
      <c r="J24" s="12">
        <f t="shared" si="1"/>
        <v>2</v>
      </c>
      <c r="K24" s="13">
        <f>VLOOKUP(D24,门店!A:I,9,0)</f>
        <v>1.0625</v>
      </c>
      <c r="L24" s="16">
        <f>J24*0.5</f>
        <v>1</v>
      </c>
      <c r="M24" s="17"/>
      <c r="N24" s="15">
        <f t="shared" si="2"/>
        <v>1.03571428571429</v>
      </c>
      <c r="O24" s="7"/>
    </row>
    <row r="25" customFormat="1" ht="18" customHeight="1" spans="1:15">
      <c r="A25" s="5">
        <v>24</v>
      </c>
      <c r="B25" s="5" t="s">
        <v>24</v>
      </c>
      <c r="C25" s="5" t="s">
        <v>372</v>
      </c>
      <c r="D25" s="5">
        <v>106485</v>
      </c>
      <c r="E25" s="8" t="s">
        <v>475</v>
      </c>
      <c r="F25" s="5">
        <v>28053</v>
      </c>
      <c r="G25" s="7">
        <v>1</v>
      </c>
      <c r="H25" s="7">
        <f t="shared" si="0"/>
        <v>28</v>
      </c>
      <c r="I25" s="12">
        <v>63</v>
      </c>
      <c r="J25" s="12">
        <f t="shared" si="1"/>
        <v>35</v>
      </c>
      <c r="K25" s="13">
        <f>VLOOKUP(D25,门店!A:I,9,0)</f>
        <v>1.82142857142857</v>
      </c>
      <c r="L25" s="16">
        <f>J25*0.5</f>
        <v>17.5</v>
      </c>
      <c r="M25" s="17"/>
      <c r="N25" s="15">
        <f t="shared" si="2"/>
        <v>2.25</v>
      </c>
      <c r="O25" s="7"/>
    </row>
    <row r="26" customFormat="1" ht="18" customHeight="1" spans="1:15">
      <c r="A26" s="5">
        <v>25</v>
      </c>
      <c r="B26" s="5" t="s">
        <v>24</v>
      </c>
      <c r="C26" s="5" t="s">
        <v>372</v>
      </c>
      <c r="D26" s="5">
        <v>106485</v>
      </c>
      <c r="E26" s="11" t="s">
        <v>476</v>
      </c>
      <c r="F26" s="5">
        <v>28391</v>
      </c>
      <c r="G26" s="7">
        <v>1</v>
      </c>
      <c r="H26" s="7">
        <f t="shared" si="0"/>
        <v>28</v>
      </c>
      <c r="I26" s="12">
        <v>20</v>
      </c>
      <c r="J26" s="12">
        <f t="shared" si="1"/>
        <v>-8</v>
      </c>
      <c r="K26" s="13">
        <f>VLOOKUP(D26,门店!A:I,9,0)</f>
        <v>1.82142857142857</v>
      </c>
      <c r="L26" s="12"/>
      <c r="M26" s="14"/>
      <c r="N26" s="15">
        <f t="shared" si="2"/>
        <v>0.714285714285714</v>
      </c>
      <c r="O26" s="7"/>
    </row>
    <row r="27" customFormat="1" ht="18" customHeight="1" spans="1:15">
      <c r="A27" s="5">
        <v>26</v>
      </c>
      <c r="B27" s="5" t="s">
        <v>24</v>
      </c>
      <c r="C27" s="5" t="s">
        <v>477</v>
      </c>
      <c r="D27" s="5">
        <v>2820</v>
      </c>
      <c r="E27" s="8" t="s">
        <v>478</v>
      </c>
      <c r="F27" s="5">
        <v>11620</v>
      </c>
      <c r="G27" s="7">
        <v>2</v>
      </c>
      <c r="H27" s="7">
        <f t="shared" si="0"/>
        <v>56</v>
      </c>
      <c r="I27" s="12">
        <v>60</v>
      </c>
      <c r="J27" s="12">
        <f t="shared" si="1"/>
        <v>4</v>
      </c>
      <c r="K27" s="13">
        <f>VLOOKUP(D27,门店!A:I,9,0)</f>
        <v>1.00595238095238</v>
      </c>
      <c r="L27" s="16">
        <f>J27*0.5</f>
        <v>2</v>
      </c>
      <c r="M27" s="17"/>
      <c r="N27" s="15">
        <f t="shared" si="2"/>
        <v>1.07142857142857</v>
      </c>
      <c r="O27" s="7"/>
    </row>
    <row r="28" customFormat="1" ht="18" customHeight="1" spans="1:15">
      <c r="A28" s="5">
        <v>27</v>
      </c>
      <c r="B28" s="5" t="s">
        <v>24</v>
      </c>
      <c r="C28" s="5" t="s">
        <v>477</v>
      </c>
      <c r="D28" s="5">
        <v>2820</v>
      </c>
      <c r="E28" s="5" t="s">
        <v>479</v>
      </c>
      <c r="F28" s="5">
        <v>9190</v>
      </c>
      <c r="G28" s="7">
        <v>2</v>
      </c>
      <c r="H28" s="7">
        <f t="shared" si="0"/>
        <v>56</v>
      </c>
      <c r="I28" s="12">
        <v>56</v>
      </c>
      <c r="J28" s="12">
        <f t="shared" si="1"/>
        <v>0</v>
      </c>
      <c r="K28" s="13">
        <f>VLOOKUP(D28,门店!A:I,9,0)</f>
        <v>1.00595238095238</v>
      </c>
      <c r="L28" s="12"/>
      <c r="M28" s="17"/>
      <c r="N28" s="15">
        <f t="shared" si="2"/>
        <v>1</v>
      </c>
      <c r="O28" s="7"/>
    </row>
    <row r="29" customFormat="1" ht="18" customHeight="1" spans="1:15">
      <c r="A29" s="5">
        <v>28</v>
      </c>
      <c r="B29" s="5" t="s">
        <v>24</v>
      </c>
      <c r="C29" s="5" t="s">
        <v>477</v>
      </c>
      <c r="D29" s="5">
        <v>2820</v>
      </c>
      <c r="E29" s="11" t="s">
        <v>480</v>
      </c>
      <c r="F29" s="5">
        <v>28394</v>
      </c>
      <c r="G29" s="7">
        <v>2</v>
      </c>
      <c r="H29" s="7">
        <f t="shared" si="0"/>
        <v>56</v>
      </c>
      <c r="I29" s="12">
        <v>44</v>
      </c>
      <c r="J29" s="12">
        <f t="shared" si="1"/>
        <v>-12</v>
      </c>
      <c r="K29" s="13">
        <f>VLOOKUP(D29,门店!A:I,9,0)</f>
        <v>1.00595238095238</v>
      </c>
      <c r="L29" s="12"/>
      <c r="M29" s="14"/>
      <c r="N29" s="15">
        <f t="shared" si="2"/>
        <v>0.785714285714286</v>
      </c>
      <c r="O29" s="7"/>
    </row>
    <row r="30" customFormat="1" ht="18" customHeight="1" spans="1:15">
      <c r="A30" s="5">
        <v>29</v>
      </c>
      <c r="B30" s="5" t="s">
        <v>24</v>
      </c>
      <c r="C30" s="5" t="s">
        <v>481</v>
      </c>
      <c r="D30" s="5">
        <v>2274</v>
      </c>
      <c r="E30" s="6" t="s">
        <v>482</v>
      </c>
      <c r="F30" s="5">
        <v>9308</v>
      </c>
      <c r="G30" s="7">
        <v>1</v>
      </c>
      <c r="H30" s="7">
        <f t="shared" si="0"/>
        <v>28</v>
      </c>
      <c r="I30" s="12">
        <v>80</v>
      </c>
      <c r="J30" s="12">
        <f t="shared" si="1"/>
        <v>52</v>
      </c>
      <c r="K30" s="13">
        <f>VLOOKUP(D30,门店!A:I,9,0)</f>
        <v>1.6547619047619</v>
      </c>
      <c r="L30" s="16">
        <v>20</v>
      </c>
      <c r="M30" s="17"/>
      <c r="N30" s="15">
        <f t="shared" si="2"/>
        <v>2.85714285714286</v>
      </c>
      <c r="O30" s="7"/>
    </row>
    <row r="31" customFormat="1" ht="18" customHeight="1" spans="1:15">
      <c r="A31" s="5">
        <v>30</v>
      </c>
      <c r="B31" s="5" t="s">
        <v>24</v>
      </c>
      <c r="C31" s="5" t="s">
        <v>481</v>
      </c>
      <c r="D31" s="5">
        <v>2274</v>
      </c>
      <c r="E31" s="8" t="s">
        <v>483</v>
      </c>
      <c r="F31" s="5">
        <v>27981</v>
      </c>
      <c r="G31" s="7">
        <v>1</v>
      </c>
      <c r="H31" s="7">
        <f t="shared" si="0"/>
        <v>28</v>
      </c>
      <c r="I31" s="12">
        <v>21</v>
      </c>
      <c r="J31" s="12">
        <f t="shared" si="1"/>
        <v>-7</v>
      </c>
      <c r="K31" s="13">
        <f>VLOOKUP(D31,门店!A:I,9,0)</f>
        <v>1.6547619047619</v>
      </c>
      <c r="L31" s="12"/>
      <c r="M31" s="14"/>
      <c r="N31" s="15">
        <f t="shared" si="2"/>
        <v>0.75</v>
      </c>
      <c r="O31" s="7"/>
    </row>
    <row r="32" customFormat="1" ht="18" customHeight="1" spans="1:15">
      <c r="A32" s="5">
        <v>31</v>
      </c>
      <c r="B32" s="5" t="s">
        <v>24</v>
      </c>
      <c r="C32" s="5" t="s">
        <v>481</v>
      </c>
      <c r="D32" s="5">
        <v>2274</v>
      </c>
      <c r="E32" s="11" t="s">
        <v>484</v>
      </c>
      <c r="F32" s="5">
        <v>28396</v>
      </c>
      <c r="G32" s="7">
        <v>1</v>
      </c>
      <c r="H32" s="7">
        <f t="shared" si="0"/>
        <v>28</v>
      </c>
      <c r="I32" s="12">
        <v>30</v>
      </c>
      <c r="J32" s="12">
        <f t="shared" si="1"/>
        <v>2</v>
      </c>
      <c r="K32" s="13">
        <f>VLOOKUP(D32,门店!A:I,9,0)</f>
        <v>1.6547619047619</v>
      </c>
      <c r="L32" s="16">
        <f t="shared" ref="L32:L37" si="3">J32*0.5</f>
        <v>1</v>
      </c>
      <c r="M32" s="17"/>
      <c r="N32" s="15">
        <f t="shared" si="2"/>
        <v>1.07142857142857</v>
      </c>
      <c r="O32" s="7"/>
    </row>
    <row r="33" customFormat="1" ht="18" customHeight="1" spans="1:15">
      <c r="A33" s="5">
        <v>32</v>
      </c>
      <c r="B33" s="5" t="s">
        <v>24</v>
      </c>
      <c r="C33" s="5" t="s">
        <v>354</v>
      </c>
      <c r="D33" s="5">
        <v>2834</v>
      </c>
      <c r="E33" s="5" t="s">
        <v>485</v>
      </c>
      <c r="F33" s="5">
        <v>12255</v>
      </c>
      <c r="G33" s="7">
        <v>1</v>
      </c>
      <c r="H33" s="7">
        <f t="shared" si="0"/>
        <v>28</v>
      </c>
      <c r="I33" s="12">
        <v>38</v>
      </c>
      <c r="J33" s="12">
        <f t="shared" si="1"/>
        <v>10</v>
      </c>
      <c r="K33" s="13">
        <f>VLOOKUP(D33,门店!A:I,9,0)</f>
        <v>1.79285714285714</v>
      </c>
      <c r="L33" s="16">
        <f t="shared" si="3"/>
        <v>5</v>
      </c>
      <c r="M33" s="17"/>
      <c r="N33" s="15">
        <f t="shared" si="2"/>
        <v>1.35714285714286</v>
      </c>
      <c r="O33" s="7"/>
    </row>
    <row r="34" customFormat="1" ht="18" customHeight="1" spans="1:15">
      <c r="A34" s="5">
        <v>33</v>
      </c>
      <c r="B34" s="5" t="s">
        <v>24</v>
      </c>
      <c r="C34" s="5" t="s">
        <v>354</v>
      </c>
      <c r="D34" s="5">
        <v>2834</v>
      </c>
      <c r="E34" s="5" t="s">
        <v>486</v>
      </c>
      <c r="F34" s="5">
        <v>6965</v>
      </c>
      <c r="G34" s="7">
        <v>1</v>
      </c>
      <c r="H34" s="7">
        <f t="shared" si="0"/>
        <v>28</v>
      </c>
      <c r="I34" s="12">
        <v>44</v>
      </c>
      <c r="J34" s="12">
        <f t="shared" si="1"/>
        <v>16</v>
      </c>
      <c r="K34" s="13">
        <f>VLOOKUP(D34,门店!A:I,9,0)</f>
        <v>1.79285714285714</v>
      </c>
      <c r="L34" s="16">
        <f t="shared" si="3"/>
        <v>8</v>
      </c>
      <c r="M34" s="17"/>
      <c r="N34" s="15">
        <f t="shared" si="2"/>
        <v>1.57142857142857</v>
      </c>
      <c r="O34" s="7"/>
    </row>
    <row r="35" customFormat="1" ht="18" customHeight="1" spans="1:15">
      <c r="A35" s="5">
        <v>34</v>
      </c>
      <c r="B35" s="5" t="s">
        <v>24</v>
      </c>
      <c r="C35" s="5" t="s">
        <v>354</v>
      </c>
      <c r="D35" s="5">
        <v>2834</v>
      </c>
      <c r="E35" s="8" t="s">
        <v>487</v>
      </c>
      <c r="F35" s="5">
        <v>27881</v>
      </c>
      <c r="G35" s="7">
        <v>1</v>
      </c>
      <c r="H35" s="7">
        <f t="shared" si="0"/>
        <v>28</v>
      </c>
      <c r="I35" s="12">
        <v>53</v>
      </c>
      <c r="J35" s="12">
        <f t="shared" si="1"/>
        <v>25</v>
      </c>
      <c r="K35" s="13">
        <f>VLOOKUP(D35,门店!A:I,9,0)</f>
        <v>1.79285714285714</v>
      </c>
      <c r="L35" s="16">
        <f t="shared" si="3"/>
        <v>12.5</v>
      </c>
      <c r="M35" s="17"/>
      <c r="N35" s="15">
        <f t="shared" si="2"/>
        <v>1.89285714285714</v>
      </c>
      <c r="O35" s="7"/>
    </row>
    <row r="36" customFormat="1" ht="18" customHeight="1" spans="1:15">
      <c r="A36" s="5">
        <v>35</v>
      </c>
      <c r="B36" s="5" t="s">
        <v>24</v>
      </c>
      <c r="C36" s="5" t="s">
        <v>354</v>
      </c>
      <c r="D36" s="5">
        <v>2834</v>
      </c>
      <c r="E36" s="8" t="s">
        <v>488</v>
      </c>
      <c r="F36" s="5">
        <v>990176</v>
      </c>
      <c r="G36" s="7">
        <v>1</v>
      </c>
      <c r="H36" s="7">
        <f t="shared" si="0"/>
        <v>28</v>
      </c>
      <c r="I36" s="12">
        <v>82</v>
      </c>
      <c r="J36" s="12">
        <f t="shared" si="1"/>
        <v>54</v>
      </c>
      <c r="K36" s="13">
        <f>VLOOKUP(D36,门店!A:I,9,0)</f>
        <v>1.79285714285714</v>
      </c>
      <c r="L36" s="16">
        <v>20</v>
      </c>
      <c r="M36" s="17"/>
      <c r="N36" s="15">
        <f t="shared" si="2"/>
        <v>2.92857142857143</v>
      </c>
      <c r="O36" s="7"/>
    </row>
    <row r="37" customFormat="1" ht="18" customHeight="1" spans="1:15">
      <c r="A37" s="5">
        <v>36</v>
      </c>
      <c r="B37" s="9" t="s">
        <v>24</v>
      </c>
      <c r="C37" s="11" t="s">
        <v>354</v>
      </c>
      <c r="D37" s="5">
        <v>2834</v>
      </c>
      <c r="E37" s="11" t="s">
        <v>489</v>
      </c>
      <c r="F37" s="5">
        <v>28395</v>
      </c>
      <c r="G37" s="7">
        <v>1</v>
      </c>
      <c r="H37" s="7">
        <f t="shared" si="0"/>
        <v>28</v>
      </c>
      <c r="I37" s="12">
        <v>34</v>
      </c>
      <c r="J37" s="12">
        <f t="shared" si="1"/>
        <v>6</v>
      </c>
      <c r="K37" s="13">
        <f>VLOOKUP(D37,门店!A:I,9,0)</f>
        <v>1.79285714285714</v>
      </c>
      <c r="L37" s="16">
        <f t="shared" si="3"/>
        <v>3</v>
      </c>
      <c r="M37" s="17"/>
      <c r="N37" s="15">
        <f t="shared" si="2"/>
        <v>1.21428571428571</v>
      </c>
      <c r="O37" s="7"/>
    </row>
    <row r="38" customFormat="1" ht="18" customHeight="1" spans="1:15">
      <c r="A38" s="5">
        <v>37</v>
      </c>
      <c r="B38" s="5" t="s">
        <v>24</v>
      </c>
      <c r="C38" s="5" t="s">
        <v>384</v>
      </c>
      <c r="D38" s="5">
        <v>116482</v>
      </c>
      <c r="E38" s="5" t="s">
        <v>490</v>
      </c>
      <c r="F38" s="5">
        <v>8386</v>
      </c>
      <c r="G38" s="7">
        <v>2</v>
      </c>
      <c r="H38" s="7">
        <f t="shared" si="0"/>
        <v>56</v>
      </c>
      <c r="I38" s="12">
        <v>50</v>
      </c>
      <c r="J38" s="12">
        <f t="shared" si="1"/>
        <v>-6</v>
      </c>
      <c r="K38" s="13">
        <f>VLOOKUP(D38,门店!A:I,9,0)</f>
        <v>1.58928571428571</v>
      </c>
      <c r="L38" s="12"/>
      <c r="M38" s="14"/>
      <c r="N38" s="15">
        <f t="shared" si="2"/>
        <v>0.892857142857143</v>
      </c>
      <c r="O38" s="7"/>
    </row>
    <row r="39" customFormat="1" ht="18" customHeight="1" spans="1:15">
      <c r="A39" s="5">
        <v>38</v>
      </c>
      <c r="B39" s="5" t="s">
        <v>24</v>
      </c>
      <c r="C39" s="5" t="s">
        <v>384</v>
      </c>
      <c r="D39" s="5">
        <v>116482</v>
      </c>
      <c r="E39" s="5" t="s">
        <v>491</v>
      </c>
      <c r="F39" s="5">
        <v>16120</v>
      </c>
      <c r="G39" s="7">
        <v>2</v>
      </c>
      <c r="H39" s="7">
        <f t="shared" si="0"/>
        <v>56</v>
      </c>
      <c r="I39" s="12">
        <v>129</v>
      </c>
      <c r="J39" s="12">
        <f t="shared" si="1"/>
        <v>73</v>
      </c>
      <c r="K39" s="13">
        <f>VLOOKUP(D39,门店!A:I,9,0)</f>
        <v>1.58928571428571</v>
      </c>
      <c r="L39" s="16">
        <v>20</v>
      </c>
      <c r="M39" s="17"/>
      <c r="N39" s="15">
        <f t="shared" si="2"/>
        <v>2.30357142857143</v>
      </c>
      <c r="O39" s="7"/>
    </row>
    <row r="40" customFormat="1" ht="18" customHeight="1" spans="1:15">
      <c r="A40" s="5">
        <v>39</v>
      </c>
      <c r="B40" s="5" t="s">
        <v>24</v>
      </c>
      <c r="C40" s="5" t="s">
        <v>492</v>
      </c>
      <c r="D40" s="5">
        <v>2813</v>
      </c>
      <c r="E40" s="5" t="s">
        <v>493</v>
      </c>
      <c r="F40" s="5">
        <v>12225</v>
      </c>
      <c r="G40" s="7">
        <v>2</v>
      </c>
      <c r="H40" s="7">
        <f t="shared" si="0"/>
        <v>56</v>
      </c>
      <c r="I40" s="7">
        <v>50</v>
      </c>
      <c r="J40" s="12">
        <f t="shared" si="1"/>
        <v>-6</v>
      </c>
      <c r="K40" s="13">
        <f>VLOOKUP(D40,门店!A:I,9,0)</f>
        <v>0.258928571428571</v>
      </c>
      <c r="L40" s="12"/>
      <c r="M40" s="19">
        <f>J40*1</f>
        <v>-6</v>
      </c>
      <c r="N40" s="15">
        <f t="shared" si="2"/>
        <v>0.892857142857143</v>
      </c>
      <c r="O40" s="7"/>
    </row>
    <row r="41" customFormat="1" ht="18" customHeight="1" spans="1:15">
      <c r="A41" s="5">
        <v>40</v>
      </c>
      <c r="B41" s="5" t="s">
        <v>24</v>
      </c>
      <c r="C41" s="5" t="s">
        <v>492</v>
      </c>
      <c r="D41" s="5">
        <v>2813</v>
      </c>
      <c r="E41" s="5" t="s">
        <v>494</v>
      </c>
      <c r="F41" s="5">
        <v>12937</v>
      </c>
      <c r="G41" s="7">
        <v>2</v>
      </c>
      <c r="H41" s="7">
        <f t="shared" si="0"/>
        <v>56</v>
      </c>
      <c r="I41" s="12">
        <v>29</v>
      </c>
      <c r="J41" s="12">
        <f t="shared" si="1"/>
        <v>-27</v>
      </c>
      <c r="K41" s="13">
        <f>VLOOKUP(D41,门店!A:I,9,0)</f>
        <v>0.258928571428571</v>
      </c>
      <c r="L41" s="12"/>
      <c r="M41" s="19">
        <f>J41*1</f>
        <v>-27</v>
      </c>
      <c r="N41" s="15">
        <f t="shared" si="2"/>
        <v>0.517857142857143</v>
      </c>
      <c r="O41" s="7"/>
    </row>
    <row r="42" customFormat="1" ht="18" customHeight="1" spans="1:15">
      <c r="A42" s="5">
        <v>41</v>
      </c>
      <c r="B42" s="5" t="s">
        <v>24</v>
      </c>
      <c r="C42" s="5" t="s">
        <v>398</v>
      </c>
      <c r="D42" s="5">
        <v>2326</v>
      </c>
      <c r="E42" s="8" t="s">
        <v>495</v>
      </c>
      <c r="F42" s="5">
        <v>10949</v>
      </c>
      <c r="G42" s="7">
        <v>1</v>
      </c>
      <c r="H42" s="7">
        <f t="shared" si="0"/>
        <v>28</v>
      </c>
      <c r="I42" s="12">
        <v>39</v>
      </c>
      <c r="J42" s="12">
        <f t="shared" si="1"/>
        <v>11</v>
      </c>
      <c r="K42" s="13">
        <f>VLOOKUP(D42,门店!A:I,9,0)</f>
        <v>1.42857142857143</v>
      </c>
      <c r="L42" s="16">
        <f>J42*0.5</f>
        <v>5.5</v>
      </c>
      <c r="M42" s="17"/>
      <c r="N42" s="15">
        <f t="shared" si="2"/>
        <v>1.39285714285714</v>
      </c>
      <c r="O42" s="7"/>
    </row>
    <row r="43" customFormat="1" ht="18" customHeight="1" spans="1:15">
      <c r="A43" s="5">
        <v>42</v>
      </c>
      <c r="B43" s="5" t="s">
        <v>24</v>
      </c>
      <c r="C43" s="5" t="s">
        <v>398</v>
      </c>
      <c r="D43" s="5">
        <v>2326</v>
      </c>
      <c r="E43" s="8" t="s">
        <v>496</v>
      </c>
      <c r="F43" s="5">
        <v>26639</v>
      </c>
      <c r="G43" s="7">
        <v>1</v>
      </c>
      <c r="H43" s="7">
        <f t="shared" si="0"/>
        <v>28</v>
      </c>
      <c r="I43" s="12">
        <v>19</v>
      </c>
      <c r="J43" s="12">
        <f t="shared" si="1"/>
        <v>-9</v>
      </c>
      <c r="K43" s="13">
        <f>VLOOKUP(D43,门店!A:I,9,0)</f>
        <v>1.42857142857143</v>
      </c>
      <c r="L43" s="12"/>
      <c r="M43" s="14"/>
      <c r="N43" s="15">
        <f t="shared" si="2"/>
        <v>0.678571428571429</v>
      </c>
      <c r="O43" s="7"/>
    </row>
    <row r="44" customFormat="1" ht="18" customHeight="1" spans="1:15">
      <c r="A44" s="5">
        <v>43</v>
      </c>
      <c r="B44" s="5" t="s">
        <v>24</v>
      </c>
      <c r="C44" s="5" t="s">
        <v>392</v>
      </c>
      <c r="D44" s="5">
        <v>117310</v>
      </c>
      <c r="E44" s="6" t="s">
        <v>497</v>
      </c>
      <c r="F44" s="5">
        <v>16062</v>
      </c>
      <c r="G44" s="7">
        <v>1</v>
      </c>
      <c r="H44" s="7">
        <f t="shared" si="0"/>
        <v>28</v>
      </c>
      <c r="I44" s="12">
        <v>31</v>
      </c>
      <c r="J44" s="12">
        <f t="shared" si="1"/>
        <v>3</v>
      </c>
      <c r="K44" s="13">
        <f>VLOOKUP(D44,门店!A:I,9,0)</f>
        <v>0.357142857142857</v>
      </c>
      <c r="L44" s="16">
        <f>J44*0.5</f>
        <v>1.5</v>
      </c>
      <c r="M44" s="17"/>
      <c r="N44" s="15">
        <f t="shared" si="2"/>
        <v>1.10714285714286</v>
      </c>
      <c r="O44" s="7"/>
    </row>
    <row r="45" customFormat="1" ht="18" customHeight="1" spans="1:15">
      <c r="A45" s="5">
        <v>44</v>
      </c>
      <c r="B45" s="5" t="s">
        <v>24</v>
      </c>
      <c r="C45" s="5" t="s">
        <v>392</v>
      </c>
      <c r="D45" s="5">
        <v>117310</v>
      </c>
      <c r="E45" s="11" t="s">
        <v>498</v>
      </c>
      <c r="F45" s="5">
        <v>17149</v>
      </c>
      <c r="G45" s="7">
        <v>1</v>
      </c>
      <c r="H45" s="7">
        <f t="shared" si="0"/>
        <v>28</v>
      </c>
      <c r="I45" s="12">
        <v>36</v>
      </c>
      <c r="J45" s="12">
        <f t="shared" si="1"/>
        <v>8</v>
      </c>
      <c r="K45" s="13">
        <f>VLOOKUP(D45,门店!A:I,9,0)</f>
        <v>0.357142857142857</v>
      </c>
      <c r="L45" s="16">
        <f>J45*0.5</f>
        <v>4</v>
      </c>
      <c r="M45" s="17"/>
      <c r="N45" s="15">
        <f t="shared" si="2"/>
        <v>1.28571428571429</v>
      </c>
      <c r="O45" s="7"/>
    </row>
    <row r="46" customFormat="1" ht="18" customHeight="1" spans="1:15">
      <c r="A46" s="5">
        <v>45</v>
      </c>
      <c r="B46" s="5" t="s">
        <v>28</v>
      </c>
      <c r="C46" s="5" t="s">
        <v>290</v>
      </c>
      <c r="D46" s="5">
        <v>2512</v>
      </c>
      <c r="E46" s="6" t="s">
        <v>499</v>
      </c>
      <c r="F46" s="5">
        <v>6303</v>
      </c>
      <c r="G46" s="7">
        <v>2</v>
      </c>
      <c r="H46" s="7">
        <f t="shared" si="0"/>
        <v>56</v>
      </c>
      <c r="I46" s="12">
        <v>72</v>
      </c>
      <c r="J46" s="12">
        <f t="shared" si="1"/>
        <v>16</v>
      </c>
      <c r="K46" s="13">
        <f>VLOOKUP(D46,门店!A:I,9,0)</f>
        <v>0.790178571428571</v>
      </c>
      <c r="L46" s="16">
        <f>J46*0.5</f>
        <v>8</v>
      </c>
      <c r="M46" s="17"/>
      <c r="N46" s="15">
        <f t="shared" si="2"/>
        <v>1.28571428571429</v>
      </c>
      <c r="O46" s="7"/>
    </row>
    <row r="47" customFormat="1" ht="18" customHeight="1" spans="1:15">
      <c r="A47" s="5">
        <v>46</v>
      </c>
      <c r="B47" s="5" t="s">
        <v>28</v>
      </c>
      <c r="C47" s="5" t="s">
        <v>290</v>
      </c>
      <c r="D47" s="5">
        <v>2512</v>
      </c>
      <c r="E47" s="6" t="s">
        <v>500</v>
      </c>
      <c r="F47" s="5">
        <v>7046</v>
      </c>
      <c r="G47" s="7">
        <v>2</v>
      </c>
      <c r="H47" s="7">
        <f t="shared" si="0"/>
        <v>56</v>
      </c>
      <c r="I47" s="12">
        <v>61</v>
      </c>
      <c r="J47" s="12">
        <f t="shared" si="1"/>
        <v>5</v>
      </c>
      <c r="K47" s="13">
        <f>VLOOKUP(D47,门店!A:I,9,0)</f>
        <v>0.790178571428571</v>
      </c>
      <c r="L47" s="16">
        <f>J47*0.5</f>
        <v>2.5</v>
      </c>
      <c r="M47" s="17"/>
      <c r="N47" s="15">
        <f t="shared" si="2"/>
        <v>1.08928571428571</v>
      </c>
      <c r="O47" s="7"/>
    </row>
    <row r="48" customFormat="1" ht="18" customHeight="1" spans="1:15">
      <c r="A48" s="5">
        <v>47</v>
      </c>
      <c r="B48" s="5" t="s">
        <v>28</v>
      </c>
      <c r="C48" s="5" t="s">
        <v>290</v>
      </c>
      <c r="D48" s="5">
        <v>2512</v>
      </c>
      <c r="E48" s="6" t="s">
        <v>501</v>
      </c>
      <c r="F48" s="5">
        <v>15049</v>
      </c>
      <c r="G48" s="7">
        <v>2</v>
      </c>
      <c r="H48" s="7">
        <f t="shared" si="0"/>
        <v>56</v>
      </c>
      <c r="I48" s="12">
        <v>24</v>
      </c>
      <c r="J48" s="12">
        <f t="shared" si="1"/>
        <v>-32</v>
      </c>
      <c r="K48" s="13">
        <f>VLOOKUP(D48,门店!A:I,9,0)</f>
        <v>0.790178571428571</v>
      </c>
      <c r="L48" s="12"/>
      <c r="M48" s="19">
        <f>J48*1</f>
        <v>-32</v>
      </c>
      <c r="N48" s="15">
        <f t="shared" si="2"/>
        <v>0.428571428571429</v>
      </c>
      <c r="O48" s="7"/>
    </row>
    <row r="49" customFormat="1" ht="18" customHeight="1" spans="1:15">
      <c r="A49" s="5">
        <v>48</v>
      </c>
      <c r="B49" s="5" t="s">
        <v>28</v>
      </c>
      <c r="C49" s="5" t="s">
        <v>290</v>
      </c>
      <c r="D49" s="5">
        <v>2512</v>
      </c>
      <c r="E49" s="6" t="s">
        <v>502</v>
      </c>
      <c r="F49" s="5">
        <v>10205</v>
      </c>
      <c r="G49" s="7">
        <v>2</v>
      </c>
      <c r="H49" s="7">
        <f t="shared" si="0"/>
        <v>56</v>
      </c>
      <c r="I49" s="12">
        <v>47</v>
      </c>
      <c r="J49" s="12">
        <f t="shared" si="1"/>
        <v>-9</v>
      </c>
      <c r="K49" s="13">
        <f>VLOOKUP(D49,门店!A:I,9,0)</f>
        <v>0.790178571428571</v>
      </c>
      <c r="L49" s="12"/>
      <c r="M49" s="19">
        <f>J49*1</f>
        <v>-9</v>
      </c>
      <c r="N49" s="15">
        <f t="shared" si="2"/>
        <v>0.839285714285714</v>
      </c>
      <c r="O49" s="7"/>
    </row>
    <row r="50" customFormat="1" ht="18" customHeight="1" spans="1:15">
      <c r="A50" s="5">
        <v>49</v>
      </c>
      <c r="B50" s="5" t="s">
        <v>28</v>
      </c>
      <c r="C50" s="5" t="s">
        <v>312</v>
      </c>
      <c r="D50" s="5">
        <v>103199</v>
      </c>
      <c r="E50" s="6" t="s">
        <v>503</v>
      </c>
      <c r="F50" s="5">
        <v>14339</v>
      </c>
      <c r="G50" s="7">
        <v>3</v>
      </c>
      <c r="H50" s="7">
        <f t="shared" si="0"/>
        <v>84</v>
      </c>
      <c r="I50" s="12">
        <v>21</v>
      </c>
      <c r="J50" s="12">
        <f t="shared" si="1"/>
        <v>-63</v>
      </c>
      <c r="K50" s="13">
        <f>VLOOKUP(D50,门店!A:I,9,0)</f>
        <v>0.904761904761905</v>
      </c>
      <c r="L50" s="12"/>
      <c r="M50" s="19"/>
      <c r="N50" s="15">
        <f t="shared" si="2"/>
        <v>0.25</v>
      </c>
      <c r="O50" s="7"/>
    </row>
    <row r="51" customFormat="1" ht="18" customHeight="1" spans="1:15">
      <c r="A51" s="5">
        <v>50</v>
      </c>
      <c r="B51" s="5" t="s">
        <v>28</v>
      </c>
      <c r="C51" s="5" t="s">
        <v>330</v>
      </c>
      <c r="D51" s="5">
        <v>119262</v>
      </c>
      <c r="E51" s="6" t="s">
        <v>504</v>
      </c>
      <c r="F51" s="5">
        <v>15297</v>
      </c>
      <c r="G51" s="7">
        <v>1</v>
      </c>
      <c r="H51" s="7">
        <f t="shared" si="0"/>
        <v>28</v>
      </c>
      <c r="I51" s="12">
        <v>39</v>
      </c>
      <c r="J51" s="12">
        <f t="shared" si="1"/>
        <v>11</v>
      </c>
      <c r="K51" s="13">
        <f>VLOOKUP(D51,门店!A:I,9,0)</f>
        <v>1.28571428571429</v>
      </c>
      <c r="L51" s="16">
        <f>J51*0.5</f>
        <v>5.5</v>
      </c>
      <c r="M51" s="17"/>
      <c r="N51" s="15">
        <f t="shared" si="2"/>
        <v>1.39285714285714</v>
      </c>
      <c r="O51" s="7"/>
    </row>
    <row r="52" customFormat="1" ht="18" customHeight="1" spans="1:15">
      <c r="A52" s="5">
        <v>51</v>
      </c>
      <c r="B52" s="5" t="s">
        <v>28</v>
      </c>
      <c r="C52" s="5" t="s">
        <v>330</v>
      </c>
      <c r="D52" s="5">
        <v>119262</v>
      </c>
      <c r="E52" s="6" t="s">
        <v>505</v>
      </c>
      <c r="F52" s="5">
        <v>6544</v>
      </c>
      <c r="G52" s="7">
        <v>1</v>
      </c>
      <c r="H52" s="7">
        <f t="shared" si="0"/>
        <v>28</v>
      </c>
      <c r="I52" s="12">
        <v>29</v>
      </c>
      <c r="J52" s="12">
        <f t="shared" si="1"/>
        <v>1</v>
      </c>
      <c r="K52" s="13">
        <f>VLOOKUP(D52,门店!A:I,9,0)</f>
        <v>1.28571428571429</v>
      </c>
      <c r="L52" s="16">
        <f>J52*0.5</f>
        <v>0.5</v>
      </c>
      <c r="M52" s="17"/>
      <c r="N52" s="15">
        <f t="shared" si="2"/>
        <v>1.03571428571429</v>
      </c>
      <c r="O52" s="7"/>
    </row>
    <row r="53" customFormat="1" ht="18" customHeight="1" spans="1:15">
      <c r="A53" s="5">
        <v>52</v>
      </c>
      <c r="B53" s="5" t="s">
        <v>28</v>
      </c>
      <c r="C53" s="5" t="s">
        <v>321</v>
      </c>
      <c r="D53" s="5">
        <v>114844</v>
      </c>
      <c r="E53" s="6" t="s">
        <v>506</v>
      </c>
      <c r="F53" s="5">
        <v>13327</v>
      </c>
      <c r="G53" s="7">
        <v>2</v>
      </c>
      <c r="H53" s="7">
        <f t="shared" si="0"/>
        <v>56</v>
      </c>
      <c r="I53" s="12">
        <v>132</v>
      </c>
      <c r="J53" s="12">
        <f t="shared" si="1"/>
        <v>76</v>
      </c>
      <c r="K53" s="13">
        <f>VLOOKUP(D53,门店!A:I,9,0)</f>
        <v>1.63690476190476</v>
      </c>
      <c r="L53" s="16">
        <v>20</v>
      </c>
      <c r="M53" s="17"/>
      <c r="N53" s="15">
        <f t="shared" si="2"/>
        <v>2.35714285714286</v>
      </c>
      <c r="O53" s="7"/>
    </row>
    <row r="54" customFormat="1" ht="18" customHeight="1" spans="1:15">
      <c r="A54" s="5">
        <v>53</v>
      </c>
      <c r="B54" s="5" t="s">
        <v>28</v>
      </c>
      <c r="C54" s="5" t="s">
        <v>321</v>
      </c>
      <c r="D54" s="5">
        <v>114844</v>
      </c>
      <c r="E54" s="6" t="s">
        <v>507</v>
      </c>
      <c r="F54" s="5">
        <v>13061</v>
      </c>
      <c r="G54" s="7">
        <v>2</v>
      </c>
      <c r="H54" s="7">
        <f t="shared" si="0"/>
        <v>56</v>
      </c>
      <c r="I54" s="12">
        <v>138</v>
      </c>
      <c r="J54" s="12">
        <f t="shared" si="1"/>
        <v>82</v>
      </c>
      <c r="K54" s="13">
        <f>VLOOKUP(D54,门店!A:I,9,0)</f>
        <v>1.63690476190476</v>
      </c>
      <c r="L54" s="16">
        <v>20</v>
      </c>
      <c r="M54" s="17"/>
      <c r="N54" s="15">
        <f t="shared" si="2"/>
        <v>2.46428571428571</v>
      </c>
      <c r="O54" s="7"/>
    </row>
    <row r="55" customFormat="1" ht="18" customHeight="1" spans="1:15">
      <c r="A55" s="5">
        <v>54</v>
      </c>
      <c r="B55" s="5" t="s">
        <v>28</v>
      </c>
      <c r="C55" s="5" t="s">
        <v>321</v>
      </c>
      <c r="D55" s="5">
        <v>114844</v>
      </c>
      <c r="E55" s="11" t="s">
        <v>508</v>
      </c>
      <c r="F55" s="5">
        <v>28399</v>
      </c>
      <c r="G55" s="7">
        <v>2</v>
      </c>
      <c r="H55" s="7">
        <f t="shared" si="0"/>
        <v>56</v>
      </c>
      <c r="I55" s="12">
        <v>5</v>
      </c>
      <c r="J55" s="12">
        <f t="shared" si="1"/>
        <v>-51</v>
      </c>
      <c r="K55" s="13">
        <f>VLOOKUP(D55,门店!A:I,9,0)</f>
        <v>1.63690476190476</v>
      </c>
      <c r="L55" s="12"/>
      <c r="M55" s="14"/>
      <c r="N55" s="15">
        <f t="shared" si="2"/>
        <v>0.0892857142857143</v>
      </c>
      <c r="O55" s="7"/>
    </row>
    <row r="56" customFormat="1" ht="18" customHeight="1" spans="1:15">
      <c r="A56" s="5">
        <v>55</v>
      </c>
      <c r="B56" s="5" t="s">
        <v>28</v>
      </c>
      <c r="C56" s="5" t="s">
        <v>284</v>
      </c>
      <c r="D56" s="5">
        <v>2819</v>
      </c>
      <c r="E56" s="5" t="s">
        <v>509</v>
      </c>
      <c r="F56" s="5">
        <v>13304</v>
      </c>
      <c r="G56" s="7">
        <v>1</v>
      </c>
      <c r="H56" s="7">
        <f t="shared" si="0"/>
        <v>28</v>
      </c>
      <c r="I56" s="12">
        <v>27</v>
      </c>
      <c r="J56" s="12">
        <f t="shared" si="1"/>
        <v>-1</v>
      </c>
      <c r="K56" s="13">
        <f>VLOOKUP(D56,门店!A:I,9,0)</f>
        <v>1.23214285714286</v>
      </c>
      <c r="L56" s="12"/>
      <c r="M56" s="14"/>
      <c r="N56" s="15">
        <f t="shared" si="2"/>
        <v>0.964285714285714</v>
      </c>
      <c r="O56" s="7"/>
    </row>
    <row r="57" customFormat="1" ht="18" customHeight="1" spans="1:15">
      <c r="A57" s="5">
        <v>56</v>
      </c>
      <c r="B57" s="5" t="s">
        <v>28</v>
      </c>
      <c r="C57" s="5" t="s">
        <v>284</v>
      </c>
      <c r="D57" s="5">
        <v>2819</v>
      </c>
      <c r="E57" s="6" t="s">
        <v>510</v>
      </c>
      <c r="F57" s="5">
        <v>9140</v>
      </c>
      <c r="G57" s="7">
        <v>1</v>
      </c>
      <c r="H57" s="7">
        <f t="shared" si="0"/>
        <v>28</v>
      </c>
      <c r="I57" s="12">
        <v>42</v>
      </c>
      <c r="J57" s="12">
        <f t="shared" si="1"/>
        <v>14</v>
      </c>
      <c r="K57" s="13">
        <f>VLOOKUP(D57,门店!A:I,9,0)</f>
        <v>1.23214285714286</v>
      </c>
      <c r="L57" s="16">
        <f>J57*0.5</f>
        <v>7</v>
      </c>
      <c r="M57" s="17"/>
      <c r="N57" s="15">
        <f t="shared" si="2"/>
        <v>1.5</v>
      </c>
      <c r="O57" s="7"/>
    </row>
    <row r="58" customFormat="1" ht="18" customHeight="1" spans="1:15">
      <c r="A58" s="5">
        <v>57</v>
      </c>
      <c r="B58" s="5" t="s">
        <v>28</v>
      </c>
      <c r="C58" s="5" t="s">
        <v>287</v>
      </c>
      <c r="D58" s="5">
        <v>2520</v>
      </c>
      <c r="E58" s="6" t="s">
        <v>511</v>
      </c>
      <c r="F58" s="5">
        <v>9331</v>
      </c>
      <c r="G58" s="7">
        <v>2</v>
      </c>
      <c r="H58" s="7">
        <f t="shared" si="0"/>
        <v>56</v>
      </c>
      <c r="I58" s="12">
        <v>8</v>
      </c>
      <c r="J58" s="12">
        <f t="shared" si="1"/>
        <v>-48</v>
      </c>
      <c r="K58" s="13">
        <f>VLOOKUP(D58,门店!A:I,9,0)</f>
        <v>0.741071428571429</v>
      </c>
      <c r="L58" s="12"/>
      <c r="M58" s="19">
        <v>-40</v>
      </c>
      <c r="N58" s="15">
        <f t="shared" si="2"/>
        <v>0.142857142857143</v>
      </c>
      <c r="O58" s="7"/>
    </row>
    <row r="59" customFormat="1" ht="18" customHeight="1" spans="1:15">
      <c r="A59" s="5">
        <v>58</v>
      </c>
      <c r="B59" s="5" t="s">
        <v>28</v>
      </c>
      <c r="C59" s="5" t="s">
        <v>287</v>
      </c>
      <c r="D59" s="5">
        <v>2520</v>
      </c>
      <c r="E59" s="6" t="s">
        <v>512</v>
      </c>
      <c r="F59" s="5">
        <v>13581</v>
      </c>
      <c r="G59" s="7">
        <v>2</v>
      </c>
      <c r="H59" s="7">
        <f t="shared" si="0"/>
        <v>56</v>
      </c>
      <c r="I59" s="12">
        <v>70</v>
      </c>
      <c r="J59" s="12">
        <f t="shared" si="1"/>
        <v>14</v>
      </c>
      <c r="K59" s="13">
        <f>VLOOKUP(D59,门店!A:I,9,0)</f>
        <v>0.741071428571429</v>
      </c>
      <c r="L59" s="16">
        <f>J59*0.5</f>
        <v>7</v>
      </c>
      <c r="M59" s="17"/>
      <c r="N59" s="15">
        <f t="shared" si="2"/>
        <v>1.25</v>
      </c>
      <c r="O59" s="7"/>
    </row>
    <row r="60" customFormat="1" ht="18" customHeight="1" spans="1:15">
      <c r="A60" s="5">
        <v>59</v>
      </c>
      <c r="B60" s="5" t="s">
        <v>28</v>
      </c>
      <c r="C60" s="5" t="s">
        <v>318</v>
      </c>
      <c r="D60" s="5">
        <v>114622</v>
      </c>
      <c r="E60" s="6" t="s">
        <v>513</v>
      </c>
      <c r="F60" s="5">
        <v>11143</v>
      </c>
      <c r="G60" s="7">
        <v>2</v>
      </c>
      <c r="H60" s="7">
        <f t="shared" si="0"/>
        <v>56</v>
      </c>
      <c r="I60" s="12">
        <v>89</v>
      </c>
      <c r="J60" s="12">
        <f t="shared" si="1"/>
        <v>33</v>
      </c>
      <c r="K60" s="13">
        <f>VLOOKUP(D60,门店!A:I,9,0)</f>
        <v>1.23809523809524</v>
      </c>
      <c r="L60" s="16">
        <f>J60*0.5</f>
        <v>16.5</v>
      </c>
      <c r="M60" s="17"/>
      <c r="N60" s="15">
        <f t="shared" si="2"/>
        <v>1.58928571428571</v>
      </c>
      <c r="O60" s="7"/>
    </row>
    <row r="61" customFormat="1" ht="18" customHeight="1" spans="1:15">
      <c r="A61" s="5">
        <v>60</v>
      </c>
      <c r="B61" s="5" t="s">
        <v>28</v>
      </c>
      <c r="C61" s="8" t="s">
        <v>318</v>
      </c>
      <c r="D61" s="5">
        <v>114622</v>
      </c>
      <c r="E61" s="6" t="s">
        <v>514</v>
      </c>
      <c r="F61" s="5">
        <v>13052</v>
      </c>
      <c r="G61" s="7">
        <v>2</v>
      </c>
      <c r="H61" s="7">
        <f t="shared" si="0"/>
        <v>56</v>
      </c>
      <c r="I61" s="12">
        <v>59</v>
      </c>
      <c r="J61" s="12">
        <f t="shared" si="1"/>
        <v>3</v>
      </c>
      <c r="K61" s="13">
        <f>VLOOKUP(D61,门店!A:I,9,0)</f>
        <v>1.23809523809524</v>
      </c>
      <c r="L61" s="16">
        <f>J61*0.5</f>
        <v>1.5</v>
      </c>
      <c r="M61" s="17"/>
      <c r="N61" s="15">
        <f t="shared" si="2"/>
        <v>1.05357142857143</v>
      </c>
      <c r="O61" s="7"/>
    </row>
    <row r="62" customFormat="1" ht="18" customHeight="1" spans="1:15">
      <c r="A62" s="5">
        <v>61</v>
      </c>
      <c r="B62" s="5" t="s">
        <v>28</v>
      </c>
      <c r="C62" s="8" t="s">
        <v>318</v>
      </c>
      <c r="D62" s="5">
        <v>114622</v>
      </c>
      <c r="E62" s="8" t="s">
        <v>515</v>
      </c>
      <c r="F62" s="8">
        <v>26732</v>
      </c>
      <c r="G62" s="7">
        <v>2</v>
      </c>
      <c r="H62" s="7">
        <f t="shared" si="0"/>
        <v>56</v>
      </c>
      <c r="I62" s="12">
        <v>57</v>
      </c>
      <c r="J62" s="12">
        <f t="shared" si="1"/>
        <v>1</v>
      </c>
      <c r="K62" s="13">
        <f>VLOOKUP(D62,门店!A:I,9,0)</f>
        <v>1.23809523809524</v>
      </c>
      <c r="L62" s="16">
        <f>J62*0.5</f>
        <v>0.5</v>
      </c>
      <c r="M62" s="17"/>
      <c r="N62" s="15">
        <f t="shared" si="2"/>
        <v>1.01785714285714</v>
      </c>
      <c r="O62" s="7"/>
    </row>
    <row r="63" customFormat="1" ht="18" customHeight="1" spans="1:15">
      <c r="A63" s="5">
        <v>62</v>
      </c>
      <c r="B63" s="5" t="s">
        <v>28</v>
      </c>
      <c r="C63" s="5" t="s">
        <v>275</v>
      </c>
      <c r="D63" s="5">
        <v>2817</v>
      </c>
      <c r="E63" s="6" t="s">
        <v>516</v>
      </c>
      <c r="F63" s="5">
        <v>14379</v>
      </c>
      <c r="G63" s="7">
        <v>2</v>
      </c>
      <c r="H63" s="7">
        <f t="shared" si="0"/>
        <v>56</v>
      </c>
      <c r="I63" s="12">
        <v>29</v>
      </c>
      <c r="J63" s="12">
        <f t="shared" si="1"/>
        <v>-27</v>
      </c>
      <c r="K63" s="13">
        <f>VLOOKUP(D63,门店!A:I,9,0)</f>
        <v>0.630952380952381</v>
      </c>
      <c r="L63" s="12"/>
      <c r="M63" s="19">
        <f>J63*1</f>
        <v>-27</v>
      </c>
      <c r="N63" s="15">
        <f t="shared" si="2"/>
        <v>0.517857142857143</v>
      </c>
      <c r="O63" s="7"/>
    </row>
    <row r="64" customFormat="1" ht="18" customHeight="1" spans="1:15">
      <c r="A64" s="5">
        <v>63</v>
      </c>
      <c r="B64" s="5" t="s">
        <v>28</v>
      </c>
      <c r="C64" s="10" t="s">
        <v>275</v>
      </c>
      <c r="D64" s="5">
        <v>2817</v>
      </c>
      <c r="E64" s="8" t="s">
        <v>517</v>
      </c>
      <c r="F64" s="8">
        <v>28718</v>
      </c>
      <c r="G64" s="7">
        <v>2</v>
      </c>
      <c r="H64" s="7">
        <f t="shared" si="0"/>
        <v>56</v>
      </c>
      <c r="I64" s="12">
        <v>39</v>
      </c>
      <c r="J64" s="12">
        <f t="shared" si="1"/>
        <v>-17</v>
      </c>
      <c r="K64" s="13">
        <f>VLOOKUP(D64,门店!A:I,9,0)</f>
        <v>0.630952380952381</v>
      </c>
      <c r="L64" s="12"/>
      <c r="M64" s="19">
        <f>J64*1</f>
        <v>-17</v>
      </c>
      <c r="N64" s="15">
        <f t="shared" si="2"/>
        <v>0.696428571428571</v>
      </c>
      <c r="O64" s="7"/>
    </row>
    <row r="65" customFormat="1" ht="18" customHeight="1" spans="1:15">
      <c r="A65" s="5">
        <v>64</v>
      </c>
      <c r="B65" s="5" t="s">
        <v>28</v>
      </c>
      <c r="C65" s="10" t="s">
        <v>275</v>
      </c>
      <c r="D65" s="5">
        <v>2817</v>
      </c>
      <c r="E65" s="8" t="s">
        <v>518</v>
      </c>
      <c r="F65" s="5">
        <v>27918</v>
      </c>
      <c r="G65" s="7">
        <v>2</v>
      </c>
      <c r="H65" s="7">
        <f t="shared" si="0"/>
        <v>56</v>
      </c>
      <c r="I65" s="12">
        <v>42</v>
      </c>
      <c r="J65" s="12">
        <f t="shared" si="1"/>
        <v>-14</v>
      </c>
      <c r="K65" s="13">
        <f>VLOOKUP(D65,门店!A:I,9,0)</f>
        <v>0.630952380952381</v>
      </c>
      <c r="L65" s="12"/>
      <c r="M65" s="19">
        <f>J65*1</f>
        <v>-14</v>
      </c>
      <c r="N65" s="15">
        <f t="shared" si="2"/>
        <v>0.75</v>
      </c>
      <c r="O65" s="7"/>
    </row>
    <row r="66" customFormat="1" ht="18" customHeight="1" spans="1:15">
      <c r="A66" s="5">
        <v>65</v>
      </c>
      <c r="B66" s="5" t="s">
        <v>28</v>
      </c>
      <c r="C66" s="5" t="s">
        <v>327</v>
      </c>
      <c r="D66" s="5">
        <v>118758</v>
      </c>
      <c r="E66" s="6" t="s">
        <v>519</v>
      </c>
      <c r="F66" s="5">
        <v>14388</v>
      </c>
      <c r="G66" s="7">
        <v>2</v>
      </c>
      <c r="H66" s="7">
        <f t="shared" ref="H66:H129" si="4">G66*28</f>
        <v>56</v>
      </c>
      <c r="I66" s="12">
        <v>47</v>
      </c>
      <c r="J66" s="12">
        <f t="shared" si="1"/>
        <v>-9</v>
      </c>
      <c r="K66" s="13">
        <f>VLOOKUP(D66,门店!A:I,9,0)</f>
        <v>0.964285714285714</v>
      </c>
      <c r="L66" s="12"/>
      <c r="M66" s="19"/>
      <c r="N66" s="15">
        <f t="shared" si="2"/>
        <v>0.839285714285714</v>
      </c>
      <c r="O66" s="7"/>
    </row>
    <row r="67" customFormat="1" ht="18" customHeight="1" spans="1:15">
      <c r="A67" s="5">
        <v>66</v>
      </c>
      <c r="B67" s="5" t="s">
        <v>28</v>
      </c>
      <c r="C67" s="5" t="s">
        <v>327</v>
      </c>
      <c r="D67" s="5">
        <v>118758</v>
      </c>
      <c r="E67" s="6" t="s">
        <v>520</v>
      </c>
      <c r="F67" s="5">
        <v>16204</v>
      </c>
      <c r="G67" s="7">
        <v>2</v>
      </c>
      <c r="H67" s="7">
        <f t="shared" si="4"/>
        <v>56</v>
      </c>
      <c r="I67" s="12">
        <v>50</v>
      </c>
      <c r="J67" s="12">
        <f t="shared" ref="J67:J130" si="5">I67-H67</f>
        <v>-6</v>
      </c>
      <c r="K67" s="13">
        <f>VLOOKUP(D67,门店!A:I,9,0)</f>
        <v>0.964285714285714</v>
      </c>
      <c r="L67" s="12"/>
      <c r="M67" s="19"/>
      <c r="N67" s="15">
        <f t="shared" ref="N67:N130" si="6">I67/H67</f>
        <v>0.892857142857143</v>
      </c>
      <c r="O67" s="7"/>
    </row>
    <row r="68" customFormat="1" ht="18" customHeight="1" spans="1:15">
      <c r="A68" s="5">
        <v>67</v>
      </c>
      <c r="B68" s="5" t="s">
        <v>28</v>
      </c>
      <c r="C68" s="5" t="s">
        <v>272</v>
      </c>
      <c r="D68" s="5">
        <v>2816</v>
      </c>
      <c r="E68" s="6" t="s">
        <v>521</v>
      </c>
      <c r="F68" s="5">
        <v>15726</v>
      </c>
      <c r="G68" s="7">
        <v>3</v>
      </c>
      <c r="H68" s="7">
        <f t="shared" si="4"/>
        <v>84</v>
      </c>
      <c r="I68" s="12">
        <v>31</v>
      </c>
      <c r="J68" s="12">
        <f t="shared" si="5"/>
        <v>-53</v>
      </c>
      <c r="K68" s="13">
        <f>VLOOKUP(D68,门店!A:I,9,0)</f>
        <v>1.52380952380952</v>
      </c>
      <c r="L68" s="12"/>
      <c r="M68" s="14"/>
      <c r="N68" s="15">
        <f t="shared" si="6"/>
        <v>0.369047619047619</v>
      </c>
      <c r="O68" s="7"/>
    </row>
    <row r="69" customFormat="1" ht="18" customHeight="1" spans="1:15">
      <c r="A69" s="5">
        <v>68</v>
      </c>
      <c r="B69" s="5" t="s">
        <v>28</v>
      </c>
      <c r="C69" s="5" t="s">
        <v>342</v>
      </c>
      <c r="D69" s="5">
        <v>297863</v>
      </c>
      <c r="E69" s="6" t="s">
        <v>522</v>
      </c>
      <c r="F69" s="5">
        <v>9895</v>
      </c>
      <c r="G69" s="7">
        <v>1</v>
      </c>
      <c r="H69" s="7">
        <f t="shared" si="4"/>
        <v>28</v>
      </c>
      <c r="I69" s="12">
        <v>56</v>
      </c>
      <c r="J69" s="12">
        <f t="shared" si="5"/>
        <v>28</v>
      </c>
      <c r="K69" s="13">
        <f>VLOOKUP(D69,门店!A:I,9,0)</f>
        <v>1.0952380952381</v>
      </c>
      <c r="L69" s="16">
        <f>J69*0.5</f>
        <v>14</v>
      </c>
      <c r="M69" s="17"/>
      <c r="N69" s="15">
        <f t="shared" si="6"/>
        <v>2</v>
      </c>
      <c r="O69" s="7"/>
    </row>
    <row r="70" customFormat="1" ht="18" customHeight="1" spans="1:15">
      <c r="A70" s="5">
        <v>69</v>
      </c>
      <c r="B70" s="5" t="s">
        <v>28</v>
      </c>
      <c r="C70" s="5" t="s">
        <v>342</v>
      </c>
      <c r="D70" s="5">
        <v>297863</v>
      </c>
      <c r="E70" s="8" t="s">
        <v>523</v>
      </c>
      <c r="F70" s="5">
        <v>27810</v>
      </c>
      <c r="G70" s="7">
        <v>1</v>
      </c>
      <c r="H70" s="7">
        <f t="shared" si="4"/>
        <v>28</v>
      </c>
      <c r="I70" s="12">
        <v>63</v>
      </c>
      <c r="J70" s="12">
        <f t="shared" si="5"/>
        <v>35</v>
      </c>
      <c r="K70" s="13">
        <f>VLOOKUP(D70,门店!A:I,9,0)</f>
        <v>1.0952380952381</v>
      </c>
      <c r="L70" s="16">
        <f>J70*0.5</f>
        <v>17.5</v>
      </c>
      <c r="M70" s="17"/>
      <c r="N70" s="15">
        <f t="shared" si="6"/>
        <v>2.25</v>
      </c>
      <c r="O70" s="7"/>
    </row>
    <row r="71" customFormat="1" ht="18" customHeight="1" spans="1:15">
      <c r="A71" s="5">
        <v>70</v>
      </c>
      <c r="B71" s="5" t="s">
        <v>28</v>
      </c>
      <c r="C71" s="5" t="s">
        <v>342</v>
      </c>
      <c r="D71" s="5">
        <v>297863</v>
      </c>
      <c r="E71" s="11" t="s">
        <v>524</v>
      </c>
      <c r="F71" s="5">
        <v>28402</v>
      </c>
      <c r="G71" s="7">
        <v>1</v>
      </c>
      <c r="H71" s="7">
        <f t="shared" si="4"/>
        <v>28</v>
      </c>
      <c r="I71" s="12">
        <v>30</v>
      </c>
      <c r="J71" s="12">
        <f t="shared" si="5"/>
        <v>2</v>
      </c>
      <c r="K71" s="13">
        <f>VLOOKUP(D71,门店!A:I,9,0)</f>
        <v>1.0952380952381</v>
      </c>
      <c r="L71" s="16">
        <f>J71*0.5</f>
        <v>1</v>
      </c>
      <c r="M71" s="17"/>
      <c r="N71" s="15">
        <f t="shared" si="6"/>
        <v>1.07142857142857</v>
      </c>
      <c r="O71" s="7"/>
    </row>
    <row r="72" customFormat="1" ht="18" customHeight="1" spans="1:15">
      <c r="A72" s="5">
        <v>71</v>
      </c>
      <c r="B72" s="5" t="s">
        <v>28</v>
      </c>
      <c r="C72" s="5" t="s">
        <v>278</v>
      </c>
      <c r="D72" s="5">
        <v>2797</v>
      </c>
      <c r="E72" s="6" t="s">
        <v>525</v>
      </c>
      <c r="F72" s="5">
        <v>5527</v>
      </c>
      <c r="G72" s="7">
        <v>2</v>
      </c>
      <c r="H72" s="7">
        <f t="shared" si="4"/>
        <v>56</v>
      </c>
      <c r="I72" s="12">
        <v>18</v>
      </c>
      <c r="J72" s="12">
        <f t="shared" si="5"/>
        <v>-38</v>
      </c>
      <c r="K72" s="13">
        <f>VLOOKUP(D72,门店!A:I,9,0)</f>
        <v>0.244047619047619</v>
      </c>
      <c r="L72" s="12"/>
      <c r="M72" s="19">
        <f>J72*1</f>
        <v>-38</v>
      </c>
      <c r="N72" s="15">
        <f t="shared" si="6"/>
        <v>0.321428571428571</v>
      </c>
      <c r="O72" s="7"/>
    </row>
    <row r="73" customFormat="1" ht="18" customHeight="1" spans="1:15">
      <c r="A73" s="5">
        <v>72</v>
      </c>
      <c r="B73" s="5" t="s">
        <v>28</v>
      </c>
      <c r="C73" s="5" t="s">
        <v>278</v>
      </c>
      <c r="D73" s="5">
        <v>2797</v>
      </c>
      <c r="E73" s="6" t="s">
        <v>526</v>
      </c>
      <c r="F73" s="5">
        <v>7917</v>
      </c>
      <c r="G73" s="7">
        <v>2</v>
      </c>
      <c r="H73" s="7">
        <f t="shared" si="4"/>
        <v>56</v>
      </c>
      <c r="I73" s="12">
        <v>11</v>
      </c>
      <c r="J73" s="12">
        <f t="shared" si="5"/>
        <v>-45</v>
      </c>
      <c r="K73" s="13">
        <f>VLOOKUP(D73,门店!A:I,9,0)</f>
        <v>0.244047619047619</v>
      </c>
      <c r="L73" s="12"/>
      <c r="M73" s="19">
        <v>-40</v>
      </c>
      <c r="N73" s="15">
        <f t="shared" si="6"/>
        <v>0.196428571428571</v>
      </c>
      <c r="O73" s="7"/>
    </row>
    <row r="74" customFormat="1" ht="18" customHeight="1" spans="1:15">
      <c r="A74" s="5">
        <v>73</v>
      </c>
      <c r="B74" s="5" t="s">
        <v>28</v>
      </c>
      <c r="C74" s="5" t="s">
        <v>278</v>
      </c>
      <c r="D74" s="5">
        <v>2797</v>
      </c>
      <c r="E74" s="11" t="s">
        <v>527</v>
      </c>
      <c r="F74" s="5">
        <v>28406</v>
      </c>
      <c r="G74" s="7">
        <v>2</v>
      </c>
      <c r="H74" s="7">
        <f t="shared" si="4"/>
        <v>56</v>
      </c>
      <c r="I74" s="12">
        <v>14</v>
      </c>
      <c r="J74" s="12">
        <f t="shared" si="5"/>
        <v>-42</v>
      </c>
      <c r="K74" s="13">
        <f>VLOOKUP(D74,门店!A:I,9,0)</f>
        <v>0.244047619047619</v>
      </c>
      <c r="L74" s="12"/>
      <c r="M74" s="19">
        <v>-40</v>
      </c>
      <c r="N74" s="15">
        <f t="shared" si="6"/>
        <v>0.25</v>
      </c>
      <c r="O74" s="7"/>
    </row>
    <row r="75" customFormat="1" ht="18" customHeight="1" spans="1:15">
      <c r="A75" s="5">
        <v>74</v>
      </c>
      <c r="B75" s="5" t="s">
        <v>28</v>
      </c>
      <c r="C75" s="5" t="s">
        <v>324</v>
      </c>
      <c r="D75" s="5">
        <v>117184</v>
      </c>
      <c r="E75" s="6" t="s">
        <v>528</v>
      </c>
      <c r="F75" s="5">
        <v>11769</v>
      </c>
      <c r="G75" s="7">
        <v>2</v>
      </c>
      <c r="H75" s="7">
        <f t="shared" si="4"/>
        <v>56</v>
      </c>
      <c r="I75" s="12">
        <v>46</v>
      </c>
      <c r="J75" s="12">
        <f t="shared" si="5"/>
        <v>-10</v>
      </c>
      <c r="K75" s="13">
        <f>VLOOKUP(D75,门店!A:I,9,0)</f>
        <v>0.723214285714286</v>
      </c>
      <c r="L75" s="12"/>
      <c r="M75" s="19">
        <f>J75*1</f>
        <v>-10</v>
      </c>
      <c r="N75" s="15">
        <f t="shared" si="6"/>
        <v>0.821428571428571</v>
      </c>
      <c r="O75" s="7"/>
    </row>
    <row r="76" customFormat="1" ht="18" customHeight="1" spans="1:15">
      <c r="A76" s="5">
        <v>75</v>
      </c>
      <c r="B76" s="5" t="s">
        <v>28</v>
      </c>
      <c r="C76" s="5" t="s">
        <v>324</v>
      </c>
      <c r="D76" s="5">
        <v>117184</v>
      </c>
      <c r="E76" s="8" t="s">
        <v>529</v>
      </c>
      <c r="F76" s="5">
        <v>27739</v>
      </c>
      <c r="G76" s="7">
        <v>2</v>
      </c>
      <c r="H76" s="7">
        <f t="shared" si="4"/>
        <v>56</v>
      </c>
      <c r="I76" s="12">
        <v>41</v>
      </c>
      <c r="J76" s="12">
        <f t="shared" si="5"/>
        <v>-15</v>
      </c>
      <c r="K76" s="13">
        <f>VLOOKUP(D76,门店!A:I,9,0)</f>
        <v>0.723214285714286</v>
      </c>
      <c r="L76" s="12"/>
      <c r="M76" s="19">
        <f>J76*1</f>
        <v>-15</v>
      </c>
      <c r="N76" s="15">
        <f t="shared" si="6"/>
        <v>0.732142857142857</v>
      </c>
      <c r="O76" s="7"/>
    </row>
    <row r="77" customFormat="1" ht="18" customHeight="1" spans="1:15">
      <c r="A77" s="5">
        <v>76</v>
      </c>
      <c r="B77" s="5" t="s">
        <v>28</v>
      </c>
      <c r="C77" s="5" t="s">
        <v>293</v>
      </c>
      <c r="D77" s="5">
        <v>2730</v>
      </c>
      <c r="E77" s="6" t="s">
        <v>530</v>
      </c>
      <c r="F77" s="5">
        <v>11178</v>
      </c>
      <c r="G77" s="7">
        <v>2</v>
      </c>
      <c r="H77" s="7">
        <f t="shared" si="4"/>
        <v>56</v>
      </c>
      <c r="I77" s="12">
        <v>43</v>
      </c>
      <c r="J77" s="12">
        <f t="shared" si="5"/>
        <v>-13</v>
      </c>
      <c r="K77" s="13">
        <f>VLOOKUP(D77,门店!A:I,9,0)</f>
        <v>0.904761904761905</v>
      </c>
      <c r="L77" s="12"/>
      <c r="M77" s="19"/>
      <c r="N77" s="15">
        <f t="shared" si="6"/>
        <v>0.767857142857143</v>
      </c>
      <c r="O77" s="7"/>
    </row>
    <row r="78" customFormat="1" ht="18" customHeight="1" spans="1:15">
      <c r="A78" s="5">
        <v>77</v>
      </c>
      <c r="B78" s="5" t="s">
        <v>28</v>
      </c>
      <c r="C78" s="5" t="s">
        <v>293</v>
      </c>
      <c r="D78" s="5">
        <v>2730</v>
      </c>
      <c r="E78" s="8" t="s">
        <v>531</v>
      </c>
      <c r="F78" s="5">
        <v>27710</v>
      </c>
      <c r="G78" s="7">
        <v>2</v>
      </c>
      <c r="H78" s="7">
        <f t="shared" si="4"/>
        <v>56</v>
      </c>
      <c r="I78" s="12">
        <v>80</v>
      </c>
      <c r="J78" s="12">
        <f t="shared" si="5"/>
        <v>24</v>
      </c>
      <c r="K78" s="13">
        <f>VLOOKUP(D78,门店!A:I,9,0)</f>
        <v>0.904761904761905</v>
      </c>
      <c r="L78" s="16">
        <f>J78*0.5</f>
        <v>12</v>
      </c>
      <c r="M78" s="17"/>
      <c r="N78" s="15">
        <f t="shared" si="6"/>
        <v>1.42857142857143</v>
      </c>
      <c r="O78" s="7"/>
    </row>
    <row r="79" customFormat="1" ht="18" customHeight="1" spans="1:15">
      <c r="A79" s="5">
        <v>78</v>
      </c>
      <c r="B79" s="5" t="s">
        <v>28</v>
      </c>
      <c r="C79" s="5" t="s">
        <v>293</v>
      </c>
      <c r="D79" s="5">
        <v>2730</v>
      </c>
      <c r="E79" s="11" t="s">
        <v>532</v>
      </c>
      <c r="F79" s="5">
        <v>28405</v>
      </c>
      <c r="G79" s="7">
        <v>2</v>
      </c>
      <c r="H79" s="7">
        <f t="shared" si="4"/>
        <v>56</v>
      </c>
      <c r="I79" s="12">
        <v>36</v>
      </c>
      <c r="J79" s="12">
        <f t="shared" si="5"/>
        <v>-20</v>
      </c>
      <c r="K79" s="13">
        <f>VLOOKUP(D79,门店!A:I,9,0)</f>
        <v>0.904761904761905</v>
      </c>
      <c r="L79" s="12"/>
      <c r="M79" s="19"/>
      <c r="N79" s="15">
        <f t="shared" si="6"/>
        <v>0.642857142857143</v>
      </c>
      <c r="O79" s="7"/>
    </row>
    <row r="80" customFormat="1" ht="18" customHeight="1" spans="1:15">
      <c r="A80" s="5">
        <v>79</v>
      </c>
      <c r="B80" s="5" t="s">
        <v>28</v>
      </c>
      <c r="C80" s="5" t="s">
        <v>310</v>
      </c>
      <c r="D80" s="5">
        <v>102479</v>
      </c>
      <c r="E80" s="8" t="s">
        <v>533</v>
      </c>
      <c r="F80" s="5">
        <v>12936</v>
      </c>
      <c r="G80" s="7">
        <v>2</v>
      </c>
      <c r="H80" s="7">
        <f t="shared" si="4"/>
        <v>56</v>
      </c>
      <c r="I80" s="12">
        <v>98</v>
      </c>
      <c r="J80" s="12">
        <f t="shared" si="5"/>
        <v>42</v>
      </c>
      <c r="K80" s="13">
        <f>VLOOKUP(D80,门店!A:I,9,0)</f>
        <v>1.33928571428571</v>
      </c>
      <c r="L80" s="16">
        <v>20</v>
      </c>
      <c r="M80" s="17"/>
      <c r="N80" s="15">
        <f t="shared" si="6"/>
        <v>1.75</v>
      </c>
      <c r="O80" s="7"/>
    </row>
    <row r="81" customFormat="1" ht="18" customHeight="1" spans="1:15">
      <c r="A81" s="5">
        <v>80</v>
      </c>
      <c r="B81" s="5" t="s">
        <v>28</v>
      </c>
      <c r="C81" s="5" t="s">
        <v>310</v>
      </c>
      <c r="D81" s="5">
        <v>102479</v>
      </c>
      <c r="E81" s="9" t="s">
        <v>534</v>
      </c>
      <c r="F81" s="9">
        <v>28780</v>
      </c>
      <c r="G81" s="7">
        <v>2</v>
      </c>
      <c r="H81" s="7">
        <f t="shared" si="4"/>
        <v>56</v>
      </c>
      <c r="I81" s="12">
        <v>38</v>
      </c>
      <c r="J81" s="12">
        <f t="shared" si="5"/>
        <v>-18</v>
      </c>
      <c r="K81" s="13">
        <f>VLOOKUP(D81,门店!A:I,9,0)</f>
        <v>1.33928571428571</v>
      </c>
      <c r="L81" s="12"/>
      <c r="M81" s="14"/>
      <c r="N81" s="15">
        <f t="shared" si="6"/>
        <v>0.678571428571429</v>
      </c>
      <c r="O81" s="7"/>
    </row>
    <row r="82" customFormat="1" ht="18" customHeight="1" spans="1:15">
      <c r="A82" s="5">
        <v>81</v>
      </c>
      <c r="B82" s="5" t="s">
        <v>28</v>
      </c>
      <c r="C82" s="5" t="s">
        <v>299</v>
      </c>
      <c r="D82" s="5">
        <v>2757</v>
      </c>
      <c r="E82" s="6" t="s">
        <v>535</v>
      </c>
      <c r="F82" s="5">
        <v>7006</v>
      </c>
      <c r="G82" s="7">
        <v>2</v>
      </c>
      <c r="H82" s="7">
        <f t="shared" si="4"/>
        <v>56</v>
      </c>
      <c r="I82" s="12">
        <v>86</v>
      </c>
      <c r="J82" s="12">
        <f t="shared" si="5"/>
        <v>30</v>
      </c>
      <c r="K82" s="13">
        <f>VLOOKUP(D82,门店!A:I,9,0)</f>
        <v>1.02380952380952</v>
      </c>
      <c r="L82" s="16">
        <f>J82*0.5</f>
        <v>15</v>
      </c>
      <c r="M82" s="17"/>
      <c r="N82" s="15">
        <f t="shared" si="6"/>
        <v>1.53571428571429</v>
      </c>
      <c r="O82" s="7"/>
    </row>
    <row r="83" customFormat="1" ht="18" customHeight="1" spans="1:15">
      <c r="A83" s="5">
        <v>82</v>
      </c>
      <c r="B83" s="5" t="s">
        <v>28</v>
      </c>
      <c r="C83" s="5" t="s">
        <v>299</v>
      </c>
      <c r="D83" s="5">
        <v>2757</v>
      </c>
      <c r="E83" s="8" t="s">
        <v>536</v>
      </c>
      <c r="F83" s="5">
        <v>27604</v>
      </c>
      <c r="G83" s="7">
        <v>2</v>
      </c>
      <c r="H83" s="7">
        <f t="shared" si="4"/>
        <v>56</v>
      </c>
      <c r="I83" s="12">
        <v>77</v>
      </c>
      <c r="J83" s="12">
        <f t="shared" si="5"/>
        <v>21</v>
      </c>
      <c r="K83" s="13">
        <f>VLOOKUP(D83,门店!A:I,9,0)</f>
        <v>1.02380952380952</v>
      </c>
      <c r="L83" s="16">
        <f>J83*0.5</f>
        <v>10.5</v>
      </c>
      <c r="M83" s="17"/>
      <c r="N83" s="15">
        <f t="shared" si="6"/>
        <v>1.375</v>
      </c>
      <c r="O83" s="7"/>
    </row>
    <row r="84" customFormat="1" ht="18" customHeight="1" spans="1:15">
      <c r="A84" s="5">
        <v>83</v>
      </c>
      <c r="B84" s="5" t="s">
        <v>28</v>
      </c>
      <c r="C84" s="5" t="s">
        <v>299</v>
      </c>
      <c r="D84" s="5">
        <v>2757</v>
      </c>
      <c r="E84" s="5" t="s">
        <v>537</v>
      </c>
      <c r="F84" s="5">
        <v>16417</v>
      </c>
      <c r="G84" s="7">
        <v>2</v>
      </c>
      <c r="H84" s="7">
        <f t="shared" si="4"/>
        <v>56</v>
      </c>
      <c r="I84" s="12">
        <v>12</v>
      </c>
      <c r="J84" s="12">
        <f t="shared" si="5"/>
        <v>-44</v>
      </c>
      <c r="K84" s="13">
        <f>VLOOKUP(D84,门店!A:I,9,0)</f>
        <v>1.02380952380952</v>
      </c>
      <c r="L84" s="12"/>
      <c r="M84" s="14"/>
      <c r="N84" s="15">
        <f t="shared" si="6"/>
        <v>0.214285714285714</v>
      </c>
      <c r="O84" s="7"/>
    </row>
    <row r="85" customFormat="1" ht="18" customHeight="1" spans="1:15">
      <c r="A85" s="5">
        <v>84</v>
      </c>
      <c r="B85" s="5" t="s">
        <v>28</v>
      </c>
      <c r="C85" s="5" t="s">
        <v>336</v>
      </c>
      <c r="D85" s="5">
        <v>122198</v>
      </c>
      <c r="E85" s="6" t="s">
        <v>538</v>
      </c>
      <c r="F85" s="5">
        <v>15902</v>
      </c>
      <c r="G85" s="7">
        <v>2</v>
      </c>
      <c r="H85" s="7">
        <f t="shared" si="4"/>
        <v>56</v>
      </c>
      <c r="I85" s="12">
        <v>39</v>
      </c>
      <c r="J85" s="12">
        <f t="shared" si="5"/>
        <v>-17</v>
      </c>
      <c r="K85" s="13">
        <f>VLOOKUP(D85,门店!A:I,9,0)</f>
        <v>0.839285714285714</v>
      </c>
      <c r="L85" s="12"/>
      <c r="M85" s="19">
        <f t="shared" ref="M85:M91" si="7">J85*1</f>
        <v>-17</v>
      </c>
      <c r="N85" s="15">
        <f t="shared" si="6"/>
        <v>0.696428571428571</v>
      </c>
      <c r="O85" s="7"/>
    </row>
    <row r="86" customFormat="1" ht="18" customHeight="1" spans="1:15">
      <c r="A86" s="5">
        <v>85</v>
      </c>
      <c r="B86" s="5" t="s">
        <v>28</v>
      </c>
      <c r="C86" s="5" t="s">
        <v>336</v>
      </c>
      <c r="D86" s="5">
        <v>122198</v>
      </c>
      <c r="E86" s="6" t="s">
        <v>539</v>
      </c>
      <c r="F86" s="5">
        <v>15305</v>
      </c>
      <c r="G86" s="7">
        <v>2</v>
      </c>
      <c r="H86" s="7">
        <f t="shared" si="4"/>
        <v>56</v>
      </c>
      <c r="I86" s="12">
        <v>13</v>
      </c>
      <c r="J86" s="12">
        <f t="shared" si="5"/>
        <v>-43</v>
      </c>
      <c r="K86" s="13">
        <f>VLOOKUP(D86,门店!A:I,9,0)</f>
        <v>0.839285714285714</v>
      </c>
      <c r="L86" s="12"/>
      <c r="M86" s="19">
        <v>-40</v>
      </c>
      <c r="N86" s="15">
        <f t="shared" si="6"/>
        <v>0.232142857142857</v>
      </c>
      <c r="O86" s="7"/>
    </row>
    <row r="87" customFormat="1" ht="18" customHeight="1" spans="1:15">
      <c r="A87" s="5">
        <v>86</v>
      </c>
      <c r="B87" s="5" t="s">
        <v>28</v>
      </c>
      <c r="C87" s="5" t="s">
        <v>307</v>
      </c>
      <c r="D87" s="5">
        <v>2714</v>
      </c>
      <c r="E87" s="6" t="s">
        <v>540</v>
      </c>
      <c r="F87" s="5">
        <v>11382</v>
      </c>
      <c r="G87" s="7">
        <v>2</v>
      </c>
      <c r="H87" s="7">
        <f t="shared" si="4"/>
        <v>56</v>
      </c>
      <c r="I87" s="12">
        <v>14</v>
      </c>
      <c r="J87" s="12">
        <f t="shared" si="5"/>
        <v>-42</v>
      </c>
      <c r="K87" s="13">
        <f>VLOOKUP(D87,门店!A:I,9,0)</f>
        <v>0.491071428571429</v>
      </c>
      <c r="L87" s="12"/>
      <c r="M87" s="19">
        <v>-40</v>
      </c>
      <c r="N87" s="15">
        <f t="shared" si="6"/>
        <v>0.25</v>
      </c>
      <c r="O87" s="7"/>
    </row>
    <row r="88" customFormat="1" ht="18" customHeight="1" spans="1:15">
      <c r="A88" s="5">
        <v>87</v>
      </c>
      <c r="B88" s="5" t="s">
        <v>28</v>
      </c>
      <c r="C88" s="5" t="s">
        <v>307</v>
      </c>
      <c r="D88" s="5">
        <v>2714</v>
      </c>
      <c r="E88" s="6" t="s">
        <v>541</v>
      </c>
      <c r="F88" s="5">
        <v>9749</v>
      </c>
      <c r="G88" s="7">
        <v>2</v>
      </c>
      <c r="H88" s="7">
        <f t="shared" si="4"/>
        <v>56</v>
      </c>
      <c r="I88" s="12">
        <v>28</v>
      </c>
      <c r="J88" s="12">
        <f t="shared" si="5"/>
        <v>-28</v>
      </c>
      <c r="K88" s="13">
        <f>VLOOKUP(D88,门店!A:I,9,0)</f>
        <v>0.491071428571429</v>
      </c>
      <c r="L88" s="12"/>
      <c r="M88" s="19">
        <f t="shared" si="7"/>
        <v>-28</v>
      </c>
      <c r="N88" s="15">
        <f t="shared" si="6"/>
        <v>0.5</v>
      </c>
      <c r="O88" s="7"/>
    </row>
    <row r="89" customFormat="1" ht="18" customHeight="1" spans="1:15">
      <c r="A89" s="5">
        <v>88</v>
      </c>
      <c r="B89" s="5" t="s">
        <v>28</v>
      </c>
      <c r="C89" s="5" t="s">
        <v>302</v>
      </c>
      <c r="D89" s="5">
        <v>2735</v>
      </c>
      <c r="E89" s="6" t="s">
        <v>542</v>
      </c>
      <c r="F89" s="5">
        <v>10930</v>
      </c>
      <c r="G89" s="7">
        <v>2</v>
      </c>
      <c r="H89" s="7">
        <f t="shared" si="4"/>
        <v>56</v>
      </c>
      <c r="I89" s="12">
        <v>24</v>
      </c>
      <c r="J89" s="12">
        <f t="shared" si="5"/>
        <v>-32</v>
      </c>
      <c r="K89" s="13">
        <f>VLOOKUP(D89,门店!A:I,9,0)</f>
        <v>0.511904761904762</v>
      </c>
      <c r="L89" s="12"/>
      <c r="M89" s="19">
        <f t="shared" si="7"/>
        <v>-32</v>
      </c>
      <c r="N89" s="15">
        <f t="shared" si="6"/>
        <v>0.428571428571429</v>
      </c>
      <c r="O89" s="7"/>
    </row>
    <row r="90" customFormat="1" ht="18" customHeight="1" spans="1:15">
      <c r="A90" s="5">
        <v>89</v>
      </c>
      <c r="B90" s="5" t="s">
        <v>28</v>
      </c>
      <c r="C90" s="5" t="s">
        <v>302</v>
      </c>
      <c r="D90" s="5">
        <v>2735</v>
      </c>
      <c r="E90" s="8" t="s">
        <v>543</v>
      </c>
      <c r="F90" s="5">
        <v>14444</v>
      </c>
      <c r="G90" s="7">
        <v>2</v>
      </c>
      <c r="H90" s="7">
        <f t="shared" si="4"/>
        <v>56</v>
      </c>
      <c r="I90" s="12">
        <v>35</v>
      </c>
      <c r="J90" s="12">
        <f t="shared" si="5"/>
        <v>-21</v>
      </c>
      <c r="K90" s="13">
        <f>VLOOKUP(D90,门店!A:I,9,0)</f>
        <v>0.511904761904762</v>
      </c>
      <c r="L90" s="12"/>
      <c r="M90" s="19">
        <f t="shared" si="7"/>
        <v>-21</v>
      </c>
      <c r="N90" s="15">
        <f t="shared" si="6"/>
        <v>0.625</v>
      </c>
      <c r="O90" s="7"/>
    </row>
    <row r="91" customFormat="1" ht="18" customHeight="1" spans="1:15">
      <c r="A91" s="5">
        <v>90</v>
      </c>
      <c r="B91" s="5" t="s">
        <v>28</v>
      </c>
      <c r="C91" s="5" t="s">
        <v>302</v>
      </c>
      <c r="D91" s="5">
        <v>2735</v>
      </c>
      <c r="E91" s="11" t="s">
        <v>544</v>
      </c>
      <c r="F91" s="5">
        <v>28404</v>
      </c>
      <c r="G91" s="7">
        <v>2</v>
      </c>
      <c r="H91" s="7">
        <f t="shared" si="4"/>
        <v>56</v>
      </c>
      <c r="I91" s="12">
        <v>27</v>
      </c>
      <c r="J91" s="12">
        <f t="shared" si="5"/>
        <v>-29</v>
      </c>
      <c r="K91" s="13">
        <f>VLOOKUP(D91,门店!A:I,9,0)</f>
        <v>0.511904761904762</v>
      </c>
      <c r="L91" s="12"/>
      <c r="M91" s="19">
        <f t="shared" si="7"/>
        <v>-29</v>
      </c>
      <c r="N91" s="15">
        <f t="shared" si="6"/>
        <v>0.482142857142857</v>
      </c>
      <c r="O91" s="7"/>
    </row>
    <row r="92" customFormat="1" ht="18" customHeight="1" spans="1:15">
      <c r="A92" s="5">
        <v>91</v>
      </c>
      <c r="B92" s="5" t="s">
        <v>28</v>
      </c>
      <c r="C92" s="5" t="s">
        <v>281</v>
      </c>
      <c r="D92" s="5">
        <v>2808</v>
      </c>
      <c r="E92" s="6" t="s">
        <v>545</v>
      </c>
      <c r="F92" s="5">
        <v>12454</v>
      </c>
      <c r="G92" s="7">
        <v>2</v>
      </c>
      <c r="H92" s="7">
        <f t="shared" si="4"/>
        <v>56</v>
      </c>
      <c r="I92" s="12">
        <v>53</v>
      </c>
      <c r="J92" s="12">
        <f t="shared" si="5"/>
        <v>-3</v>
      </c>
      <c r="K92" s="13">
        <f>VLOOKUP(D92,门店!A:I,9,0)</f>
        <v>1.00892857142857</v>
      </c>
      <c r="L92" s="12"/>
      <c r="M92" s="14"/>
      <c r="N92" s="15">
        <f t="shared" si="6"/>
        <v>0.946428571428571</v>
      </c>
      <c r="O92" s="7"/>
    </row>
    <row r="93" customFormat="1" ht="18" customHeight="1" spans="1:15">
      <c r="A93" s="5">
        <v>92</v>
      </c>
      <c r="B93" s="5" t="s">
        <v>28</v>
      </c>
      <c r="C93" s="5" t="s">
        <v>281</v>
      </c>
      <c r="D93" s="5">
        <v>2808</v>
      </c>
      <c r="E93" s="6" t="s">
        <v>546</v>
      </c>
      <c r="F93" s="5">
        <v>12669</v>
      </c>
      <c r="G93" s="7">
        <v>2</v>
      </c>
      <c r="H93" s="7">
        <f t="shared" si="4"/>
        <v>56</v>
      </c>
      <c r="I93" s="12">
        <v>66</v>
      </c>
      <c r="J93" s="12">
        <f t="shared" si="5"/>
        <v>10</v>
      </c>
      <c r="K93" s="13">
        <f>VLOOKUP(D93,门店!A:I,9,0)</f>
        <v>1.00892857142857</v>
      </c>
      <c r="L93" s="16">
        <f>J93*0.5</f>
        <v>5</v>
      </c>
      <c r="M93" s="17"/>
      <c r="N93" s="15">
        <f t="shared" si="6"/>
        <v>1.17857142857143</v>
      </c>
      <c r="O93" s="7"/>
    </row>
    <row r="94" customFormat="1" ht="18" customHeight="1" spans="1:15">
      <c r="A94" s="5">
        <v>93</v>
      </c>
      <c r="B94" s="5" t="s">
        <v>28</v>
      </c>
      <c r="C94" s="5" t="s">
        <v>339</v>
      </c>
      <c r="D94" s="5">
        <v>122906</v>
      </c>
      <c r="E94" s="6" t="s">
        <v>547</v>
      </c>
      <c r="F94" s="5">
        <v>14866</v>
      </c>
      <c r="G94" s="7">
        <v>3</v>
      </c>
      <c r="H94" s="7">
        <f t="shared" si="4"/>
        <v>84</v>
      </c>
      <c r="I94" s="12">
        <v>80</v>
      </c>
      <c r="J94" s="12">
        <f t="shared" si="5"/>
        <v>-4</v>
      </c>
      <c r="K94" s="13">
        <f>VLOOKUP(D94,门店!A:I,9,0)</f>
        <v>1.38095238095238</v>
      </c>
      <c r="L94" s="12"/>
      <c r="M94" s="14"/>
      <c r="N94" s="15">
        <f t="shared" si="6"/>
        <v>0.952380952380952</v>
      </c>
      <c r="O94" s="7"/>
    </row>
    <row r="95" customFormat="1" ht="18" customHeight="1" spans="1:15">
      <c r="A95" s="5">
        <v>94</v>
      </c>
      <c r="B95" s="5" t="s">
        <v>28</v>
      </c>
      <c r="C95" s="5" t="s">
        <v>304</v>
      </c>
      <c r="D95" s="5">
        <v>2526</v>
      </c>
      <c r="E95" s="6" t="s">
        <v>548</v>
      </c>
      <c r="F95" s="5">
        <v>4325</v>
      </c>
      <c r="G95" s="7">
        <v>2</v>
      </c>
      <c r="H95" s="7">
        <f t="shared" si="4"/>
        <v>56</v>
      </c>
      <c r="I95" s="12">
        <v>63</v>
      </c>
      <c r="J95" s="12">
        <f t="shared" si="5"/>
        <v>7</v>
      </c>
      <c r="K95" s="13">
        <f>VLOOKUP(D95,门店!A:I,9,0)</f>
        <v>1.16964285714286</v>
      </c>
      <c r="L95" s="16">
        <f>J95*0.5</f>
        <v>3.5</v>
      </c>
      <c r="M95" s="17"/>
      <c r="N95" s="15">
        <f t="shared" si="6"/>
        <v>1.125</v>
      </c>
      <c r="O95" s="7"/>
    </row>
    <row r="96" customFormat="1" ht="18" customHeight="1" spans="1:15">
      <c r="A96" s="5">
        <v>95</v>
      </c>
      <c r="B96" s="5" t="s">
        <v>28</v>
      </c>
      <c r="C96" s="5" t="s">
        <v>304</v>
      </c>
      <c r="D96" s="5">
        <v>2526</v>
      </c>
      <c r="E96" s="6" t="s">
        <v>549</v>
      </c>
      <c r="F96" s="5">
        <v>8338</v>
      </c>
      <c r="G96" s="7">
        <v>2</v>
      </c>
      <c r="H96" s="7">
        <f t="shared" si="4"/>
        <v>56</v>
      </c>
      <c r="I96" s="12">
        <v>46</v>
      </c>
      <c r="J96" s="12">
        <f t="shared" si="5"/>
        <v>-10</v>
      </c>
      <c r="K96" s="13">
        <f>VLOOKUP(D96,门店!A:I,9,0)</f>
        <v>1.16964285714286</v>
      </c>
      <c r="L96" s="12"/>
      <c r="M96" s="14"/>
      <c r="N96" s="15">
        <f t="shared" si="6"/>
        <v>0.821428571428571</v>
      </c>
      <c r="O96" s="7"/>
    </row>
    <row r="97" customFormat="1" ht="18" customHeight="1" spans="1:15">
      <c r="A97" s="5">
        <v>96</v>
      </c>
      <c r="B97" s="5" t="s">
        <v>28</v>
      </c>
      <c r="C97" s="5" t="s">
        <v>315</v>
      </c>
      <c r="D97" s="5">
        <v>107658</v>
      </c>
      <c r="E97" s="6" t="s">
        <v>550</v>
      </c>
      <c r="F97" s="5">
        <v>7388</v>
      </c>
      <c r="G97" s="7">
        <v>2</v>
      </c>
      <c r="H97" s="7">
        <f t="shared" si="4"/>
        <v>56</v>
      </c>
      <c r="I97" s="12">
        <v>19</v>
      </c>
      <c r="J97" s="12">
        <f t="shared" si="5"/>
        <v>-37</v>
      </c>
      <c r="K97" s="13">
        <f>VLOOKUP(D97,门店!A:I,9,0)</f>
        <v>0.886904761904762</v>
      </c>
      <c r="L97" s="12"/>
      <c r="M97" s="19">
        <f>J97*1</f>
        <v>-37</v>
      </c>
      <c r="N97" s="15">
        <f t="shared" si="6"/>
        <v>0.339285714285714</v>
      </c>
      <c r="O97" s="7"/>
    </row>
    <row r="98" customFormat="1" ht="18" customHeight="1" spans="1:15">
      <c r="A98" s="5">
        <v>97</v>
      </c>
      <c r="B98" s="5" t="s">
        <v>28</v>
      </c>
      <c r="C98" s="5" t="s">
        <v>315</v>
      </c>
      <c r="D98" s="5">
        <v>107658</v>
      </c>
      <c r="E98" s="6" t="s">
        <v>551</v>
      </c>
      <c r="F98" s="5">
        <v>4562</v>
      </c>
      <c r="G98" s="7">
        <v>2</v>
      </c>
      <c r="H98" s="7">
        <f t="shared" si="4"/>
        <v>56</v>
      </c>
      <c r="I98" s="12">
        <v>48</v>
      </c>
      <c r="J98" s="12">
        <f t="shared" si="5"/>
        <v>-8</v>
      </c>
      <c r="K98" s="13">
        <f>VLOOKUP(D98,门店!A:I,9,0)</f>
        <v>0.886904761904762</v>
      </c>
      <c r="L98" s="12"/>
      <c r="M98" s="19">
        <f>J98*1</f>
        <v>-8</v>
      </c>
      <c r="N98" s="15">
        <f t="shared" si="6"/>
        <v>0.857142857142857</v>
      </c>
      <c r="O98" s="7"/>
    </row>
    <row r="99" customFormat="1" ht="18" customHeight="1" spans="1:15">
      <c r="A99" s="5">
        <v>98</v>
      </c>
      <c r="B99" s="5" t="s">
        <v>28</v>
      </c>
      <c r="C99" s="5" t="s">
        <v>315</v>
      </c>
      <c r="D99" s="5">
        <v>107658</v>
      </c>
      <c r="E99" s="6" t="s">
        <v>552</v>
      </c>
      <c r="F99" s="5">
        <v>14861</v>
      </c>
      <c r="G99" s="7">
        <v>2</v>
      </c>
      <c r="H99" s="7">
        <f t="shared" si="4"/>
        <v>56</v>
      </c>
      <c r="I99" s="12">
        <v>44</v>
      </c>
      <c r="J99" s="12">
        <f t="shared" si="5"/>
        <v>-12</v>
      </c>
      <c r="K99" s="13">
        <f>VLOOKUP(D99,门店!A:I,9,0)</f>
        <v>0.886904761904762</v>
      </c>
      <c r="L99" s="12"/>
      <c r="M99" s="19">
        <f>J99*1</f>
        <v>-12</v>
      </c>
      <c r="N99" s="15">
        <f t="shared" si="6"/>
        <v>0.785714285714286</v>
      </c>
      <c r="O99" s="7"/>
    </row>
    <row r="100" customFormat="1" ht="18" customHeight="1" spans="1:15">
      <c r="A100" s="5">
        <v>99</v>
      </c>
      <c r="B100" s="5" t="s">
        <v>28</v>
      </c>
      <c r="C100" s="5" t="s">
        <v>296</v>
      </c>
      <c r="D100" s="5">
        <v>2497</v>
      </c>
      <c r="E100" s="6" t="s">
        <v>553</v>
      </c>
      <c r="F100" s="5">
        <v>12921</v>
      </c>
      <c r="G100" s="7">
        <v>1</v>
      </c>
      <c r="H100" s="7">
        <f t="shared" si="4"/>
        <v>28</v>
      </c>
      <c r="I100" s="12">
        <v>19</v>
      </c>
      <c r="J100" s="12">
        <f t="shared" si="5"/>
        <v>-9</v>
      </c>
      <c r="K100" s="13">
        <f>VLOOKUP(D100,门店!A:I,9,0)</f>
        <v>0.738095238095238</v>
      </c>
      <c r="L100" s="12"/>
      <c r="M100" s="19">
        <f>J100*1</f>
        <v>-9</v>
      </c>
      <c r="N100" s="15">
        <f t="shared" si="6"/>
        <v>0.678571428571429</v>
      </c>
      <c r="O100" s="7"/>
    </row>
    <row r="101" customFormat="1" ht="18" customHeight="1" spans="1:15">
      <c r="A101" s="5">
        <v>100</v>
      </c>
      <c r="B101" s="5" t="s">
        <v>28</v>
      </c>
      <c r="C101" s="5" t="s">
        <v>296</v>
      </c>
      <c r="D101" s="5">
        <v>2497</v>
      </c>
      <c r="E101" s="6" t="s">
        <v>554</v>
      </c>
      <c r="F101" s="5">
        <v>15614</v>
      </c>
      <c r="G101" s="7">
        <v>1</v>
      </c>
      <c r="H101" s="7">
        <f t="shared" si="4"/>
        <v>28</v>
      </c>
      <c r="I101" s="12">
        <v>32</v>
      </c>
      <c r="J101" s="12">
        <f t="shared" si="5"/>
        <v>4</v>
      </c>
      <c r="K101" s="13">
        <f>VLOOKUP(D101,门店!A:I,9,0)</f>
        <v>0.738095238095238</v>
      </c>
      <c r="L101" s="16">
        <f>J101*0.5</f>
        <v>2</v>
      </c>
      <c r="M101" s="17"/>
      <c r="N101" s="15">
        <f t="shared" si="6"/>
        <v>1.14285714285714</v>
      </c>
      <c r="O101" s="7"/>
    </row>
    <row r="102" customFormat="1" ht="18" customHeight="1" spans="1:15">
      <c r="A102" s="5">
        <v>101</v>
      </c>
      <c r="B102" s="5" t="s">
        <v>28</v>
      </c>
      <c r="C102" s="5" t="s">
        <v>296</v>
      </c>
      <c r="D102" s="5">
        <v>2497</v>
      </c>
      <c r="E102" s="6" t="s">
        <v>555</v>
      </c>
      <c r="F102" s="5">
        <v>5641</v>
      </c>
      <c r="G102" s="7">
        <v>1</v>
      </c>
      <c r="H102" s="7">
        <f t="shared" si="4"/>
        <v>28</v>
      </c>
      <c r="I102" s="12">
        <v>10</v>
      </c>
      <c r="J102" s="12">
        <f t="shared" si="5"/>
        <v>-18</v>
      </c>
      <c r="K102" s="13">
        <f>VLOOKUP(D102,门店!A:I,9,0)</f>
        <v>0.738095238095238</v>
      </c>
      <c r="L102" s="12"/>
      <c r="M102" s="19">
        <f>J102*1</f>
        <v>-18</v>
      </c>
      <c r="N102" s="15">
        <f t="shared" si="6"/>
        <v>0.357142857142857</v>
      </c>
      <c r="O102" s="7"/>
    </row>
    <row r="103" customFormat="1" ht="18" customHeight="1" spans="1:15">
      <c r="A103" s="5">
        <v>102</v>
      </c>
      <c r="B103" s="5" t="s">
        <v>28</v>
      </c>
      <c r="C103" s="5" t="s">
        <v>333</v>
      </c>
      <c r="D103" s="5">
        <v>120844</v>
      </c>
      <c r="E103" s="6" t="s">
        <v>556</v>
      </c>
      <c r="F103" s="5">
        <v>9328</v>
      </c>
      <c r="G103" s="7">
        <v>2</v>
      </c>
      <c r="H103" s="7">
        <f t="shared" si="4"/>
        <v>56</v>
      </c>
      <c r="I103" s="12">
        <v>66</v>
      </c>
      <c r="J103" s="12">
        <f t="shared" si="5"/>
        <v>10</v>
      </c>
      <c r="K103" s="13">
        <f>VLOOKUP(D103,门店!A:I,9,0)</f>
        <v>1.16964285714286</v>
      </c>
      <c r="L103" s="16">
        <f>J103*0.5</f>
        <v>5</v>
      </c>
      <c r="M103" s="17"/>
      <c r="N103" s="15">
        <f t="shared" si="6"/>
        <v>1.17857142857143</v>
      </c>
      <c r="O103" s="7"/>
    </row>
    <row r="104" customFormat="1" ht="18" customHeight="1" spans="1:15">
      <c r="A104" s="5">
        <v>103</v>
      </c>
      <c r="B104" s="5" t="s">
        <v>28</v>
      </c>
      <c r="C104" s="5" t="s">
        <v>333</v>
      </c>
      <c r="D104" s="5">
        <v>120844</v>
      </c>
      <c r="E104" s="6" t="s">
        <v>557</v>
      </c>
      <c r="F104" s="5">
        <v>10377</v>
      </c>
      <c r="G104" s="7">
        <v>2</v>
      </c>
      <c r="H104" s="7">
        <f t="shared" si="4"/>
        <v>56</v>
      </c>
      <c r="I104" s="12">
        <v>54</v>
      </c>
      <c r="J104" s="12">
        <f t="shared" si="5"/>
        <v>-2</v>
      </c>
      <c r="K104" s="13">
        <f>VLOOKUP(D104,门店!A:I,9,0)</f>
        <v>1.16964285714286</v>
      </c>
      <c r="L104" s="12"/>
      <c r="M104" s="14"/>
      <c r="N104" s="15">
        <f t="shared" si="6"/>
        <v>0.964285714285714</v>
      </c>
      <c r="O104" s="7"/>
    </row>
    <row r="105" customFormat="1" ht="18" customHeight="1" spans="1:15">
      <c r="A105" s="5">
        <v>104</v>
      </c>
      <c r="B105" s="5" t="s">
        <v>28</v>
      </c>
      <c r="C105" s="8" t="s">
        <v>345</v>
      </c>
      <c r="D105" s="5">
        <v>302867</v>
      </c>
      <c r="E105" s="8" t="s">
        <v>558</v>
      </c>
      <c r="F105" s="5">
        <v>10191</v>
      </c>
      <c r="G105" s="7">
        <v>1</v>
      </c>
      <c r="H105" s="7">
        <f t="shared" si="4"/>
        <v>28</v>
      </c>
      <c r="I105" s="12">
        <v>64</v>
      </c>
      <c r="J105" s="12">
        <f t="shared" si="5"/>
        <v>36</v>
      </c>
      <c r="K105" s="13">
        <f>VLOOKUP(D105,门店!A:I,9,0)</f>
        <v>1.94642857142857</v>
      </c>
      <c r="L105" s="16">
        <f>J105*0.5</f>
        <v>18</v>
      </c>
      <c r="M105" s="17"/>
      <c r="N105" s="15">
        <f t="shared" si="6"/>
        <v>2.28571428571429</v>
      </c>
      <c r="O105" s="7"/>
    </row>
    <row r="106" customFormat="1" ht="18" customHeight="1" spans="1:15">
      <c r="A106" s="5">
        <v>105</v>
      </c>
      <c r="B106" s="5" t="s">
        <v>28</v>
      </c>
      <c r="C106" s="8" t="s">
        <v>345</v>
      </c>
      <c r="D106" s="5">
        <v>302867</v>
      </c>
      <c r="E106" s="6" t="s">
        <v>559</v>
      </c>
      <c r="F106" s="5">
        <v>15742</v>
      </c>
      <c r="G106" s="7">
        <v>1</v>
      </c>
      <c r="H106" s="7">
        <f t="shared" si="4"/>
        <v>28</v>
      </c>
      <c r="I106" s="12">
        <v>80</v>
      </c>
      <c r="J106" s="12">
        <f t="shared" si="5"/>
        <v>52</v>
      </c>
      <c r="K106" s="13">
        <f>VLOOKUP(D106,门店!A:I,9,0)</f>
        <v>1.94642857142857</v>
      </c>
      <c r="L106" s="16">
        <v>20</v>
      </c>
      <c r="M106" s="17"/>
      <c r="N106" s="15">
        <f t="shared" si="6"/>
        <v>2.85714285714286</v>
      </c>
      <c r="O106" s="7"/>
    </row>
    <row r="107" customFormat="1" ht="18" customHeight="1" spans="1:15">
      <c r="A107" s="5">
        <v>106</v>
      </c>
      <c r="B107" s="5" t="s">
        <v>16</v>
      </c>
      <c r="C107" s="5" t="s">
        <v>71</v>
      </c>
      <c r="D107" s="5">
        <v>105751</v>
      </c>
      <c r="E107" s="6" t="s">
        <v>560</v>
      </c>
      <c r="F107" s="5">
        <v>9295</v>
      </c>
      <c r="G107" s="7">
        <v>3</v>
      </c>
      <c r="H107" s="7">
        <f t="shared" si="4"/>
        <v>84</v>
      </c>
      <c r="I107" s="12">
        <v>10</v>
      </c>
      <c r="J107" s="12">
        <f t="shared" si="5"/>
        <v>-74</v>
      </c>
      <c r="K107" s="13">
        <f>VLOOKUP(D107,门店!A:I,9,0)</f>
        <v>0.404761904761905</v>
      </c>
      <c r="L107" s="12"/>
      <c r="M107" s="19">
        <v>-40</v>
      </c>
      <c r="N107" s="15">
        <f t="shared" si="6"/>
        <v>0.119047619047619</v>
      </c>
      <c r="O107" s="7"/>
    </row>
    <row r="108" customFormat="1" ht="18" customHeight="1" spans="1:15">
      <c r="A108" s="5">
        <v>107</v>
      </c>
      <c r="B108" s="5" t="s">
        <v>16</v>
      </c>
      <c r="C108" s="5" t="s">
        <v>77</v>
      </c>
      <c r="D108" s="5">
        <v>106568</v>
      </c>
      <c r="E108" s="8" t="s">
        <v>561</v>
      </c>
      <c r="F108" s="5">
        <v>28017</v>
      </c>
      <c r="G108" s="7">
        <v>2</v>
      </c>
      <c r="H108" s="7">
        <f t="shared" si="4"/>
        <v>56</v>
      </c>
      <c r="I108" s="12">
        <v>13</v>
      </c>
      <c r="J108" s="12">
        <f t="shared" si="5"/>
        <v>-43</v>
      </c>
      <c r="K108" s="13">
        <f>VLOOKUP(D108,门店!A:I,9,0)</f>
        <v>0.285714285714286</v>
      </c>
      <c r="L108" s="12"/>
      <c r="M108" s="19">
        <v>-40</v>
      </c>
      <c r="N108" s="15">
        <f t="shared" si="6"/>
        <v>0.232142857142857</v>
      </c>
      <c r="O108" s="7"/>
    </row>
    <row r="109" customFormat="1" ht="18" customHeight="1" spans="1:15">
      <c r="A109" s="5">
        <v>108</v>
      </c>
      <c r="B109" s="5" t="s">
        <v>16</v>
      </c>
      <c r="C109" s="5" t="s">
        <v>68</v>
      </c>
      <c r="D109" s="5">
        <v>104430</v>
      </c>
      <c r="E109" s="6" t="s">
        <v>562</v>
      </c>
      <c r="F109" s="5">
        <v>15615</v>
      </c>
      <c r="G109" s="7">
        <v>2</v>
      </c>
      <c r="H109" s="7">
        <f t="shared" si="4"/>
        <v>56</v>
      </c>
      <c r="I109" s="12">
        <v>11</v>
      </c>
      <c r="J109" s="12">
        <f t="shared" si="5"/>
        <v>-45</v>
      </c>
      <c r="K109" s="13">
        <f>VLOOKUP(D109,门店!A:I,9,0)</f>
        <v>0.410714285714286</v>
      </c>
      <c r="L109" s="12"/>
      <c r="M109" s="19">
        <v>-40</v>
      </c>
      <c r="N109" s="15">
        <f t="shared" si="6"/>
        <v>0.196428571428571</v>
      </c>
      <c r="O109" s="7"/>
    </row>
    <row r="110" customFormat="1" ht="18" customHeight="1" spans="1:15">
      <c r="A110" s="5">
        <v>109</v>
      </c>
      <c r="B110" s="5" t="s">
        <v>16</v>
      </c>
      <c r="C110" s="5" t="s">
        <v>21</v>
      </c>
      <c r="D110" s="5">
        <v>2729</v>
      </c>
      <c r="E110" s="6" t="s">
        <v>563</v>
      </c>
      <c r="F110" s="5">
        <v>11323</v>
      </c>
      <c r="G110" s="7">
        <v>2</v>
      </c>
      <c r="H110" s="7">
        <f t="shared" si="4"/>
        <v>56</v>
      </c>
      <c r="I110" s="12">
        <v>45</v>
      </c>
      <c r="J110" s="12">
        <f t="shared" si="5"/>
        <v>-11</v>
      </c>
      <c r="K110" s="13">
        <f>VLOOKUP(D110,门店!A:I,9,0)</f>
        <v>0.613095238095238</v>
      </c>
      <c r="L110" s="12"/>
      <c r="M110" s="19">
        <f t="shared" ref="M107:M115" si="8">J110*1</f>
        <v>-11</v>
      </c>
      <c r="N110" s="15">
        <f t="shared" si="6"/>
        <v>0.803571428571429</v>
      </c>
      <c r="O110" s="7"/>
    </row>
    <row r="111" customFormat="1" ht="18" customHeight="1" spans="1:15">
      <c r="A111" s="5">
        <v>110</v>
      </c>
      <c r="B111" s="5" t="s">
        <v>16</v>
      </c>
      <c r="C111" s="5" t="s">
        <v>21</v>
      </c>
      <c r="D111" s="5">
        <v>2729</v>
      </c>
      <c r="E111" s="6" t="s">
        <v>564</v>
      </c>
      <c r="F111" s="5">
        <v>5782</v>
      </c>
      <c r="G111" s="7">
        <v>2</v>
      </c>
      <c r="H111" s="7">
        <f t="shared" si="4"/>
        <v>56</v>
      </c>
      <c r="I111" s="12">
        <v>52</v>
      </c>
      <c r="J111" s="12">
        <f t="shared" si="5"/>
        <v>-4</v>
      </c>
      <c r="K111" s="13">
        <f>VLOOKUP(D111,门店!A:I,9,0)</f>
        <v>0.613095238095238</v>
      </c>
      <c r="L111" s="12"/>
      <c r="M111" s="19">
        <f t="shared" si="8"/>
        <v>-4</v>
      </c>
      <c r="N111" s="15">
        <f t="shared" si="6"/>
        <v>0.928571428571429</v>
      </c>
      <c r="O111" s="7"/>
    </row>
    <row r="112" customFormat="1" ht="18" customHeight="1" spans="1:15">
      <c r="A112" s="5">
        <v>111</v>
      </c>
      <c r="B112" s="9" t="s">
        <v>16</v>
      </c>
      <c r="C112" s="10" t="s">
        <v>21</v>
      </c>
      <c r="D112" s="5">
        <v>2729</v>
      </c>
      <c r="E112" s="11" t="s">
        <v>565</v>
      </c>
      <c r="F112" s="5">
        <v>28410</v>
      </c>
      <c r="G112" s="7">
        <v>2</v>
      </c>
      <c r="H112" s="7">
        <f t="shared" si="4"/>
        <v>56</v>
      </c>
      <c r="I112" s="12">
        <v>15</v>
      </c>
      <c r="J112" s="12">
        <f t="shared" si="5"/>
        <v>-41</v>
      </c>
      <c r="K112" s="13">
        <f>VLOOKUP(D112,门店!A:I,9,0)</f>
        <v>0.613095238095238</v>
      </c>
      <c r="L112" s="12"/>
      <c r="M112" s="19">
        <v>-40</v>
      </c>
      <c r="N112" s="15">
        <f t="shared" si="6"/>
        <v>0.267857142857143</v>
      </c>
      <c r="O112" s="7"/>
    </row>
    <row r="113" customFormat="1" ht="18" customHeight="1" spans="1:15">
      <c r="A113" s="5">
        <v>112</v>
      </c>
      <c r="B113" s="5" t="s">
        <v>16</v>
      </c>
      <c r="C113" s="5" t="s">
        <v>25</v>
      </c>
      <c r="D113" s="5">
        <v>2751</v>
      </c>
      <c r="E113" s="6" t="s">
        <v>566</v>
      </c>
      <c r="F113" s="5">
        <v>5701</v>
      </c>
      <c r="G113" s="7">
        <v>2</v>
      </c>
      <c r="H113" s="7">
        <f t="shared" si="4"/>
        <v>56</v>
      </c>
      <c r="I113" s="12">
        <v>33</v>
      </c>
      <c r="J113" s="12">
        <f t="shared" si="5"/>
        <v>-23</v>
      </c>
      <c r="K113" s="13">
        <f>VLOOKUP(D113,门店!A:I,9,0)</f>
        <v>0.714285714285714</v>
      </c>
      <c r="L113" s="12"/>
      <c r="M113" s="19">
        <f t="shared" si="8"/>
        <v>-23</v>
      </c>
      <c r="N113" s="15">
        <f t="shared" si="6"/>
        <v>0.589285714285714</v>
      </c>
      <c r="O113" s="7"/>
    </row>
    <row r="114" customFormat="1" ht="18" customHeight="1" spans="1:15">
      <c r="A114" s="5">
        <v>113</v>
      </c>
      <c r="B114" s="5" t="s">
        <v>16</v>
      </c>
      <c r="C114" s="5" t="s">
        <v>25</v>
      </c>
      <c r="D114" s="5">
        <v>2751</v>
      </c>
      <c r="E114" s="6" t="s">
        <v>567</v>
      </c>
      <c r="F114" s="5">
        <v>16108</v>
      </c>
      <c r="G114" s="7">
        <v>2</v>
      </c>
      <c r="H114" s="7">
        <f t="shared" si="4"/>
        <v>56</v>
      </c>
      <c r="I114" s="12">
        <v>47</v>
      </c>
      <c r="J114" s="12">
        <f t="shared" si="5"/>
        <v>-9</v>
      </c>
      <c r="K114" s="13">
        <f>VLOOKUP(D114,门店!A:I,9,0)</f>
        <v>0.714285714285714</v>
      </c>
      <c r="L114" s="12"/>
      <c r="M114" s="19">
        <f t="shared" si="8"/>
        <v>-9</v>
      </c>
      <c r="N114" s="15">
        <f t="shared" si="6"/>
        <v>0.839285714285714</v>
      </c>
      <c r="O114" s="7"/>
    </row>
    <row r="115" customFormat="1" ht="18" customHeight="1" spans="1:15">
      <c r="A115" s="5">
        <v>114</v>
      </c>
      <c r="B115" s="5" t="s">
        <v>16</v>
      </c>
      <c r="C115" s="5" t="s">
        <v>92</v>
      </c>
      <c r="D115" s="5">
        <v>115971</v>
      </c>
      <c r="E115" s="9" t="s">
        <v>568</v>
      </c>
      <c r="F115" s="5">
        <v>28243</v>
      </c>
      <c r="G115" s="7">
        <v>2</v>
      </c>
      <c r="H115" s="7">
        <f t="shared" si="4"/>
        <v>56</v>
      </c>
      <c r="I115" s="12">
        <v>33</v>
      </c>
      <c r="J115" s="12">
        <f t="shared" si="5"/>
        <v>-23</v>
      </c>
      <c r="K115" s="13">
        <f>VLOOKUP(D115,门店!A:I,9,0)</f>
        <v>0.642857142857143</v>
      </c>
      <c r="L115" s="12"/>
      <c r="M115" s="19">
        <f t="shared" si="8"/>
        <v>-23</v>
      </c>
      <c r="N115" s="15">
        <f t="shared" si="6"/>
        <v>0.589285714285714</v>
      </c>
      <c r="O115" s="7"/>
    </row>
    <row r="116" customFormat="1" ht="18" customHeight="1" spans="1:15">
      <c r="A116" s="5">
        <v>115</v>
      </c>
      <c r="B116" s="5" t="s">
        <v>16</v>
      </c>
      <c r="C116" s="5" t="s">
        <v>111</v>
      </c>
      <c r="D116" s="5">
        <v>2304</v>
      </c>
      <c r="E116" s="6" t="s">
        <v>569</v>
      </c>
      <c r="F116" s="5">
        <v>7707</v>
      </c>
      <c r="G116" s="7">
        <v>1</v>
      </c>
      <c r="H116" s="7">
        <f t="shared" si="4"/>
        <v>28</v>
      </c>
      <c r="I116" s="12">
        <v>30</v>
      </c>
      <c r="J116" s="12">
        <f t="shared" si="5"/>
        <v>2</v>
      </c>
      <c r="K116" s="13">
        <f>VLOOKUP(D116,门店!A:I,9,0)</f>
        <v>1.80357142857143</v>
      </c>
      <c r="L116" s="16">
        <f>J116*0.5</f>
        <v>1</v>
      </c>
      <c r="M116" s="17"/>
      <c r="N116" s="15">
        <f t="shared" si="6"/>
        <v>1.07142857142857</v>
      </c>
      <c r="O116" s="7"/>
    </row>
    <row r="117" customFormat="1" ht="18" customHeight="1" spans="1:15">
      <c r="A117" s="5">
        <v>116</v>
      </c>
      <c r="B117" s="5" t="s">
        <v>16</v>
      </c>
      <c r="C117" s="5" t="s">
        <v>111</v>
      </c>
      <c r="D117" s="5">
        <v>2304</v>
      </c>
      <c r="E117" s="6" t="s">
        <v>570</v>
      </c>
      <c r="F117" s="5">
        <v>13000</v>
      </c>
      <c r="G117" s="7">
        <v>1</v>
      </c>
      <c r="H117" s="7">
        <f t="shared" si="4"/>
        <v>28</v>
      </c>
      <c r="I117" s="12">
        <v>59</v>
      </c>
      <c r="J117" s="12">
        <f t="shared" si="5"/>
        <v>31</v>
      </c>
      <c r="K117" s="13">
        <f>VLOOKUP(D117,门店!A:I,9,0)</f>
        <v>1.80357142857143</v>
      </c>
      <c r="L117" s="16">
        <f>J117*0.5</f>
        <v>15.5</v>
      </c>
      <c r="M117" s="17"/>
      <c r="N117" s="15">
        <f t="shared" si="6"/>
        <v>2.10714285714286</v>
      </c>
      <c r="O117" s="7"/>
    </row>
    <row r="118" customFormat="1" ht="18" customHeight="1" spans="1:15">
      <c r="A118" s="5">
        <v>117</v>
      </c>
      <c r="B118" s="5" t="s">
        <v>16</v>
      </c>
      <c r="C118" s="5" t="s">
        <v>107</v>
      </c>
      <c r="D118" s="5">
        <v>1950</v>
      </c>
      <c r="E118" s="6" t="s">
        <v>571</v>
      </c>
      <c r="F118" s="5">
        <v>15772</v>
      </c>
      <c r="G118" s="7">
        <v>1</v>
      </c>
      <c r="H118" s="7">
        <f t="shared" si="4"/>
        <v>28</v>
      </c>
      <c r="I118" s="12">
        <v>1</v>
      </c>
      <c r="J118" s="12">
        <f t="shared" si="5"/>
        <v>-27</v>
      </c>
      <c r="K118" s="13">
        <f>VLOOKUP(D118,门店!A:I,9,0)</f>
        <v>0.80952380952381</v>
      </c>
      <c r="L118" s="12"/>
      <c r="M118" s="19">
        <f>J118*1</f>
        <v>-27</v>
      </c>
      <c r="N118" s="15">
        <f t="shared" si="6"/>
        <v>0.0357142857142857</v>
      </c>
      <c r="O118" s="7"/>
    </row>
    <row r="119" customFormat="1" ht="18" customHeight="1" spans="1:15">
      <c r="A119" s="5">
        <v>118</v>
      </c>
      <c r="B119" s="5" t="s">
        <v>16</v>
      </c>
      <c r="C119" s="5" t="s">
        <v>107</v>
      </c>
      <c r="D119" s="5">
        <v>1950</v>
      </c>
      <c r="E119" s="6" t="s">
        <v>572</v>
      </c>
      <c r="F119" s="5">
        <v>7369</v>
      </c>
      <c r="G119" s="7">
        <v>1</v>
      </c>
      <c r="H119" s="7">
        <f t="shared" si="4"/>
        <v>28</v>
      </c>
      <c r="I119" s="12">
        <v>27</v>
      </c>
      <c r="J119" s="12">
        <f t="shared" si="5"/>
        <v>-1</v>
      </c>
      <c r="K119" s="13">
        <f>VLOOKUP(D119,门店!A:I,9,0)</f>
        <v>0.80952380952381</v>
      </c>
      <c r="L119" s="12"/>
      <c r="M119" s="19">
        <f>J119*1</f>
        <v>-1</v>
      </c>
      <c r="N119" s="15">
        <f t="shared" si="6"/>
        <v>0.964285714285714</v>
      </c>
      <c r="O119" s="7"/>
    </row>
    <row r="120" customFormat="1" ht="18" customHeight="1" spans="1:15">
      <c r="A120" s="5">
        <v>119</v>
      </c>
      <c r="B120" s="5" t="s">
        <v>16</v>
      </c>
      <c r="C120" s="5" t="s">
        <v>107</v>
      </c>
      <c r="D120" s="5">
        <v>1950</v>
      </c>
      <c r="E120" s="8" t="s">
        <v>573</v>
      </c>
      <c r="F120" s="5">
        <v>28071</v>
      </c>
      <c r="G120" s="7">
        <v>1</v>
      </c>
      <c r="H120" s="7">
        <f t="shared" si="4"/>
        <v>28</v>
      </c>
      <c r="I120" s="12">
        <v>40</v>
      </c>
      <c r="J120" s="12">
        <f t="shared" si="5"/>
        <v>12</v>
      </c>
      <c r="K120" s="13">
        <f>VLOOKUP(D120,门店!A:I,9,0)</f>
        <v>0.80952380952381</v>
      </c>
      <c r="L120" s="16">
        <f>J120*0.5</f>
        <v>6</v>
      </c>
      <c r="M120" s="17"/>
      <c r="N120" s="15">
        <f t="shared" si="6"/>
        <v>1.42857142857143</v>
      </c>
      <c r="O120" s="7"/>
    </row>
    <row r="121" customFormat="1" ht="18" customHeight="1" spans="1:15">
      <c r="A121" s="5">
        <v>120</v>
      </c>
      <c r="B121" s="5" t="s">
        <v>16</v>
      </c>
      <c r="C121" s="5" t="s">
        <v>95</v>
      </c>
      <c r="D121" s="5">
        <v>118074</v>
      </c>
      <c r="E121" s="6" t="s">
        <v>574</v>
      </c>
      <c r="F121" s="5">
        <v>4304</v>
      </c>
      <c r="G121" s="7">
        <v>2</v>
      </c>
      <c r="H121" s="7">
        <f t="shared" si="4"/>
        <v>56</v>
      </c>
      <c r="I121" s="12">
        <v>79</v>
      </c>
      <c r="J121" s="12">
        <f t="shared" si="5"/>
        <v>23</v>
      </c>
      <c r="K121" s="13">
        <f>VLOOKUP(D121,门店!A:I,9,0)</f>
        <v>0.642857142857143</v>
      </c>
      <c r="L121" s="16">
        <f>J121*0.5</f>
        <v>11.5</v>
      </c>
      <c r="M121" s="17"/>
      <c r="N121" s="15">
        <f t="shared" si="6"/>
        <v>1.41071428571429</v>
      </c>
      <c r="O121" s="7"/>
    </row>
    <row r="122" customFormat="1" ht="18" customHeight="1" spans="1:15">
      <c r="A122" s="5">
        <v>121</v>
      </c>
      <c r="B122" s="5" t="s">
        <v>16</v>
      </c>
      <c r="C122" s="5" t="s">
        <v>95</v>
      </c>
      <c r="D122" s="5">
        <v>118074</v>
      </c>
      <c r="E122" s="6" t="s">
        <v>575</v>
      </c>
      <c r="F122" s="8">
        <v>27693</v>
      </c>
      <c r="G122" s="7">
        <v>2</v>
      </c>
      <c r="H122" s="7">
        <f t="shared" si="4"/>
        <v>56</v>
      </c>
      <c r="I122" s="12">
        <v>0</v>
      </c>
      <c r="J122" s="12">
        <f t="shared" si="5"/>
        <v>-56</v>
      </c>
      <c r="K122" s="13">
        <f>VLOOKUP(D122,门店!A:I,9,0)</f>
        <v>0.642857142857143</v>
      </c>
      <c r="L122" s="12"/>
      <c r="M122" s="19">
        <v>-40</v>
      </c>
      <c r="N122" s="15">
        <f t="shared" si="6"/>
        <v>0</v>
      </c>
      <c r="O122" s="7"/>
    </row>
    <row r="123" customFormat="1" ht="18" customHeight="1" spans="1:15">
      <c r="A123" s="5">
        <v>122</v>
      </c>
      <c r="B123" s="5" t="s">
        <v>16</v>
      </c>
      <c r="C123" s="5" t="s">
        <v>95</v>
      </c>
      <c r="D123" s="5">
        <v>118074</v>
      </c>
      <c r="E123" s="11" t="s">
        <v>576</v>
      </c>
      <c r="F123" s="5">
        <v>28407</v>
      </c>
      <c r="G123" s="7">
        <v>2</v>
      </c>
      <c r="H123" s="7">
        <f t="shared" si="4"/>
        <v>56</v>
      </c>
      <c r="I123" s="12">
        <v>24</v>
      </c>
      <c r="J123" s="12">
        <f t="shared" si="5"/>
        <v>-32</v>
      </c>
      <c r="K123" s="13">
        <f>VLOOKUP(D123,门店!A:I,9,0)</f>
        <v>0.642857142857143</v>
      </c>
      <c r="L123" s="12"/>
      <c r="M123" s="19">
        <f>J123*1</f>
        <v>-32</v>
      </c>
      <c r="N123" s="15">
        <f t="shared" si="6"/>
        <v>0.428571428571429</v>
      </c>
      <c r="O123" s="7"/>
    </row>
    <row r="124" customFormat="1" ht="18" customHeight="1" spans="1:15">
      <c r="A124" s="5">
        <v>123</v>
      </c>
      <c r="B124" s="5" t="s">
        <v>16</v>
      </c>
      <c r="C124" s="5" t="s">
        <v>33</v>
      </c>
      <c r="D124" s="5">
        <v>2741</v>
      </c>
      <c r="E124" s="6" t="s">
        <v>577</v>
      </c>
      <c r="F124" s="5">
        <v>6123</v>
      </c>
      <c r="G124" s="7">
        <v>1.5</v>
      </c>
      <c r="H124" s="7">
        <f t="shared" si="4"/>
        <v>42</v>
      </c>
      <c r="I124" s="12">
        <v>50</v>
      </c>
      <c r="J124" s="12">
        <f t="shared" si="5"/>
        <v>8</v>
      </c>
      <c r="K124" s="13">
        <f>VLOOKUP(D124,门店!A:I,9,0)</f>
        <v>1.00595238095238</v>
      </c>
      <c r="L124" s="16">
        <f>J124*0.5</f>
        <v>4</v>
      </c>
      <c r="M124" s="17"/>
      <c r="N124" s="15">
        <f t="shared" si="6"/>
        <v>1.19047619047619</v>
      </c>
      <c r="O124" s="7"/>
    </row>
    <row r="125" customFormat="1" ht="18" customHeight="1" spans="1:15">
      <c r="A125" s="5">
        <v>124</v>
      </c>
      <c r="B125" s="5" t="s">
        <v>16</v>
      </c>
      <c r="C125" s="5" t="s">
        <v>33</v>
      </c>
      <c r="D125" s="5">
        <v>2741</v>
      </c>
      <c r="E125" s="6" t="s">
        <v>578</v>
      </c>
      <c r="F125" s="5">
        <v>14992</v>
      </c>
      <c r="G125" s="7">
        <v>1.5</v>
      </c>
      <c r="H125" s="7">
        <f t="shared" si="4"/>
        <v>42</v>
      </c>
      <c r="I125" s="12">
        <v>50</v>
      </c>
      <c r="J125" s="12">
        <f t="shared" si="5"/>
        <v>8</v>
      </c>
      <c r="K125" s="13">
        <f>VLOOKUP(D125,门店!A:I,9,0)</f>
        <v>1.00595238095238</v>
      </c>
      <c r="L125" s="16">
        <f>J125*0.5</f>
        <v>4</v>
      </c>
      <c r="M125" s="17"/>
      <c r="N125" s="15">
        <f t="shared" si="6"/>
        <v>1.19047619047619</v>
      </c>
      <c r="O125" s="7"/>
    </row>
    <row r="126" customFormat="1" ht="18" customHeight="1" spans="1:15">
      <c r="A126" s="5">
        <v>125</v>
      </c>
      <c r="B126" s="5" t="s">
        <v>16</v>
      </c>
      <c r="C126" s="5" t="s">
        <v>33</v>
      </c>
      <c r="D126" s="5">
        <v>2741</v>
      </c>
      <c r="E126" s="8" t="s">
        <v>579</v>
      </c>
      <c r="F126" s="5">
        <v>26636</v>
      </c>
      <c r="G126" s="7">
        <v>1.5</v>
      </c>
      <c r="H126" s="7">
        <f t="shared" si="4"/>
        <v>42</v>
      </c>
      <c r="I126" s="12">
        <v>30</v>
      </c>
      <c r="J126" s="12">
        <f t="shared" si="5"/>
        <v>-12</v>
      </c>
      <c r="K126" s="13">
        <f>VLOOKUP(D126,门店!A:I,9,0)</f>
        <v>1.00595238095238</v>
      </c>
      <c r="L126" s="12"/>
      <c r="M126" s="14"/>
      <c r="N126" s="15">
        <f t="shared" si="6"/>
        <v>0.714285714285714</v>
      </c>
      <c r="O126" s="7"/>
    </row>
    <row r="127" customFormat="1" ht="18" customHeight="1" spans="1:15">
      <c r="A127" s="5">
        <v>126</v>
      </c>
      <c r="B127" s="5" t="s">
        <v>16</v>
      </c>
      <c r="C127" s="5" t="s">
        <v>33</v>
      </c>
      <c r="D127" s="5">
        <v>2741</v>
      </c>
      <c r="E127" s="11" t="s">
        <v>580</v>
      </c>
      <c r="F127" s="5">
        <v>28401</v>
      </c>
      <c r="G127" s="7">
        <v>1.5</v>
      </c>
      <c r="H127" s="7">
        <f t="shared" si="4"/>
        <v>42</v>
      </c>
      <c r="I127" s="12">
        <v>48</v>
      </c>
      <c r="J127" s="12">
        <f t="shared" si="5"/>
        <v>6</v>
      </c>
      <c r="K127" s="13">
        <f>VLOOKUP(D127,门店!A:I,9,0)</f>
        <v>1.00595238095238</v>
      </c>
      <c r="L127" s="16">
        <f>J127*0.5</f>
        <v>3</v>
      </c>
      <c r="M127" s="17"/>
      <c r="N127" s="15">
        <f t="shared" si="6"/>
        <v>1.14285714285714</v>
      </c>
      <c r="O127" s="7"/>
    </row>
    <row r="128" customFormat="1" ht="18" customHeight="1" spans="1:15">
      <c r="A128" s="5">
        <v>127</v>
      </c>
      <c r="B128" s="5" t="s">
        <v>16</v>
      </c>
      <c r="C128" s="5" t="s">
        <v>581</v>
      </c>
      <c r="D128" s="5">
        <v>2771</v>
      </c>
      <c r="E128" s="6" t="s">
        <v>582</v>
      </c>
      <c r="F128" s="5">
        <v>13020</v>
      </c>
      <c r="G128" s="7">
        <v>1</v>
      </c>
      <c r="H128" s="7">
        <f t="shared" si="4"/>
        <v>28</v>
      </c>
      <c r="I128" s="12">
        <v>38</v>
      </c>
      <c r="J128" s="12">
        <f t="shared" si="5"/>
        <v>10</v>
      </c>
      <c r="K128" s="13">
        <f>VLOOKUP(D128,门店!A:I,9,0)</f>
        <v>1.375</v>
      </c>
      <c r="L128" s="16">
        <f>J128*0.5</f>
        <v>5</v>
      </c>
      <c r="M128" s="17"/>
      <c r="N128" s="15">
        <f t="shared" si="6"/>
        <v>1.35714285714286</v>
      </c>
      <c r="O128" s="7"/>
    </row>
    <row r="129" customFormat="1" ht="18" customHeight="1" spans="1:15">
      <c r="A129" s="5">
        <v>128</v>
      </c>
      <c r="B129" s="5" t="s">
        <v>16</v>
      </c>
      <c r="C129" s="5" t="s">
        <v>581</v>
      </c>
      <c r="D129" s="5">
        <v>2771</v>
      </c>
      <c r="E129" s="8" t="s">
        <v>583</v>
      </c>
      <c r="F129" s="5">
        <v>27940</v>
      </c>
      <c r="G129" s="7">
        <v>1</v>
      </c>
      <c r="H129" s="7">
        <f t="shared" si="4"/>
        <v>28</v>
      </c>
      <c r="I129" s="12">
        <v>39</v>
      </c>
      <c r="J129" s="12">
        <f t="shared" si="5"/>
        <v>11</v>
      </c>
      <c r="K129" s="13">
        <f>VLOOKUP(D129,门店!A:I,9,0)</f>
        <v>1.375</v>
      </c>
      <c r="L129" s="16">
        <f>J129*0.5</f>
        <v>5.5</v>
      </c>
      <c r="M129" s="17"/>
      <c r="N129" s="15">
        <f t="shared" si="6"/>
        <v>1.39285714285714</v>
      </c>
      <c r="O129" s="7"/>
    </row>
    <row r="130" customFormat="1" ht="18" customHeight="1" spans="1:15">
      <c r="A130" s="5">
        <v>129</v>
      </c>
      <c r="B130" s="5" t="s">
        <v>16</v>
      </c>
      <c r="C130" s="5" t="s">
        <v>62</v>
      </c>
      <c r="D130" s="5">
        <v>103639</v>
      </c>
      <c r="E130" s="6" t="s">
        <v>584</v>
      </c>
      <c r="F130" s="5">
        <v>5347</v>
      </c>
      <c r="G130" s="7">
        <v>2</v>
      </c>
      <c r="H130" s="7">
        <f t="shared" ref="H130:H193" si="9">G130*28</f>
        <v>56</v>
      </c>
      <c r="I130" s="12">
        <v>31</v>
      </c>
      <c r="J130" s="12">
        <f t="shared" si="5"/>
        <v>-25</v>
      </c>
      <c r="K130" s="13">
        <f>VLOOKUP(D130,门店!A:I,9,0)</f>
        <v>0.419642857142857</v>
      </c>
      <c r="L130" s="12"/>
      <c r="M130" s="19">
        <f>J130*1</f>
        <v>-25</v>
      </c>
      <c r="N130" s="15">
        <f t="shared" si="6"/>
        <v>0.553571428571429</v>
      </c>
      <c r="O130" s="7"/>
    </row>
    <row r="131" customFormat="1" ht="18" customHeight="1" spans="1:15">
      <c r="A131" s="5">
        <v>130</v>
      </c>
      <c r="B131" s="5" t="s">
        <v>16</v>
      </c>
      <c r="C131" s="8" t="s">
        <v>62</v>
      </c>
      <c r="D131" s="5">
        <v>103639</v>
      </c>
      <c r="E131" s="5" t="s">
        <v>585</v>
      </c>
      <c r="F131" s="5">
        <v>15893</v>
      </c>
      <c r="G131" s="7">
        <v>2</v>
      </c>
      <c r="H131" s="7">
        <f t="shared" si="9"/>
        <v>56</v>
      </c>
      <c r="I131" s="12">
        <v>9</v>
      </c>
      <c r="J131" s="12">
        <f t="shared" ref="J131:J194" si="10">I131-H131</f>
        <v>-47</v>
      </c>
      <c r="K131" s="13">
        <f>VLOOKUP(D131,门店!A:I,9,0)</f>
        <v>0.419642857142857</v>
      </c>
      <c r="L131" s="12"/>
      <c r="M131" s="19">
        <v>-40</v>
      </c>
      <c r="N131" s="15">
        <f t="shared" ref="N131:N194" si="11">I131/H131</f>
        <v>0.160714285714286</v>
      </c>
      <c r="O131" s="7"/>
    </row>
    <row r="132" customFormat="1" ht="18" customHeight="1" spans="1:15">
      <c r="A132" s="5">
        <v>131</v>
      </c>
      <c r="B132" s="5" t="s">
        <v>16</v>
      </c>
      <c r="C132" s="5" t="s">
        <v>40</v>
      </c>
      <c r="D132" s="5">
        <v>2113</v>
      </c>
      <c r="E132" s="6" t="s">
        <v>586</v>
      </c>
      <c r="F132" s="5">
        <v>5471</v>
      </c>
      <c r="G132" s="7">
        <v>2</v>
      </c>
      <c r="H132" s="7">
        <f t="shared" si="9"/>
        <v>56</v>
      </c>
      <c r="I132" s="12">
        <v>28</v>
      </c>
      <c r="J132" s="12">
        <f t="shared" si="10"/>
        <v>-28</v>
      </c>
      <c r="K132" s="13">
        <f>VLOOKUP(D132,门店!A:I,9,0)</f>
        <v>0.553571428571429</v>
      </c>
      <c r="L132" s="12"/>
      <c r="M132" s="19">
        <f>J132*1</f>
        <v>-28</v>
      </c>
      <c r="N132" s="15">
        <f t="shared" si="11"/>
        <v>0.5</v>
      </c>
      <c r="O132" s="7"/>
    </row>
    <row r="133" customFormat="1" ht="18" customHeight="1" spans="1:15">
      <c r="A133" s="5">
        <v>132</v>
      </c>
      <c r="B133" s="5" t="s">
        <v>16</v>
      </c>
      <c r="C133" s="5" t="s">
        <v>40</v>
      </c>
      <c r="D133" s="5">
        <v>2113</v>
      </c>
      <c r="E133" s="6" t="s">
        <v>587</v>
      </c>
      <c r="F133" s="5">
        <v>6454</v>
      </c>
      <c r="G133" s="7">
        <v>2</v>
      </c>
      <c r="H133" s="7">
        <f t="shared" si="9"/>
        <v>56</v>
      </c>
      <c r="I133" s="12">
        <v>41</v>
      </c>
      <c r="J133" s="12">
        <f t="shared" si="10"/>
        <v>-15</v>
      </c>
      <c r="K133" s="13">
        <f>VLOOKUP(D133,门店!A:I,9,0)</f>
        <v>0.553571428571429</v>
      </c>
      <c r="L133" s="12"/>
      <c r="M133" s="19">
        <f>J133*1</f>
        <v>-15</v>
      </c>
      <c r="N133" s="15">
        <f t="shared" si="11"/>
        <v>0.732142857142857</v>
      </c>
      <c r="O133" s="7"/>
    </row>
    <row r="134" customFormat="1" ht="18" customHeight="1" spans="1:15">
      <c r="A134" s="5">
        <v>133</v>
      </c>
      <c r="B134" s="5" t="s">
        <v>16</v>
      </c>
      <c r="C134" s="5" t="s">
        <v>40</v>
      </c>
      <c r="D134" s="5">
        <v>2113</v>
      </c>
      <c r="E134" s="6" t="s">
        <v>588</v>
      </c>
      <c r="F134" s="5">
        <v>15292</v>
      </c>
      <c r="G134" s="7">
        <v>2</v>
      </c>
      <c r="H134" s="7">
        <f t="shared" si="9"/>
        <v>56</v>
      </c>
      <c r="I134" s="12">
        <v>25</v>
      </c>
      <c r="J134" s="12">
        <f t="shared" si="10"/>
        <v>-31</v>
      </c>
      <c r="K134" s="13">
        <f>VLOOKUP(D134,门店!A:I,9,0)</f>
        <v>0.553571428571429</v>
      </c>
      <c r="L134" s="12"/>
      <c r="M134" s="19">
        <f>J134*1</f>
        <v>-31</v>
      </c>
      <c r="N134" s="15">
        <f t="shared" si="11"/>
        <v>0.446428571428571</v>
      </c>
      <c r="O134" s="7"/>
    </row>
    <row r="135" customFormat="1" ht="18" customHeight="1" spans="1:15">
      <c r="A135" s="5">
        <v>134</v>
      </c>
      <c r="B135" s="5" t="s">
        <v>16</v>
      </c>
      <c r="C135" s="5" t="s">
        <v>52</v>
      </c>
      <c r="D135" s="5">
        <v>2722</v>
      </c>
      <c r="E135" s="9" t="s">
        <v>589</v>
      </c>
      <c r="F135" s="9">
        <v>28781</v>
      </c>
      <c r="G135" s="7">
        <v>2</v>
      </c>
      <c r="H135" s="7">
        <f t="shared" si="9"/>
        <v>56</v>
      </c>
      <c r="I135" s="12">
        <v>59</v>
      </c>
      <c r="J135" s="12">
        <f t="shared" si="10"/>
        <v>3</v>
      </c>
      <c r="K135" s="13">
        <f>VLOOKUP(D135,门店!A:I,9,0)</f>
        <v>0.755952380952381</v>
      </c>
      <c r="L135" s="16">
        <f>J135*0.5</f>
        <v>1.5</v>
      </c>
      <c r="M135" s="17"/>
      <c r="N135" s="15">
        <f t="shared" si="11"/>
        <v>1.05357142857143</v>
      </c>
      <c r="O135" s="7"/>
    </row>
    <row r="136" customFormat="1" ht="18" customHeight="1" spans="1:15">
      <c r="A136" s="5">
        <v>135</v>
      </c>
      <c r="B136" s="5" t="s">
        <v>16</v>
      </c>
      <c r="C136" s="8" t="s">
        <v>52</v>
      </c>
      <c r="D136" s="5">
        <v>2722</v>
      </c>
      <c r="E136" s="9" t="s">
        <v>590</v>
      </c>
      <c r="F136" s="9">
        <v>28782</v>
      </c>
      <c r="G136" s="7">
        <v>2</v>
      </c>
      <c r="H136" s="7">
        <f t="shared" si="9"/>
        <v>56</v>
      </c>
      <c r="I136" s="12">
        <v>24</v>
      </c>
      <c r="J136" s="12">
        <f t="shared" si="10"/>
        <v>-32</v>
      </c>
      <c r="K136" s="13">
        <f>VLOOKUP(D136,门店!A:I,9,0)</f>
        <v>0.755952380952381</v>
      </c>
      <c r="L136" s="12"/>
      <c r="M136" s="19">
        <f t="shared" ref="M136:M142" si="12">J136*1</f>
        <v>-32</v>
      </c>
      <c r="N136" s="15">
        <f t="shared" si="11"/>
        <v>0.428571428571429</v>
      </c>
      <c r="O136" s="7"/>
    </row>
    <row r="137" customFormat="1" ht="18" customHeight="1" spans="1:15">
      <c r="A137" s="5">
        <v>136</v>
      </c>
      <c r="B137" s="5" t="s">
        <v>16</v>
      </c>
      <c r="C137" s="8" t="s">
        <v>52</v>
      </c>
      <c r="D137" s="5">
        <v>2722</v>
      </c>
      <c r="E137" s="11" t="s">
        <v>591</v>
      </c>
      <c r="F137" s="5">
        <v>17150</v>
      </c>
      <c r="G137" s="7">
        <v>2</v>
      </c>
      <c r="H137" s="7">
        <f t="shared" si="9"/>
        <v>56</v>
      </c>
      <c r="I137" s="12">
        <v>48</v>
      </c>
      <c r="J137" s="12">
        <f t="shared" si="10"/>
        <v>-8</v>
      </c>
      <c r="K137" s="13">
        <f>VLOOKUP(D137,门店!A:I,9,0)</f>
        <v>0.755952380952381</v>
      </c>
      <c r="L137" s="12"/>
      <c r="M137" s="19">
        <f t="shared" si="12"/>
        <v>-8</v>
      </c>
      <c r="N137" s="15">
        <f t="shared" si="11"/>
        <v>0.857142857142857</v>
      </c>
      <c r="O137" s="7"/>
    </row>
    <row r="138" customFormat="1" ht="18" customHeight="1" spans="1:15">
      <c r="A138" s="5">
        <v>137</v>
      </c>
      <c r="B138" s="5" t="s">
        <v>16</v>
      </c>
      <c r="C138" s="5" t="s">
        <v>592</v>
      </c>
      <c r="D138" s="5">
        <v>2755</v>
      </c>
      <c r="E138" s="6" t="s">
        <v>593</v>
      </c>
      <c r="F138" s="5">
        <v>4311</v>
      </c>
      <c r="G138" s="7">
        <v>2</v>
      </c>
      <c r="H138" s="7">
        <f t="shared" si="9"/>
        <v>56</v>
      </c>
      <c r="I138" s="12">
        <v>21</v>
      </c>
      <c r="J138" s="12">
        <f t="shared" si="10"/>
        <v>-35</v>
      </c>
      <c r="K138" s="13">
        <f>VLOOKUP(D138,门店!A:I,9,0)</f>
        <v>0.30952380952381</v>
      </c>
      <c r="L138" s="12"/>
      <c r="M138" s="19">
        <f t="shared" si="12"/>
        <v>-35</v>
      </c>
      <c r="N138" s="15">
        <f t="shared" si="11"/>
        <v>0.375</v>
      </c>
      <c r="O138" s="7"/>
    </row>
    <row r="139" customFormat="1" ht="18" customHeight="1" spans="1:15">
      <c r="A139" s="5">
        <v>138</v>
      </c>
      <c r="B139" s="5" t="s">
        <v>16</v>
      </c>
      <c r="C139" s="5" t="s">
        <v>592</v>
      </c>
      <c r="D139" s="5">
        <v>2755</v>
      </c>
      <c r="E139" s="6" t="s">
        <v>594</v>
      </c>
      <c r="F139" s="5">
        <v>8233</v>
      </c>
      <c r="G139" s="7">
        <v>2</v>
      </c>
      <c r="H139" s="7">
        <f t="shared" si="9"/>
        <v>56</v>
      </c>
      <c r="I139" s="12">
        <v>21</v>
      </c>
      <c r="J139" s="12">
        <f t="shared" si="10"/>
        <v>-35</v>
      </c>
      <c r="K139" s="13">
        <f>VLOOKUP(D139,门店!A:I,9,0)</f>
        <v>0.30952380952381</v>
      </c>
      <c r="L139" s="12"/>
      <c r="M139" s="19">
        <f t="shared" si="12"/>
        <v>-35</v>
      </c>
      <c r="N139" s="15">
        <f t="shared" si="11"/>
        <v>0.375</v>
      </c>
      <c r="O139" s="7"/>
    </row>
    <row r="140" customFormat="1" ht="18" customHeight="1" spans="1:15">
      <c r="A140" s="5">
        <v>139</v>
      </c>
      <c r="B140" s="5" t="s">
        <v>16</v>
      </c>
      <c r="C140" s="5" t="s">
        <v>592</v>
      </c>
      <c r="D140" s="5">
        <v>2755</v>
      </c>
      <c r="E140" s="8" t="s">
        <v>595</v>
      </c>
      <c r="F140" s="5">
        <v>27737</v>
      </c>
      <c r="G140" s="7">
        <v>2</v>
      </c>
      <c r="H140" s="7">
        <f t="shared" si="9"/>
        <v>56</v>
      </c>
      <c r="I140" s="12">
        <v>10</v>
      </c>
      <c r="J140" s="12">
        <f t="shared" si="10"/>
        <v>-46</v>
      </c>
      <c r="K140" s="13">
        <f>VLOOKUP(D140,门店!A:I,9,0)</f>
        <v>0.30952380952381</v>
      </c>
      <c r="L140" s="12"/>
      <c r="M140" s="19">
        <v>-40</v>
      </c>
      <c r="N140" s="15">
        <f t="shared" si="11"/>
        <v>0.178571428571429</v>
      </c>
      <c r="O140" s="7"/>
    </row>
    <row r="141" customFormat="1" ht="18" customHeight="1" spans="1:15">
      <c r="A141" s="5">
        <v>140</v>
      </c>
      <c r="B141" s="5" t="s">
        <v>16</v>
      </c>
      <c r="C141" s="5" t="s">
        <v>596</v>
      </c>
      <c r="D141" s="5">
        <v>2717</v>
      </c>
      <c r="E141" s="6" t="s">
        <v>597</v>
      </c>
      <c r="F141" s="5">
        <v>13209</v>
      </c>
      <c r="G141" s="7">
        <v>1</v>
      </c>
      <c r="H141" s="7">
        <f t="shared" si="9"/>
        <v>28</v>
      </c>
      <c r="I141" s="12">
        <v>24</v>
      </c>
      <c r="J141" s="12">
        <f t="shared" si="10"/>
        <v>-4</v>
      </c>
      <c r="K141" s="13">
        <f>VLOOKUP(D141,门店!A:I,9,0)</f>
        <v>0.696428571428571</v>
      </c>
      <c r="L141" s="12"/>
      <c r="M141" s="19">
        <f t="shared" si="12"/>
        <v>-4</v>
      </c>
      <c r="N141" s="15">
        <f t="shared" si="11"/>
        <v>0.857142857142857</v>
      </c>
      <c r="O141" s="7"/>
    </row>
    <row r="142" customFormat="1" ht="18" customHeight="1" spans="1:15">
      <c r="A142" s="5">
        <v>141</v>
      </c>
      <c r="B142" s="5" t="s">
        <v>16</v>
      </c>
      <c r="C142" s="5" t="s">
        <v>596</v>
      </c>
      <c r="D142" s="5">
        <v>2717</v>
      </c>
      <c r="E142" s="6" t="s">
        <v>598</v>
      </c>
      <c r="F142" s="5">
        <v>15329</v>
      </c>
      <c r="G142" s="7">
        <v>1</v>
      </c>
      <c r="H142" s="7">
        <f t="shared" si="9"/>
        <v>28</v>
      </c>
      <c r="I142" s="12">
        <v>15</v>
      </c>
      <c r="J142" s="12">
        <f t="shared" si="10"/>
        <v>-13</v>
      </c>
      <c r="K142" s="13">
        <f>VLOOKUP(D142,门店!A:I,9,0)</f>
        <v>0.696428571428571</v>
      </c>
      <c r="L142" s="12"/>
      <c r="M142" s="19">
        <f t="shared" si="12"/>
        <v>-13</v>
      </c>
      <c r="N142" s="15">
        <f t="shared" si="11"/>
        <v>0.535714285714286</v>
      </c>
      <c r="O142" s="7"/>
    </row>
    <row r="143" customFormat="1" ht="18" customHeight="1" spans="1:15">
      <c r="A143" s="5">
        <v>142</v>
      </c>
      <c r="B143" s="5" t="s">
        <v>16</v>
      </c>
      <c r="C143" s="5" t="s">
        <v>89</v>
      </c>
      <c r="D143" s="5">
        <v>2153</v>
      </c>
      <c r="E143" s="6" t="s">
        <v>599</v>
      </c>
      <c r="F143" s="5">
        <v>8763</v>
      </c>
      <c r="G143" s="7">
        <v>2</v>
      </c>
      <c r="H143" s="7">
        <f t="shared" si="9"/>
        <v>56</v>
      </c>
      <c r="I143" s="12">
        <v>79</v>
      </c>
      <c r="J143" s="12">
        <f t="shared" si="10"/>
        <v>23</v>
      </c>
      <c r="K143" s="13">
        <f>VLOOKUP(D143,门店!A:I,9,0)</f>
        <v>1.3125</v>
      </c>
      <c r="L143" s="16">
        <f>J143*0.5</f>
        <v>11.5</v>
      </c>
      <c r="M143" s="17"/>
      <c r="N143" s="15">
        <f t="shared" si="11"/>
        <v>1.41071428571429</v>
      </c>
      <c r="O143" s="7"/>
    </row>
    <row r="144" customFormat="1" ht="18" customHeight="1" spans="1:15">
      <c r="A144" s="5">
        <v>143</v>
      </c>
      <c r="B144" s="5" t="s">
        <v>16</v>
      </c>
      <c r="C144" s="5" t="s">
        <v>89</v>
      </c>
      <c r="D144" s="5">
        <v>2153</v>
      </c>
      <c r="E144" s="6" t="s">
        <v>600</v>
      </c>
      <c r="F144" s="5">
        <v>15848</v>
      </c>
      <c r="G144" s="7">
        <v>2</v>
      </c>
      <c r="H144" s="7">
        <f t="shared" si="9"/>
        <v>56</v>
      </c>
      <c r="I144" s="12">
        <v>58</v>
      </c>
      <c r="J144" s="12">
        <f t="shared" si="10"/>
        <v>2</v>
      </c>
      <c r="K144" s="13">
        <f>VLOOKUP(D144,门店!A:I,9,0)</f>
        <v>1.3125</v>
      </c>
      <c r="L144" s="16">
        <f>J144*0.5</f>
        <v>1</v>
      </c>
      <c r="M144" s="17"/>
      <c r="N144" s="15">
        <f t="shared" si="11"/>
        <v>1.03571428571429</v>
      </c>
      <c r="O144" s="7"/>
    </row>
    <row r="145" customFormat="1" ht="18" customHeight="1" spans="1:15">
      <c r="A145" s="5">
        <v>144</v>
      </c>
      <c r="B145" s="5" t="s">
        <v>16</v>
      </c>
      <c r="C145" s="5" t="s">
        <v>59</v>
      </c>
      <c r="D145" s="5">
        <v>101453</v>
      </c>
      <c r="E145" s="6" t="s">
        <v>601</v>
      </c>
      <c r="F145" s="5">
        <v>4518</v>
      </c>
      <c r="G145" s="7">
        <v>2</v>
      </c>
      <c r="H145" s="7">
        <f t="shared" si="9"/>
        <v>56</v>
      </c>
      <c r="I145" s="12">
        <v>25</v>
      </c>
      <c r="J145" s="12">
        <f t="shared" si="10"/>
        <v>-31</v>
      </c>
      <c r="K145" s="13">
        <f>VLOOKUP(D145,门店!A:I,9,0)</f>
        <v>0.476190476190476</v>
      </c>
      <c r="L145" s="12"/>
      <c r="M145" s="19">
        <f t="shared" ref="M145:M150" si="13">J145*1</f>
        <v>-31</v>
      </c>
      <c r="N145" s="15">
        <f t="shared" si="11"/>
        <v>0.446428571428571</v>
      </c>
      <c r="O145" s="7"/>
    </row>
    <row r="146" customFormat="1" ht="18" customHeight="1" spans="1:15">
      <c r="A146" s="5">
        <v>145</v>
      </c>
      <c r="B146" s="5" t="s">
        <v>16</v>
      </c>
      <c r="C146" s="5" t="s">
        <v>59</v>
      </c>
      <c r="D146" s="5">
        <v>101453</v>
      </c>
      <c r="E146" s="8" t="s">
        <v>602</v>
      </c>
      <c r="F146" s="8">
        <v>28719</v>
      </c>
      <c r="G146" s="7">
        <v>2</v>
      </c>
      <c r="H146" s="7">
        <f t="shared" si="9"/>
        <v>56</v>
      </c>
      <c r="I146" s="12">
        <v>30</v>
      </c>
      <c r="J146" s="12">
        <f t="shared" si="10"/>
        <v>-26</v>
      </c>
      <c r="K146" s="13">
        <f>VLOOKUP(D146,门店!A:I,9,0)</f>
        <v>0.476190476190476</v>
      </c>
      <c r="L146" s="12"/>
      <c r="M146" s="19">
        <f t="shared" si="13"/>
        <v>-26</v>
      </c>
      <c r="N146" s="15">
        <f t="shared" si="11"/>
        <v>0.535714285714286</v>
      </c>
      <c r="O146" s="7"/>
    </row>
    <row r="147" customFormat="1" ht="18" customHeight="1" spans="1:15">
      <c r="A147" s="5">
        <v>146</v>
      </c>
      <c r="B147" s="5" t="s">
        <v>16</v>
      </c>
      <c r="C147" s="5" t="s">
        <v>59</v>
      </c>
      <c r="D147" s="5">
        <v>101453</v>
      </c>
      <c r="E147" s="6" t="s">
        <v>603</v>
      </c>
      <c r="F147" s="5">
        <v>11866</v>
      </c>
      <c r="G147" s="7">
        <v>2</v>
      </c>
      <c r="H147" s="7">
        <f t="shared" si="9"/>
        <v>56</v>
      </c>
      <c r="I147" s="12">
        <v>28</v>
      </c>
      <c r="J147" s="12">
        <f t="shared" si="10"/>
        <v>-28</v>
      </c>
      <c r="K147" s="13">
        <f>VLOOKUP(D147,门店!A:I,9,0)</f>
        <v>0.476190476190476</v>
      </c>
      <c r="L147" s="12"/>
      <c r="M147" s="19">
        <f t="shared" si="13"/>
        <v>-28</v>
      </c>
      <c r="N147" s="15">
        <f t="shared" si="11"/>
        <v>0.5</v>
      </c>
      <c r="O147" s="7"/>
    </row>
    <row r="148" customFormat="1" ht="18" customHeight="1" spans="1:15">
      <c r="A148" s="5">
        <v>147</v>
      </c>
      <c r="B148" s="5" t="s">
        <v>16</v>
      </c>
      <c r="C148" s="5" t="s">
        <v>17</v>
      </c>
      <c r="D148" s="5">
        <v>2907</v>
      </c>
      <c r="E148" s="6" t="s">
        <v>604</v>
      </c>
      <c r="F148" s="5">
        <v>9988</v>
      </c>
      <c r="G148" s="7">
        <v>2</v>
      </c>
      <c r="H148" s="7">
        <f t="shared" si="9"/>
        <v>56</v>
      </c>
      <c r="I148" s="12">
        <v>52</v>
      </c>
      <c r="J148" s="12">
        <f t="shared" si="10"/>
        <v>-4</v>
      </c>
      <c r="K148" s="13">
        <f>VLOOKUP(D148,门店!A:I,9,0)</f>
        <v>0.607142857142857</v>
      </c>
      <c r="L148" s="12"/>
      <c r="M148" s="19">
        <f t="shared" si="13"/>
        <v>-4</v>
      </c>
      <c r="N148" s="15">
        <f t="shared" si="11"/>
        <v>0.928571428571429</v>
      </c>
      <c r="O148" s="7"/>
    </row>
    <row r="149" customFormat="1" ht="18" customHeight="1" spans="1:15">
      <c r="A149" s="5">
        <v>148</v>
      </c>
      <c r="B149" s="5" t="s">
        <v>16</v>
      </c>
      <c r="C149" s="5" t="s">
        <v>17</v>
      </c>
      <c r="D149" s="5">
        <v>2907</v>
      </c>
      <c r="E149" s="6" t="s">
        <v>605</v>
      </c>
      <c r="F149" s="5">
        <v>15903</v>
      </c>
      <c r="G149" s="7">
        <v>2</v>
      </c>
      <c r="H149" s="7">
        <f t="shared" si="9"/>
        <v>56</v>
      </c>
      <c r="I149" s="12">
        <v>16</v>
      </c>
      <c r="J149" s="12">
        <f t="shared" si="10"/>
        <v>-40</v>
      </c>
      <c r="K149" s="13">
        <f>VLOOKUP(D149,门店!A:I,9,0)</f>
        <v>0.607142857142857</v>
      </c>
      <c r="L149" s="12"/>
      <c r="M149" s="19">
        <f t="shared" si="13"/>
        <v>-40</v>
      </c>
      <c r="N149" s="15">
        <f t="shared" si="11"/>
        <v>0.285714285714286</v>
      </c>
      <c r="O149" s="7"/>
    </row>
    <row r="150" customFormat="1" ht="18" customHeight="1" spans="1:15">
      <c r="A150" s="5">
        <v>149</v>
      </c>
      <c r="B150" s="5" t="s">
        <v>16</v>
      </c>
      <c r="C150" s="5" t="s">
        <v>101</v>
      </c>
      <c r="D150" s="5">
        <v>119263</v>
      </c>
      <c r="E150" s="6" t="s">
        <v>606</v>
      </c>
      <c r="F150" s="5">
        <v>6456</v>
      </c>
      <c r="G150" s="7">
        <v>1</v>
      </c>
      <c r="H150" s="7">
        <f t="shared" si="9"/>
        <v>28</v>
      </c>
      <c r="I150" s="12">
        <v>25</v>
      </c>
      <c r="J150" s="12">
        <f t="shared" si="10"/>
        <v>-3</v>
      </c>
      <c r="K150" s="13">
        <f>VLOOKUP(D150,门店!A:I,9,0)</f>
        <v>0.857142857142857</v>
      </c>
      <c r="L150" s="12"/>
      <c r="M150" s="19">
        <f t="shared" si="13"/>
        <v>-3</v>
      </c>
      <c r="N150" s="15">
        <f t="shared" si="11"/>
        <v>0.892857142857143</v>
      </c>
      <c r="O150" s="7"/>
    </row>
    <row r="151" customFormat="1" ht="18" customHeight="1" spans="1:15">
      <c r="A151" s="5">
        <v>150</v>
      </c>
      <c r="B151" s="5" t="s">
        <v>16</v>
      </c>
      <c r="C151" s="5" t="s">
        <v>101</v>
      </c>
      <c r="D151" s="5">
        <v>119263</v>
      </c>
      <c r="E151" s="10" t="s">
        <v>607</v>
      </c>
      <c r="F151" s="5">
        <v>16259</v>
      </c>
      <c r="G151" s="7">
        <v>1</v>
      </c>
      <c r="H151" s="7">
        <f t="shared" si="9"/>
        <v>28</v>
      </c>
      <c r="I151" s="12">
        <v>37</v>
      </c>
      <c r="J151" s="12">
        <f t="shared" si="10"/>
        <v>9</v>
      </c>
      <c r="K151" s="13">
        <f>VLOOKUP(D151,门店!A:I,9,0)</f>
        <v>0.857142857142857</v>
      </c>
      <c r="L151" s="16">
        <f>J151*0.5</f>
        <v>4.5</v>
      </c>
      <c r="M151" s="17"/>
      <c r="N151" s="15">
        <f t="shared" si="11"/>
        <v>1.32142857142857</v>
      </c>
      <c r="O151" s="7"/>
    </row>
    <row r="152" customFormat="1" ht="18" customHeight="1" spans="1:15">
      <c r="A152" s="5">
        <v>151</v>
      </c>
      <c r="B152" s="5" t="s">
        <v>16</v>
      </c>
      <c r="C152" s="5" t="s">
        <v>80</v>
      </c>
      <c r="D152" s="5">
        <v>113025</v>
      </c>
      <c r="E152" s="6" t="s">
        <v>608</v>
      </c>
      <c r="F152" s="5">
        <v>12144</v>
      </c>
      <c r="G152" s="7">
        <v>1</v>
      </c>
      <c r="H152" s="7">
        <f t="shared" si="9"/>
        <v>28</v>
      </c>
      <c r="I152" s="12">
        <v>17</v>
      </c>
      <c r="J152" s="12">
        <f t="shared" si="10"/>
        <v>-11</v>
      </c>
      <c r="K152" s="13">
        <f>VLOOKUP(D152,门店!A:I,9,0)</f>
        <v>0.94047619047619</v>
      </c>
      <c r="L152" s="12"/>
      <c r="M152" s="19"/>
      <c r="N152" s="15">
        <f t="shared" si="11"/>
        <v>0.607142857142857</v>
      </c>
      <c r="O152" s="7"/>
    </row>
    <row r="153" customFormat="1" ht="18" customHeight="1" spans="1:15">
      <c r="A153" s="5">
        <v>152</v>
      </c>
      <c r="B153" s="5" t="s">
        <v>16</v>
      </c>
      <c r="C153" s="5" t="s">
        <v>80</v>
      </c>
      <c r="D153" s="5">
        <v>113025</v>
      </c>
      <c r="E153" s="8" t="s">
        <v>609</v>
      </c>
      <c r="F153" s="9">
        <v>28573</v>
      </c>
      <c r="G153" s="7">
        <v>1</v>
      </c>
      <c r="H153" s="7">
        <f t="shared" si="9"/>
        <v>28</v>
      </c>
      <c r="I153" s="12">
        <v>40</v>
      </c>
      <c r="J153" s="12">
        <f t="shared" si="10"/>
        <v>12</v>
      </c>
      <c r="K153" s="13">
        <f>VLOOKUP(D153,门店!A:I,9,0)</f>
        <v>0.94047619047619</v>
      </c>
      <c r="L153" s="16">
        <f>J153*0.5</f>
        <v>6</v>
      </c>
      <c r="M153" s="17"/>
      <c r="N153" s="15">
        <f t="shared" si="11"/>
        <v>1.42857142857143</v>
      </c>
      <c r="O153" s="7"/>
    </row>
    <row r="154" customFormat="1" ht="18" customHeight="1" spans="1:15">
      <c r="A154" s="5">
        <v>153</v>
      </c>
      <c r="B154" s="5" t="s">
        <v>16</v>
      </c>
      <c r="C154" s="5" t="s">
        <v>80</v>
      </c>
      <c r="D154" s="5">
        <v>113025</v>
      </c>
      <c r="E154" s="8" t="s">
        <v>610</v>
      </c>
      <c r="F154" s="5">
        <v>27763</v>
      </c>
      <c r="G154" s="7">
        <v>1</v>
      </c>
      <c r="H154" s="7">
        <f t="shared" si="9"/>
        <v>28</v>
      </c>
      <c r="I154" s="12">
        <v>21</v>
      </c>
      <c r="J154" s="12">
        <f t="shared" si="10"/>
        <v>-7</v>
      </c>
      <c r="K154" s="13">
        <f>VLOOKUP(D154,门店!A:I,9,0)</f>
        <v>0.94047619047619</v>
      </c>
      <c r="L154" s="12"/>
      <c r="M154" s="19"/>
      <c r="N154" s="15">
        <f t="shared" si="11"/>
        <v>0.75</v>
      </c>
      <c r="O154" s="7"/>
    </row>
    <row r="155" customFormat="1" ht="18" customHeight="1" spans="1:15">
      <c r="A155" s="5">
        <v>154</v>
      </c>
      <c r="B155" s="5" t="s">
        <v>16</v>
      </c>
      <c r="C155" s="5" t="s">
        <v>74</v>
      </c>
      <c r="D155" s="5">
        <v>106399</v>
      </c>
      <c r="E155" s="6" t="s">
        <v>611</v>
      </c>
      <c r="F155" s="5">
        <v>4077</v>
      </c>
      <c r="G155" s="7">
        <v>2</v>
      </c>
      <c r="H155" s="7">
        <f t="shared" si="9"/>
        <v>56</v>
      </c>
      <c r="I155" s="12">
        <v>19</v>
      </c>
      <c r="J155" s="12">
        <f t="shared" si="10"/>
        <v>-37</v>
      </c>
      <c r="K155" s="13">
        <f>VLOOKUP(D155,门店!A:I,9,0)</f>
        <v>0.357142857142857</v>
      </c>
      <c r="L155" s="12"/>
      <c r="M155" s="19">
        <f>J155*1</f>
        <v>-37</v>
      </c>
      <c r="N155" s="15">
        <f t="shared" si="11"/>
        <v>0.339285714285714</v>
      </c>
      <c r="O155" s="7"/>
    </row>
    <row r="156" customFormat="1" ht="18" customHeight="1" spans="1:15">
      <c r="A156" s="5">
        <v>155</v>
      </c>
      <c r="B156" s="5" t="s">
        <v>16</v>
      </c>
      <c r="C156" s="5" t="s">
        <v>74</v>
      </c>
      <c r="D156" s="5">
        <v>106399</v>
      </c>
      <c r="E156" s="6" t="s">
        <v>612</v>
      </c>
      <c r="F156" s="5">
        <v>10931</v>
      </c>
      <c r="G156" s="7">
        <v>2</v>
      </c>
      <c r="H156" s="7">
        <f t="shared" si="9"/>
        <v>56</v>
      </c>
      <c r="I156" s="12">
        <v>28</v>
      </c>
      <c r="J156" s="12">
        <f t="shared" si="10"/>
        <v>-28</v>
      </c>
      <c r="K156" s="13">
        <f>VLOOKUP(D156,门店!A:I,9,0)</f>
        <v>0.357142857142857</v>
      </c>
      <c r="L156" s="12"/>
      <c r="M156" s="19">
        <f>J156*1</f>
        <v>-28</v>
      </c>
      <c r="N156" s="15">
        <f t="shared" si="11"/>
        <v>0.5</v>
      </c>
      <c r="O156" s="7"/>
    </row>
    <row r="157" customFormat="1" ht="18" customHeight="1" spans="1:15">
      <c r="A157" s="5">
        <v>156</v>
      </c>
      <c r="B157" s="5" t="s">
        <v>16</v>
      </c>
      <c r="C157" s="5" t="s">
        <v>74</v>
      </c>
      <c r="D157" s="5">
        <v>106399</v>
      </c>
      <c r="E157" s="11" t="s">
        <v>613</v>
      </c>
      <c r="F157" s="5">
        <v>28411</v>
      </c>
      <c r="G157" s="7">
        <v>2</v>
      </c>
      <c r="H157" s="7">
        <f t="shared" si="9"/>
        <v>56</v>
      </c>
      <c r="I157" s="12">
        <v>0</v>
      </c>
      <c r="J157" s="12">
        <f t="shared" si="10"/>
        <v>-56</v>
      </c>
      <c r="K157" s="13">
        <f>VLOOKUP(D157,门店!A:I,9,0)</f>
        <v>0.357142857142857</v>
      </c>
      <c r="L157" s="12"/>
      <c r="M157" s="19">
        <v>-40</v>
      </c>
      <c r="N157" s="15">
        <f t="shared" si="11"/>
        <v>0</v>
      </c>
      <c r="O157" s="7"/>
    </row>
    <row r="158" customFormat="1" ht="18" customHeight="1" spans="1:15">
      <c r="A158" s="5">
        <v>157</v>
      </c>
      <c r="B158" s="5" t="s">
        <v>16</v>
      </c>
      <c r="C158" s="5" t="s">
        <v>98</v>
      </c>
      <c r="D158" s="5">
        <v>118951</v>
      </c>
      <c r="E158" s="6" t="s">
        <v>614</v>
      </c>
      <c r="F158" s="5">
        <v>14493</v>
      </c>
      <c r="G158" s="7">
        <v>1</v>
      </c>
      <c r="H158" s="7">
        <f t="shared" si="9"/>
        <v>28</v>
      </c>
      <c r="I158" s="12">
        <v>0</v>
      </c>
      <c r="J158" s="12">
        <f t="shared" si="10"/>
        <v>-28</v>
      </c>
      <c r="K158" s="13">
        <f>VLOOKUP(D158,门店!A:I,9,0)</f>
        <v>0.410714285714286</v>
      </c>
      <c r="L158" s="12"/>
      <c r="M158" s="19">
        <f>J158*1</f>
        <v>-28</v>
      </c>
      <c r="N158" s="15">
        <f t="shared" si="11"/>
        <v>0</v>
      </c>
      <c r="O158" s="7"/>
    </row>
    <row r="159" customFormat="1" ht="18" customHeight="1" spans="1:15">
      <c r="A159" s="5">
        <v>158</v>
      </c>
      <c r="B159" s="5" t="s">
        <v>16</v>
      </c>
      <c r="C159" s="5" t="s">
        <v>98</v>
      </c>
      <c r="D159" s="5">
        <v>118951</v>
      </c>
      <c r="E159" s="6" t="s">
        <v>615</v>
      </c>
      <c r="F159" s="5">
        <v>12932</v>
      </c>
      <c r="G159" s="7">
        <v>1</v>
      </c>
      <c r="H159" s="7">
        <f t="shared" si="9"/>
        <v>28</v>
      </c>
      <c r="I159" s="12">
        <v>23</v>
      </c>
      <c r="J159" s="12">
        <f t="shared" si="10"/>
        <v>-5</v>
      </c>
      <c r="K159" s="13">
        <f>VLOOKUP(D159,门店!A:I,9,0)</f>
        <v>0.410714285714286</v>
      </c>
      <c r="L159" s="12"/>
      <c r="M159" s="19">
        <f>J159*1</f>
        <v>-5</v>
      </c>
      <c r="N159" s="15">
        <f t="shared" si="11"/>
        <v>0.821428571428571</v>
      </c>
      <c r="O159" s="7"/>
    </row>
    <row r="160" customFormat="1" ht="18" customHeight="1" spans="1:15">
      <c r="A160" s="5">
        <v>159</v>
      </c>
      <c r="B160" s="5" t="s">
        <v>16</v>
      </c>
      <c r="C160" s="5" t="s">
        <v>83</v>
      </c>
      <c r="D160" s="5">
        <v>113833</v>
      </c>
      <c r="E160" s="6" t="s">
        <v>616</v>
      </c>
      <c r="F160" s="5">
        <v>13296</v>
      </c>
      <c r="G160" s="7">
        <v>2</v>
      </c>
      <c r="H160" s="7">
        <f t="shared" si="9"/>
        <v>56</v>
      </c>
      <c r="I160" s="12">
        <v>98</v>
      </c>
      <c r="J160" s="12">
        <f t="shared" si="10"/>
        <v>42</v>
      </c>
      <c r="K160" s="13">
        <f>VLOOKUP(D160,门店!A:I,9,0)</f>
        <v>0.964285714285714</v>
      </c>
      <c r="L160" s="16">
        <v>20</v>
      </c>
      <c r="M160" s="17"/>
      <c r="N160" s="15">
        <f t="shared" si="11"/>
        <v>1.75</v>
      </c>
      <c r="O160" s="7"/>
    </row>
    <row r="161" customFormat="1" ht="18" customHeight="1" spans="1:15">
      <c r="A161" s="5">
        <v>160</v>
      </c>
      <c r="B161" s="5" t="s">
        <v>16</v>
      </c>
      <c r="C161" s="5" t="s">
        <v>83</v>
      </c>
      <c r="D161" s="5">
        <v>113833</v>
      </c>
      <c r="E161" s="8" t="s">
        <v>617</v>
      </c>
      <c r="F161" s="5">
        <v>27994</v>
      </c>
      <c r="G161" s="7">
        <v>2</v>
      </c>
      <c r="H161" s="7">
        <f t="shared" si="9"/>
        <v>56</v>
      </c>
      <c r="I161" s="12">
        <v>16</v>
      </c>
      <c r="J161" s="12">
        <f t="shared" si="10"/>
        <v>-40</v>
      </c>
      <c r="K161" s="13">
        <f>VLOOKUP(D161,门店!A:I,9,0)</f>
        <v>0.964285714285714</v>
      </c>
      <c r="L161" s="12"/>
      <c r="M161" s="19"/>
      <c r="N161" s="15">
        <f t="shared" si="11"/>
        <v>0.285714285714286</v>
      </c>
      <c r="O161" s="7"/>
    </row>
    <row r="162" customFormat="1" ht="18" customHeight="1" spans="1:15">
      <c r="A162" s="5">
        <v>161</v>
      </c>
      <c r="B162" s="5" t="s">
        <v>16</v>
      </c>
      <c r="C162" s="5" t="s">
        <v>86</v>
      </c>
      <c r="D162" s="5">
        <v>114286</v>
      </c>
      <c r="E162" s="10" t="s">
        <v>618</v>
      </c>
      <c r="F162" s="5">
        <v>16266</v>
      </c>
      <c r="G162" s="7">
        <v>2</v>
      </c>
      <c r="H162" s="7">
        <f t="shared" si="9"/>
        <v>56</v>
      </c>
      <c r="I162" s="12">
        <v>34</v>
      </c>
      <c r="J162" s="12">
        <f t="shared" si="10"/>
        <v>-22</v>
      </c>
      <c r="K162" s="13">
        <f>VLOOKUP(D162,门店!A:I,9,0)</f>
        <v>0.732142857142857</v>
      </c>
      <c r="L162" s="12"/>
      <c r="M162" s="19">
        <f>J162*1</f>
        <v>-22</v>
      </c>
      <c r="N162" s="15">
        <f t="shared" si="11"/>
        <v>0.607142857142857</v>
      </c>
      <c r="O162" s="7"/>
    </row>
    <row r="163" customFormat="1" ht="18" customHeight="1" spans="1:15">
      <c r="A163" s="5">
        <v>162</v>
      </c>
      <c r="B163" s="5" t="s">
        <v>16</v>
      </c>
      <c r="C163" s="5" t="s">
        <v>86</v>
      </c>
      <c r="D163" s="5">
        <v>114286</v>
      </c>
      <c r="E163" s="6" t="s">
        <v>619</v>
      </c>
      <c r="F163" s="5">
        <v>13698</v>
      </c>
      <c r="G163" s="7">
        <v>2</v>
      </c>
      <c r="H163" s="7">
        <f t="shared" si="9"/>
        <v>56</v>
      </c>
      <c r="I163" s="12">
        <v>9</v>
      </c>
      <c r="J163" s="12">
        <f t="shared" si="10"/>
        <v>-47</v>
      </c>
      <c r="K163" s="13">
        <f>VLOOKUP(D163,门店!A:I,9,0)</f>
        <v>0.732142857142857</v>
      </c>
      <c r="L163" s="12"/>
      <c r="M163" s="19">
        <v>-40</v>
      </c>
      <c r="N163" s="15">
        <f t="shared" si="11"/>
        <v>0.160714285714286</v>
      </c>
      <c r="O163" s="7"/>
    </row>
    <row r="164" customFormat="1" ht="18" customHeight="1" spans="1:15">
      <c r="A164" s="5">
        <v>163</v>
      </c>
      <c r="B164" s="5" t="s">
        <v>16</v>
      </c>
      <c r="C164" s="5" t="s">
        <v>37</v>
      </c>
      <c r="D164" s="5">
        <v>2414</v>
      </c>
      <c r="E164" s="6" t="s">
        <v>620</v>
      </c>
      <c r="F164" s="5">
        <v>16101</v>
      </c>
      <c r="G164" s="7">
        <v>1</v>
      </c>
      <c r="H164" s="7">
        <f t="shared" si="9"/>
        <v>28</v>
      </c>
      <c r="I164" s="12">
        <v>25</v>
      </c>
      <c r="J164" s="12">
        <f t="shared" si="10"/>
        <v>-3</v>
      </c>
      <c r="K164" s="13">
        <f>VLOOKUP(D164,门店!A:I,9,0)</f>
        <v>0.982142857142857</v>
      </c>
      <c r="L164" s="12"/>
      <c r="M164" s="19"/>
      <c r="N164" s="15">
        <f t="shared" si="11"/>
        <v>0.892857142857143</v>
      </c>
      <c r="O164" s="7"/>
    </row>
    <row r="165" customFormat="1" ht="18" customHeight="1" spans="1:15">
      <c r="A165" s="5">
        <v>164</v>
      </c>
      <c r="B165" s="5" t="s">
        <v>16</v>
      </c>
      <c r="C165" s="5" t="s">
        <v>37</v>
      </c>
      <c r="D165" s="5">
        <v>2414</v>
      </c>
      <c r="E165" s="8" t="s">
        <v>621</v>
      </c>
      <c r="F165" s="5">
        <v>27917</v>
      </c>
      <c r="G165" s="7">
        <v>1</v>
      </c>
      <c r="H165" s="7">
        <f t="shared" si="9"/>
        <v>28</v>
      </c>
      <c r="I165" s="12">
        <v>32</v>
      </c>
      <c r="J165" s="12">
        <f t="shared" si="10"/>
        <v>4</v>
      </c>
      <c r="K165" s="13">
        <f>VLOOKUP(D165,门店!A:I,9,0)</f>
        <v>0.982142857142857</v>
      </c>
      <c r="L165" s="16">
        <f>J165*0.5</f>
        <v>2</v>
      </c>
      <c r="M165" s="17"/>
      <c r="N165" s="15">
        <f t="shared" si="11"/>
        <v>1.14285714285714</v>
      </c>
      <c r="O165" s="7"/>
    </row>
    <row r="166" customFormat="1" ht="18" customHeight="1" spans="1:15">
      <c r="A166" s="5">
        <v>165</v>
      </c>
      <c r="B166" s="5" t="s">
        <v>16</v>
      </c>
      <c r="C166" s="5" t="s">
        <v>65</v>
      </c>
      <c r="D166" s="5">
        <v>104429</v>
      </c>
      <c r="E166" s="5" t="s">
        <v>622</v>
      </c>
      <c r="F166" s="5">
        <v>14399</v>
      </c>
      <c r="G166" s="7">
        <v>2</v>
      </c>
      <c r="H166" s="7">
        <f t="shared" si="9"/>
        <v>56</v>
      </c>
      <c r="I166" s="12">
        <v>27</v>
      </c>
      <c r="J166" s="12">
        <f t="shared" si="10"/>
        <v>-29</v>
      </c>
      <c r="K166" s="13">
        <f>VLOOKUP(D166,门店!A:I,9,0)</f>
        <v>1.66071428571429</v>
      </c>
      <c r="L166" s="12"/>
      <c r="M166" s="14"/>
      <c r="N166" s="15">
        <f t="shared" si="11"/>
        <v>0.482142857142857</v>
      </c>
      <c r="O166" s="7"/>
    </row>
    <row r="167" customFormat="1" ht="18" customHeight="1" spans="1:15">
      <c r="A167" s="5">
        <v>166</v>
      </c>
      <c r="B167" s="5" t="s">
        <v>16</v>
      </c>
      <c r="C167" s="5" t="s">
        <v>104</v>
      </c>
      <c r="D167" s="5">
        <v>138202</v>
      </c>
      <c r="E167" s="5" t="s">
        <v>623</v>
      </c>
      <c r="F167" s="5">
        <v>15845</v>
      </c>
      <c r="G167" s="7">
        <v>2</v>
      </c>
      <c r="H167" s="7">
        <f t="shared" si="9"/>
        <v>56</v>
      </c>
      <c r="I167" s="12">
        <v>137</v>
      </c>
      <c r="J167" s="12">
        <f t="shared" si="10"/>
        <v>81</v>
      </c>
      <c r="K167" s="13">
        <f>VLOOKUP(D167,门店!A:I,9,0)</f>
        <v>2.42857142857143</v>
      </c>
      <c r="L167" s="16">
        <v>20</v>
      </c>
      <c r="M167" s="17"/>
      <c r="N167" s="15">
        <f t="shared" si="11"/>
        <v>2.44642857142857</v>
      </c>
      <c r="O167" s="7"/>
    </row>
    <row r="168" customFormat="1" ht="18" customHeight="1" spans="1:15">
      <c r="A168" s="5">
        <v>167</v>
      </c>
      <c r="B168" s="5" t="s">
        <v>16</v>
      </c>
      <c r="C168" s="5" t="s">
        <v>104</v>
      </c>
      <c r="D168" s="5">
        <v>138202</v>
      </c>
      <c r="E168" s="5" t="s">
        <v>624</v>
      </c>
      <c r="F168" s="5">
        <v>15847</v>
      </c>
      <c r="G168" s="7">
        <v>2</v>
      </c>
      <c r="H168" s="7">
        <f t="shared" si="9"/>
        <v>56</v>
      </c>
      <c r="I168" s="12">
        <v>135</v>
      </c>
      <c r="J168" s="12">
        <f t="shared" si="10"/>
        <v>79</v>
      </c>
      <c r="K168" s="13">
        <f>VLOOKUP(D168,门店!A:I,9,0)</f>
        <v>2.42857142857143</v>
      </c>
      <c r="L168" s="16">
        <v>20</v>
      </c>
      <c r="M168" s="17"/>
      <c r="N168" s="15">
        <f t="shared" si="11"/>
        <v>2.41071428571429</v>
      </c>
      <c r="O168" s="7"/>
    </row>
    <row r="169" customFormat="1" ht="18" customHeight="1" spans="1:15">
      <c r="A169" s="5">
        <v>168</v>
      </c>
      <c r="B169" s="5" t="s">
        <v>16</v>
      </c>
      <c r="C169" s="5" t="s">
        <v>29</v>
      </c>
      <c r="D169" s="5">
        <v>2738</v>
      </c>
      <c r="E169" s="5" t="s">
        <v>625</v>
      </c>
      <c r="F169" s="5">
        <v>4033</v>
      </c>
      <c r="G169" s="7">
        <v>2</v>
      </c>
      <c r="H169" s="7">
        <f t="shared" si="9"/>
        <v>56</v>
      </c>
      <c r="I169" s="12">
        <v>59</v>
      </c>
      <c r="J169" s="12">
        <f t="shared" si="10"/>
        <v>3</v>
      </c>
      <c r="K169" s="13">
        <f>VLOOKUP(D169,门店!A:I,9,0)</f>
        <v>0.585714285714286</v>
      </c>
      <c r="L169" s="16">
        <f>J169*0.5</f>
        <v>1.5</v>
      </c>
      <c r="M169" s="17"/>
      <c r="N169" s="15">
        <f t="shared" si="11"/>
        <v>1.05357142857143</v>
      </c>
      <c r="O169" s="7"/>
    </row>
    <row r="170" customFormat="1" ht="18" customHeight="1" spans="1:15">
      <c r="A170" s="5">
        <v>169</v>
      </c>
      <c r="B170" s="5" t="s">
        <v>16</v>
      </c>
      <c r="C170" s="5" t="s">
        <v>29</v>
      </c>
      <c r="D170" s="5">
        <v>2738</v>
      </c>
      <c r="E170" s="6" t="s">
        <v>626</v>
      </c>
      <c r="F170" s="5">
        <v>4435</v>
      </c>
      <c r="G170" s="7">
        <v>2</v>
      </c>
      <c r="H170" s="7">
        <f t="shared" si="9"/>
        <v>56</v>
      </c>
      <c r="I170" s="12">
        <v>47</v>
      </c>
      <c r="J170" s="12">
        <f t="shared" si="10"/>
        <v>-9</v>
      </c>
      <c r="K170" s="13">
        <f>VLOOKUP(D170,门店!A:I,9,0)</f>
        <v>0.585714285714286</v>
      </c>
      <c r="L170" s="12"/>
      <c r="M170" s="19">
        <f>J170*1</f>
        <v>-9</v>
      </c>
      <c r="N170" s="15">
        <f t="shared" si="11"/>
        <v>0.839285714285714</v>
      </c>
      <c r="O170" s="7"/>
    </row>
    <row r="171" customFormat="1" ht="18" customHeight="1" spans="1:15">
      <c r="A171" s="5">
        <v>170</v>
      </c>
      <c r="B171" s="5" t="s">
        <v>16</v>
      </c>
      <c r="C171" s="10" t="s">
        <v>29</v>
      </c>
      <c r="D171" s="5">
        <v>2738</v>
      </c>
      <c r="E171" s="6" t="s">
        <v>627</v>
      </c>
      <c r="F171" s="5">
        <v>26605</v>
      </c>
      <c r="G171" s="7">
        <v>2</v>
      </c>
      <c r="H171" s="7">
        <f t="shared" si="9"/>
        <v>56</v>
      </c>
      <c r="I171" s="12">
        <v>46</v>
      </c>
      <c r="J171" s="12">
        <f t="shared" si="10"/>
        <v>-10</v>
      </c>
      <c r="K171" s="13">
        <f>VLOOKUP(D171,门店!A:I,9,0)</f>
        <v>0.585714285714286</v>
      </c>
      <c r="L171" s="12"/>
      <c r="M171" s="19">
        <f>J171*1</f>
        <v>-10</v>
      </c>
      <c r="N171" s="15">
        <f t="shared" si="11"/>
        <v>0.821428571428571</v>
      </c>
      <c r="O171" s="7"/>
    </row>
    <row r="172" customFormat="1" ht="18" customHeight="1" spans="1:15">
      <c r="A172" s="5">
        <v>171</v>
      </c>
      <c r="B172" s="5" t="s">
        <v>16</v>
      </c>
      <c r="C172" s="10" t="s">
        <v>29</v>
      </c>
      <c r="D172" s="5">
        <v>2738</v>
      </c>
      <c r="E172" s="6" t="s">
        <v>628</v>
      </c>
      <c r="F172" s="5">
        <v>8972</v>
      </c>
      <c r="G172" s="7">
        <v>2</v>
      </c>
      <c r="H172" s="7">
        <f t="shared" si="9"/>
        <v>56</v>
      </c>
      <c r="I172" s="12">
        <v>11</v>
      </c>
      <c r="J172" s="12">
        <f t="shared" si="10"/>
        <v>-45</v>
      </c>
      <c r="K172" s="13">
        <f>VLOOKUP(D172,门店!A:I,9,0)</f>
        <v>0.585714285714286</v>
      </c>
      <c r="L172" s="12"/>
      <c r="M172" s="19">
        <v>-40</v>
      </c>
      <c r="N172" s="15">
        <f t="shared" si="11"/>
        <v>0.196428571428571</v>
      </c>
      <c r="O172" s="7"/>
    </row>
    <row r="173" customFormat="1" ht="18" customHeight="1" spans="1:15">
      <c r="A173" s="5">
        <v>172</v>
      </c>
      <c r="B173" s="9" t="s">
        <v>16</v>
      </c>
      <c r="C173" s="11" t="s">
        <v>29</v>
      </c>
      <c r="D173" s="5">
        <v>2738</v>
      </c>
      <c r="E173" s="11" t="s">
        <v>629</v>
      </c>
      <c r="F173" s="5">
        <v>28412</v>
      </c>
      <c r="G173" s="7">
        <v>2</v>
      </c>
      <c r="H173" s="7">
        <f t="shared" si="9"/>
        <v>56</v>
      </c>
      <c r="I173" s="12">
        <v>13</v>
      </c>
      <c r="J173" s="12">
        <f t="shared" si="10"/>
        <v>-43</v>
      </c>
      <c r="K173" s="13">
        <f>VLOOKUP(D173,门店!A:I,9,0)</f>
        <v>0.585714285714286</v>
      </c>
      <c r="L173" s="12"/>
      <c r="M173" s="19">
        <v>-40</v>
      </c>
      <c r="N173" s="15">
        <f t="shared" si="11"/>
        <v>0.232142857142857</v>
      </c>
      <c r="O173" s="7"/>
    </row>
    <row r="174" customFormat="1" ht="18" customHeight="1" spans="1:15">
      <c r="A174" s="5">
        <v>174</v>
      </c>
      <c r="B174" s="5" t="s">
        <v>32</v>
      </c>
      <c r="C174" s="5" t="s">
        <v>190</v>
      </c>
      <c r="D174" s="5">
        <v>2483</v>
      </c>
      <c r="E174" s="6" t="s">
        <v>630</v>
      </c>
      <c r="F174" s="5">
        <v>4302</v>
      </c>
      <c r="G174" s="7">
        <v>2</v>
      </c>
      <c r="H174" s="7">
        <f>G174*28</f>
        <v>56</v>
      </c>
      <c r="I174" s="12">
        <v>48</v>
      </c>
      <c r="J174" s="12">
        <f>I174-H174</f>
        <v>-8</v>
      </c>
      <c r="K174" s="13">
        <f>VLOOKUP(D174,门店!A:I,9,0)</f>
        <v>0.633928571428571</v>
      </c>
      <c r="L174" s="12"/>
      <c r="M174" s="19">
        <f>J174*1</f>
        <v>-8</v>
      </c>
      <c r="N174" s="15">
        <f>I174/H174</f>
        <v>0.857142857142857</v>
      </c>
      <c r="O174" s="7"/>
    </row>
    <row r="175" customFormat="1" ht="18" customHeight="1" spans="1:15">
      <c r="A175" s="5">
        <v>175</v>
      </c>
      <c r="B175" s="5" t="s">
        <v>32</v>
      </c>
      <c r="C175" s="5" t="s">
        <v>259</v>
      </c>
      <c r="D175" s="5">
        <v>112415</v>
      </c>
      <c r="E175" s="6" t="s">
        <v>631</v>
      </c>
      <c r="F175" s="5">
        <v>4188</v>
      </c>
      <c r="G175" s="7">
        <v>1</v>
      </c>
      <c r="H175" s="7">
        <f>G175*28</f>
        <v>28</v>
      </c>
      <c r="I175" s="12">
        <v>47</v>
      </c>
      <c r="J175" s="12">
        <f>I175-H175</f>
        <v>19</v>
      </c>
      <c r="K175" s="13">
        <f>VLOOKUP(D175,门店!A:I,9,0)</f>
        <v>1.5</v>
      </c>
      <c r="L175" s="16">
        <f>J175*0.5</f>
        <v>9.5</v>
      </c>
      <c r="M175" s="17"/>
      <c r="N175" s="15">
        <f>I175/H175</f>
        <v>1.67857142857143</v>
      </c>
      <c r="O175" s="7"/>
    </row>
    <row r="176" customFormat="1" ht="18" customHeight="1" spans="1:15">
      <c r="A176" s="5">
        <v>176</v>
      </c>
      <c r="B176" s="5" t="s">
        <v>32</v>
      </c>
      <c r="C176" s="5" t="s">
        <v>259</v>
      </c>
      <c r="D176" s="5">
        <v>112415</v>
      </c>
      <c r="E176" s="6" t="s">
        <v>632</v>
      </c>
      <c r="F176" s="5">
        <v>12449</v>
      </c>
      <c r="G176" s="7">
        <v>1</v>
      </c>
      <c r="H176" s="7">
        <f>G176*28</f>
        <v>28</v>
      </c>
      <c r="I176" s="12">
        <v>36</v>
      </c>
      <c r="J176" s="12">
        <f>I176-H176</f>
        <v>8</v>
      </c>
      <c r="K176" s="13">
        <f>VLOOKUP(D176,门店!A:I,9,0)</f>
        <v>1.5</v>
      </c>
      <c r="L176" s="16">
        <f>J176*0.5</f>
        <v>4</v>
      </c>
      <c r="M176" s="17"/>
      <c r="N176" s="15">
        <f>I176/H176</f>
        <v>1.28571428571429</v>
      </c>
      <c r="O176" s="7"/>
    </row>
    <row r="177" customFormat="1" ht="18" customHeight="1" spans="1:15">
      <c r="A177" s="5">
        <v>177</v>
      </c>
      <c r="B177" s="5" t="s">
        <v>32</v>
      </c>
      <c r="C177" s="5" t="s">
        <v>209</v>
      </c>
      <c r="D177" s="5">
        <v>2451</v>
      </c>
      <c r="E177" s="6" t="s">
        <v>633</v>
      </c>
      <c r="F177" s="5">
        <v>6830</v>
      </c>
      <c r="G177" s="7">
        <v>2</v>
      </c>
      <c r="H177" s="7">
        <f>G177*28</f>
        <v>56</v>
      </c>
      <c r="I177" s="12">
        <v>19</v>
      </c>
      <c r="J177" s="12">
        <f>I177-H177</f>
        <v>-37</v>
      </c>
      <c r="K177" s="13">
        <f>VLOOKUP(D177,门店!A:I,9,0)</f>
        <v>0.508928571428571</v>
      </c>
      <c r="L177" s="12"/>
      <c r="M177" s="19">
        <f>J177*1</f>
        <v>-37</v>
      </c>
      <c r="N177" s="15">
        <f>I177/H177</f>
        <v>0.339285714285714</v>
      </c>
      <c r="O177" s="7"/>
    </row>
    <row r="178" customFormat="1" ht="18" customHeight="1" spans="1:15">
      <c r="A178" s="5">
        <v>178</v>
      </c>
      <c r="B178" s="5" t="s">
        <v>32</v>
      </c>
      <c r="C178" s="5" t="s">
        <v>209</v>
      </c>
      <c r="D178" s="5">
        <v>2451</v>
      </c>
      <c r="E178" s="6" t="s">
        <v>634</v>
      </c>
      <c r="F178" s="5">
        <v>6831</v>
      </c>
      <c r="G178" s="7">
        <v>2</v>
      </c>
      <c r="H178" s="7">
        <f>G178*28</f>
        <v>56</v>
      </c>
      <c r="I178" s="12">
        <v>31</v>
      </c>
      <c r="J178" s="12">
        <f>I178-H178</f>
        <v>-25</v>
      </c>
      <c r="K178" s="13">
        <f>VLOOKUP(D178,门店!A:I,9,0)</f>
        <v>0.508928571428571</v>
      </c>
      <c r="L178" s="12"/>
      <c r="M178" s="19">
        <f>J178*1</f>
        <v>-25</v>
      </c>
      <c r="N178" s="15">
        <f>I178/H178</f>
        <v>0.553571428571429</v>
      </c>
      <c r="O178" s="7"/>
    </row>
    <row r="179" customFormat="1" ht="18" customHeight="1" spans="1:15">
      <c r="A179" s="5">
        <v>179</v>
      </c>
      <c r="B179" s="5" t="s">
        <v>32</v>
      </c>
      <c r="C179" s="5" t="s">
        <v>248</v>
      </c>
      <c r="D179" s="5">
        <v>105267</v>
      </c>
      <c r="E179" s="10" t="s">
        <v>635</v>
      </c>
      <c r="F179" s="5">
        <v>16203</v>
      </c>
      <c r="G179" s="7">
        <v>2</v>
      </c>
      <c r="H179" s="7">
        <f>G179*28</f>
        <v>56</v>
      </c>
      <c r="I179" s="12">
        <v>51</v>
      </c>
      <c r="J179" s="12">
        <f>I179-H179</f>
        <v>-5</v>
      </c>
      <c r="K179" s="13">
        <f>VLOOKUP(D179,门店!A:I,9,0)</f>
        <v>0.553571428571429</v>
      </c>
      <c r="L179" s="12"/>
      <c r="M179" s="19">
        <f>2.5</f>
        <v>2.5</v>
      </c>
      <c r="N179" s="15">
        <f>I179/H179</f>
        <v>0.910714285714286</v>
      </c>
      <c r="O179" s="21" t="s">
        <v>636</v>
      </c>
    </row>
    <row r="180" customFormat="1" ht="18" customHeight="1" spans="1:15">
      <c r="A180" s="5">
        <v>181</v>
      </c>
      <c r="B180" s="5" t="s">
        <v>32</v>
      </c>
      <c r="C180" s="5" t="s">
        <v>248</v>
      </c>
      <c r="D180" s="5">
        <v>105267</v>
      </c>
      <c r="E180" s="6" t="s">
        <v>637</v>
      </c>
      <c r="F180" s="5">
        <v>12886</v>
      </c>
      <c r="G180" s="7">
        <v>2</v>
      </c>
      <c r="H180" s="7">
        <f>G180*28</f>
        <v>56</v>
      </c>
      <c r="I180" s="12">
        <v>59</v>
      </c>
      <c r="J180" s="12">
        <f>I180-H180</f>
        <v>3</v>
      </c>
      <c r="K180" s="13">
        <f>VLOOKUP(D180,门店!A:I,9,0)</f>
        <v>0.553571428571429</v>
      </c>
      <c r="L180" s="16">
        <f>J180*0.5</f>
        <v>1.5</v>
      </c>
      <c r="M180" s="17"/>
      <c r="N180" s="15">
        <f>I180/H180</f>
        <v>1.05357142857143</v>
      </c>
      <c r="O180" s="7"/>
    </row>
    <row r="181" customFormat="1" ht="18" customHeight="1" spans="1:15">
      <c r="A181" s="5">
        <v>182</v>
      </c>
      <c r="B181" s="9" t="s">
        <v>32</v>
      </c>
      <c r="C181" s="11" t="s">
        <v>248</v>
      </c>
      <c r="D181" s="5">
        <v>105267</v>
      </c>
      <c r="E181" s="11" t="s">
        <v>638</v>
      </c>
      <c r="F181" s="5">
        <v>28413</v>
      </c>
      <c r="G181" s="7">
        <v>2</v>
      </c>
      <c r="H181" s="7">
        <f>G181*28</f>
        <v>56</v>
      </c>
      <c r="I181" s="12">
        <v>26</v>
      </c>
      <c r="J181" s="12">
        <f>I181-H181</f>
        <v>-30</v>
      </c>
      <c r="K181" s="13">
        <f>VLOOKUP(D181,门店!A:I,9,0)</f>
        <v>0.553571428571429</v>
      </c>
      <c r="L181" s="12"/>
      <c r="M181" s="19"/>
      <c r="N181" s="15">
        <f>I181/H181</f>
        <v>0.464285714285714</v>
      </c>
      <c r="O181" s="22" t="s">
        <v>639</v>
      </c>
    </row>
    <row r="182" customFormat="1" ht="18" customHeight="1" spans="1:15">
      <c r="A182" s="5">
        <v>183</v>
      </c>
      <c r="B182" s="5" t="s">
        <v>32</v>
      </c>
      <c r="C182" s="5" t="s">
        <v>267</v>
      </c>
      <c r="D182" s="5">
        <v>118151</v>
      </c>
      <c r="E182" s="6" t="s">
        <v>640</v>
      </c>
      <c r="F182" s="5">
        <v>13279</v>
      </c>
      <c r="G182" s="7">
        <v>1</v>
      </c>
      <c r="H182" s="7">
        <f>G182*28</f>
        <v>28</v>
      </c>
      <c r="I182" s="12">
        <v>149</v>
      </c>
      <c r="J182" s="12">
        <f>I182-H182</f>
        <v>121</v>
      </c>
      <c r="K182" s="13">
        <f>VLOOKUP(D182,门店!A:I,9,0)</f>
        <v>2.75</v>
      </c>
      <c r="L182" s="16">
        <v>20</v>
      </c>
      <c r="M182" s="17"/>
      <c r="N182" s="15">
        <f>I182/H182</f>
        <v>5.32142857142857</v>
      </c>
      <c r="O182" s="7"/>
    </row>
    <row r="183" customFormat="1" ht="18" customHeight="1" spans="1:15">
      <c r="A183" s="5">
        <v>184</v>
      </c>
      <c r="B183" s="5" t="s">
        <v>32</v>
      </c>
      <c r="C183" s="5" t="s">
        <v>267</v>
      </c>
      <c r="D183" s="5">
        <v>118151</v>
      </c>
      <c r="E183" s="20" t="s">
        <v>641</v>
      </c>
      <c r="F183" s="9">
        <v>28572</v>
      </c>
      <c r="G183" s="7">
        <v>1</v>
      </c>
      <c r="H183" s="7">
        <f>G183*28</f>
        <v>28</v>
      </c>
      <c r="I183" s="12">
        <v>44</v>
      </c>
      <c r="J183" s="12">
        <f>I183-H183</f>
        <v>16</v>
      </c>
      <c r="K183" s="13">
        <f>VLOOKUP(D183,门店!A:I,9,0)</f>
        <v>2.75</v>
      </c>
      <c r="L183" s="16">
        <f>J183*0.5</f>
        <v>8</v>
      </c>
      <c r="M183" s="17"/>
      <c r="N183" s="15">
        <f>I183/H183</f>
        <v>1.57142857142857</v>
      </c>
      <c r="O183" s="7"/>
    </row>
    <row r="184" customFormat="1" ht="18" customHeight="1" spans="1:15">
      <c r="A184" s="5">
        <v>185</v>
      </c>
      <c r="B184" s="5" t="s">
        <v>32</v>
      </c>
      <c r="C184" s="5" t="s">
        <v>193</v>
      </c>
      <c r="D184" s="5">
        <v>2408</v>
      </c>
      <c r="E184" s="6" t="s">
        <v>642</v>
      </c>
      <c r="F184" s="5">
        <v>13986</v>
      </c>
      <c r="G184" s="7">
        <v>1</v>
      </c>
      <c r="H184" s="7">
        <f>G184*28</f>
        <v>28</v>
      </c>
      <c r="I184" s="12">
        <v>56</v>
      </c>
      <c r="J184" s="12">
        <f>I184-H184</f>
        <v>28</v>
      </c>
      <c r="K184" s="13">
        <f>VLOOKUP(D184,门店!A:I,9,0)</f>
        <v>1.05357142857143</v>
      </c>
      <c r="L184" s="16">
        <f>J184*0.5</f>
        <v>14</v>
      </c>
      <c r="M184" s="17"/>
      <c r="N184" s="15">
        <f>I184/H184</f>
        <v>2</v>
      </c>
      <c r="O184" s="7"/>
    </row>
    <row r="185" customFormat="1" ht="18" customHeight="1" spans="1:15">
      <c r="A185" s="5">
        <v>186</v>
      </c>
      <c r="B185" s="5" t="s">
        <v>32</v>
      </c>
      <c r="C185" s="5" t="s">
        <v>193</v>
      </c>
      <c r="D185" s="5">
        <v>2408</v>
      </c>
      <c r="E185" s="6" t="s">
        <v>643</v>
      </c>
      <c r="F185" s="5">
        <v>12730</v>
      </c>
      <c r="G185" s="7">
        <v>1</v>
      </c>
      <c r="H185" s="7">
        <f>G185*28</f>
        <v>28</v>
      </c>
      <c r="I185" s="12">
        <v>6</v>
      </c>
      <c r="J185" s="12">
        <f>I185-H185</f>
        <v>-22</v>
      </c>
      <c r="K185" s="13">
        <f>VLOOKUP(D185,门店!A:I,9,0)</f>
        <v>1.05357142857143</v>
      </c>
      <c r="L185" s="12"/>
      <c r="M185" s="14"/>
      <c r="N185" s="15">
        <f>I185/H185</f>
        <v>0.214285714285714</v>
      </c>
      <c r="O185" s="7"/>
    </row>
    <row r="186" customFormat="1" ht="18" customHeight="1" spans="1:15">
      <c r="A186" s="5">
        <v>187</v>
      </c>
      <c r="B186" s="5" t="s">
        <v>32</v>
      </c>
      <c r="C186" s="5" t="s">
        <v>200</v>
      </c>
      <c r="D186" s="5">
        <v>2471</v>
      </c>
      <c r="E186" s="6" t="s">
        <v>644</v>
      </c>
      <c r="F186" s="5">
        <v>6814</v>
      </c>
      <c r="G186" s="7">
        <v>1</v>
      </c>
      <c r="H186" s="7">
        <f>G186*28</f>
        <v>28</v>
      </c>
      <c r="I186" s="12">
        <v>19</v>
      </c>
      <c r="J186" s="12">
        <f>I186-H186</f>
        <v>-9</v>
      </c>
      <c r="K186" s="13">
        <f>VLOOKUP(D186,门店!A:I,9,0)</f>
        <v>0.904761904761905</v>
      </c>
      <c r="L186" s="12"/>
      <c r="M186" s="19"/>
      <c r="N186" s="15">
        <f>I186/H186</f>
        <v>0.678571428571429</v>
      </c>
      <c r="O186" s="7"/>
    </row>
    <row r="187" customFormat="1" ht="18" customHeight="1" spans="1:15">
      <c r="A187" s="5">
        <v>188</v>
      </c>
      <c r="B187" s="5" t="s">
        <v>32</v>
      </c>
      <c r="C187" s="5" t="s">
        <v>200</v>
      </c>
      <c r="D187" s="5">
        <v>2471</v>
      </c>
      <c r="E187" s="6" t="s">
        <v>645</v>
      </c>
      <c r="F187" s="5">
        <v>13100</v>
      </c>
      <c r="G187" s="7">
        <v>1</v>
      </c>
      <c r="H187" s="7">
        <f>G187*28</f>
        <v>28</v>
      </c>
      <c r="I187" s="12">
        <v>59</v>
      </c>
      <c r="J187" s="12">
        <f>I187-H187</f>
        <v>31</v>
      </c>
      <c r="K187" s="13">
        <f>VLOOKUP(D187,门店!A:I,9,0)</f>
        <v>0.904761904761905</v>
      </c>
      <c r="L187" s="16">
        <f>J187*0.5</f>
        <v>15.5</v>
      </c>
      <c r="M187" s="17"/>
      <c r="N187" s="15">
        <f>I187/H187</f>
        <v>2.10714285714286</v>
      </c>
      <c r="O187" s="7"/>
    </row>
    <row r="188" customFormat="1" ht="18" customHeight="1" spans="1:15">
      <c r="A188" s="5">
        <v>189</v>
      </c>
      <c r="B188" s="9" t="s">
        <v>32</v>
      </c>
      <c r="C188" s="11" t="s">
        <v>200</v>
      </c>
      <c r="D188" s="5">
        <v>2471</v>
      </c>
      <c r="E188" s="11" t="s">
        <v>646</v>
      </c>
      <c r="F188" s="5">
        <v>28414</v>
      </c>
      <c r="G188" s="7">
        <v>1</v>
      </c>
      <c r="H188" s="7">
        <f>G188*28</f>
        <v>28</v>
      </c>
      <c r="I188" s="12">
        <v>0</v>
      </c>
      <c r="J188" s="12">
        <f>I188-H188</f>
        <v>-28</v>
      </c>
      <c r="K188" s="13">
        <f>VLOOKUP(D188,门店!A:I,9,0)</f>
        <v>0.904761904761905</v>
      </c>
      <c r="L188" s="12"/>
      <c r="M188" s="19"/>
      <c r="N188" s="15">
        <f>I188/H188</f>
        <v>0</v>
      </c>
      <c r="O188" s="7"/>
    </row>
    <row r="189" customFormat="1" ht="18" customHeight="1" spans="1:15">
      <c r="A189" s="5">
        <v>190</v>
      </c>
      <c r="B189" s="5" t="s">
        <v>32</v>
      </c>
      <c r="C189" s="5" t="s">
        <v>647</v>
      </c>
      <c r="D189" s="5">
        <v>2573</v>
      </c>
      <c r="E189" s="6" t="s">
        <v>648</v>
      </c>
      <c r="F189" s="5">
        <v>4044</v>
      </c>
      <c r="G189" s="7">
        <v>3</v>
      </c>
      <c r="H189" s="7">
        <f>G189*28</f>
        <v>84</v>
      </c>
      <c r="I189" s="12">
        <v>59</v>
      </c>
      <c r="J189" s="12">
        <f>I189-H189</f>
        <v>-25</v>
      </c>
      <c r="K189" s="13">
        <f>VLOOKUP(D189,门店!A:I,9,0)</f>
        <v>0.797619047619048</v>
      </c>
      <c r="L189" s="12"/>
      <c r="M189" s="19">
        <f>J189*1</f>
        <v>-25</v>
      </c>
      <c r="N189" s="15">
        <f>I189/H189</f>
        <v>0.702380952380952</v>
      </c>
      <c r="O189" s="7"/>
    </row>
    <row r="190" customFormat="1" ht="18" customHeight="1" spans="1:15">
      <c r="A190" s="5">
        <v>191</v>
      </c>
      <c r="B190" s="5" t="s">
        <v>32</v>
      </c>
      <c r="C190" s="5" t="s">
        <v>647</v>
      </c>
      <c r="D190" s="5">
        <v>2573</v>
      </c>
      <c r="E190" s="6" t="s">
        <v>649</v>
      </c>
      <c r="F190" s="5">
        <v>4444</v>
      </c>
      <c r="G190" s="7">
        <v>3</v>
      </c>
      <c r="H190" s="7">
        <f>G190*28</f>
        <v>84</v>
      </c>
      <c r="I190" s="12">
        <v>21</v>
      </c>
      <c r="J190" s="12">
        <f>I190-H190</f>
        <v>-63</v>
      </c>
      <c r="K190" s="13">
        <f>VLOOKUP(D190,门店!A:I,9,0)</f>
        <v>0.797619047619048</v>
      </c>
      <c r="L190" s="12"/>
      <c r="M190" s="19">
        <v>-40</v>
      </c>
      <c r="N190" s="15">
        <f>I190/H190</f>
        <v>0.25</v>
      </c>
      <c r="O190" s="7"/>
    </row>
    <row r="191" customFormat="1" ht="18" customHeight="1" spans="1:15">
      <c r="A191" s="5">
        <v>192</v>
      </c>
      <c r="B191" s="5" t="s">
        <v>32</v>
      </c>
      <c r="C191" s="5" t="s">
        <v>647</v>
      </c>
      <c r="D191" s="5">
        <v>2573</v>
      </c>
      <c r="E191" s="6" t="s">
        <v>650</v>
      </c>
      <c r="F191" s="5">
        <v>14418</v>
      </c>
      <c r="G191" s="7">
        <v>3</v>
      </c>
      <c r="H191" s="7">
        <f>G191*28</f>
        <v>84</v>
      </c>
      <c r="I191" s="12">
        <v>64</v>
      </c>
      <c r="J191" s="12">
        <f>I191-H191</f>
        <v>-20</v>
      </c>
      <c r="K191" s="13">
        <f>VLOOKUP(D191,门店!A:I,9,0)</f>
        <v>0.797619047619048</v>
      </c>
      <c r="L191" s="12"/>
      <c r="M191" s="19">
        <f>J191*1</f>
        <v>-20</v>
      </c>
      <c r="N191" s="15">
        <f>I191/H191</f>
        <v>0.761904761904762</v>
      </c>
      <c r="O191" s="7"/>
    </row>
    <row r="192" customFormat="1" ht="18" customHeight="1" spans="1:15">
      <c r="A192" s="5">
        <v>193</v>
      </c>
      <c r="B192" s="5" t="s">
        <v>32</v>
      </c>
      <c r="C192" s="5" t="s">
        <v>647</v>
      </c>
      <c r="D192" s="5">
        <v>2573</v>
      </c>
      <c r="E192" s="11" t="s">
        <v>651</v>
      </c>
      <c r="F192" s="5">
        <v>28416</v>
      </c>
      <c r="G192" s="7">
        <v>3</v>
      </c>
      <c r="H192" s="7">
        <f>G192*28</f>
        <v>84</v>
      </c>
      <c r="I192" s="12">
        <v>95</v>
      </c>
      <c r="J192" s="12">
        <f>I192-H192</f>
        <v>11</v>
      </c>
      <c r="K192" s="13">
        <f>VLOOKUP(D192,门店!A:I,9,0)</f>
        <v>0.797619047619048</v>
      </c>
      <c r="L192" s="16">
        <f>J192*0.5</f>
        <v>5.5</v>
      </c>
      <c r="M192" s="17"/>
      <c r="N192" s="15">
        <f>I192/H192</f>
        <v>1.13095238095238</v>
      </c>
      <c r="O192" s="7"/>
    </row>
    <row r="193" customFormat="1" ht="18" customHeight="1" spans="1:15">
      <c r="A193" s="5">
        <v>194</v>
      </c>
      <c r="B193" s="5" t="s">
        <v>32</v>
      </c>
      <c r="C193" s="5" t="s">
        <v>218</v>
      </c>
      <c r="D193" s="5">
        <v>2826</v>
      </c>
      <c r="E193" s="6" t="s">
        <v>652</v>
      </c>
      <c r="F193" s="5">
        <v>15083</v>
      </c>
      <c r="G193" s="7">
        <v>2</v>
      </c>
      <c r="H193" s="7">
        <f t="shared" ref="H193:H202" si="14">G193*28</f>
        <v>56</v>
      </c>
      <c r="I193" s="12">
        <v>56</v>
      </c>
      <c r="J193" s="12">
        <f>I193-H193</f>
        <v>0</v>
      </c>
      <c r="K193" s="13">
        <f>VLOOKUP(D193,门店!A:I,9,0)</f>
        <v>0.69047619047619</v>
      </c>
      <c r="L193" s="12"/>
      <c r="M193" s="17"/>
      <c r="N193" s="15">
        <f>I193/H193</f>
        <v>1</v>
      </c>
      <c r="O193" s="7"/>
    </row>
    <row r="194" customFormat="1" ht="18" customHeight="1" spans="1:15">
      <c r="A194" s="5">
        <v>195</v>
      </c>
      <c r="B194" s="5" t="s">
        <v>32</v>
      </c>
      <c r="C194" s="5" t="s">
        <v>218</v>
      </c>
      <c r="D194" s="5">
        <v>2826</v>
      </c>
      <c r="E194" s="8" t="s">
        <v>653</v>
      </c>
      <c r="F194" s="5">
        <v>27811</v>
      </c>
      <c r="G194" s="7">
        <v>2</v>
      </c>
      <c r="H194" s="7">
        <f t="shared" si="14"/>
        <v>56</v>
      </c>
      <c r="I194" s="12">
        <v>33</v>
      </c>
      <c r="J194" s="12">
        <f t="shared" ref="J194:J202" si="15">I194-H194</f>
        <v>-23</v>
      </c>
      <c r="K194" s="13">
        <f>VLOOKUP(D194,门店!A:I,9,0)</f>
        <v>0.69047619047619</v>
      </c>
      <c r="L194" s="12"/>
      <c r="M194" s="19">
        <f>J194*1</f>
        <v>-23</v>
      </c>
      <c r="N194" s="15">
        <f t="shared" ref="N194:N202" si="16">I194/H194</f>
        <v>0.589285714285714</v>
      </c>
      <c r="O194" s="7"/>
    </row>
    <row r="195" customFormat="1" ht="18" customHeight="1" spans="1:15">
      <c r="A195" s="5">
        <v>196</v>
      </c>
      <c r="B195" s="5" t="s">
        <v>32</v>
      </c>
      <c r="C195" s="5" t="s">
        <v>218</v>
      </c>
      <c r="D195" s="5">
        <v>2826</v>
      </c>
      <c r="E195" s="8" t="s">
        <v>654</v>
      </c>
      <c r="F195" s="5">
        <v>28095</v>
      </c>
      <c r="G195" s="7">
        <v>2</v>
      </c>
      <c r="H195" s="7">
        <f t="shared" si="14"/>
        <v>56</v>
      </c>
      <c r="I195" s="12">
        <v>8</v>
      </c>
      <c r="J195" s="12">
        <f t="shared" si="15"/>
        <v>-48</v>
      </c>
      <c r="K195" s="13">
        <f>VLOOKUP(D195,门店!A:I,9,0)</f>
        <v>0.69047619047619</v>
      </c>
      <c r="L195" s="12"/>
      <c r="M195" s="19">
        <v>-40</v>
      </c>
      <c r="N195" s="15">
        <f t="shared" si="16"/>
        <v>0.142857142857143</v>
      </c>
      <c r="O195" s="7"/>
    </row>
    <row r="196" customFormat="1" ht="18" customHeight="1" spans="1:15">
      <c r="A196" s="5">
        <v>197</v>
      </c>
      <c r="B196" s="5" t="s">
        <v>32</v>
      </c>
      <c r="C196" s="5" t="s">
        <v>655</v>
      </c>
      <c r="D196" s="5">
        <v>2802</v>
      </c>
      <c r="E196" s="6" t="s">
        <v>656</v>
      </c>
      <c r="F196" s="5">
        <v>12462</v>
      </c>
      <c r="G196" s="7">
        <v>2</v>
      </c>
      <c r="H196" s="7">
        <f t="shared" si="14"/>
        <v>56</v>
      </c>
      <c r="I196" s="12">
        <v>50</v>
      </c>
      <c r="J196" s="12">
        <f t="shared" si="15"/>
        <v>-6</v>
      </c>
      <c r="K196" s="13">
        <f>VLOOKUP(D196,门店!A:I,9,0)</f>
        <v>0.714285714285714</v>
      </c>
      <c r="L196" s="12"/>
      <c r="M196" s="19">
        <f>J196*1</f>
        <v>-6</v>
      </c>
      <c r="N196" s="15">
        <f t="shared" si="16"/>
        <v>0.892857142857143</v>
      </c>
      <c r="O196" s="7"/>
    </row>
    <row r="197" customFormat="1" ht="18" customHeight="1" spans="1:15">
      <c r="A197" s="5">
        <v>198</v>
      </c>
      <c r="B197" s="5" t="s">
        <v>32</v>
      </c>
      <c r="C197" s="5" t="s">
        <v>655</v>
      </c>
      <c r="D197" s="5">
        <v>2802</v>
      </c>
      <c r="E197" s="5" t="s">
        <v>657</v>
      </c>
      <c r="F197" s="5">
        <v>7279</v>
      </c>
      <c r="G197" s="7">
        <v>2</v>
      </c>
      <c r="H197" s="7">
        <f t="shared" si="14"/>
        <v>56</v>
      </c>
      <c r="I197" s="12">
        <v>32</v>
      </c>
      <c r="J197" s="12">
        <f t="shared" si="15"/>
        <v>-24</v>
      </c>
      <c r="K197" s="13">
        <f>VLOOKUP(D197,门店!A:I,9,0)</f>
        <v>0.714285714285714</v>
      </c>
      <c r="L197" s="12"/>
      <c r="M197" s="19">
        <f>J197*1</f>
        <v>-24</v>
      </c>
      <c r="N197" s="15">
        <f t="shared" si="16"/>
        <v>0.571428571428571</v>
      </c>
      <c r="O197" s="7"/>
    </row>
    <row r="198" customFormat="1" ht="18" customHeight="1" spans="1:15">
      <c r="A198" s="5">
        <v>199</v>
      </c>
      <c r="B198" s="5" t="s">
        <v>32</v>
      </c>
      <c r="C198" s="5" t="s">
        <v>655</v>
      </c>
      <c r="D198" s="5">
        <v>2802</v>
      </c>
      <c r="E198" s="6" t="s">
        <v>658</v>
      </c>
      <c r="F198" s="5">
        <v>16061</v>
      </c>
      <c r="G198" s="7">
        <v>2</v>
      </c>
      <c r="H198" s="7">
        <f t="shared" si="14"/>
        <v>56</v>
      </c>
      <c r="I198" s="12">
        <v>44</v>
      </c>
      <c r="J198" s="12">
        <f t="shared" si="15"/>
        <v>-12</v>
      </c>
      <c r="K198" s="13">
        <f>VLOOKUP(D198,门店!A:I,9,0)</f>
        <v>0.714285714285714</v>
      </c>
      <c r="L198" s="12"/>
      <c r="M198" s="19">
        <f>J198*1</f>
        <v>-12</v>
      </c>
      <c r="N198" s="15">
        <f t="shared" si="16"/>
        <v>0.785714285714286</v>
      </c>
      <c r="O198" s="7"/>
    </row>
    <row r="199" customFormat="1" ht="18" customHeight="1" spans="1:15">
      <c r="A199" s="5">
        <v>200</v>
      </c>
      <c r="B199" s="5" t="s">
        <v>32</v>
      </c>
      <c r="C199" s="5" t="s">
        <v>233</v>
      </c>
      <c r="D199" s="5">
        <v>2422</v>
      </c>
      <c r="E199" s="6" t="s">
        <v>659</v>
      </c>
      <c r="F199" s="5">
        <v>14404</v>
      </c>
      <c r="G199" s="7">
        <v>1</v>
      </c>
      <c r="H199" s="7">
        <f t="shared" si="14"/>
        <v>28</v>
      </c>
      <c r="I199" s="12">
        <v>35</v>
      </c>
      <c r="J199" s="12">
        <f t="shared" si="15"/>
        <v>7</v>
      </c>
      <c r="K199" s="13">
        <f>VLOOKUP(D199,门店!A:I,9,0)</f>
        <v>0.785714285714286</v>
      </c>
      <c r="L199" s="16">
        <f>J199*0.5</f>
        <v>3.5</v>
      </c>
      <c r="M199" s="17"/>
      <c r="N199" s="15">
        <f t="shared" si="16"/>
        <v>1.25</v>
      </c>
      <c r="O199" s="7"/>
    </row>
    <row r="200" customFormat="1" ht="18" customHeight="1" spans="1:15">
      <c r="A200" s="5">
        <v>201</v>
      </c>
      <c r="B200" s="5" t="s">
        <v>32</v>
      </c>
      <c r="C200" s="5" t="s">
        <v>233</v>
      </c>
      <c r="D200" s="5">
        <v>2422</v>
      </c>
      <c r="E200" s="6" t="s">
        <v>660</v>
      </c>
      <c r="F200" s="5">
        <v>15043</v>
      </c>
      <c r="G200" s="7">
        <v>1</v>
      </c>
      <c r="H200" s="7">
        <f t="shared" si="14"/>
        <v>28</v>
      </c>
      <c r="I200" s="12">
        <v>19</v>
      </c>
      <c r="J200" s="12">
        <f t="shared" si="15"/>
        <v>-9</v>
      </c>
      <c r="K200" s="13">
        <f>VLOOKUP(D200,门店!A:I,9,0)</f>
        <v>0.785714285714286</v>
      </c>
      <c r="L200" s="12"/>
      <c r="M200" s="19">
        <f>J200*1</f>
        <v>-9</v>
      </c>
      <c r="N200" s="15">
        <f t="shared" si="16"/>
        <v>0.678571428571429</v>
      </c>
      <c r="O200" s="7"/>
    </row>
    <row r="201" customFormat="1" ht="18" customHeight="1" spans="1:15">
      <c r="A201" s="5">
        <v>202</v>
      </c>
      <c r="B201" s="5" t="s">
        <v>32</v>
      </c>
      <c r="C201" s="5" t="s">
        <v>227</v>
      </c>
      <c r="D201" s="5">
        <v>2466</v>
      </c>
      <c r="E201" s="6" t="s">
        <v>661</v>
      </c>
      <c r="F201" s="5">
        <v>11453</v>
      </c>
      <c r="G201" s="7">
        <v>2</v>
      </c>
      <c r="H201" s="7">
        <f t="shared" si="14"/>
        <v>56</v>
      </c>
      <c r="I201" s="12">
        <v>55</v>
      </c>
      <c r="J201" s="12">
        <f t="shared" si="15"/>
        <v>-1</v>
      </c>
      <c r="K201" s="13">
        <f>VLOOKUP(D201,门店!A:I,9,0)</f>
        <v>0.5625</v>
      </c>
      <c r="L201" s="12"/>
      <c r="M201" s="19">
        <f>J201*1</f>
        <v>-1</v>
      </c>
      <c r="N201" s="15">
        <f t="shared" si="16"/>
        <v>0.982142857142857</v>
      </c>
      <c r="O201" s="7"/>
    </row>
    <row r="202" customFormat="1" ht="18" customHeight="1" spans="1:15">
      <c r="A202" s="5">
        <v>203</v>
      </c>
      <c r="B202" s="5" t="s">
        <v>32</v>
      </c>
      <c r="C202" s="5" t="s">
        <v>227</v>
      </c>
      <c r="D202" s="5">
        <v>2466</v>
      </c>
      <c r="E202" s="6" t="s">
        <v>662</v>
      </c>
      <c r="F202" s="5">
        <v>10177</v>
      </c>
      <c r="G202" s="7">
        <v>2</v>
      </c>
      <c r="H202" s="7">
        <f t="shared" si="14"/>
        <v>56</v>
      </c>
      <c r="I202" s="12">
        <v>35</v>
      </c>
      <c r="J202" s="12">
        <f t="shared" si="15"/>
        <v>-21</v>
      </c>
      <c r="K202" s="13">
        <f>VLOOKUP(D202,门店!A:I,9,0)</f>
        <v>0.5625</v>
      </c>
      <c r="L202" s="12"/>
      <c r="M202" s="19">
        <f>J202*1</f>
        <v>-21</v>
      </c>
      <c r="N202" s="15">
        <f t="shared" si="16"/>
        <v>0.625</v>
      </c>
      <c r="O202" s="7"/>
    </row>
    <row r="203" customFormat="1" ht="18" customHeight="1" spans="1:15">
      <c r="A203" s="5">
        <v>206</v>
      </c>
      <c r="B203" s="5" t="s">
        <v>32</v>
      </c>
      <c r="C203" s="5" t="s">
        <v>230</v>
      </c>
      <c r="D203" s="5">
        <v>2409</v>
      </c>
      <c r="E203" s="6" t="s">
        <v>663</v>
      </c>
      <c r="F203" s="5">
        <v>12332</v>
      </c>
      <c r="G203" s="7">
        <v>1</v>
      </c>
      <c r="H203" s="7">
        <f>G203*28</f>
        <v>28</v>
      </c>
      <c r="I203" s="12">
        <v>27</v>
      </c>
      <c r="J203" s="12">
        <f>I203-H203</f>
        <v>-1</v>
      </c>
      <c r="K203" s="13">
        <f>VLOOKUP(D203,门店!A:I,9,0)</f>
        <v>1.21428571428571</v>
      </c>
      <c r="L203" s="12"/>
      <c r="M203" s="14"/>
      <c r="N203" s="15">
        <f>I203/H203</f>
        <v>0.964285714285714</v>
      </c>
      <c r="O203" s="7"/>
    </row>
    <row r="204" customFormat="1" ht="18" customHeight="1" spans="1:15">
      <c r="A204" s="5">
        <v>207</v>
      </c>
      <c r="B204" s="5" t="s">
        <v>32</v>
      </c>
      <c r="C204" s="5" t="s">
        <v>230</v>
      </c>
      <c r="D204" s="5">
        <v>2409</v>
      </c>
      <c r="E204" s="6" t="s">
        <v>664</v>
      </c>
      <c r="F204" s="5">
        <v>15092</v>
      </c>
      <c r="G204" s="7">
        <v>1</v>
      </c>
      <c r="H204" s="7">
        <f>G204*28</f>
        <v>28</v>
      </c>
      <c r="I204" s="12">
        <v>41</v>
      </c>
      <c r="J204" s="12">
        <f>I204-H204</f>
        <v>13</v>
      </c>
      <c r="K204" s="13">
        <f>VLOOKUP(D204,门店!A:I,9,0)</f>
        <v>1.21428571428571</v>
      </c>
      <c r="L204" s="16">
        <f>J204*0.5</f>
        <v>6.5</v>
      </c>
      <c r="M204" s="17"/>
      <c r="N204" s="15">
        <f>I204/H204</f>
        <v>1.46428571428571</v>
      </c>
      <c r="O204" s="7"/>
    </row>
    <row r="205" customFormat="1" ht="18" customHeight="1" spans="1:15">
      <c r="A205" s="5">
        <v>208</v>
      </c>
      <c r="B205" s="5" t="s">
        <v>32</v>
      </c>
      <c r="C205" s="5" t="s">
        <v>239</v>
      </c>
      <c r="D205" s="5">
        <v>102565</v>
      </c>
      <c r="E205" s="6" t="s">
        <v>665</v>
      </c>
      <c r="F205" s="5">
        <v>16096</v>
      </c>
      <c r="G205" s="7">
        <v>2</v>
      </c>
      <c r="H205" s="7">
        <f>G205*28</f>
        <v>56</v>
      </c>
      <c r="I205" s="12">
        <v>47</v>
      </c>
      <c r="J205" s="12">
        <f>I205-H205</f>
        <v>-9</v>
      </c>
      <c r="K205" s="13">
        <f>VLOOKUP(D205,门店!A:I,9,0)</f>
        <v>0.666666666666667</v>
      </c>
      <c r="L205" s="12"/>
      <c r="M205" s="19">
        <f>J205*1</f>
        <v>-9</v>
      </c>
      <c r="N205" s="15">
        <f>I205/H205</f>
        <v>0.839285714285714</v>
      </c>
      <c r="O205" s="7"/>
    </row>
    <row r="206" customFormat="1" ht="18" customHeight="1" spans="1:15">
      <c r="A206" s="5">
        <v>209</v>
      </c>
      <c r="B206" s="5" t="s">
        <v>32</v>
      </c>
      <c r="C206" s="5" t="s">
        <v>239</v>
      </c>
      <c r="D206" s="5">
        <v>102565</v>
      </c>
      <c r="E206" s="8" t="s">
        <v>666</v>
      </c>
      <c r="F206" s="5">
        <v>27883</v>
      </c>
      <c r="G206" s="7">
        <v>2</v>
      </c>
      <c r="H206" s="7">
        <f>G206*28</f>
        <v>56</v>
      </c>
      <c r="I206" s="12">
        <v>59</v>
      </c>
      <c r="J206" s="12">
        <f>I206-H206</f>
        <v>3</v>
      </c>
      <c r="K206" s="13">
        <f>VLOOKUP(D206,门店!A:I,9,0)</f>
        <v>0.666666666666667</v>
      </c>
      <c r="L206" s="16">
        <f>J206*0.5</f>
        <v>1.5</v>
      </c>
      <c r="M206" s="17"/>
      <c r="N206" s="15">
        <f>I206/H206</f>
        <v>1.05357142857143</v>
      </c>
      <c r="O206" s="7"/>
    </row>
    <row r="207" customFormat="1" ht="18" customHeight="1" spans="1:15">
      <c r="A207" s="5">
        <v>211</v>
      </c>
      <c r="B207" s="5" t="s">
        <v>32</v>
      </c>
      <c r="C207" s="5" t="s">
        <v>265</v>
      </c>
      <c r="D207" s="5">
        <v>117491</v>
      </c>
      <c r="E207" s="6" t="s">
        <v>667</v>
      </c>
      <c r="F207" s="5">
        <v>12909</v>
      </c>
      <c r="G207" s="7">
        <v>2</v>
      </c>
      <c r="H207" s="7">
        <f t="shared" ref="H207:H252" si="17">G207*28</f>
        <v>56</v>
      </c>
      <c r="I207" s="12">
        <v>91</v>
      </c>
      <c r="J207" s="12">
        <f t="shared" ref="J207:J253" si="18">I207-H207</f>
        <v>35</v>
      </c>
      <c r="K207" s="13">
        <f>VLOOKUP(D207,门店!A:I,9,0)</f>
        <v>1.60714285714286</v>
      </c>
      <c r="L207" s="16">
        <f>J207*0.5</f>
        <v>17.5</v>
      </c>
      <c r="M207" s="17"/>
      <c r="N207" s="15">
        <f t="shared" ref="N207:N253" si="19">I207/H207</f>
        <v>1.625</v>
      </c>
      <c r="O207" s="7"/>
    </row>
    <row r="208" customFormat="1" ht="18" customHeight="1" spans="1:15">
      <c r="A208" s="5">
        <v>212</v>
      </c>
      <c r="B208" s="5" t="s">
        <v>32</v>
      </c>
      <c r="C208" s="5" t="s">
        <v>265</v>
      </c>
      <c r="D208" s="5">
        <v>117491</v>
      </c>
      <c r="E208" s="6" t="s">
        <v>668</v>
      </c>
      <c r="F208" s="5">
        <v>15145</v>
      </c>
      <c r="G208" s="7">
        <v>2</v>
      </c>
      <c r="H208" s="7">
        <f t="shared" si="17"/>
        <v>56</v>
      </c>
      <c r="I208" s="12">
        <v>110</v>
      </c>
      <c r="J208" s="12">
        <f t="shared" si="18"/>
        <v>54</v>
      </c>
      <c r="K208" s="13">
        <f>VLOOKUP(D208,门店!A:I,9,0)</f>
        <v>1.60714285714286</v>
      </c>
      <c r="L208" s="16">
        <v>20</v>
      </c>
      <c r="M208" s="17"/>
      <c r="N208" s="15">
        <f t="shared" si="19"/>
        <v>1.96428571428571</v>
      </c>
      <c r="O208" s="7"/>
    </row>
    <row r="209" customFormat="1" ht="18" customHeight="1" spans="1:15">
      <c r="A209" s="5">
        <v>213</v>
      </c>
      <c r="B209" s="5" t="s">
        <v>32</v>
      </c>
      <c r="C209" s="5" t="s">
        <v>256</v>
      </c>
      <c r="D209" s="5">
        <v>111219</v>
      </c>
      <c r="E209" s="6" t="s">
        <v>669</v>
      </c>
      <c r="F209" s="5">
        <v>4117</v>
      </c>
      <c r="G209" s="7">
        <v>2</v>
      </c>
      <c r="H209" s="7">
        <f t="shared" si="17"/>
        <v>56</v>
      </c>
      <c r="I209" s="12">
        <v>59</v>
      </c>
      <c r="J209" s="12">
        <f t="shared" si="18"/>
        <v>3</v>
      </c>
      <c r="K209" s="13">
        <f>VLOOKUP(D209,门店!A:I,9,0)</f>
        <v>1.07142857142857</v>
      </c>
      <c r="L209" s="16">
        <f>J209*0.5</f>
        <v>1.5</v>
      </c>
      <c r="M209" s="17"/>
      <c r="N209" s="15">
        <f t="shared" si="19"/>
        <v>1.05357142857143</v>
      </c>
      <c r="O209" s="7"/>
    </row>
    <row r="210" customFormat="1" ht="18" customHeight="1" spans="1:15">
      <c r="A210" s="5">
        <v>214</v>
      </c>
      <c r="B210" s="5" t="s">
        <v>32</v>
      </c>
      <c r="C210" s="5" t="s">
        <v>256</v>
      </c>
      <c r="D210" s="5">
        <v>111219</v>
      </c>
      <c r="E210" s="6" t="s">
        <v>670</v>
      </c>
      <c r="F210" s="5">
        <v>12528</v>
      </c>
      <c r="G210" s="7">
        <v>2</v>
      </c>
      <c r="H210" s="7">
        <f t="shared" si="17"/>
        <v>56</v>
      </c>
      <c r="I210" s="12">
        <v>47</v>
      </c>
      <c r="J210" s="12">
        <f t="shared" si="18"/>
        <v>-9</v>
      </c>
      <c r="K210" s="13">
        <f>VLOOKUP(D210,门店!A:I,9,0)</f>
        <v>1.07142857142857</v>
      </c>
      <c r="L210" s="12"/>
      <c r="M210" s="14"/>
      <c r="N210" s="15">
        <f t="shared" si="19"/>
        <v>0.839285714285714</v>
      </c>
      <c r="O210" s="7"/>
    </row>
    <row r="211" customFormat="1" ht="18" customHeight="1" spans="1:15">
      <c r="A211" s="5">
        <v>215</v>
      </c>
      <c r="B211" s="5" t="s">
        <v>32</v>
      </c>
      <c r="C211" s="5" t="s">
        <v>671</v>
      </c>
      <c r="D211" s="5">
        <v>2559</v>
      </c>
      <c r="E211" s="6" t="s">
        <v>672</v>
      </c>
      <c r="F211" s="5">
        <v>7583</v>
      </c>
      <c r="G211" s="7">
        <v>2</v>
      </c>
      <c r="H211" s="7">
        <f t="shared" si="17"/>
        <v>56</v>
      </c>
      <c r="I211" s="12">
        <v>20</v>
      </c>
      <c r="J211" s="12">
        <f t="shared" si="18"/>
        <v>-36</v>
      </c>
      <c r="K211" s="13">
        <f>VLOOKUP(D211,门店!A:I,9,0)</f>
        <v>0.273809523809524</v>
      </c>
      <c r="L211" s="12"/>
      <c r="M211" s="19">
        <f>J211*1</f>
        <v>-36</v>
      </c>
      <c r="N211" s="15">
        <f t="shared" si="19"/>
        <v>0.357142857142857</v>
      </c>
      <c r="O211" s="7"/>
    </row>
    <row r="212" customFormat="1" ht="18" customHeight="1" spans="1:15">
      <c r="A212" s="5">
        <v>216</v>
      </c>
      <c r="B212" s="5" t="s">
        <v>32</v>
      </c>
      <c r="C212" s="5" t="s">
        <v>671</v>
      </c>
      <c r="D212" s="5">
        <v>2559</v>
      </c>
      <c r="E212" s="6" t="s">
        <v>673</v>
      </c>
      <c r="F212" s="5">
        <v>10932</v>
      </c>
      <c r="G212" s="7">
        <v>2</v>
      </c>
      <c r="H212" s="7">
        <f t="shared" si="17"/>
        <v>56</v>
      </c>
      <c r="I212" s="12">
        <v>24</v>
      </c>
      <c r="J212" s="12">
        <f t="shared" si="18"/>
        <v>-32</v>
      </c>
      <c r="K212" s="13">
        <f>VLOOKUP(D212,门店!A:I,9,0)</f>
        <v>0.273809523809524</v>
      </c>
      <c r="L212" s="12"/>
      <c r="M212" s="19">
        <f>J212*1</f>
        <v>-32</v>
      </c>
      <c r="N212" s="15">
        <f t="shared" si="19"/>
        <v>0.428571428571429</v>
      </c>
      <c r="O212" s="7"/>
    </row>
    <row r="213" customFormat="1" ht="18" customHeight="1" spans="1:15">
      <c r="A213" s="5">
        <v>217</v>
      </c>
      <c r="B213" s="5" t="s">
        <v>32</v>
      </c>
      <c r="C213" s="5" t="s">
        <v>671</v>
      </c>
      <c r="D213" s="5">
        <v>2559</v>
      </c>
      <c r="E213" s="6" t="s">
        <v>674</v>
      </c>
      <c r="F213" s="5">
        <v>13019</v>
      </c>
      <c r="G213" s="7">
        <v>2</v>
      </c>
      <c r="H213" s="7">
        <f t="shared" si="17"/>
        <v>56</v>
      </c>
      <c r="I213" s="12">
        <v>4</v>
      </c>
      <c r="J213" s="12">
        <f t="shared" si="18"/>
        <v>-52</v>
      </c>
      <c r="K213" s="13">
        <f>VLOOKUP(D213,门店!A:I,9,0)</f>
        <v>0.273809523809524</v>
      </c>
      <c r="L213" s="12"/>
      <c r="M213" s="19">
        <v>-40</v>
      </c>
      <c r="N213" s="15">
        <f t="shared" si="19"/>
        <v>0.0714285714285714</v>
      </c>
      <c r="O213" s="7"/>
    </row>
    <row r="214" customFormat="1" ht="18" customHeight="1" spans="1:15">
      <c r="A214" s="5">
        <v>218</v>
      </c>
      <c r="B214" s="5" t="s">
        <v>32</v>
      </c>
      <c r="C214" s="5" t="s">
        <v>206</v>
      </c>
      <c r="D214" s="5">
        <v>2527</v>
      </c>
      <c r="E214" s="6" t="s">
        <v>675</v>
      </c>
      <c r="F214" s="5">
        <v>4301</v>
      </c>
      <c r="G214" s="7">
        <v>2</v>
      </c>
      <c r="H214" s="7">
        <f t="shared" si="17"/>
        <v>56</v>
      </c>
      <c r="I214" s="12">
        <v>58</v>
      </c>
      <c r="J214" s="12">
        <f t="shared" si="18"/>
        <v>2</v>
      </c>
      <c r="K214" s="13">
        <f>VLOOKUP(D214,门店!A:I,9,0)</f>
        <v>0.648809523809524</v>
      </c>
      <c r="L214" s="16">
        <f>J214*0.5</f>
        <v>1</v>
      </c>
      <c r="M214" s="17"/>
      <c r="N214" s="15">
        <f t="shared" si="19"/>
        <v>1.03571428571429</v>
      </c>
      <c r="O214" s="7"/>
    </row>
    <row r="215" customFormat="1" ht="18" customHeight="1" spans="1:15">
      <c r="A215" s="5">
        <v>219</v>
      </c>
      <c r="B215" s="9" t="s">
        <v>32</v>
      </c>
      <c r="C215" s="10" t="s">
        <v>206</v>
      </c>
      <c r="D215" s="5">
        <v>2527</v>
      </c>
      <c r="E215" s="6" t="s">
        <v>676</v>
      </c>
      <c r="F215" s="5">
        <v>15756</v>
      </c>
      <c r="G215" s="7">
        <v>2</v>
      </c>
      <c r="H215" s="7">
        <f t="shared" si="17"/>
        <v>56</v>
      </c>
      <c r="I215" s="12">
        <v>9</v>
      </c>
      <c r="J215" s="12">
        <f t="shared" si="18"/>
        <v>-47</v>
      </c>
      <c r="K215" s="13">
        <f>VLOOKUP(D215,门店!A:I,9,0)</f>
        <v>0.648809523809524</v>
      </c>
      <c r="L215" s="12"/>
      <c r="M215" s="19">
        <v>-40</v>
      </c>
      <c r="N215" s="15">
        <f t="shared" si="19"/>
        <v>0.160714285714286</v>
      </c>
      <c r="O215" s="7"/>
    </row>
    <row r="216" customFormat="1" ht="18" customHeight="1" spans="1:15">
      <c r="A216" s="5">
        <v>220</v>
      </c>
      <c r="B216" s="9" t="s">
        <v>32</v>
      </c>
      <c r="C216" s="10" t="s">
        <v>206</v>
      </c>
      <c r="D216" s="5">
        <v>2527</v>
      </c>
      <c r="E216" s="11" t="s">
        <v>677</v>
      </c>
      <c r="F216" s="5">
        <v>28421</v>
      </c>
      <c r="G216" s="7">
        <v>2</v>
      </c>
      <c r="H216" s="7">
        <f t="shared" si="17"/>
        <v>56</v>
      </c>
      <c r="I216" s="12">
        <v>47</v>
      </c>
      <c r="J216" s="12">
        <f t="shared" si="18"/>
        <v>-9</v>
      </c>
      <c r="K216" s="13">
        <f>VLOOKUP(D216,门店!A:I,9,0)</f>
        <v>0.648809523809524</v>
      </c>
      <c r="L216" s="12"/>
      <c r="M216" s="19">
        <f>J216*1</f>
        <v>-9</v>
      </c>
      <c r="N216" s="15">
        <f t="shared" si="19"/>
        <v>0.839285714285714</v>
      </c>
      <c r="O216" s="7"/>
    </row>
    <row r="217" customFormat="1" ht="18" customHeight="1" spans="1:15">
      <c r="A217" s="5">
        <v>221</v>
      </c>
      <c r="B217" s="5" t="s">
        <v>32</v>
      </c>
      <c r="C217" s="5" t="s">
        <v>245</v>
      </c>
      <c r="D217" s="5">
        <v>103198</v>
      </c>
      <c r="E217" s="6" t="s">
        <v>678</v>
      </c>
      <c r="F217" s="5">
        <v>14385</v>
      </c>
      <c r="G217" s="7">
        <v>2</v>
      </c>
      <c r="H217" s="7">
        <f t="shared" si="17"/>
        <v>56</v>
      </c>
      <c r="I217" s="12">
        <v>59</v>
      </c>
      <c r="J217" s="12">
        <f t="shared" si="18"/>
        <v>3</v>
      </c>
      <c r="K217" s="13">
        <f>VLOOKUP(D217,门店!A:I,9,0)</f>
        <v>1.60714285714286</v>
      </c>
      <c r="L217" s="16">
        <f>J217*0.5</f>
        <v>1.5</v>
      </c>
      <c r="M217" s="17"/>
      <c r="N217" s="15">
        <f t="shared" si="19"/>
        <v>1.05357142857143</v>
      </c>
      <c r="O217" s="7"/>
    </row>
    <row r="218" customFormat="1" ht="18" customHeight="1" spans="1:15">
      <c r="A218" s="5">
        <v>222</v>
      </c>
      <c r="B218" s="5" t="s">
        <v>32</v>
      </c>
      <c r="C218" s="5" t="s">
        <v>245</v>
      </c>
      <c r="D218" s="5">
        <v>103198</v>
      </c>
      <c r="E218" s="6" t="s">
        <v>679</v>
      </c>
      <c r="F218" s="5">
        <v>16075</v>
      </c>
      <c r="G218" s="7">
        <v>2</v>
      </c>
      <c r="H218" s="7">
        <f t="shared" si="17"/>
        <v>56</v>
      </c>
      <c r="I218" s="12">
        <v>76</v>
      </c>
      <c r="J218" s="12">
        <f t="shared" si="18"/>
        <v>20</v>
      </c>
      <c r="K218" s="13">
        <f>VLOOKUP(D218,门店!A:I,9,0)</f>
        <v>1.60714285714286</v>
      </c>
      <c r="L218" s="16">
        <f>J218*0.5</f>
        <v>10</v>
      </c>
      <c r="M218" s="17"/>
      <c r="N218" s="15">
        <f t="shared" si="19"/>
        <v>1.35714285714286</v>
      </c>
      <c r="O218" s="7"/>
    </row>
    <row r="219" customFormat="1" ht="18" customHeight="1" spans="1:15">
      <c r="A219" s="5">
        <v>223</v>
      </c>
      <c r="B219" s="5" t="s">
        <v>32</v>
      </c>
      <c r="C219" s="5" t="s">
        <v>269</v>
      </c>
      <c r="D219" s="5">
        <v>298747</v>
      </c>
      <c r="E219" s="6" t="s">
        <v>680</v>
      </c>
      <c r="F219" s="5">
        <v>12990</v>
      </c>
      <c r="G219" s="7">
        <v>1</v>
      </c>
      <c r="H219" s="7">
        <f t="shared" si="17"/>
        <v>28</v>
      </c>
      <c r="I219" s="12">
        <v>35</v>
      </c>
      <c r="J219" s="12">
        <f t="shared" si="18"/>
        <v>7</v>
      </c>
      <c r="K219" s="13">
        <f>VLOOKUP(D219,门店!A:I,9,0)</f>
        <v>0.875</v>
      </c>
      <c r="L219" s="16">
        <f>J219*0.5</f>
        <v>3.5</v>
      </c>
      <c r="M219" s="17"/>
      <c r="N219" s="15">
        <f t="shared" si="19"/>
        <v>1.25</v>
      </c>
      <c r="O219" s="7"/>
    </row>
    <row r="220" customFormat="1" ht="18" customHeight="1" spans="1:15">
      <c r="A220" s="5">
        <v>224</v>
      </c>
      <c r="B220" s="5" t="s">
        <v>32</v>
      </c>
      <c r="C220" s="5" t="s">
        <v>269</v>
      </c>
      <c r="D220" s="5">
        <v>298747</v>
      </c>
      <c r="E220" s="6" t="s">
        <v>681</v>
      </c>
      <c r="F220" s="5">
        <v>5844</v>
      </c>
      <c r="G220" s="7">
        <v>1</v>
      </c>
      <c r="H220" s="7">
        <f t="shared" si="17"/>
        <v>28</v>
      </c>
      <c r="I220" s="12">
        <v>14</v>
      </c>
      <c r="J220" s="12">
        <f t="shared" si="18"/>
        <v>-14</v>
      </c>
      <c r="K220" s="13">
        <f>VLOOKUP(D220,门店!A:I,9,0)</f>
        <v>0.875</v>
      </c>
      <c r="L220" s="12"/>
      <c r="M220" s="19">
        <f t="shared" ref="M220:M225" si="20">J220*1</f>
        <v>-14</v>
      </c>
      <c r="N220" s="15">
        <f t="shared" si="19"/>
        <v>0.5</v>
      </c>
      <c r="O220" s="7"/>
    </row>
    <row r="221" customFormat="1" ht="18" customHeight="1" spans="1:15">
      <c r="A221" s="5">
        <v>225</v>
      </c>
      <c r="B221" s="5" t="s">
        <v>32</v>
      </c>
      <c r="C221" s="5" t="s">
        <v>215</v>
      </c>
      <c r="D221" s="5">
        <v>2479</v>
      </c>
      <c r="E221" s="5" t="s">
        <v>682</v>
      </c>
      <c r="F221" s="5">
        <v>12505</v>
      </c>
      <c r="G221" s="7">
        <v>2</v>
      </c>
      <c r="H221" s="7">
        <f t="shared" si="17"/>
        <v>56</v>
      </c>
      <c r="I221" s="12">
        <v>23</v>
      </c>
      <c r="J221" s="12">
        <f t="shared" si="18"/>
        <v>-33</v>
      </c>
      <c r="K221" s="13">
        <f>VLOOKUP(D221,门店!A:I,9,0)</f>
        <v>0.541666666666667</v>
      </c>
      <c r="L221" s="12"/>
      <c r="M221" s="19">
        <f t="shared" si="20"/>
        <v>-33</v>
      </c>
      <c r="N221" s="15">
        <f t="shared" si="19"/>
        <v>0.410714285714286</v>
      </c>
      <c r="O221" s="7"/>
    </row>
    <row r="222" customFormat="1" ht="18" customHeight="1" spans="1:15">
      <c r="A222" s="5">
        <v>226</v>
      </c>
      <c r="B222" s="8" t="s">
        <v>32</v>
      </c>
      <c r="C222" s="11" t="s">
        <v>215</v>
      </c>
      <c r="D222" s="5">
        <v>2479</v>
      </c>
      <c r="E222" s="11" t="s">
        <v>683</v>
      </c>
      <c r="F222" s="5">
        <v>28422</v>
      </c>
      <c r="G222" s="7">
        <v>2</v>
      </c>
      <c r="H222" s="7">
        <f t="shared" si="17"/>
        <v>56</v>
      </c>
      <c r="I222" s="12">
        <v>33</v>
      </c>
      <c r="J222" s="12">
        <f t="shared" si="18"/>
        <v>-23</v>
      </c>
      <c r="K222" s="13">
        <f>VLOOKUP(D222,门店!A:I,9,0)</f>
        <v>0.541666666666667</v>
      </c>
      <c r="L222" s="12"/>
      <c r="M222" s="19">
        <f t="shared" si="20"/>
        <v>-23</v>
      </c>
      <c r="N222" s="15">
        <f t="shared" si="19"/>
        <v>0.589285714285714</v>
      </c>
      <c r="O222" s="7"/>
    </row>
    <row r="223" customFormat="1" ht="18" customHeight="1" spans="1:15">
      <c r="A223" s="5">
        <v>227</v>
      </c>
      <c r="B223" s="8" t="s">
        <v>32</v>
      </c>
      <c r="C223" s="11" t="s">
        <v>215</v>
      </c>
      <c r="D223" s="5">
        <v>2479</v>
      </c>
      <c r="E223" s="8" t="s">
        <v>684</v>
      </c>
      <c r="F223" s="9">
        <v>28574</v>
      </c>
      <c r="G223" s="7">
        <v>2</v>
      </c>
      <c r="H223" s="7">
        <f t="shared" si="17"/>
        <v>56</v>
      </c>
      <c r="I223" s="12">
        <v>35</v>
      </c>
      <c r="J223" s="12">
        <f t="shared" si="18"/>
        <v>-21</v>
      </c>
      <c r="K223" s="13">
        <f>VLOOKUP(D223,门店!A:I,9,0)</f>
        <v>0.541666666666667</v>
      </c>
      <c r="L223" s="12"/>
      <c r="M223" s="19">
        <f t="shared" si="20"/>
        <v>-21</v>
      </c>
      <c r="N223" s="15">
        <f t="shared" si="19"/>
        <v>0.625</v>
      </c>
      <c r="O223" s="7"/>
    </row>
    <row r="224" customFormat="1" ht="18" customHeight="1" spans="1:15">
      <c r="A224" s="5">
        <v>228</v>
      </c>
      <c r="B224" s="5" t="s">
        <v>32</v>
      </c>
      <c r="C224" s="5" t="s">
        <v>262</v>
      </c>
      <c r="D224" s="5">
        <v>113008</v>
      </c>
      <c r="E224" s="6" t="s">
        <v>685</v>
      </c>
      <c r="F224" s="5">
        <v>15849</v>
      </c>
      <c r="G224" s="7">
        <v>2</v>
      </c>
      <c r="H224" s="7">
        <f t="shared" si="17"/>
        <v>56</v>
      </c>
      <c r="I224" s="12">
        <v>19</v>
      </c>
      <c r="J224" s="12">
        <f t="shared" si="18"/>
        <v>-37</v>
      </c>
      <c r="K224" s="13">
        <f>VLOOKUP(D224,门店!A:I,9,0)</f>
        <v>0.660714285714286</v>
      </c>
      <c r="L224" s="12"/>
      <c r="M224" s="19">
        <f t="shared" si="20"/>
        <v>-37</v>
      </c>
      <c r="N224" s="15">
        <f t="shared" si="19"/>
        <v>0.339285714285714</v>
      </c>
      <c r="O224" s="7"/>
    </row>
    <row r="225" customFormat="1" ht="18" customHeight="1" spans="1:15">
      <c r="A225" s="5">
        <v>229</v>
      </c>
      <c r="B225" s="5" t="s">
        <v>32</v>
      </c>
      <c r="C225" s="5" t="s">
        <v>262</v>
      </c>
      <c r="D225" s="5">
        <v>113008</v>
      </c>
      <c r="E225" s="6" t="s">
        <v>686</v>
      </c>
      <c r="F225" s="5">
        <v>11425</v>
      </c>
      <c r="G225" s="7">
        <v>2</v>
      </c>
      <c r="H225" s="7">
        <f t="shared" si="17"/>
        <v>56</v>
      </c>
      <c r="I225" s="12">
        <v>55</v>
      </c>
      <c r="J225" s="12">
        <f t="shared" si="18"/>
        <v>-1</v>
      </c>
      <c r="K225" s="13">
        <f>VLOOKUP(D225,门店!A:I,9,0)</f>
        <v>0.660714285714286</v>
      </c>
      <c r="L225" s="12"/>
      <c r="M225" s="19">
        <f t="shared" si="20"/>
        <v>-1</v>
      </c>
      <c r="N225" s="15">
        <f t="shared" si="19"/>
        <v>0.982142857142857</v>
      </c>
      <c r="O225" s="7"/>
    </row>
    <row r="226" customFormat="1" ht="18" customHeight="1" spans="1:15">
      <c r="A226" s="5">
        <v>230</v>
      </c>
      <c r="B226" s="5" t="s">
        <v>32</v>
      </c>
      <c r="C226" s="5" t="s">
        <v>236</v>
      </c>
      <c r="D226" s="5">
        <v>2804</v>
      </c>
      <c r="E226" s="6" t="s">
        <v>687</v>
      </c>
      <c r="F226" s="5">
        <v>10907</v>
      </c>
      <c r="G226" s="7">
        <v>1</v>
      </c>
      <c r="H226" s="7">
        <f t="shared" si="17"/>
        <v>28</v>
      </c>
      <c r="I226" s="12">
        <v>35</v>
      </c>
      <c r="J226" s="12">
        <f t="shared" si="18"/>
        <v>7</v>
      </c>
      <c r="K226" s="13">
        <f>VLOOKUP(D226,门店!A:I,9,0)</f>
        <v>0.892857142857143</v>
      </c>
      <c r="L226" s="16">
        <f>J226*0.5</f>
        <v>3.5</v>
      </c>
      <c r="M226" s="17"/>
      <c r="N226" s="15">
        <f t="shared" si="19"/>
        <v>1.25</v>
      </c>
      <c r="O226" s="7"/>
    </row>
    <row r="227" customFormat="1" ht="18" customHeight="1" spans="1:15">
      <c r="A227" s="5">
        <v>231</v>
      </c>
      <c r="B227" s="5" t="s">
        <v>32</v>
      </c>
      <c r="C227" s="5" t="s">
        <v>236</v>
      </c>
      <c r="D227" s="5">
        <v>2804</v>
      </c>
      <c r="E227" s="6" t="s">
        <v>688</v>
      </c>
      <c r="F227" s="5">
        <v>11964</v>
      </c>
      <c r="G227" s="7">
        <v>1</v>
      </c>
      <c r="H227" s="7">
        <f t="shared" si="17"/>
        <v>28</v>
      </c>
      <c r="I227" s="12">
        <v>28</v>
      </c>
      <c r="J227" s="12">
        <f t="shared" si="18"/>
        <v>0</v>
      </c>
      <c r="K227" s="13">
        <f>VLOOKUP(D227,门店!A:I,9,0)</f>
        <v>0.892857142857143</v>
      </c>
      <c r="L227" s="12"/>
      <c r="M227" s="17"/>
      <c r="N227" s="15">
        <f t="shared" si="19"/>
        <v>1</v>
      </c>
      <c r="O227" s="7"/>
    </row>
    <row r="228" customFormat="1" ht="18" customHeight="1" spans="1:15">
      <c r="A228" s="5">
        <v>232</v>
      </c>
      <c r="B228" s="9" t="s">
        <v>32</v>
      </c>
      <c r="C228" s="5" t="s">
        <v>236</v>
      </c>
      <c r="D228" s="5">
        <v>2804</v>
      </c>
      <c r="E228" s="11" t="s">
        <v>689</v>
      </c>
      <c r="F228" s="5">
        <v>28423</v>
      </c>
      <c r="G228" s="7">
        <v>1</v>
      </c>
      <c r="H228" s="7">
        <f t="shared" si="17"/>
        <v>28</v>
      </c>
      <c r="I228" s="12">
        <v>11</v>
      </c>
      <c r="J228" s="12">
        <f t="shared" si="18"/>
        <v>-17</v>
      </c>
      <c r="K228" s="13">
        <f>VLOOKUP(D228,门店!A:I,9,0)</f>
        <v>0.892857142857143</v>
      </c>
      <c r="L228" s="12"/>
      <c r="M228" s="19">
        <f>J228*1</f>
        <v>-17</v>
      </c>
      <c r="N228" s="15">
        <f t="shared" si="19"/>
        <v>0.392857142857143</v>
      </c>
      <c r="O228" s="7"/>
    </row>
    <row r="229" customFormat="1" ht="18" customHeight="1" spans="1:15">
      <c r="A229" s="5">
        <v>233</v>
      </c>
      <c r="B229" s="5" t="s">
        <v>32</v>
      </c>
      <c r="C229" s="5" t="s">
        <v>221</v>
      </c>
      <c r="D229" s="5">
        <v>2778</v>
      </c>
      <c r="E229" s="6" t="s">
        <v>690</v>
      </c>
      <c r="F229" s="5">
        <v>5457</v>
      </c>
      <c r="G229" s="7">
        <v>2</v>
      </c>
      <c r="H229" s="7">
        <f t="shared" si="17"/>
        <v>56</v>
      </c>
      <c r="I229" s="12">
        <v>65</v>
      </c>
      <c r="J229" s="12">
        <f t="shared" si="18"/>
        <v>9</v>
      </c>
      <c r="K229" s="13">
        <f>VLOOKUP(D229,门店!A:I,9,0)</f>
        <v>0.991071428571429</v>
      </c>
      <c r="L229" s="16">
        <f>J229*0.5</f>
        <v>4.5</v>
      </c>
      <c r="M229" s="17"/>
      <c r="N229" s="15">
        <f t="shared" si="19"/>
        <v>1.16071428571429</v>
      </c>
      <c r="O229" s="7"/>
    </row>
    <row r="230" customFormat="1" ht="18" customHeight="1" spans="1:15">
      <c r="A230" s="5">
        <v>234</v>
      </c>
      <c r="B230" s="5" t="s">
        <v>32</v>
      </c>
      <c r="C230" s="5" t="s">
        <v>221</v>
      </c>
      <c r="D230" s="5">
        <v>2778</v>
      </c>
      <c r="E230" s="6" t="s">
        <v>691</v>
      </c>
      <c r="F230" s="5">
        <v>10186</v>
      </c>
      <c r="G230" s="7">
        <v>2</v>
      </c>
      <c r="H230" s="7">
        <f t="shared" si="17"/>
        <v>56</v>
      </c>
      <c r="I230" s="12">
        <v>46</v>
      </c>
      <c r="J230" s="12">
        <f t="shared" si="18"/>
        <v>-10</v>
      </c>
      <c r="K230" s="13">
        <f>VLOOKUP(D230,门店!A:I,9,0)</f>
        <v>0.991071428571429</v>
      </c>
      <c r="L230" s="12"/>
      <c r="M230" s="19"/>
      <c r="N230" s="15">
        <f t="shared" si="19"/>
        <v>0.821428571428571</v>
      </c>
      <c r="O230" s="7"/>
    </row>
    <row r="231" customFormat="1" ht="18" customHeight="1" spans="1:15">
      <c r="A231" s="5">
        <v>235</v>
      </c>
      <c r="B231" s="5" t="s">
        <v>32</v>
      </c>
      <c r="C231" s="5" t="s">
        <v>251</v>
      </c>
      <c r="D231" s="5">
        <v>106569</v>
      </c>
      <c r="E231" s="6" t="s">
        <v>692</v>
      </c>
      <c r="F231" s="5">
        <v>12451</v>
      </c>
      <c r="G231" s="7">
        <v>1</v>
      </c>
      <c r="H231" s="7">
        <f t="shared" si="17"/>
        <v>28</v>
      </c>
      <c r="I231" s="12">
        <v>24</v>
      </c>
      <c r="J231" s="12">
        <f t="shared" si="18"/>
        <v>-4</v>
      </c>
      <c r="K231" s="13">
        <f>VLOOKUP(D231,门店!A:I,9,0)</f>
        <v>0.714285714285714</v>
      </c>
      <c r="L231" s="12"/>
      <c r="M231" s="19">
        <f>J231*1</f>
        <v>-4</v>
      </c>
      <c r="N231" s="15">
        <f t="shared" si="19"/>
        <v>0.857142857142857</v>
      </c>
      <c r="O231" s="7"/>
    </row>
    <row r="232" customFormat="1" ht="18" customHeight="1" spans="1:15">
      <c r="A232" s="5">
        <v>236</v>
      </c>
      <c r="B232" s="5" t="s">
        <v>32</v>
      </c>
      <c r="C232" s="5" t="s">
        <v>251</v>
      </c>
      <c r="D232" s="5">
        <v>106569</v>
      </c>
      <c r="E232" s="8" t="s">
        <v>693</v>
      </c>
      <c r="F232" s="8">
        <v>28720</v>
      </c>
      <c r="G232" s="7">
        <v>1</v>
      </c>
      <c r="H232" s="7">
        <f t="shared" si="17"/>
        <v>28</v>
      </c>
      <c r="I232" s="12">
        <v>17</v>
      </c>
      <c r="J232" s="12">
        <f t="shared" si="18"/>
        <v>-11</v>
      </c>
      <c r="K232" s="13">
        <f>VLOOKUP(D232,门店!A:I,9,0)</f>
        <v>0.714285714285714</v>
      </c>
      <c r="L232" s="12"/>
      <c r="M232" s="19">
        <f>J232*1</f>
        <v>-11</v>
      </c>
      <c r="N232" s="15">
        <f t="shared" si="19"/>
        <v>0.607142857142857</v>
      </c>
      <c r="O232" s="7"/>
    </row>
    <row r="233" customFormat="1" ht="18" customHeight="1" spans="1:15">
      <c r="A233" s="5">
        <v>237</v>
      </c>
      <c r="B233" s="5" t="s">
        <v>32</v>
      </c>
      <c r="C233" s="5" t="s">
        <v>203</v>
      </c>
      <c r="D233" s="5">
        <v>2443</v>
      </c>
      <c r="E233" s="6" t="s">
        <v>694</v>
      </c>
      <c r="F233" s="5">
        <v>11504</v>
      </c>
      <c r="G233" s="7">
        <v>2</v>
      </c>
      <c r="H233" s="7">
        <f t="shared" si="17"/>
        <v>56</v>
      </c>
      <c r="I233" s="12">
        <v>45</v>
      </c>
      <c r="J233" s="12">
        <f t="shared" si="18"/>
        <v>-11</v>
      </c>
      <c r="K233" s="13">
        <f>VLOOKUP(D233,门店!A:I,9,0)</f>
        <v>0.892857142857143</v>
      </c>
      <c r="L233" s="12"/>
      <c r="M233" s="19">
        <f>J233*1</f>
        <v>-11</v>
      </c>
      <c r="N233" s="15">
        <f t="shared" si="19"/>
        <v>0.803571428571429</v>
      </c>
      <c r="O233" s="7"/>
    </row>
    <row r="234" customFormat="1" ht="18" customHeight="1" spans="1:15">
      <c r="A234" s="5">
        <v>238</v>
      </c>
      <c r="B234" s="5" t="s">
        <v>32</v>
      </c>
      <c r="C234" s="5" t="s">
        <v>203</v>
      </c>
      <c r="D234" s="5">
        <v>2443</v>
      </c>
      <c r="E234" s="6" t="s">
        <v>695</v>
      </c>
      <c r="F234" s="5">
        <v>14747</v>
      </c>
      <c r="G234" s="7">
        <v>2</v>
      </c>
      <c r="H234" s="7">
        <f t="shared" si="17"/>
        <v>56</v>
      </c>
      <c r="I234" s="12">
        <v>48</v>
      </c>
      <c r="J234" s="12">
        <f t="shared" si="18"/>
        <v>-8</v>
      </c>
      <c r="K234" s="13">
        <f>VLOOKUP(D234,门店!A:I,9,0)</f>
        <v>0.892857142857143</v>
      </c>
      <c r="L234" s="12"/>
      <c r="M234" s="19">
        <f>J234*1</f>
        <v>-8</v>
      </c>
      <c r="N234" s="15">
        <f t="shared" si="19"/>
        <v>0.857142857142857</v>
      </c>
      <c r="O234" s="7"/>
    </row>
    <row r="235" customFormat="1" ht="18" customHeight="1" spans="1:15">
      <c r="A235" s="5">
        <v>239</v>
      </c>
      <c r="B235" s="5" t="s">
        <v>32</v>
      </c>
      <c r="C235" s="5" t="s">
        <v>254</v>
      </c>
      <c r="D235" s="5">
        <v>108277</v>
      </c>
      <c r="E235" s="6" t="s">
        <v>696</v>
      </c>
      <c r="F235" s="5">
        <v>13186</v>
      </c>
      <c r="G235" s="7">
        <v>1</v>
      </c>
      <c r="H235" s="7">
        <f t="shared" si="17"/>
        <v>28</v>
      </c>
      <c r="I235" s="12">
        <v>92</v>
      </c>
      <c r="J235" s="12">
        <f t="shared" si="18"/>
        <v>64</v>
      </c>
      <c r="K235" s="13">
        <f>VLOOKUP(D235,门店!A:I,9,0)</f>
        <v>2.44047619047619</v>
      </c>
      <c r="L235" s="16">
        <v>20</v>
      </c>
      <c r="M235" s="17"/>
      <c r="N235" s="15">
        <f t="shared" si="19"/>
        <v>3.28571428571429</v>
      </c>
      <c r="O235" s="7"/>
    </row>
    <row r="236" customFormat="1" ht="18" customHeight="1" spans="1:15">
      <c r="A236" s="5">
        <v>240</v>
      </c>
      <c r="B236" s="5" t="s">
        <v>32</v>
      </c>
      <c r="C236" s="5" t="s">
        <v>254</v>
      </c>
      <c r="D236" s="5">
        <v>108277</v>
      </c>
      <c r="E236" s="6" t="s">
        <v>697</v>
      </c>
      <c r="F236" s="5">
        <v>15799</v>
      </c>
      <c r="G236" s="7">
        <v>1</v>
      </c>
      <c r="H236" s="7">
        <f t="shared" si="17"/>
        <v>28</v>
      </c>
      <c r="I236" s="12">
        <v>68</v>
      </c>
      <c r="J236" s="12">
        <f t="shared" si="18"/>
        <v>40</v>
      </c>
      <c r="K236" s="13">
        <f>VLOOKUP(D236,门店!A:I,9,0)</f>
        <v>2.44047619047619</v>
      </c>
      <c r="L236" s="16">
        <f t="shared" ref="L235:L240" si="21">J236*0.5</f>
        <v>20</v>
      </c>
      <c r="M236" s="17"/>
      <c r="N236" s="15">
        <f t="shared" si="19"/>
        <v>2.42857142857143</v>
      </c>
      <c r="O236" s="7"/>
    </row>
    <row r="237" customFormat="1" ht="18" customHeight="1" spans="1:15">
      <c r="A237" s="5">
        <v>241</v>
      </c>
      <c r="B237" s="8" t="s">
        <v>32</v>
      </c>
      <c r="C237" s="10" t="s">
        <v>254</v>
      </c>
      <c r="D237" s="5">
        <v>108277</v>
      </c>
      <c r="E237" s="11" t="s">
        <v>698</v>
      </c>
      <c r="F237" s="5">
        <v>28424</v>
      </c>
      <c r="G237" s="7">
        <v>1</v>
      </c>
      <c r="H237" s="7">
        <f t="shared" si="17"/>
        <v>28</v>
      </c>
      <c r="I237" s="12">
        <v>44</v>
      </c>
      <c r="J237" s="12">
        <f t="shared" si="18"/>
        <v>16</v>
      </c>
      <c r="K237" s="13">
        <f>VLOOKUP(D237,门店!A:I,9,0)</f>
        <v>2.44047619047619</v>
      </c>
      <c r="L237" s="16">
        <f t="shared" si="21"/>
        <v>8</v>
      </c>
      <c r="M237" s="17"/>
      <c r="N237" s="15">
        <f t="shared" si="19"/>
        <v>1.57142857142857</v>
      </c>
      <c r="O237" s="7"/>
    </row>
    <row r="238" customFormat="1" ht="18" customHeight="1" spans="1:15">
      <c r="A238" s="5">
        <v>242</v>
      </c>
      <c r="B238" s="5" t="s">
        <v>32</v>
      </c>
      <c r="C238" s="5" t="s">
        <v>242</v>
      </c>
      <c r="D238" s="5">
        <v>102934</v>
      </c>
      <c r="E238" s="6" t="s">
        <v>699</v>
      </c>
      <c r="F238" s="5">
        <v>6607</v>
      </c>
      <c r="G238" s="7">
        <v>1</v>
      </c>
      <c r="H238" s="7">
        <f t="shared" si="17"/>
        <v>28</v>
      </c>
      <c r="I238" s="12">
        <v>68</v>
      </c>
      <c r="J238" s="12">
        <f t="shared" si="18"/>
        <v>40</v>
      </c>
      <c r="K238" s="13">
        <f>VLOOKUP(D238,门店!A:I,9,0)</f>
        <v>1.08035714285714</v>
      </c>
      <c r="L238" s="16">
        <f t="shared" si="21"/>
        <v>20</v>
      </c>
      <c r="M238" s="17"/>
      <c r="N238" s="15">
        <f t="shared" si="19"/>
        <v>2.42857142857143</v>
      </c>
      <c r="O238" s="7"/>
    </row>
    <row r="239" customFormat="1" ht="18" customHeight="1" spans="1:15">
      <c r="A239" s="5">
        <v>243</v>
      </c>
      <c r="B239" s="5" t="s">
        <v>32</v>
      </c>
      <c r="C239" s="5" t="s">
        <v>242</v>
      </c>
      <c r="D239" s="5">
        <v>102934</v>
      </c>
      <c r="E239" s="6" t="s">
        <v>700</v>
      </c>
      <c r="F239" s="5">
        <v>16076</v>
      </c>
      <c r="G239" s="7">
        <v>1</v>
      </c>
      <c r="H239" s="7">
        <f t="shared" si="17"/>
        <v>28</v>
      </c>
      <c r="I239" s="12">
        <v>31</v>
      </c>
      <c r="J239" s="12">
        <f t="shared" si="18"/>
        <v>3</v>
      </c>
      <c r="K239" s="13">
        <f>VLOOKUP(D239,门店!A:I,9,0)</f>
        <v>1.08035714285714</v>
      </c>
      <c r="L239" s="16">
        <f t="shared" si="21"/>
        <v>1.5</v>
      </c>
      <c r="M239" s="17"/>
      <c r="N239" s="15">
        <f t="shared" si="19"/>
        <v>1.10714285714286</v>
      </c>
      <c r="O239" s="7"/>
    </row>
    <row r="240" customFormat="1" ht="18" customHeight="1" spans="1:15">
      <c r="A240" s="5">
        <v>244</v>
      </c>
      <c r="B240" s="5" t="s">
        <v>32</v>
      </c>
      <c r="C240" s="5" t="s">
        <v>242</v>
      </c>
      <c r="D240" s="5">
        <v>102934</v>
      </c>
      <c r="E240" s="8" t="s">
        <v>701</v>
      </c>
      <c r="F240" s="8">
        <v>27699</v>
      </c>
      <c r="G240" s="7">
        <v>1</v>
      </c>
      <c r="H240" s="7">
        <f t="shared" si="17"/>
        <v>28</v>
      </c>
      <c r="I240" s="12">
        <v>45</v>
      </c>
      <c r="J240" s="12">
        <f t="shared" si="18"/>
        <v>17</v>
      </c>
      <c r="K240" s="13">
        <f>VLOOKUP(D240,门店!A:I,9,0)</f>
        <v>1.08035714285714</v>
      </c>
      <c r="L240" s="16">
        <f t="shared" si="21"/>
        <v>8.5</v>
      </c>
      <c r="M240" s="17"/>
      <c r="N240" s="15">
        <f t="shared" si="19"/>
        <v>1.60714285714286</v>
      </c>
      <c r="O240" s="7"/>
    </row>
    <row r="241" customFormat="1" ht="18" customHeight="1" spans="1:15">
      <c r="A241" s="5">
        <v>245</v>
      </c>
      <c r="B241" s="23" t="s">
        <v>32</v>
      </c>
      <c r="C241" s="23" t="s">
        <v>242</v>
      </c>
      <c r="D241" s="23">
        <v>102934</v>
      </c>
      <c r="E241" s="24" t="s">
        <v>702</v>
      </c>
      <c r="F241" s="23">
        <v>8400</v>
      </c>
      <c r="G241" s="25">
        <v>1</v>
      </c>
      <c r="H241" s="25">
        <f t="shared" si="17"/>
        <v>28</v>
      </c>
      <c r="I241" s="12">
        <v>0</v>
      </c>
      <c r="J241" s="12">
        <f t="shared" si="18"/>
        <v>-28</v>
      </c>
      <c r="K241" s="13">
        <f>VLOOKUP(D241,门店!A:I,9,0)</f>
        <v>1.08035714285714</v>
      </c>
      <c r="L241" s="12"/>
      <c r="M241" s="14"/>
      <c r="N241" s="15">
        <f t="shared" si="19"/>
        <v>0</v>
      </c>
      <c r="O241" s="25"/>
    </row>
    <row r="242" customFormat="1" ht="18" customHeight="1" spans="1:15">
      <c r="A242" s="5">
        <v>246</v>
      </c>
      <c r="B242" s="5" t="s">
        <v>47</v>
      </c>
      <c r="C242" s="5" t="s">
        <v>703</v>
      </c>
      <c r="D242" s="5">
        <v>111400</v>
      </c>
      <c r="E242" s="5" t="s">
        <v>704</v>
      </c>
      <c r="F242" s="5">
        <v>4310</v>
      </c>
      <c r="G242" s="7">
        <v>2</v>
      </c>
      <c r="H242" s="7">
        <f t="shared" si="17"/>
        <v>56</v>
      </c>
      <c r="I242" s="12">
        <v>27</v>
      </c>
      <c r="J242" s="12">
        <f t="shared" si="18"/>
        <v>-29</v>
      </c>
      <c r="K242" s="13">
        <f>VLOOKUP(D242,门店!A:I,9,0)</f>
        <v>0.488095238095238</v>
      </c>
      <c r="L242" s="12"/>
      <c r="M242" s="19">
        <f t="shared" ref="M242:M250" si="22">J242*1</f>
        <v>-29</v>
      </c>
      <c r="N242" s="15">
        <f t="shared" si="19"/>
        <v>0.482142857142857</v>
      </c>
      <c r="O242" s="7"/>
    </row>
    <row r="243" customFormat="1" ht="18" customHeight="1" spans="1:15">
      <c r="A243" s="5">
        <v>247</v>
      </c>
      <c r="B243" s="5" t="s">
        <v>47</v>
      </c>
      <c r="C243" s="5" t="s">
        <v>703</v>
      </c>
      <c r="D243" s="5">
        <v>111400</v>
      </c>
      <c r="E243" s="5" t="s">
        <v>705</v>
      </c>
      <c r="F243" s="5">
        <v>7645</v>
      </c>
      <c r="G243" s="7">
        <v>2</v>
      </c>
      <c r="H243" s="7">
        <f t="shared" si="17"/>
        <v>56</v>
      </c>
      <c r="I243" s="12">
        <v>40</v>
      </c>
      <c r="J243" s="12">
        <f t="shared" si="18"/>
        <v>-16</v>
      </c>
      <c r="K243" s="13">
        <f>VLOOKUP(D243,门店!A:I,9,0)</f>
        <v>0.488095238095238</v>
      </c>
      <c r="L243" s="12"/>
      <c r="M243" s="19">
        <f t="shared" si="22"/>
        <v>-16</v>
      </c>
      <c r="N243" s="15">
        <f t="shared" si="19"/>
        <v>0.714285714285714</v>
      </c>
      <c r="O243" s="7"/>
    </row>
    <row r="244" customFormat="1" ht="18" customHeight="1" spans="1:15">
      <c r="A244" s="5">
        <v>248</v>
      </c>
      <c r="B244" s="5" t="s">
        <v>47</v>
      </c>
      <c r="C244" s="5" t="s">
        <v>703</v>
      </c>
      <c r="D244" s="5">
        <v>111400</v>
      </c>
      <c r="E244" s="5" t="s">
        <v>706</v>
      </c>
      <c r="F244" s="5">
        <v>11483</v>
      </c>
      <c r="G244" s="7">
        <v>2</v>
      </c>
      <c r="H244" s="7">
        <f t="shared" si="17"/>
        <v>56</v>
      </c>
      <c r="I244" s="12">
        <v>17</v>
      </c>
      <c r="J244" s="12">
        <f t="shared" si="18"/>
        <v>-39</v>
      </c>
      <c r="K244" s="13">
        <f>VLOOKUP(D244,门店!A:I,9,0)</f>
        <v>0.488095238095238</v>
      </c>
      <c r="L244" s="12"/>
      <c r="M244" s="19">
        <f t="shared" si="22"/>
        <v>-39</v>
      </c>
      <c r="N244" s="15">
        <f t="shared" si="19"/>
        <v>0.303571428571429</v>
      </c>
      <c r="O244" s="7"/>
    </row>
    <row r="245" customFormat="1" ht="18" customHeight="1" spans="1:15">
      <c r="A245" s="5">
        <v>249</v>
      </c>
      <c r="B245" s="5" t="s">
        <v>47</v>
      </c>
      <c r="C245" s="5" t="s">
        <v>115</v>
      </c>
      <c r="D245" s="5">
        <v>2881</v>
      </c>
      <c r="E245" s="5" t="s">
        <v>707</v>
      </c>
      <c r="F245" s="5">
        <v>7011</v>
      </c>
      <c r="G245" s="7">
        <v>1.5</v>
      </c>
      <c r="H245" s="7">
        <f t="shared" si="17"/>
        <v>42</v>
      </c>
      <c r="I245" s="12">
        <v>26</v>
      </c>
      <c r="J245" s="12">
        <f t="shared" si="18"/>
        <v>-16</v>
      </c>
      <c r="K245" s="13">
        <f>VLOOKUP(D245,门店!A:I,9,0)</f>
        <v>0.702380952380952</v>
      </c>
      <c r="L245" s="12"/>
      <c r="M245" s="19">
        <f t="shared" si="22"/>
        <v>-16</v>
      </c>
      <c r="N245" s="15">
        <f t="shared" si="19"/>
        <v>0.619047619047619</v>
      </c>
      <c r="O245" s="7"/>
    </row>
    <row r="246" customFormat="1" ht="18" customHeight="1" spans="1:15">
      <c r="A246" s="5">
        <v>250</v>
      </c>
      <c r="B246" s="5" t="s">
        <v>47</v>
      </c>
      <c r="C246" s="5" t="s">
        <v>115</v>
      </c>
      <c r="D246" s="5">
        <v>2881</v>
      </c>
      <c r="E246" s="5" t="s">
        <v>708</v>
      </c>
      <c r="F246" s="5">
        <v>11372</v>
      </c>
      <c r="G246" s="7">
        <v>1.5</v>
      </c>
      <c r="H246" s="7">
        <f t="shared" si="17"/>
        <v>42</v>
      </c>
      <c r="I246" s="12">
        <v>27</v>
      </c>
      <c r="J246" s="12">
        <f t="shared" si="18"/>
        <v>-15</v>
      </c>
      <c r="K246" s="13">
        <f>VLOOKUP(D246,门店!A:I,9,0)</f>
        <v>0.702380952380952</v>
      </c>
      <c r="L246" s="12"/>
      <c r="M246" s="19">
        <f t="shared" si="22"/>
        <v>-15</v>
      </c>
      <c r="N246" s="15">
        <f t="shared" si="19"/>
        <v>0.642857142857143</v>
      </c>
      <c r="O246" s="7"/>
    </row>
    <row r="247" customFormat="1" ht="18" customHeight="1" spans="1:15">
      <c r="A247" s="5">
        <v>251</v>
      </c>
      <c r="B247" s="5" t="s">
        <v>47</v>
      </c>
      <c r="C247" s="5" t="s">
        <v>115</v>
      </c>
      <c r="D247" s="5">
        <v>2881</v>
      </c>
      <c r="E247" s="5" t="s">
        <v>709</v>
      </c>
      <c r="F247" s="5">
        <v>14064</v>
      </c>
      <c r="G247" s="7">
        <v>1.5</v>
      </c>
      <c r="H247" s="7">
        <f t="shared" si="17"/>
        <v>42</v>
      </c>
      <c r="I247" s="12">
        <v>34</v>
      </c>
      <c r="J247" s="12">
        <f t="shared" si="18"/>
        <v>-8</v>
      </c>
      <c r="K247" s="13">
        <f>VLOOKUP(D247,门店!A:I,9,0)</f>
        <v>0.702380952380952</v>
      </c>
      <c r="L247" s="12"/>
      <c r="M247" s="19">
        <f t="shared" si="22"/>
        <v>-8</v>
      </c>
      <c r="N247" s="15">
        <f t="shared" si="19"/>
        <v>0.80952380952381</v>
      </c>
      <c r="O247" s="7"/>
    </row>
    <row r="248" customFormat="1" ht="18" customHeight="1" spans="1:15">
      <c r="A248" s="5">
        <v>252</v>
      </c>
      <c r="B248" s="5" t="s">
        <v>47</v>
      </c>
      <c r="C248" s="5" t="s">
        <v>115</v>
      </c>
      <c r="D248" s="5">
        <v>2881</v>
      </c>
      <c r="E248" s="5" t="s">
        <v>710</v>
      </c>
      <c r="F248" s="5">
        <v>5764</v>
      </c>
      <c r="G248" s="7">
        <v>1.5</v>
      </c>
      <c r="H248" s="7">
        <f t="shared" si="17"/>
        <v>42</v>
      </c>
      <c r="I248" s="12">
        <v>21</v>
      </c>
      <c r="J248" s="12">
        <f t="shared" si="18"/>
        <v>-21</v>
      </c>
      <c r="K248" s="13">
        <f>VLOOKUP(D248,门店!A:I,9,0)</f>
        <v>0.702380952380952</v>
      </c>
      <c r="L248" s="12"/>
      <c r="M248" s="19">
        <f t="shared" si="22"/>
        <v>-21</v>
      </c>
      <c r="N248" s="15">
        <f t="shared" si="19"/>
        <v>0.5</v>
      </c>
      <c r="O248" s="7"/>
    </row>
    <row r="249" customFormat="1" ht="18" customHeight="1" spans="1:15">
      <c r="A249" s="5">
        <v>254</v>
      </c>
      <c r="B249" s="5" t="s">
        <v>47</v>
      </c>
      <c r="C249" s="5" t="s">
        <v>121</v>
      </c>
      <c r="D249" s="5">
        <v>2837</v>
      </c>
      <c r="E249" s="5" t="s">
        <v>711</v>
      </c>
      <c r="F249" s="8">
        <v>28468</v>
      </c>
      <c r="G249" s="7">
        <v>1</v>
      </c>
      <c r="H249" s="7">
        <f t="shared" si="17"/>
        <v>28</v>
      </c>
      <c r="I249" s="12">
        <v>0</v>
      </c>
      <c r="J249" s="12">
        <f t="shared" si="18"/>
        <v>-28</v>
      </c>
      <c r="K249" s="13">
        <f>VLOOKUP(D249,门店!A:I,9,0)</f>
        <v>0.5</v>
      </c>
      <c r="L249" s="12"/>
      <c r="M249" s="19">
        <f t="shared" si="22"/>
        <v>-28</v>
      </c>
      <c r="N249" s="15">
        <f t="shared" si="19"/>
        <v>0</v>
      </c>
      <c r="O249" s="22" t="s">
        <v>712</v>
      </c>
    </row>
    <row r="250" customFormat="1" ht="18" customHeight="1" spans="1:15">
      <c r="A250" s="5">
        <v>255</v>
      </c>
      <c r="B250" s="5" t="s">
        <v>47</v>
      </c>
      <c r="C250" s="5" t="s">
        <v>713</v>
      </c>
      <c r="D250" s="5">
        <v>2865</v>
      </c>
      <c r="E250" s="5" t="s">
        <v>714</v>
      </c>
      <c r="F250" s="5">
        <v>11619</v>
      </c>
      <c r="G250" s="7">
        <v>1</v>
      </c>
      <c r="H250" s="7">
        <f t="shared" si="17"/>
        <v>28</v>
      </c>
      <c r="I250" s="12">
        <v>28</v>
      </c>
      <c r="J250" s="12">
        <f t="shared" si="18"/>
        <v>0</v>
      </c>
      <c r="K250" s="13">
        <f>VLOOKUP(D250,门店!A:I,9,0)</f>
        <v>1.01785714285714</v>
      </c>
      <c r="L250" s="12"/>
      <c r="M250" s="17"/>
      <c r="N250" s="15">
        <f t="shared" si="19"/>
        <v>1</v>
      </c>
      <c r="O250" s="7"/>
    </row>
    <row r="251" customFormat="1" ht="18" customHeight="1" spans="1:15">
      <c r="A251" s="5">
        <v>256</v>
      </c>
      <c r="B251" s="5" t="s">
        <v>47</v>
      </c>
      <c r="C251" s="5" t="s">
        <v>713</v>
      </c>
      <c r="D251" s="5">
        <v>2865</v>
      </c>
      <c r="E251" s="5" t="s">
        <v>715</v>
      </c>
      <c r="F251" s="5">
        <v>12934</v>
      </c>
      <c r="G251" s="7">
        <v>1</v>
      </c>
      <c r="H251" s="7">
        <f t="shared" si="17"/>
        <v>28</v>
      </c>
      <c r="I251" s="12">
        <v>35</v>
      </c>
      <c r="J251" s="12">
        <f t="shared" si="18"/>
        <v>7</v>
      </c>
      <c r="K251" s="13">
        <f>VLOOKUP(D251,门店!A:I,9,0)</f>
        <v>1.01785714285714</v>
      </c>
      <c r="L251" s="16">
        <f>J251*0.5</f>
        <v>3.5</v>
      </c>
      <c r="M251" s="17"/>
      <c r="N251" s="15">
        <f t="shared" si="19"/>
        <v>1.25</v>
      </c>
      <c r="O251" s="7"/>
    </row>
    <row r="252" customFormat="1" ht="18" customHeight="1" spans="1:15">
      <c r="A252" s="5">
        <v>257</v>
      </c>
      <c r="B252" s="5" t="s">
        <v>47</v>
      </c>
      <c r="C252" s="5" t="s">
        <v>124</v>
      </c>
      <c r="D252" s="5">
        <v>102564</v>
      </c>
      <c r="E252" s="5" t="s">
        <v>716</v>
      </c>
      <c r="F252" s="5">
        <v>4450</v>
      </c>
      <c r="G252" s="7">
        <v>1</v>
      </c>
      <c r="H252" s="7">
        <f>G252*28</f>
        <v>28</v>
      </c>
      <c r="I252" s="12">
        <v>13</v>
      </c>
      <c r="J252" s="12">
        <f t="shared" si="18"/>
        <v>-15</v>
      </c>
      <c r="K252" s="13">
        <f>VLOOKUP(D252,门店!A:I,9,0)</f>
        <v>0.428571428571429</v>
      </c>
      <c r="L252" s="12"/>
      <c r="M252" s="19">
        <f t="shared" ref="M252:M261" si="23">J252*1</f>
        <v>-15</v>
      </c>
      <c r="N252" s="15">
        <f t="shared" si="19"/>
        <v>0.464285714285714</v>
      </c>
      <c r="O252" s="7"/>
    </row>
    <row r="253" customFormat="1" ht="18" customHeight="1" spans="1:15">
      <c r="A253" s="5">
        <v>258</v>
      </c>
      <c r="B253" s="5" t="s">
        <v>47</v>
      </c>
      <c r="C253" s="5" t="s">
        <v>124</v>
      </c>
      <c r="D253" s="5">
        <v>102564</v>
      </c>
      <c r="E253" s="5" t="s">
        <v>717</v>
      </c>
      <c r="F253" s="5">
        <v>11363</v>
      </c>
      <c r="G253" s="7">
        <v>1</v>
      </c>
      <c r="H253" s="7">
        <f>G253*28</f>
        <v>28</v>
      </c>
      <c r="I253" s="12">
        <v>12</v>
      </c>
      <c r="J253" s="12">
        <f>I253-H253</f>
        <v>-16</v>
      </c>
      <c r="K253" s="13">
        <f>VLOOKUP(D253,门店!A:I,9,0)</f>
        <v>0.428571428571429</v>
      </c>
      <c r="L253" s="12"/>
      <c r="M253" s="19">
        <f t="shared" si="23"/>
        <v>-16</v>
      </c>
      <c r="N253" s="15">
        <f>I253/H253</f>
        <v>0.428571428571429</v>
      </c>
      <c r="O253" s="7"/>
    </row>
    <row r="254" customFormat="1" ht="18" customHeight="1" spans="1:15">
      <c r="A254" s="5">
        <v>259</v>
      </c>
      <c r="B254" s="5" t="s">
        <v>51</v>
      </c>
      <c r="C254" s="5" t="s">
        <v>152</v>
      </c>
      <c r="D254" s="5">
        <v>2852</v>
      </c>
      <c r="E254" s="5" t="s">
        <v>718</v>
      </c>
      <c r="F254" s="5">
        <v>9320</v>
      </c>
      <c r="G254" s="7">
        <v>1</v>
      </c>
      <c r="H254" s="7">
        <f>G254*28</f>
        <v>28</v>
      </c>
      <c r="I254" s="12">
        <v>19</v>
      </c>
      <c r="J254" s="12">
        <f>I254-H254</f>
        <v>-9</v>
      </c>
      <c r="K254" s="13">
        <f>VLOOKUP(D254,门店!A:I,9,0)</f>
        <v>0.607142857142857</v>
      </c>
      <c r="L254" s="12"/>
      <c r="M254" s="19">
        <f t="shared" si="23"/>
        <v>-9</v>
      </c>
      <c r="N254" s="15">
        <f>I254/H254</f>
        <v>0.678571428571429</v>
      </c>
      <c r="O254" s="7"/>
    </row>
    <row r="255" customFormat="1" ht="18" customHeight="1" spans="1:15">
      <c r="A255" s="5">
        <v>260</v>
      </c>
      <c r="B255" s="5" t="s">
        <v>51</v>
      </c>
      <c r="C255" s="5" t="s">
        <v>152</v>
      </c>
      <c r="D255" s="5">
        <v>2852</v>
      </c>
      <c r="E255" s="5" t="s">
        <v>719</v>
      </c>
      <c r="F255" s="5">
        <v>14840</v>
      </c>
      <c r="G255" s="7">
        <v>1</v>
      </c>
      <c r="H255" s="7">
        <f>G255*28</f>
        <v>28</v>
      </c>
      <c r="I255" s="12">
        <v>14</v>
      </c>
      <c r="J255" s="12">
        <f>I255-H255</f>
        <v>-14</v>
      </c>
      <c r="K255" s="13">
        <f>VLOOKUP(D255,门店!A:I,9,0)</f>
        <v>0.607142857142857</v>
      </c>
      <c r="L255" s="12"/>
      <c r="M255" s="19">
        <f t="shared" si="23"/>
        <v>-14</v>
      </c>
      <c r="N255" s="15">
        <f>I255/H255</f>
        <v>0.5</v>
      </c>
      <c r="O255" s="7"/>
    </row>
    <row r="256" customFormat="1" ht="18" customHeight="1" spans="1:15">
      <c r="A256" s="5">
        <v>261</v>
      </c>
      <c r="B256" s="5" t="s">
        <v>51</v>
      </c>
      <c r="C256" s="5" t="s">
        <v>184</v>
      </c>
      <c r="D256" s="5">
        <v>123007</v>
      </c>
      <c r="E256" s="5" t="s">
        <v>720</v>
      </c>
      <c r="F256" s="5">
        <v>4028</v>
      </c>
      <c r="G256" s="7">
        <v>2</v>
      </c>
      <c r="H256" s="7">
        <f>G256*28</f>
        <v>56</v>
      </c>
      <c r="I256" s="12">
        <v>43</v>
      </c>
      <c r="J256" s="12">
        <f>I256-H256</f>
        <v>-13</v>
      </c>
      <c r="K256" s="13">
        <f>VLOOKUP(D256,门店!A:I,9,0)</f>
        <v>0.785714285714286</v>
      </c>
      <c r="L256" s="12"/>
      <c r="M256" s="19">
        <f t="shared" si="23"/>
        <v>-13</v>
      </c>
      <c r="N256" s="15">
        <f>I256/H256</f>
        <v>0.767857142857143</v>
      </c>
      <c r="O256" s="7"/>
    </row>
    <row r="257" customFormat="1" ht="18" customHeight="1" spans="1:15">
      <c r="A257" s="5">
        <v>262</v>
      </c>
      <c r="B257" s="5" t="s">
        <v>51</v>
      </c>
      <c r="C257" s="5" t="s">
        <v>167</v>
      </c>
      <c r="D257" s="5">
        <v>2844</v>
      </c>
      <c r="E257" s="5" t="s">
        <v>721</v>
      </c>
      <c r="F257" s="5">
        <v>15035</v>
      </c>
      <c r="G257" s="7">
        <v>1</v>
      </c>
      <c r="H257" s="7">
        <f>G257*28</f>
        <v>28</v>
      </c>
      <c r="I257" s="12">
        <v>12</v>
      </c>
      <c r="J257" s="12">
        <f>I257-H257</f>
        <v>-16</v>
      </c>
      <c r="K257" s="13">
        <f>VLOOKUP(D257,门店!A:I,9,0)</f>
        <v>0.535714285714286</v>
      </c>
      <c r="L257" s="12"/>
      <c r="M257" s="19">
        <f t="shared" si="23"/>
        <v>-16</v>
      </c>
      <c r="N257" s="15">
        <f>I257/H257</f>
        <v>0.428571428571429</v>
      </c>
      <c r="O257" s="7"/>
    </row>
    <row r="258" customFormat="1" ht="18" customHeight="1" spans="1:15">
      <c r="A258" s="5">
        <v>263</v>
      </c>
      <c r="B258" s="5" t="s">
        <v>51</v>
      </c>
      <c r="C258" s="5" t="s">
        <v>167</v>
      </c>
      <c r="D258" s="5">
        <v>2844</v>
      </c>
      <c r="E258" s="5" t="s">
        <v>722</v>
      </c>
      <c r="F258" s="5">
        <v>11142</v>
      </c>
      <c r="G258" s="7">
        <v>1</v>
      </c>
      <c r="H258" s="7">
        <f>G258*28</f>
        <v>28</v>
      </c>
      <c r="I258" s="12">
        <v>18</v>
      </c>
      <c r="J258" s="12">
        <f>I258-H258</f>
        <v>-10</v>
      </c>
      <c r="K258" s="13">
        <f>VLOOKUP(D258,门店!A:I,9,0)</f>
        <v>0.535714285714286</v>
      </c>
      <c r="L258" s="12"/>
      <c r="M258" s="19">
        <f t="shared" si="23"/>
        <v>-10</v>
      </c>
      <c r="N258" s="15">
        <f>I258/H258</f>
        <v>0.642857142857143</v>
      </c>
      <c r="O258" s="7"/>
    </row>
    <row r="259" customFormat="1" ht="18" customHeight="1" spans="1:15">
      <c r="A259" s="5">
        <v>264</v>
      </c>
      <c r="B259" s="5" t="s">
        <v>51</v>
      </c>
      <c r="C259" s="5" t="s">
        <v>164</v>
      </c>
      <c r="D259" s="5">
        <v>2854</v>
      </c>
      <c r="E259" s="5" t="s">
        <v>723</v>
      </c>
      <c r="F259" s="5">
        <v>6752</v>
      </c>
      <c r="G259" s="7">
        <v>1</v>
      </c>
      <c r="H259" s="7">
        <f>G259*28</f>
        <v>28</v>
      </c>
      <c r="I259" s="12">
        <v>21</v>
      </c>
      <c r="J259" s="12">
        <f>I259-H259</f>
        <v>-7</v>
      </c>
      <c r="K259" s="13">
        <f>VLOOKUP(D259,门店!A:I,9,0)</f>
        <v>0.607142857142857</v>
      </c>
      <c r="L259" s="12"/>
      <c r="M259" s="19">
        <f t="shared" si="23"/>
        <v>-7</v>
      </c>
      <c r="N259" s="15">
        <f>I259/H259</f>
        <v>0.75</v>
      </c>
      <c r="O259" s="7"/>
    </row>
    <row r="260" customFormat="1" ht="18" customHeight="1" spans="1:15">
      <c r="A260" s="5">
        <v>265</v>
      </c>
      <c r="B260" s="5" t="s">
        <v>51</v>
      </c>
      <c r="C260" s="5" t="s">
        <v>164</v>
      </c>
      <c r="D260" s="5">
        <v>2854</v>
      </c>
      <c r="E260" s="5" t="s">
        <v>724</v>
      </c>
      <c r="F260" s="5">
        <v>11627</v>
      </c>
      <c r="G260" s="7">
        <v>1</v>
      </c>
      <c r="H260" s="7">
        <f>G260*28</f>
        <v>28</v>
      </c>
      <c r="I260" s="12">
        <v>13</v>
      </c>
      <c r="J260" s="12">
        <f>I260-H260</f>
        <v>-15</v>
      </c>
      <c r="K260" s="13">
        <f>VLOOKUP(D260,门店!A:I,9,0)</f>
        <v>0.607142857142857</v>
      </c>
      <c r="L260" s="12"/>
      <c r="M260" s="19">
        <f t="shared" si="23"/>
        <v>-15</v>
      </c>
      <c r="N260" s="15">
        <f>I260/H260</f>
        <v>0.464285714285714</v>
      </c>
      <c r="O260" s="7"/>
    </row>
    <row r="261" customFormat="1" ht="18" customHeight="1" spans="1:15">
      <c r="A261" s="5">
        <v>266</v>
      </c>
      <c r="B261" s="5" t="s">
        <v>51</v>
      </c>
      <c r="C261" s="5" t="s">
        <v>161</v>
      </c>
      <c r="D261" s="5">
        <v>2873</v>
      </c>
      <c r="E261" s="5" t="s">
        <v>725</v>
      </c>
      <c r="F261" s="5">
        <v>15224</v>
      </c>
      <c r="G261" s="7">
        <v>2</v>
      </c>
      <c r="H261" s="7">
        <f>G261*28</f>
        <v>56</v>
      </c>
      <c r="I261" s="12">
        <v>16</v>
      </c>
      <c r="J261" s="12">
        <f>I261-H261</f>
        <v>-40</v>
      </c>
      <c r="K261" s="13">
        <f>VLOOKUP(D261,门店!A:I,9,0)</f>
        <v>0.285714285714286</v>
      </c>
      <c r="L261" s="12"/>
      <c r="M261" s="19">
        <f t="shared" si="23"/>
        <v>-40</v>
      </c>
      <c r="N261" s="15">
        <f>I261/H261</f>
        <v>0.285714285714286</v>
      </c>
      <c r="O261" s="7"/>
    </row>
    <row r="262" customFormat="1" ht="18" customHeight="1" spans="1:15">
      <c r="A262" s="5">
        <v>267</v>
      </c>
      <c r="B262" s="5" t="s">
        <v>51</v>
      </c>
      <c r="C262" s="5" t="s">
        <v>175</v>
      </c>
      <c r="D262" s="5">
        <v>104533</v>
      </c>
      <c r="E262" s="5" t="s">
        <v>726</v>
      </c>
      <c r="F262" s="5">
        <v>6473</v>
      </c>
      <c r="G262" s="7">
        <v>1</v>
      </c>
      <c r="H262" s="7">
        <f>G262*28</f>
        <v>28</v>
      </c>
      <c r="I262" s="12">
        <v>48</v>
      </c>
      <c r="J262" s="12">
        <f>I262-H262</f>
        <v>20</v>
      </c>
      <c r="K262" s="13">
        <f>VLOOKUP(D262,门店!A:I,9,0)</f>
        <v>0.714285714285714</v>
      </c>
      <c r="L262" s="16">
        <f>J262*0.5</f>
        <v>10</v>
      </c>
      <c r="M262" s="17"/>
      <c r="N262" s="15">
        <f>I262/H262</f>
        <v>1.71428571428571</v>
      </c>
      <c r="O262" s="7"/>
    </row>
    <row r="263" customFormat="1" ht="18" customHeight="1" spans="1:15">
      <c r="A263" s="5">
        <v>269</v>
      </c>
      <c r="B263" s="5" t="s">
        <v>51</v>
      </c>
      <c r="C263" s="5" t="s">
        <v>175</v>
      </c>
      <c r="D263" s="5">
        <v>104533</v>
      </c>
      <c r="E263" s="5" t="s">
        <v>727</v>
      </c>
      <c r="F263" s="5">
        <v>4081</v>
      </c>
      <c r="G263" s="7">
        <v>1</v>
      </c>
      <c r="H263" s="7">
        <f t="shared" ref="H263:H314" si="24">G263*28</f>
        <v>28</v>
      </c>
      <c r="I263" s="12">
        <v>26</v>
      </c>
      <c r="J263" s="12">
        <f t="shared" ref="J263:J315" si="25">I263-H263</f>
        <v>-2</v>
      </c>
      <c r="K263" s="13">
        <f>VLOOKUP(D263,门店!A:I,9,0)</f>
        <v>0.714285714285714</v>
      </c>
      <c r="L263" s="12"/>
      <c r="M263" s="19">
        <f t="shared" ref="M263:M268" si="26">J263*1</f>
        <v>-2</v>
      </c>
      <c r="N263" s="15">
        <f t="shared" ref="N263:N315" si="27">I263/H263</f>
        <v>0.928571428571429</v>
      </c>
      <c r="O263" s="7"/>
    </row>
    <row r="264" customFormat="1" ht="18" customHeight="1" spans="1:15">
      <c r="A264" s="5">
        <v>270</v>
      </c>
      <c r="B264" s="5" t="s">
        <v>51</v>
      </c>
      <c r="C264" s="5" t="s">
        <v>170</v>
      </c>
      <c r="D264" s="5">
        <v>2875</v>
      </c>
      <c r="E264" s="5" t="s">
        <v>728</v>
      </c>
      <c r="F264" s="5">
        <v>6733</v>
      </c>
      <c r="G264" s="7">
        <v>1</v>
      </c>
      <c r="H264" s="7">
        <f t="shared" si="24"/>
        <v>28</v>
      </c>
      <c r="I264" s="12">
        <v>7</v>
      </c>
      <c r="J264" s="12">
        <f t="shared" si="25"/>
        <v>-21</v>
      </c>
      <c r="K264" s="13">
        <f>VLOOKUP(D264,门店!A:I,9,0)</f>
        <v>0.5</v>
      </c>
      <c r="L264" s="12"/>
      <c r="M264" s="19">
        <f t="shared" si="26"/>
        <v>-21</v>
      </c>
      <c r="N264" s="15">
        <f t="shared" si="27"/>
        <v>0.25</v>
      </c>
      <c r="O264" s="7"/>
    </row>
    <row r="265" customFormat="1" ht="18" customHeight="1" spans="1:15">
      <c r="A265" s="5">
        <v>271</v>
      </c>
      <c r="B265" s="5" t="s">
        <v>51</v>
      </c>
      <c r="C265" s="5" t="s">
        <v>170</v>
      </c>
      <c r="D265" s="5">
        <v>2875</v>
      </c>
      <c r="E265" s="5" t="s">
        <v>729</v>
      </c>
      <c r="F265" s="5">
        <v>14106</v>
      </c>
      <c r="G265" s="7">
        <v>1</v>
      </c>
      <c r="H265" s="7">
        <f t="shared" si="24"/>
        <v>28</v>
      </c>
      <c r="I265" s="12">
        <v>12</v>
      </c>
      <c r="J265" s="12">
        <f t="shared" si="25"/>
        <v>-16</v>
      </c>
      <c r="K265" s="13">
        <f>VLOOKUP(D265,门店!A:I,9,0)</f>
        <v>0.5</v>
      </c>
      <c r="L265" s="12"/>
      <c r="M265" s="19">
        <f t="shared" si="26"/>
        <v>-16</v>
      </c>
      <c r="N265" s="15">
        <f t="shared" si="27"/>
        <v>0.428571428571429</v>
      </c>
      <c r="O265" s="7"/>
    </row>
    <row r="266" customFormat="1" ht="18" customHeight="1" spans="1:15">
      <c r="A266" s="5">
        <v>272</v>
      </c>
      <c r="B266" s="5" t="s">
        <v>51</v>
      </c>
      <c r="C266" s="5" t="s">
        <v>158</v>
      </c>
      <c r="D266" s="5">
        <v>2851</v>
      </c>
      <c r="E266" s="5" t="s">
        <v>730</v>
      </c>
      <c r="F266" s="5">
        <v>6148</v>
      </c>
      <c r="G266" s="7">
        <v>2</v>
      </c>
      <c r="H266" s="7">
        <f t="shared" si="24"/>
        <v>56</v>
      </c>
      <c r="I266" s="12">
        <v>29</v>
      </c>
      <c r="J266" s="12">
        <f t="shared" si="25"/>
        <v>-27</v>
      </c>
      <c r="K266" s="13">
        <f>VLOOKUP(D266,门店!A:I,9,0)</f>
        <v>0.410714285714286</v>
      </c>
      <c r="L266" s="12"/>
      <c r="M266" s="19">
        <f t="shared" si="26"/>
        <v>-27</v>
      </c>
      <c r="N266" s="15">
        <f t="shared" si="27"/>
        <v>0.517857142857143</v>
      </c>
      <c r="O266" s="7"/>
    </row>
    <row r="267" customFormat="1" ht="18" customHeight="1" spans="1:15">
      <c r="A267" s="5">
        <v>273</v>
      </c>
      <c r="B267" s="5" t="s">
        <v>51</v>
      </c>
      <c r="C267" s="5" t="s">
        <v>158</v>
      </c>
      <c r="D267" s="5">
        <v>2851</v>
      </c>
      <c r="E267" s="5" t="s">
        <v>731</v>
      </c>
      <c r="F267" s="5">
        <v>6232</v>
      </c>
      <c r="G267" s="7">
        <v>2</v>
      </c>
      <c r="H267" s="7">
        <f t="shared" si="24"/>
        <v>56</v>
      </c>
      <c r="I267" s="12">
        <v>17</v>
      </c>
      <c r="J267" s="12">
        <f t="shared" si="25"/>
        <v>-39</v>
      </c>
      <c r="K267" s="13">
        <f>VLOOKUP(D267,门店!A:I,9,0)</f>
        <v>0.410714285714286</v>
      </c>
      <c r="L267" s="12"/>
      <c r="M267" s="19">
        <f t="shared" si="26"/>
        <v>-39</v>
      </c>
      <c r="N267" s="15">
        <f t="shared" si="27"/>
        <v>0.303571428571429</v>
      </c>
      <c r="O267" s="7"/>
    </row>
    <row r="268" customFormat="1" ht="18" customHeight="1" spans="1:15">
      <c r="A268" s="5">
        <v>274</v>
      </c>
      <c r="B268" s="5" t="s">
        <v>51</v>
      </c>
      <c r="C268" s="5" t="s">
        <v>187</v>
      </c>
      <c r="D268" s="5">
        <v>122718</v>
      </c>
      <c r="E268" s="8" t="s">
        <v>732</v>
      </c>
      <c r="F268" s="5">
        <v>16492</v>
      </c>
      <c r="G268" s="7">
        <v>2</v>
      </c>
      <c r="H268" s="7">
        <f t="shared" si="24"/>
        <v>56</v>
      </c>
      <c r="I268" s="12">
        <v>37</v>
      </c>
      <c r="J268" s="12">
        <f t="shared" si="25"/>
        <v>-19</v>
      </c>
      <c r="K268" s="13">
        <f>VLOOKUP(D268,门店!A:I,9,0)</f>
        <v>0.660714285714286</v>
      </c>
      <c r="L268" s="12"/>
      <c r="M268" s="19">
        <f t="shared" si="26"/>
        <v>-19</v>
      </c>
      <c r="N268" s="15">
        <f t="shared" si="27"/>
        <v>0.660714285714286</v>
      </c>
      <c r="O268" s="7"/>
    </row>
    <row r="269" customFormat="1" ht="18" customHeight="1" spans="1:15">
      <c r="A269" s="5">
        <v>275</v>
      </c>
      <c r="B269" s="5" t="s">
        <v>51</v>
      </c>
      <c r="C269" s="5" t="s">
        <v>181</v>
      </c>
      <c r="D269" s="5">
        <v>117923</v>
      </c>
      <c r="E269" s="5" t="s">
        <v>733</v>
      </c>
      <c r="F269" s="5">
        <v>13969</v>
      </c>
      <c r="G269" s="7">
        <v>1</v>
      </c>
      <c r="H269" s="7">
        <f t="shared" si="24"/>
        <v>28</v>
      </c>
      <c r="I269" s="12">
        <v>28</v>
      </c>
      <c r="J269" s="12">
        <f t="shared" si="25"/>
        <v>0</v>
      </c>
      <c r="K269" s="13">
        <f>VLOOKUP(D269,门店!A:I,9,0)</f>
        <v>0.785714285714286</v>
      </c>
      <c r="L269" s="12"/>
      <c r="M269" s="17"/>
      <c r="N269" s="15">
        <f t="shared" si="27"/>
        <v>1</v>
      </c>
      <c r="O269" s="7"/>
    </row>
    <row r="270" customFormat="1" ht="18" customHeight="1" spans="1:15">
      <c r="A270" s="5">
        <v>276</v>
      </c>
      <c r="B270" s="5" t="s">
        <v>51</v>
      </c>
      <c r="C270" s="5" t="s">
        <v>181</v>
      </c>
      <c r="D270" s="5">
        <v>117923</v>
      </c>
      <c r="E270" s="5" t="s">
        <v>734</v>
      </c>
      <c r="F270" s="5">
        <v>13644</v>
      </c>
      <c r="G270" s="7">
        <v>1</v>
      </c>
      <c r="H270" s="7">
        <f t="shared" si="24"/>
        <v>28</v>
      </c>
      <c r="I270" s="12">
        <v>19</v>
      </c>
      <c r="J270" s="12">
        <f t="shared" si="25"/>
        <v>-9</v>
      </c>
      <c r="K270" s="13">
        <f>VLOOKUP(D270,门店!A:I,9,0)</f>
        <v>0.785714285714286</v>
      </c>
      <c r="L270" s="12"/>
      <c r="M270" s="19">
        <f>J270*1</f>
        <v>-9</v>
      </c>
      <c r="N270" s="15">
        <f t="shared" si="27"/>
        <v>0.678571428571429</v>
      </c>
      <c r="O270" s="7"/>
    </row>
    <row r="271" customFormat="1" ht="18" customHeight="1" spans="1:15">
      <c r="A271" s="5">
        <v>277</v>
      </c>
      <c r="B271" s="5" t="s">
        <v>51</v>
      </c>
      <c r="C271" s="5" t="s">
        <v>173</v>
      </c>
      <c r="D271" s="5">
        <v>2874</v>
      </c>
      <c r="E271" s="5" t="s">
        <v>735</v>
      </c>
      <c r="F271" s="5">
        <v>14740</v>
      </c>
      <c r="G271" s="7">
        <v>1</v>
      </c>
      <c r="H271" s="7">
        <f t="shared" si="24"/>
        <v>28</v>
      </c>
      <c r="I271" s="12">
        <v>80</v>
      </c>
      <c r="J271" s="12">
        <f t="shared" si="25"/>
        <v>52</v>
      </c>
      <c r="K271" s="13">
        <f>VLOOKUP(D271,门店!A:I,9,0)</f>
        <v>1.67857142857143</v>
      </c>
      <c r="L271" s="16">
        <v>20</v>
      </c>
      <c r="M271" s="17"/>
      <c r="N271" s="15">
        <f t="shared" si="27"/>
        <v>2.85714285714286</v>
      </c>
      <c r="O271" s="7"/>
    </row>
    <row r="272" customFormat="1" ht="18" customHeight="1" spans="1:15">
      <c r="A272" s="5">
        <v>278</v>
      </c>
      <c r="B272" s="5" t="s">
        <v>51</v>
      </c>
      <c r="C272" s="5" t="s">
        <v>173</v>
      </c>
      <c r="D272" s="5">
        <v>2874</v>
      </c>
      <c r="E272" s="5" t="s">
        <v>736</v>
      </c>
      <c r="F272" s="5">
        <v>11903</v>
      </c>
      <c r="G272" s="7">
        <v>1</v>
      </c>
      <c r="H272" s="7">
        <f t="shared" si="24"/>
        <v>28</v>
      </c>
      <c r="I272" s="12">
        <v>16</v>
      </c>
      <c r="J272" s="12">
        <f t="shared" si="25"/>
        <v>-12</v>
      </c>
      <c r="K272" s="13">
        <f>VLOOKUP(D272,门店!A:I,9,0)</f>
        <v>1.67857142857143</v>
      </c>
      <c r="L272" s="12"/>
      <c r="M272" s="14"/>
      <c r="N272" s="15">
        <f t="shared" si="27"/>
        <v>0.571428571428571</v>
      </c>
      <c r="O272" s="7"/>
    </row>
    <row r="273" customFormat="1" ht="18" customHeight="1" spans="1:15">
      <c r="A273" s="5">
        <v>279</v>
      </c>
      <c r="B273" s="5" t="s">
        <v>51</v>
      </c>
      <c r="C273" s="5" t="s">
        <v>155</v>
      </c>
      <c r="D273" s="5">
        <v>2853</v>
      </c>
      <c r="E273" s="5" t="s">
        <v>737</v>
      </c>
      <c r="F273" s="5">
        <v>7687</v>
      </c>
      <c r="G273" s="7">
        <v>1</v>
      </c>
      <c r="H273" s="7">
        <f t="shared" si="24"/>
        <v>28</v>
      </c>
      <c r="I273" s="12">
        <v>3</v>
      </c>
      <c r="J273" s="12">
        <f t="shared" si="25"/>
        <v>-25</v>
      </c>
      <c r="K273" s="13">
        <f>VLOOKUP(D273,门店!A:I,9,0)</f>
        <v>0.5</v>
      </c>
      <c r="L273" s="12"/>
      <c r="M273" s="19">
        <f>J273*1</f>
        <v>-25</v>
      </c>
      <c r="N273" s="15">
        <f t="shared" si="27"/>
        <v>0.107142857142857</v>
      </c>
      <c r="O273" s="7"/>
    </row>
    <row r="274" customFormat="1" ht="18" customHeight="1" spans="1:15">
      <c r="A274" s="5">
        <v>280</v>
      </c>
      <c r="B274" s="5" t="s">
        <v>51</v>
      </c>
      <c r="C274" s="5" t="s">
        <v>155</v>
      </c>
      <c r="D274" s="5">
        <v>2853</v>
      </c>
      <c r="E274" s="9" t="s">
        <v>738</v>
      </c>
      <c r="F274" s="9">
        <v>28504</v>
      </c>
      <c r="G274" s="7">
        <v>1</v>
      </c>
      <c r="H274" s="7">
        <f t="shared" si="24"/>
        <v>28</v>
      </c>
      <c r="I274" s="12">
        <v>12</v>
      </c>
      <c r="J274" s="12">
        <f t="shared" si="25"/>
        <v>-16</v>
      </c>
      <c r="K274" s="13">
        <f>VLOOKUP(D274,门店!A:I,9,0)</f>
        <v>0.5</v>
      </c>
      <c r="L274" s="12"/>
      <c r="M274" s="19">
        <f>J274*1</f>
        <v>-16</v>
      </c>
      <c r="N274" s="15">
        <f t="shared" si="27"/>
        <v>0.428571428571429</v>
      </c>
      <c r="O274" s="7"/>
    </row>
    <row r="275" customFormat="1" ht="18" customHeight="1" spans="1:15">
      <c r="A275" s="5">
        <v>281</v>
      </c>
      <c r="B275" s="5" t="s">
        <v>51</v>
      </c>
      <c r="C275" s="5" t="s">
        <v>178</v>
      </c>
      <c r="D275" s="5">
        <v>107728</v>
      </c>
      <c r="E275" s="5" t="s">
        <v>739</v>
      </c>
      <c r="F275" s="5">
        <v>13397</v>
      </c>
      <c r="G275" s="7">
        <v>1</v>
      </c>
      <c r="H275" s="7">
        <f t="shared" si="24"/>
        <v>28</v>
      </c>
      <c r="I275" s="12">
        <v>18</v>
      </c>
      <c r="J275" s="12">
        <f t="shared" si="25"/>
        <v>-10</v>
      </c>
      <c r="K275" s="13">
        <f>VLOOKUP(D275,门店!A:I,9,0)</f>
        <v>0.535714285714286</v>
      </c>
      <c r="L275" s="12"/>
      <c r="M275" s="19">
        <f>J275*1</f>
        <v>-10</v>
      </c>
      <c r="N275" s="15">
        <f t="shared" si="27"/>
        <v>0.642857142857143</v>
      </c>
      <c r="O275" s="7"/>
    </row>
    <row r="276" customFormat="1" ht="18" customHeight="1" spans="1:15">
      <c r="A276" s="5">
        <v>282</v>
      </c>
      <c r="B276" s="5" t="s">
        <v>51</v>
      </c>
      <c r="C276" s="5" t="s">
        <v>178</v>
      </c>
      <c r="D276" s="5">
        <v>107728</v>
      </c>
      <c r="E276" s="5" t="s">
        <v>740</v>
      </c>
      <c r="F276" s="5">
        <v>6731</v>
      </c>
      <c r="G276" s="7">
        <v>1</v>
      </c>
      <c r="H276" s="7">
        <f t="shared" si="24"/>
        <v>28</v>
      </c>
      <c r="I276" s="12">
        <v>14</v>
      </c>
      <c r="J276" s="12">
        <f t="shared" si="25"/>
        <v>-14</v>
      </c>
      <c r="K276" s="13">
        <f>VLOOKUP(D276,门店!A:I,9,0)</f>
        <v>0.535714285714286</v>
      </c>
      <c r="L276" s="12"/>
      <c r="M276" s="19">
        <f>J276*1</f>
        <v>-14</v>
      </c>
      <c r="N276" s="15">
        <f t="shared" si="27"/>
        <v>0.5</v>
      </c>
      <c r="O276" s="7"/>
    </row>
    <row r="277" customFormat="1" ht="18" customHeight="1" spans="1:15">
      <c r="A277" s="5">
        <v>283</v>
      </c>
      <c r="B277" s="5" t="s">
        <v>36</v>
      </c>
      <c r="C277" s="5" t="s">
        <v>428</v>
      </c>
      <c r="D277" s="5">
        <v>2886</v>
      </c>
      <c r="E277" s="5" t="s">
        <v>741</v>
      </c>
      <c r="F277" s="5">
        <v>6506</v>
      </c>
      <c r="G277" s="7">
        <v>1</v>
      </c>
      <c r="H277" s="7">
        <f t="shared" si="24"/>
        <v>28</v>
      </c>
      <c r="I277" s="12">
        <v>31</v>
      </c>
      <c r="J277" s="12">
        <f t="shared" si="25"/>
        <v>3</v>
      </c>
      <c r="K277" s="13">
        <f>VLOOKUP(D277,门店!A:I,9,0)</f>
        <v>0.892857142857143</v>
      </c>
      <c r="L277" s="16">
        <f>J277*0.5</f>
        <v>1.5</v>
      </c>
      <c r="M277" s="17"/>
      <c r="N277" s="15">
        <f t="shared" si="27"/>
        <v>1.10714285714286</v>
      </c>
      <c r="O277" s="7"/>
    </row>
    <row r="278" customFormat="1" ht="18" customHeight="1" spans="1:15">
      <c r="A278" s="5">
        <v>284</v>
      </c>
      <c r="B278" s="5" t="s">
        <v>36</v>
      </c>
      <c r="C278" s="5" t="s">
        <v>428</v>
      </c>
      <c r="D278" s="5">
        <v>2886</v>
      </c>
      <c r="E278" s="5" t="s">
        <v>742</v>
      </c>
      <c r="F278" s="5">
        <v>10772</v>
      </c>
      <c r="G278" s="7">
        <v>1</v>
      </c>
      <c r="H278" s="7">
        <f t="shared" si="24"/>
        <v>28</v>
      </c>
      <c r="I278" s="12">
        <v>20</v>
      </c>
      <c r="J278" s="12">
        <f t="shared" si="25"/>
        <v>-8</v>
      </c>
      <c r="K278" s="13">
        <f>VLOOKUP(D278,门店!A:I,9,0)</f>
        <v>0.892857142857143</v>
      </c>
      <c r="L278" s="12"/>
      <c r="M278" s="19">
        <f>J278*1</f>
        <v>-8</v>
      </c>
      <c r="N278" s="15">
        <f t="shared" si="27"/>
        <v>0.714285714285714</v>
      </c>
      <c r="O278" s="7"/>
    </row>
    <row r="279" customFormat="1" ht="18" customHeight="1" spans="1:15">
      <c r="A279" s="5">
        <v>285</v>
      </c>
      <c r="B279" s="5" t="s">
        <v>36</v>
      </c>
      <c r="C279" s="5" t="s">
        <v>431</v>
      </c>
      <c r="D279" s="5">
        <v>2888</v>
      </c>
      <c r="E279" s="5" t="s">
        <v>743</v>
      </c>
      <c r="F279" s="5">
        <v>12981</v>
      </c>
      <c r="G279" s="7">
        <v>1</v>
      </c>
      <c r="H279" s="7">
        <f t="shared" si="24"/>
        <v>28</v>
      </c>
      <c r="I279" s="12">
        <v>4</v>
      </c>
      <c r="J279" s="12">
        <f t="shared" si="25"/>
        <v>-24</v>
      </c>
      <c r="K279" s="13">
        <f>VLOOKUP(D279,门店!A:I,9,0)</f>
        <v>0.910714285714286</v>
      </c>
      <c r="L279" s="12"/>
      <c r="M279" s="19"/>
      <c r="N279" s="15">
        <f t="shared" si="27"/>
        <v>0.142857142857143</v>
      </c>
      <c r="O279" s="7"/>
    </row>
    <row r="280" customFormat="1" ht="18" customHeight="1" spans="1:15">
      <c r="A280" s="5">
        <v>286</v>
      </c>
      <c r="B280" s="5" t="s">
        <v>36</v>
      </c>
      <c r="C280" s="5" t="s">
        <v>431</v>
      </c>
      <c r="D280" s="5">
        <v>2888</v>
      </c>
      <c r="E280" s="5" t="s">
        <v>744</v>
      </c>
      <c r="F280" s="5">
        <v>15385</v>
      </c>
      <c r="G280" s="7">
        <v>1</v>
      </c>
      <c r="H280" s="7">
        <f t="shared" si="24"/>
        <v>28</v>
      </c>
      <c r="I280" s="12">
        <v>47</v>
      </c>
      <c r="J280" s="12">
        <f t="shared" si="25"/>
        <v>19</v>
      </c>
      <c r="K280" s="13">
        <f>VLOOKUP(D280,门店!A:I,9,0)</f>
        <v>0.910714285714286</v>
      </c>
      <c r="L280" s="16">
        <f>J280*0.5</f>
        <v>9.5</v>
      </c>
      <c r="M280" s="17"/>
      <c r="N280" s="15">
        <f t="shared" si="27"/>
        <v>1.67857142857143</v>
      </c>
      <c r="O280" s="7"/>
    </row>
    <row r="281" customFormat="1" ht="18" customHeight="1" spans="1:15">
      <c r="A281" s="5">
        <v>287</v>
      </c>
      <c r="B281" s="5" t="s">
        <v>36</v>
      </c>
      <c r="C281" s="5" t="s">
        <v>436</v>
      </c>
      <c r="D281" s="5">
        <v>2893</v>
      </c>
      <c r="E281" s="5" t="s">
        <v>745</v>
      </c>
      <c r="F281" s="5">
        <v>9527</v>
      </c>
      <c r="G281" s="7">
        <v>1</v>
      </c>
      <c r="H281" s="7">
        <f t="shared" si="24"/>
        <v>28</v>
      </c>
      <c r="I281" s="12">
        <v>8</v>
      </c>
      <c r="J281" s="12">
        <f t="shared" si="25"/>
        <v>-20</v>
      </c>
      <c r="K281" s="13">
        <f>VLOOKUP(D281,门店!A:I,9,0)</f>
        <v>0.642857142857143</v>
      </c>
      <c r="L281" s="12"/>
      <c r="M281" s="19">
        <f>J281*1</f>
        <v>-20</v>
      </c>
      <c r="N281" s="15">
        <f t="shared" si="27"/>
        <v>0.285714285714286</v>
      </c>
      <c r="O281" s="7"/>
    </row>
    <row r="282" customFormat="1" ht="18" customHeight="1" spans="1:15">
      <c r="A282" s="5">
        <v>288</v>
      </c>
      <c r="B282" s="5" t="s">
        <v>36</v>
      </c>
      <c r="C282" s="5" t="s">
        <v>436</v>
      </c>
      <c r="D282" s="5">
        <v>2893</v>
      </c>
      <c r="E282" s="5" t="s">
        <v>746</v>
      </c>
      <c r="F282" s="5">
        <v>5698</v>
      </c>
      <c r="G282" s="7">
        <v>1</v>
      </c>
      <c r="H282" s="7">
        <f t="shared" si="24"/>
        <v>28</v>
      </c>
      <c r="I282" s="12">
        <v>34</v>
      </c>
      <c r="J282" s="12">
        <f t="shared" si="25"/>
        <v>6</v>
      </c>
      <c r="K282" s="13">
        <f>VLOOKUP(D282,门店!A:I,9,0)</f>
        <v>0.642857142857143</v>
      </c>
      <c r="L282" s="16">
        <f>J282*0.5</f>
        <v>3</v>
      </c>
      <c r="M282" s="17"/>
      <c r="N282" s="15">
        <f t="shared" si="27"/>
        <v>1.21428571428571</v>
      </c>
      <c r="O282" s="7"/>
    </row>
    <row r="283" customFormat="1" ht="18" customHeight="1" spans="1:15">
      <c r="A283" s="5">
        <v>289</v>
      </c>
      <c r="B283" s="5" t="s">
        <v>36</v>
      </c>
      <c r="C283" s="5" t="s">
        <v>436</v>
      </c>
      <c r="D283" s="5">
        <v>2893</v>
      </c>
      <c r="E283" s="5" t="s">
        <v>747</v>
      </c>
      <c r="F283" s="5">
        <v>10953</v>
      </c>
      <c r="G283" s="7">
        <v>1</v>
      </c>
      <c r="H283" s="7">
        <f t="shared" si="24"/>
        <v>28</v>
      </c>
      <c r="I283" s="12">
        <v>3</v>
      </c>
      <c r="J283" s="12">
        <f t="shared" si="25"/>
        <v>-25</v>
      </c>
      <c r="K283" s="13">
        <f>VLOOKUP(D283,门店!A:I,9,0)</f>
        <v>0.642857142857143</v>
      </c>
      <c r="L283" s="12"/>
      <c r="M283" s="19">
        <f>J283*1</f>
        <v>-25</v>
      </c>
      <c r="N283" s="15">
        <f t="shared" si="27"/>
        <v>0.107142857142857</v>
      </c>
      <c r="O283" s="7"/>
    </row>
    <row r="284" customFormat="1" ht="18" customHeight="1" spans="1:15">
      <c r="A284" s="5">
        <v>290</v>
      </c>
      <c r="B284" s="5" t="s">
        <v>36</v>
      </c>
      <c r="C284" s="5" t="s">
        <v>426</v>
      </c>
      <c r="D284" s="5">
        <v>2901</v>
      </c>
      <c r="E284" s="5" t="s">
        <v>748</v>
      </c>
      <c r="F284" s="5">
        <v>6385</v>
      </c>
      <c r="G284" s="7">
        <v>1</v>
      </c>
      <c r="H284" s="7">
        <f t="shared" si="24"/>
        <v>28</v>
      </c>
      <c r="I284" s="12">
        <v>38</v>
      </c>
      <c r="J284" s="12">
        <f t="shared" si="25"/>
        <v>10</v>
      </c>
      <c r="K284" s="13">
        <f>VLOOKUP(D284,门店!A:I,9,0)</f>
        <v>0.982142857142857</v>
      </c>
      <c r="L284" s="16">
        <f>J284*0.5</f>
        <v>5</v>
      </c>
      <c r="M284" s="17"/>
      <c r="N284" s="15">
        <f t="shared" si="27"/>
        <v>1.35714285714286</v>
      </c>
      <c r="O284" s="7"/>
    </row>
    <row r="285" customFormat="1" ht="18" customHeight="1" spans="1:15">
      <c r="A285" s="5">
        <v>291</v>
      </c>
      <c r="B285" s="5" t="s">
        <v>36</v>
      </c>
      <c r="C285" s="5" t="s">
        <v>426</v>
      </c>
      <c r="D285" s="5">
        <v>2901</v>
      </c>
      <c r="E285" s="5" t="s">
        <v>749</v>
      </c>
      <c r="F285" s="5">
        <v>15405</v>
      </c>
      <c r="G285" s="7">
        <v>1</v>
      </c>
      <c r="H285" s="7">
        <f t="shared" si="24"/>
        <v>28</v>
      </c>
      <c r="I285" s="12">
        <v>27</v>
      </c>
      <c r="J285" s="12">
        <f t="shared" si="25"/>
        <v>-1</v>
      </c>
      <c r="K285" s="13">
        <f>VLOOKUP(D285,门店!A:I,9,0)</f>
        <v>0.982142857142857</v>
      </c>
      <c r="L285" s="12"/>
      <c r="M285" s="19"/>
      <c r="N285" s="15">
        <f t="shared" si="27"/>
        <v>0.964285714285714</v>
      </c>
      <c r="O285" s="7"/>
    </row>
    <row r="286" customFormat="1" ht="18" customHeight="1" spans="1:15">
      <c r="A286" s="5">
        <v>292</v>
      </c>
      <c r="B286" s="5" t="s">
        <v>36</v>
      </c>
      <c r="C286" s="5" t="s">
        <v>750</v>
      </c>
      <c r="D286" s="5">
        <v>2883</v>
      </c>
      <c r="E286" s="5" t="s">
        <v>751</v>
      </c>
      <c r="F286" s="5">
        <v>6492</v>
      </c>
      <c r="G286" s="7">
        <v>1</v>
      </c>
      <c r="H286" s="7">
        <f t="shared" si="24"/>
        <v>28</v>
      </c>
      <c r="I286" s="12">
        <v>0</v>
      </c>
      <c r="J286" s="12">
        <f t="shared" si="25"/>
        <v>-28</v>
      </c>
      <c r="K286" s="13">
        <f>VLOOKUP(D286,门店!A:I,9,0)</f>
        <v>0.553571428571429</v>
      </c>
      <c r="L286" s="12"/>
      <c r="M286" s="19">
        <f>J286*1</f>
        <v>-28</v>
      </c>
      <c r="N286" s="15">
        <f t="shared" si="27"/>
        <v>0</v>
      </c>
      <c r="O286" s="7"/>
    </row>
    <row r="287" customFormat="1" ht="18" customHeight="1" spans="1:15">
      <c r="A287" s="5">
        <v>293</v>
      </c>
      <c r="B287" s="5" t="s">
        <v>36</v>
      </c>
      <c r="C287" s="5" t="s">
        <v>750</v>
      </c>
      <c r="D287" s="5">
        <v>2883</v>
      </c>
      <c r="E287" s="5" t="s">
        <v>752</v>
      </c>
      <c r="F287" s="5">
        <v>11961</v>
      </c>
      <c r="G287" s="7">
        <v>1</v>
      </c>
      <c r="H287" s="7">
        <f t="shared" si="24"/>
        <v>28</v>
      </c>
      <c r="I287" s="12">
        <v>29</v>
      </c>
      <c r="J287" s="12">
        <f t="shared" si="25"/>
        <v>1</v>
      </c>
      <c r="K287" s="13">
        <f>VLOOKUP(D287,门店!A:I,9,0)</f>
        <v>0.553571428571429</v>
      </c>
      <c r="L287" s="16">
        <f>J287*0.5</f>
        <v>0.5</v>
      </c>
      <c r="M287" s="17"/>
      <c r="N287" s="15">
        <f t="shared" si="27"/>
        <v>1.03571428571429</v>
      </c>
      <c r="O287" s="7"/>
    </row>
    <row r="288" customFormat="1" ht="18" customHeight="1" spans="1:15">
      <c r="A288" s="5">
        <v>294</v>
      </c>
      <c r="B288" s="5" t="s">
        <v>36</v>
      </c>
      <c r="C288" s="5" t="s">
        <v>423</v>
      </c>
      <c r="D288" s="5">
        <v>2904</v>
      </c>
      <c r="E288" s="5" t="s">
        <v>422</v>
      </c>
      <c r="F288" s="5">
        <v>8073</v>
      </c>
      <c r="G288" s="7">
        <v>2</v>
      </c>
      <c r="H288" s="7">
        <f t="shared" si="24"/>
        <v>56</v>
      </c>
      <c r="I288" s="12">
        <v>23</v>
      </c>
      <c r="J288" s="12">
        <f t="shared" si="25"/>
        <v>-33</v>
      </c>
      <c r="K288" s="13">
        <f>VLOOKUP(D288,门店!A:I,9,0)</f>
        <v>0.482142857142857</v>
      </c>
      <c r="L288" s="12"/>
      <c r="M288" s="19">
        <f>J288*1</f>
        <v>-33</v>
      </c>
      <c r="N288" s="15">
        <f t="shared" si="27"/>
        <v>0.410714285714286</v>
      </c>
      <c r="O288" s="7"/>
    </row>
    <row r="289" customFormat="1" ht="18" customHeight="1" spans="1:15">
      <c r="A289" s="5">
        <v>295</v>
      </c>
      <c r="B289" s="5" t="s">
        <v>36</v>
      </c>
      <c r="C289" s="5" t="s">
        <v>423</v>
      </c>
      <c r="D289" s="5">
        <v>2904</v>
      </c>
      <c r="E289" s="5" t="s">
        <v>753</v>
      </c>
      <c r="F289" s="5">
        <v>6497</v>
      </c>
      <c r="G289" s="7">
        <v>2</v>
      </c>
      <c r="H289" s="7">
        <f t="shared" si="24"/>
        <v>56</v>
      </c>
      <c r="I289" s="12">
        <v>31</v>
      </c>
      <c r="J289" s="12">
        <f t="shared" si="25"/>
        <v>-25</v>
      </c>
      <c r="K289" s="13">
        <f>VLOOKUP(D289,门店!A:I,9,0)</f>
        <v>0.482142857142857</v>
      </c>
      <c r="L289" s="12"/>
      <c r="M289" s="19">
        <f>J289*1</f>
        <v>-25</v>
      </c>
      <c r="N289" s="15">
        <f t="shared" si="27"/>
        <v>0.553571428571429</v>
      </c>
      <c r="O289" s="7"/>
    </row>
    <row r="290" customFormat="1" ht="18" customHeight="1" spans="1:15">
      <c r="A290" s="5">
        <v>296</v>
      </c>
      <c r="B290" s="5" t="s">
        <v>36</v>
      </c>
      <c r="C290" s="5" t="s">
        <v>439</v>
      </c>
      <c r="D290" s="5">
        <v>110378</v>
      </c>
      <c r="E290" s="5" t="s">
        <v>754</v>
      </c>
      <c r="F290" s="5">
        <v>5521</v>
      </c>
      <c r="G290" s="7">
        <v>2</v>
      </c>
      <c r="H290" s="7">
        <f t="shared" si="24"/>
        <v>56</v>
      </c>
      <c r="I290" s="12">
        <v>39</v>
      </c>
      <c r="J290" s="12">
        <f t="shared" si="25"/>
        <v>-17</v>
      </c>
      <c r="K290" s="13">
        <f>VLOOKUP(D290,门店!A:I,9,0)</f>
        <v>1.46428571428571</v>
      </c>
      <c r="L290" s="12"/>
      <c r="M290" s="14"/>
      <c r="N290" s="15">
        <f t="shared" si="27"/>
        <v>0.696428571428571</v>
      </c>
      <c r="O290" s="7"/>
    </row>
    <row r="291" customFormat="1" ht="18" customHeight="1" spans="1:15">
      <c r="A291" s="5">
        <v>297</v>
      </c>
      <c r="B291" s="5" t="s">
        <v>43</v>
      </c>
      <c r="C291" s="5" t="s">
        <v>130</v>
      </c>
      <c r="D291" s="5">
        <v>2905</v>
      </c>
      <c r="E291" s="10" t="s">
        <v>755</v>
      </c>
      <c r="F291" s="5">
        <v>16264</v>
      </c>
      <c r="G291" s="7">
        <v>1</v>
      </c>
      <c r="H291" s="7">
        <f t="shared" si="24"/>
        <v>28</v>
      </c>
      <c r="I291" s="12">
        <v>26</v>
      </c>
      <c r="J291" s="12">
        <f t="shared" si="25"/>
        <v>-2</v>
      </c>
      <c r="K291" s="13">
        <f>VLOOKUP(D291,门店!A:I,9,0)</f>
        <v>0.767857142857143</v>
      </c>
      <c r="L291" s="12"/>
      <c r="M291" s="19">
        <f>J291*1</f>
        <v>-2</v>
      </c>
      <c r="N291" s="15">
        <f t="shared" si="27"/>
        <v>0.928571428571429</v>
      </c>
      <c r="O291" s="7"/>
    </row>
    <row r="292" customFormat="1" ht="18" customHeight="1" spans="1:15">
      <c r="A292" s="5">
        <v>298</v>
      </c>
      <c r="B292" s="5" t="s">
        <v>43</v>
      </c>
      <c r="C292" s="5" t="s">
        <v>130</v>
      </c>
      <c r="D292" s="5">
        <v>2905</v>
      </c>
      <c r="E292" s="10" t="s">
        <v>756</v>
      </c>
      <c r="F292" s="5">
        <v>16301</v>
      </c>
      <c r="G292" s="7">
        <v>1</v>
      </c>
      <c r="H292" s="7">
        <f t="shared" si="24"/>
        <v>28</v>
      </c>
      <c r="I292" s="12">
        <v>15</v>
      </c>
      <c r="J292" s="12">
        <f t="shared" si="25"/>
        <v>-13</v>
      </c>
      <c r="K292" s="13">
        <f>VLOOKUP(D292,门店!A:I,9,0)</f>
        <v>0.767857142857143</v>
      </c>
      <c r="L292" s="12"/>
      <c r="M292" s="19">
        <f>J292*1</f>
        <v>-13</v>
      </c>
      <c r="N292" s="15">
        <f t="shared" si="27"/>
        <v>0.535714285714286</v>
      </c>
      <c r="O292" s="7"/>
    </row>
    <row r="293" customFormat="1" ht="18" customHeight="1" spans="1:15">
      <c r="A293" s="5">
        <v>299</v>
      </c>
      <c r="B293" s="5" t="s">
        <v>43</v>
      </c>
      <c r="C293" s="5" t="s">
        <v>145</v>
      </c>
      <c r="D293" s="5">
        <v>104428</v>
      </c>
      <c r="E293" s="5" t="s">
        <v>757</v>
      </c>
      <c r="F293" s="5">
        <v>6472</v>
      </c>
      <c r="G293" s="7">
        <v>2</v>
      </c>
      <c r="H293" s="7">
        <f t="shared" si="24"/>
        <v>56</v>
      </c>
      <c r="I293" s="12">
        <v>48</v>
      </c>
      <c r="J293" s="12">
        <f t="shared" si="25"/>
        <v>-8</v>
      </c>
      <c r="K293" s="13">
        <f>VLOOKUP(D293,门店!A:I,9,0)</f>
        <v>0.946428571428571</v>
      </c>
      <c r="L293" s="12"/>
      <c r="M293" s="19"/>
      <c r="N293" s="15">
        <f t="shared" si="27"/>
        <v>0.857142857142857</v>
      </c>
      <c r="O293" s="7"/>
    </row>
    <row r="294" customFormat="1" ht="18" customHeight="1" spans="1:15">
      <c r="A294" s="5">
        <v>300</v>
      </c>
      <c r="B294" s="5" t="s">
        <v>43</v>
      </c>
      <c r="C294" s="5" t="s">
        <v>145</v>
      </c>
      <c r="D294" s="5">
        <v>104428</v>
      </c>
      <c r="E294" s="5" t="s">
        <v>758</v>
      </c>
      <c r="F294" s="5">
        <v>15599</v>
      </c>
      <c r="G294" s="7">
        <v>2</v>
      </c>
      <c r="H294" s="7">
        <f t="shared" si="24"/>
        <v>56</v>
      </c>
      <c r="I294" s="12">
        <v>58</v>
      </c>
      <c r="J294" s="12">
        <f t="shared" si="25"/>
        <v>2</v>
      </c>
      <c r="K294" s="13">
        <f>VLOOKUP(D294,门店!A:I,9,0)</f>
        <v>0.946428571428571</v>
      </c>
      <c r="L294" s="16">
        <f>J294*0.5</f>
        <v>1</v>
      </c>
      <c r="M294" s="17"/>
      <c r="N294" s="15">
        <f t="shared" si="27"/>
        <v>1.03571428571429</v>
      </c>
      <c r="O294" s="7"/>
    </row>
    <row r="295" customFormat="1" ht="18" customHeight="1" spans="1:15">
      <c r="A295" s="5">
        <v>301</v>
      </c>
      <c r="B295" s="5" t="s">
        <v>43</v>
      </c>
      <c r="C295" s="5" t="s">
        <v>148</v>
      </c>
      <c r="D295" s="5">
        <v>104838</v>
      </c>
      <c r="E295" s="5" t="s">
        <v>759</v>
      </c>
      <c r="F295" s="5">
        <v>10955</v>
      </c>
      <c r="G295" s="7">
        <v>1</v>
      </c>
      <c r="H295" s="7">
        <f t="shared" si="24"/>
        <v>28</v>
      </c>
      <c r="I295" s="12">
        <v>17</v>
      </c>
      <c r="J295" s="12">
        <f t="shared" si="25"/>
        <v>-11</v>
      </c>
      <c r="K295" s="13">
        <f>VLOOKUP(D295,门店!A:I,9,0)</f>
        <v>0.464285714285714</v>
      </c>
      <c r="L295" s="12"/>
      <c r="M295" s="19">
        <f>J295*1</f>
        <v>-11</v>
      </c>
      <c r="N295" s="15">
        <f t="shared" si="27"/>
        <v>0.607142857142857</v>
      </c>
      <c r="O295" s="7"/>
    </row>
    <row r="296" customFormat="1" ht="18" customHeight="1" spans="1:15">
      <c r="A296" s="5">
        <v>302</v>
      </c>
      <c r="B296" s="5" t="s">
        <v>43</v>
      </c>
      <c r="C296" s="5" t="s">
        <v>148</v>
      </c>
      <c r="D296" s="5">
        <v>104838</v>
      </c>
      <c r="E296" s="5" t="s">
        <v>760</v>
      </c>
      <c r="F296" s="5">
        <v>15210</v>
      </c>
      <c r="G296" s="7">
        <v>1</v>
      </c>
      <c r="H296" s="7">
        <f t="shared" si="24"/>
        <v>28</v>
      </c>
      <c r="I296" s="12">
        <v>9</v>
      </c>
      <c r="J296" s="12">
        <f t="shared" si="25"/>
        <v>-19</v>
      </c>
      <c r="K296" s="13">
        <f>VLOOKUP(D296,门店!A:I,9,0)</f>
        <v>0.464285714285714</v>
      </c>
      <c r="L296" s="12"/>
      <c r="M296" s="19">
        <f>J296*1</f>
        <v>-19</v>
      </c>
      <c r="N296" s="15">
        <f t="shared" si="27"/>
        <v>0.321428571428571</v>
      </c>
      <c r="O296" s="7"/>
    </row>
    <row r="297" customFormat="1" ht="18" customHeight="1" spans="1:15">
      <c r="A297" s="5">
        <v>303</v>
      </c>
      <c r="B297" s="5" t="s">
        <v>43</v>
      </c>
      <c r="C297" s="5" t="s">
        <v>142</v>
      </c>
      <c r="D297" s="5">
        <v>2916</v>
      </c>
      <c r="E297" s="5" t="s">
        <v>761</v>
      </c>
      <c r="F297" s="5">
        <v>12377</v>
      </c>
      <c r="G297" s="7">
        <v>1</v>
      </c>
      <c r="H297" s="7">
        <f t="shared" si="24"/>
        <v>28</v>
      </c>
      <c r="I297" s="12">
        <v>8</v>
      </c>
      <c r="J297" s="12">
        <f t="shared" si="25"/>
        <v>-20</v>
      </c>
      <c r="K297" s="13">
        <f>VLOOKUP(D297,门店!A:I,9,0)</f>
        <v>0.339285714285714</v>
      </c>
      <c r="L297" s="12"/>
      <c r="M297" s="19">
        <f>J297*1</f>
        <v>-20</v>
      </c>
      <c r="N297" s="15">
        <f t="shared" si="27"/>
        <v>0.285714285714286</v>
      </c>
      <c r="O297" s="7"/>
    </row>
    <row r="298" customFormat="1" ht="18" customHeight="1" spans="1:15">
      <c r="A298" s="5">
        <v>304</v>
      </c>
      <c r="B298" s="5" t="s">
        <v>43</v>
      </c>
      <c r="C298" s="5" t="s">
        <v>142</v>
      </c>
      <c r="D298" s="5">
        <v>2916</v>
      </c>
      <c r="E298" s="5" t="s">
        <v>762</v>
      </c>
      <c r="F298" s="5">
        <v>15079</v>
      </c>
      <c r="G298" s="7">
        <v>1</v>
      </c>
      <c r="H298" s="7">
        <f t="shared" si="24"/>
        <v>28</v>
      </c>
      <c r="I298" s="12">
        <v>11</v>
      </c>
      <c r="J298" s="12">
        <f t="shared" si="25"/>
        <v>-17</v>
      </c>
      <c r="K298" s="13">
        <f>VLOOKUP(D298,门店!A:I,9,0)</f>
        <v>0.339285714285714</v>
      </c>
      <c r="L298" s="12"/>
      <c r="M298" s="19">
        <f>J298*1</f>
        <v>-17</v>
      </c>
      <c r="N298" s="15">
        <f t="shared" si="27"/>
        <v>0.392857142857143</v>
      </c>
      <c r="O298" s="7"/>
    </row>
    <row r="299" customFormat="1" ht="18" customHeight="1" spans="1:15">
      <c r="A299" s="5">
        <v>305</v>
      </c>
      <c r="B299" s="5" t="s">
        <v>43</v>
      </c>
      <c r="C299" s="5" t="s">
        <v>136</v>
      </c>
      <c r="D299" s="5">
        <v>2894</v>
      </c>
      <c r="E299" s="5" t="s">
        <v>763</v>
      </c>
      <c r="F299" s="5">
        <v>7948</v>
      </c>
      <c r="G299" s="7">
        <v>1</v>
      </c>
      <c r="H299" s="7">
        <f t="shared" si="24"/>
        <v>28</v>
      </c>
      <c r="I299" s="12">
        <v>38</v>
      </c>
      <c r="J299" s="12">
        <f t="shared" si="25"/>
        <v>10</v>
      </c>
      <c r="K299" s="13">
        <f>VLOOKUP(D299,门店!A:I,9,0)</f>
        <v>0.732142857142857</v>
      </c>
      <c r="L299" s="16">
        <f>J299*0.5</f>
        <v>5</v>
      </c>
      <c r="M299" s="17"/>
      <c r="N299" s="15">
        <f t="shared" si="27"/>
        <v>1.35714285714286</v>
      </c>
      <c r="O299" s="7"/>
    </row>
    <row r="300" customFormat="1" ht="18" customHeight="1" spans="1:15">
      <c r="A300" s="5">
        <v>306</v>
      </c>
      <c r="B300" s="5" t="s">
        <v>43</v>
      </c>
      <c r="C300" s="5" t="s">
        <v>136</v>
      </c>
      <c r="D300" s="5">
        <v>2894</v>
      </c>
      <c r="E300" s="5" t="s">
        <v>764</v>
      </c>
      <c r="F300" s="5">
        <v>15232</v>
      </c>
      <c r="G300" s="7">
        <v>1</v>
      </c>
      <c r="H300" s="7">
        <f t="shared" si="24"/>
        <v>28</v>
      </c>
      <c r="I300" s="12">
        <v>2</v>
      </c>
      <c r="J300" s="12">
        <f t="shared" si="25"/>
        <v>-26</v>
      </c>
      <c r="K300" s="13">
        <f>VLOOKUP(D300,门店!A:I,9,0)</f>
        <v>0.732142857142857</v>
      </c>
      <c r="L300" s="12"/>
      <c r="M300" s="19">
        <f>J300*1</f>
        <v>-26</v>
      </c>
      <c r="N300" s="15">
        <f t="shared" si="27"/>
        <v>0.0714285714285714</v>
      </c>
      <c r="O300" s="7"/>
    </row>
    <row r="301" customFormat="1" ht="18" customHeight="1" spans="1:15">
      <c r="A301" s="5">
        <v>307</v>
      </c>
      <c r="B301" s="5" t="s">
        <v>43</v>
      </c>
      <c r="C301" s="5" t="s">
        <v>139</v>
      </c>
      <c r="D301" s="5">
        <v>2910</v>
      </c>
      <c r="E301" s="5" t="s">
        <v>765</v>
      </c>
      <c r="F301" s="5">
        <v>10043</v>
      </c>
      <c r="G301" s="7">
        <v>1</v>
      </c>
      <c r="H301" s="7">
        <f t="shared" si="24"/>
        <v>28</v>
      </c>
      <c r="I301" s="12">
        <v>21</v>
      </c>
      <c r="J301" s="12">
        <f t="shared" si="25"/>
        <v>-7</v>
      </c>
      <c r="K301" s="13">
        <f>VLOOKUP(D301,门店!A:I,9,0)</f>
        <v>0.678571428571429</v>
      </c>
      <c r="L301" s="12"/>
      <c r="M301" s="19">
        <f>J301*1</f>
        <v>-7</v>
      </c>
      <c r="N301" s="15">
        <f t="shared" si="27"/>
        <v>0.75</v>
      </c>
      <c r="O301" s="7"/>
    </row>
    <row r="302" customFormat="1" ht="18" customHeight="1" spans="1:15">
      <c r="A302" s="5">
        <v>308</v>
      </c>
      <c r="B302" s="5" t="s">
        <v>43</v>
      </c>
      <c r="C302" s="5" t="s">
        <v>139</v>
      </c>
      <c r="D302" s="5">
        <v>2910</v>
      </c>
      <c r="E302" s="5" t="s">
        <v>766</v>
      </c>
      <c r="F302" s="9">
        <v>28505</v>
      </c>
      <c r="G302" s="7">
        <v>1</v>
      </c>
      <c r="H302" s="7">
        <f t="shared" si="24"/>
        <v>28</v>
      </c>
      <c r="I302" s="12">
        <v>17</v>
      </c>
      <c r="J302" s="12">
        <f t="shared" si="25"/>
        <v>-11</v>
      </c>
      <c r="K302" s="13">
        <f>VLOOKUP(D302,门店!A:I,9,0)</f>
        <v>0.678571428571429</v>
      </c>
      <c r="L302" s="12"/>
      <c r="M302" s="19">
        <f>J302*1</f>
        <v>-11</v>
      </c>
      <c r="N302" s="15">
        <f t="shared" si="27"/>
        <v>0.607142857142857</v>
      </c>
      <c r="O302" s="7"/>
    </row>
    <row r="303" customFormat="1" ht="18" customHeight="1" spans="1:15">
      <c r="A303" s="5">
        <v>309</v>
      </c>
      <c r="B303" s="5" t="s">
        <v>43</v>
      </c>
      <c r="C303" s="5" t="s">
        <v>133</v>
      </c>
      <c r="D303" s="5">
        <v>2914</v>
      </c>
      <c r="E303" s="5" t="s">
        <v>767</v>
      </c>
      <c r="F303" s="5">
        <v>6301</v>
      </c>
      <c r="G303" s="7">
        <v>1</v>
      </c>
      <c r="H303" s="7">
        <f t="shared" si="24"/>
        <v>28</v>
      </c>
      <c r="I303" s="12">
        <v>28</v>
      </c>
      <c r="J303" s="12">
        <f t="shared" si="25"/>
        <v>0</v>
      </c>
      <c r="K303" s="13">
        <f>VLOOKUP(D303,门店!A:I,9,0)</f>
        <v>0.678571428571429</v>
      </c>
      <c r="L303" s="12"/>
      <c r="M303" s="17"/>
      <c r="N303" s="15">
        <f t="shared" si="27"/>
        <v>1</v>
      </c>
      <c r="O303" s="7"/>
    </row>
    <row r="304" customFormat="1" ht="18" customHeight="1" spans="1:15">
      <c r="A304" s="5">
        <v>310</v>
      </c>
      <c r="B304" s="5" t="s">
        <v>43</v>
      </c>
      <c r="C304" s="5" t="s">
        <v>133</v>
      </c>
      <c r="D304" s="5">
        <v>2914</v>
      </c>
      <c r="E304" s="5" t="s">
        <v>768</v>
      </c>
      <c r="F304" s="5">
        <v>7379</v>
      </c>
      <c r="G304" s="7">
        <v>1</v>
      </c>
      <c r="H304" s="7">
        <f t="shared" si="24"/>
        <v>28</v>
      </c>
      <c r="I304" s="12">
        <v>13</v>
      </c>
      <c r="J304" s="12">
        <f t="shared" si="25"/>
        <v>-15</v>
      </c>
      <c r="K304" s="13">
        <f>VLOOKUP(D304,门店!A:I,9,0)</f>
        <v>0.678571428571429</v>
      </c>
      <c r="L304" s="12"/>
      <c r="M304" s="19">
        <f>J304*1</f>
        <v>-15</v>
      </c>
      <c r="N304" s="15">
        <f t="shared" si="27"/>
        <v>0.464285714285714</v>
      </c>
      <c r="O304" s="7"/>
    </row>
    <row r="305" customFormat="1" ht="18" customHeight="1" spans="1:15">
      <c r="A305" s="5">
        <v>311</v>
      </c>
      <c r="B305" s="5" t="s">
        <v>43</v>
      </c>
      <c r="C305" s="5" t="s">
        <v>133</v>
      </c>
      <c r="D305" s="5">
        <v>2914</v>
      </c>
      <c r="E305" s="8" t="s">
        <v>769</v>
      </c>
      <c r="F305" s="5">
        <v>27809</v>
      </c>
      <c r="G305" s="7">
        <v>1</v>
      </c>
      <c r="H305" s="7">
        <f t="shared" si="24"/>
        <v>28</v>
      </c>
      <c r="I305" s="12">
        <v>16</v>
      </c>
      <c r="J305" s="12">
        <f t="shared" si="25"/>
        <v>-12</v>
      </c>
      <c r="K305" s="13">
        <f>VLOOKUP(D305,门店!A:I,9,0)</f>
        <v>0.678571428571429</v>
      </c>
      <c r="L305" s="12"/>
      <c r="M305" s="19">
        <f>J305*1</f>
        <v>-12</v>
      </c>
      <c r="N305" s="15">
        <f t="shared" si="27"/>
        <v>0.571428571428571</v>
      </c>
      <c r="O305" s="7"/>
    </row>
    <row r="306" customFormat="1" ht="18" customHeight="1" spans="1:15">
      <c r="A306" s="5">
        <v>312</v>
      </c>
      <c r="B306" s="5" t="s">
        <v>20</v>
      </c>
      <c r="C306" s="5" t="s">
        <v>413</v>
      </c>
      <c r="D306" s="5">
        <v>2713</v>
      </c>
      <c r="E306" s="6" t="s">
        <v>770</v>
      </c>
      <c r="F306" s="5">
        <v>11004</v>
      </c>
      <c r="G306" s="7">
        <v>2</v>
      </c>
      <c r="H306" s="7">
        <f t="shared" si="24"/>
        <v>56</v>
      </c>
      <c r="I306" s="12">
        <v>32</v>
      </c>
      <c r="J306" s="12">
        <f t="shared" si="25"/>
        <v>-24</v>
      </c>
      <c r="K306" s="13">
        <f>VLOOKUP(D306,门店!A:I,9,0)</f>
        <v>0.651785714285714</v>
      </c>
      <c r="L306" s="12"/>
      <c r="M306" s="19">
        <f>J306*1</f>
        <v>-24</v>
      </c>
      <c r="N306" s="15">
        <f t="shared" si="27"/>
        <v>0.571428571428571</v>
      </c>
      <c r="O306" s="7"/>
    </row>
    <row r="307" customFormat="1" ht="18" customHeight="1" spans="1:15">
      <c r="A307" s="5">
        <v>313</v>
      </c>
      <c r="B307" s="5" t="s">
        <v>20</v>
      </c>
      <c r="C307" s="5" t="s">
        <v>413</v>
      </c>
      <c r="D307" s="5">
        <v>2713</v>
      </c>
      <c r="E307" s="6" t="s">
        <v>771</v>
      </c>
      <c r="F307" s="5">
        <v>11537</v>
      </c>
      <c r="G307" s="7">
        <v>2</v>
      </c>
      <c r="H307" s="7">
        <f t="shared" si="24"/>
        <v>56</v>
      </c>
      <c r="I307" s="12">
        <v>72</v>
      </c>
      <c r="J307" s="12">
        <f t="shared" si="25"/>
        <v>16</v>
      </c>
      <c r="K307" s="13">
        <f>VLOOKUP(D307,门店!A:I,9,0)</f>
        <v>0.651785714285714</v>
      </c>
      <c r="L307" s="16">
        <f>J307*0.5</f>
        <v>8</v>
      </c>
      <c r="M307" s="17"/>
      <c r="N307" s="15">
        <f t="shared" si="27"/>
        <v>1.28571428571429</v>
      </c>
      <c r="O307" s="7"/>
    </row>
    <row r="308" customFormat="1" ht="18" customHeight="1" spans="1:15">
      <c r="A308" s="5">
        <v>314</v>
      </c>
      <c r="B308" s="5" t="s">
        <v>20</v>
      </c>
      <c r="C308" s="5" t="s">
        <v>410</v>
      </c>
      <c r="D308" s="5">
        <v>2715</v>
      </c>
      <c r="E308" s="6" t="s">
        <v>772</v>
      </c>
      <c r="F308" s="5">
        <v>5501</v>
      </c>
      <c r="G308" s="7">
        <v>2</v>
      </c>
      <c r="H308" s="7">
        <f t="shared" si="24"/>
        <v>56</v>
      </c>
      <c r="I308" s="12">
        <v>35</v>
      </c>
      <c r="J308" s="12">
        <f t="shared" si="25"/>
        <v>-21</v>
      </c>
      <c r="K308" s="13">
        <f>VLOOKUP(D308,门店!A:I,9,0)</f>
        <v>0.714285714285714</v>
      </c>
      <c r="L308" s="12"/>
      <c r="M308" s="19">
        <f>J308*1</f>
        <v>-21</v>
      </c>
      <c r="N308" s="15">
        <f t="shared" si="27"/>
        <v>0.625</v>
      </c>
      <c r="O308" s="7"/>
    </row>
    <row r="309" customFormat="1" ht="18" customHeight="1" spans="1:15">
      <c r="A309" s="5">
        <v>315</v>
      </c>
      <c r="B309" s="5" t="s">
        <v>20</v>
      </c>
      <c r="C309" s="5" t="s">
        <v>401</v>
      </c>
      <c r="D309" s="5">
        <v>2839</v>
      </c>
      <c r="E309" s="5" t="s">
        <v>773</v>
      </c>
      <c r="F309" s="5">
        <v>9112</v>
      </c>
      <c r="G309" s="7">
        <v>2</v>
      </c>
      <c r="H309" s="7">
        <f t="shared" si="24"/>
        <v>56</v>
      </c>
      <c r="I309" s="12">
        <v>39</v>
      </c>
      <c r="J309" s="12">
        <f t="shared" si="25"/>
        <v>-17</v>
      </c>
      <c r="K309" s="13">
        <f>VLOOKUP(D309,门店!A:I,9,0)</f>
        <v>0.732142857142857</v>
      </c>
      <c r="L309" s="12"/>
      <c r="M309" s="19">
        <f>J309*1</f>
        <v>-17</v>
      </c>
      <c r="N309" s="15">
        <f t="shared" si="27"/>
        <v>0.696428571428571</v>
      </c>
      <c r="O309" s="7"/>
    </row>
    <row r="310" customFormat="1" ht="18" customHeight="1" spans="1:15">
      <c r="A310" s="5">
        <v>316</v>
      </c>
      <c r="B310" s="5" t="s">
        <v>20</v>
      </c>
      <c r="C310" s="5" t="s">
        <v>404</v>
      </c>
      <c r="D310" s="5">
        <v>2877</v>
      </c>
      <c r="E310" s="5" t="s">
        <v>774</v>
      </c>
      <c r="F310" s="5">
        <v>7317</v>
      </c>
      <c r="G310" s="7">
        <v>1</v>
      </c>
      <c r="H310" s="7">
        <f t="shared" si="24"/>
        <v>28</v>
      </c>
      <c r="I310" s="12">
        <v>41</v>
      </c>
      <c r="J310" s="12">
        <f t="shared" si="25"/>
        <v>13</v>
      </c>
      <c r="K310" s="13">
        <f>VLOOKUP(D310,门店!A:I,9,0)</f>
        <v>1.42857142857143</v>
      </c>
      <c r="L310" s="16">
        <f>J310*0.5</f>
        <v>6.5</v>
      </c>
      <c r="M310" s="17"/>
      <c r="N310" s="15">
        <f t="shared" si="27"/>
        <v>1.46428571428571</v>
      </c>
      <c r="O310" s="7"/>
    </row>
    <row r="311" customFormat="1" ht="18" customHeight="1" spans="1:15">
      <c r="A311" s="5">
        <v>317</v>
      </c>
      <c r="B311" s="5" t="s">
        <v>20</v>
      </c>
      <c r="C311" s="5" t="s">
        <v>404</v>
      </c>
      <c r="D311" s="5">
        <v>2877</v>
      </c>
      <c r="E311" s="5" t="s">
        <v>775</v>
      </c>
      <c r="F311" s="5">
        <v>7749</v>
      </c>
      <c r="G311" s="7">
        <v>1</v>
      </c>
      <c r="H311" s="7">
        <f t="shared" si="24"/>
        <v>28</v>
      </c>
      <c r="I311" s="12">
        <v>35</v>
      </c>
      <c r="J311" s="12">
        <f t="shared" si="25"/>
        <v>7</v>
      </c>
      <c r="K311" s="13">
        <f>VLOOKUP(D311,门店!A:I,9,0)</f>
        <v>1.42857142857143</v>
      </c>
      <c r="L311" s="16">
        <f>J311*0.5</f>
        <v>3.5</v>
      </c>
      <c r="M311" s="17"/>
      <c r="N311" s="15">
        <f t="shared" si="27"/>
        <v>1.25</v>
      </c>
      <c r="O311" s="7"/>
    </row>
    <row r="312" customFormat="1" ht="18" customHeight="1" spans="1:15">
      <c r="A312" s="5">
        <v>318</v>
      </c>
      <c r="B312" s="5" t="s">
        <v>20</v>
      </c>
      <c r="C312" s="5" t="s">
        <v>404</v>
      </c>
      <c r="D312" s="5">
        <v>2877</v>
      </c>
      <c r="E312" s="5" t="s">
        <v>776</v>
      </c>
      <c r="F312" s="5">
        <v>12566</v>
      </c>
      <c r="G312" s="7">
        <v>1</v>
      </c>
      <c r="H312" s="7">
        <f t="shared" si="24"/>
        <v>28</v>
      </c>
      <c r="I312" s="12">
        <v>44</v>
      </c>
      <c r="J312" s="12">
        <f t="shared" si="25"/>
        <v>16</v>
      </c>
      <c r="K312" s="13">
        <f>VLOOKUP(D312,门店!A:I,9,0)</f>
        <v>1.42857142857143</v>
      </c>
      <c r="L312" s="16">
        <f>J312*0.5</f>
        <v>8</v>
      </c>
      <c r="M312" s="17"/>
      <c r="N312" s="15">
        <f t="shared" si="27"/>
        <v>1.57142857142857</v>
      </c>
      <c r="O312" s="7"/>
    </row>
    <row r="313" customFormat="1" ht="18" customHeight="1" spans="1:15">
      <c r="A313" s="5">
        <v>319</v>
      </c>
      <c r="B313" s="5" t="s">
        <v>20</v>
      </c>
      <c r="C313" s="5" t="s">
        <v>407</v>
      </c>
      <c r="D313" s="5">
        <v>2876</v>
      </c>
      <c r="E313" s="5" t="s">
        <v>777</v>
      </c>
      <c r="F313" s="5">
        <v>5406</v>
      </c>
      <c r="G313" s="7">
        <v>1</v>
      </c>
      <c r="H313" s="7">
        <f t="shared" si="24"/>
        <v>28</v>
      </c>
      <c r="I313" s="12">
        <v>25</v>
      </c>
      <c r="J313" s="12">
        <f t="shared" si="25"/>
        <v>-3</v>
      </c>
      <c r="K313" s="13">
        <f>VLOOKUP(D313,门店!A:I,9,0)</f>
        <v>0.714285714285714</v>
      </c>
      <c r="L313" s="12"/>
      <c r="M313" s="19">
        <f>J313*1</f>
        <v>-3</v>
      </c>
      <c r="N313" s="15">
        <f t="shared" si="27"/>
        <v>0.892857142857143</v>
      </c>
      <c r="O313" s="7"/>
    </row>
    <row r="314" customFormat="1" ht="18" customHeight="1" spans="1:15">
      <c r="A314" s="5">
        <v>320</v>
      </c>
      <c r="B314" s="5" t="s">
        <v>20</v>
      </c>
      <c r="C314" s="5" t="s">
        <v>407</v>
      </c>
      <c r="D314" s="5">
        <v>2876</v>
      </c>
      <c r="E314" s="8" t="s">
        <v>778</v>
      </c>
      <c r="F314" s="5">
        <v>5979</v>
      </c>
      <c r="G314" s="7">
        <v>1</v>
      </c>
      <c r="H314" s="7">
        <f t="shared" si="24"/>
        <v>28</v>
      </c>
      <c r="I314" s="12">
        <v>15</v>
      </c>
      <c r="J314" s="12">
        <f t="shared" si="25"/>
        <v>-13</v>
      </c>
      <c r="K314" s="13">
        <f>VLOOKUP(D314,门店!A:I,9,0)</f>
        <v>0.714285714285714</v>
      </c>
      <c r="L314" s="12"/>
      <c r="M314" s="19">
        <f>J314*1</f>
        <v>-13</v>
      </c>
      <c r="N314" s="15">
        <f t="shared" si="27"/>
        <v>0.535714285714286</v>
      </c>
      <c r="O314" s="7"/>
    </row>
    <row r="315" customFormat="1" ht="18" customHeight="1" spans="1:15">
      <c r="A315" s="5">
        <v>321</v>
      </c>
      <c r="B315" s="5" t="s">
        <v>20</v>
      </c>
      <c r="C315" s="5" t="s">
        <v>416</v>
      </c>
      <c r="D315" s="5">
        <v>102567</v>
      </c>
      <c r="E315" s="5" t="s">
        <v>779</v>
      </c>
      <c r="F315" s="5">
        <v>5954</v>
      </c>
      <c r="G315" s="7">
        <v>1</v>
      </c>
      <c r="H315" s="7">
        <f t="shared" ref="H315:H318" si="28">G315*28</f>
        <v>28</v>
      </c>
      <c r="I315" s="12">
        <v>39</v>
      </c>
      <c r="J315" s="12">
        <f t="shared" si="25"/>
        <v>11</v>
      </c>
      <c r="K315" s="13">
        <f>VLOOKUP(D315,门店!A:I,9,0)</f>
        <v>1.10714285714286</v>
      </c>
      <c r="L315" s="16">
        <f>J315*0.5</f>
        <v>5.5</v>
      </c>
      <c r="M315" s="17"/>
      <c r="N315" s="15">
        <f t="shared" si="27"/>
        <v>1.39285714285714</v>
      </c>
      <c r="O315" s="7"/>
    </row>
    <row r="316" customFormat="1" ht="18" customHeight="1" spans="1:15">
      <c r="A316" s="5">
        <v>322</v>
      </c>
      <c r="B316" s="5" t="s">
        <v>20</v>
      </c>
      <c r="C316" s="5" t="s">
        <v>416</v>
      </c>
      <c r="D316" s="5">
        <v>102567</v>
      </c>
      <c r="E316" s="5" t="s">
        <v>780</v>
      </c>
      <c r="F316" s="5">
        <v>11458</v>
      </c>
      <c r="G316" s="7">
        <v>1</v>
      </c>
      <c r="H316" s="7">
        <f t="shared" si="28"/>
        <v>28</v>
      </c>
      <c r="I316" s="12">
        <v>24</v>
      </c>
      <c r="J316" s="12">
        <f>I316-H316</f>
        <v>-4</v>
      </c>
      <c r="K316" s="13">
        <f>VLOOKUP(D316,门店!A:I,9,0)</f>
        <v>1.10714285714286</v>
      </c>
      <c r="L316" s="12"/>
      <c r="M316" s="14"/>
      <c r="N316" s="15">
        <f>I316/H316</f>
        <v>0.857142857142857</v>
      </c>
      <c r="O316" s="7"/>
    </row>
    <row r="317" customFormat="1" ht="18" customHeight="1" spans="1:15">
      <c r="A317" s="5">
        <v>323</v>
      </c>
      <c r="B317" s="5" t="s">
        <v>20</v>
      </c>
      <c r="C317" s="5" t="s">
        <v>419</v>
      </c>
      <c r="D317" s="5">
        <v>108656</v>
      </c>
      <c r="E317" s="5" t="s">
        <v>781</v>
      </c>
      <c r="F317" s="5">
        <v>8489</v>
      </c>
      <c r="G317" s="7">
        <v>2</v>
      </c>
      <c r="H317" s="7">
        <f t="shared" si="28"/>
        <v>56</v>
      </c>
      <c r="I317" s="12">
        <v>57</v>
      </c>
      <c r="J317" s="12">
        <f>I317-H317</f>
        <v>1</v>
      </c>
      <c r="K317" s="13">
        <f>VLOOKUP(D317,门店!A:I,9,0)</f>
        <v>1.60714285714286</v>
      </c>
      <c r="L317" s="16">
        <f>J317*0.5</f>
        <v>0.5</v>
      </c>
      <c r="M317" s="17"/>
      <c r="N317" s="15">
        <f>I317/H317</f>
        <v>1.01785714285714</v>
      </c>
      <c r="O317" s="7"/>
    </row>
    <row r="318" customFormat="1" ht="18" customHeight="1" spans="1:15">
      <c r="A318" s="5">
        <v>324</v>
      </c>
      <c r="B318" s="5" t="s">
        <v>20</v>
      </c>
      <c r="C318" s="5" t="s">
        <v>419</v>
      </c>
      <c r="D318" s="5">
        <v>108656</v>
      </c>
      <c r="E318" s="5" t="s">
        <v>782</v>
      </c>
      <c r="F318" s="5">
        <v>4330</v>
      </c>
      <c r="G318" s="7">
        <v>2</v>
      </c>
      <c r="H318" s="7">
        <f t="shared" si="28"/>
        <v>56</v>
      </c>
      <c r="I318" s="12">
        <v>91</v>
      </c>
      <c r="J318" s="12">
        <f>I318-H318</f>
        <v>35</v>
      </c>
      <c r="K318" s="13">
        <f>VLOOKUP(D318,门店!A:I,9,0)</f>
        <v>1.60714285714286</v>
      </c>
      <c r="L318" s="16">
        <f>J318*0.5</f>
        <v>17.5</v>
      </c>
      <c r="M318" s="17"/>
      <c r="N318" s="15">
        <f>I318/H318</f>
        <v>1.625</v>
      </c>
      <c r="O318" s="7"/>
    </row>
    <row r="319" spans="11:13">
      <c r="K319" s="13" t="e">
        <f>VLOOKUP(D319,门店!A:I,9,0)</f>
        <v>#N/A</v>
      </c>
      <c r="L319" s="25">
        <f>SUM(L2:L318)</f>
        <v>935</v>
      </c>
      <c r="M319" s="25">
        <f>SUM(M2:M318)</f>
        <v>-3286.5</v>
      </c>
    </row>
    <row r="340" customFormat="1" spans="7:14">
      <c r="G340" t="s">
        <v>783</v>
      </c>
      <c r="N340" s="2"/>
    </row>
  </sheetData>
  <autoFilter xmlns:etc="http://www.wps.cn/officeDocument/2017/etCustomData" ref="A1:O319" etc:filterBottomFollowUsedRange="0">
    <extLst/>
  </autoFilter>
  <conditionalFormatting sqref="E168">
    <cfRule type="expression" dxfId="0" priority="4">
      <formula>IF(#REF!="执业药师",1,0)=1</formula>
    </cfRule>
    <cfRule type="expression" dxfId="0" priority="3">
      <formula>IF(#REF!="执业中药师",1,0)=1</formula>
    </cfRule>
    <cfRule type="duplicateValues" dxfId="1" priority="2"/>
    <cfRule type="expression" dxfId="2" priority="1">
      <formula>IF(#REF!="实习生",1,0)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分人员完成进度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2025-03-05T10:33:28Z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E62C685F009E470DBFCEBE402E5BF2F8_13</vt:lpwstr>
  </property>
  <property fmtid="{D5CDD505-2E9C-101B-9397-08002B2CF9AE}" pid="3" name="KSOProductBuildVer">
    <vt:lpwstr>2052-12.1.0.20305</vt:lpwstr>
  </property>
</Properties>
</file>