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O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引流品种毛利扣除及降价品种毛利补回（可以为0）</t>
        </r>
      </text>
    </comment>
  </commentList>
</comments>
</file>

<file path=xl/sharedStrings.xml><?xml version="1.0" encoding="utf-8"?>
<sst xmlns="http://schemas.openxmlformats.org/spreadsheetml/2006/main" count="311" uniqueCount="175">
  <si>
    <t>序号</t>
  </si>
  <si>
    <t>门店ID</t>
  </si>
  <si>
    <t>门店</t>
  </si>
  <si>
    <t>片区</t>
  </si>
  <si>
    <t>销售额任务</t>
  </si>
  <si>
    <t>毛利额任务</t>
  </si>
  <si>
    <t>笔数任务</t>
  </si>
  <si>
    <t>毛利率任务</t>
  </si>
  <si>
    <t>日均销售额任务</t>
  </si>
  <si>
    <t>日均毛利额任务</t>
  </si>
  <si>
    <t>日均笔数任务</t>
  </si>
  <si>
    <t>原总销售</t>
  </si>
  <si>
    <t>引流品种销售</t>
  </si>
  <si>
    <t>11月实际总销售</t>
  </si>
  <si>
    <t>负毛利：引流品种</t>
  </si>
  <si>
    <t>11月毛利（原）</t>
  </si>
  <si>
    <t>11月实际毛利额</t>
  </si>
  <si>
    <t>引流笔数</t>
  </si>
  <si>
    <t>原笔数</t>
  </si>
  <si>
    <t>11月实际笔数</t>
  </si>
  <si>
    <t>11月 实际总销售</t>
  </si>
  <si>
    <t>11月 实际总毛利额</t>
  </si>
  <si>
    <t>11月 实际总笔数</t>
  </si>
  <si>
    <t>11月基础任务完成率</t>
  </si>
  <si>
    <t>11月基础毛利额任务完成率</t>
  </si>
  <si>
    <t>四川太极兴义镇万兴路药店</t>
  </si>
  <si>
    <t>新津片区</t>
  </si>
  <si>
    <t>四川太极五津西路药店</t>
  </si>
  <si>
    <t>四川太极新津邓双镇岷江店</t>
  </si>
  <si>
    <t>四川太极双流县西航港街道锦华路一段药店</t>
  </si>
  <si>
    <t>四川太极双流区东升街道三强西路药店</t>
  </si>
  <si>
    <t>四川太极新津县五津镇武阳西路药店</t>
  </si>
  <si>
    <t>四川太极新津县五津镇五津西路二药房</t>
  </si>
  <si>
    <t>四川太极西部店</t>
  </si>
  <si>
    <t>西门片区</t>
  </si>
  <si>
    <t>四川太极沙河源药店</t>
  </si>
  <si>
    <t>四川太极光华药店</t>
  </si>
  <si>
    <t>四川太极清江东路药店</t>
  </si>
  <si>
    <t>四川太极枣子巷药店</t>
  </si>
  <si>
    <t>四川太极光华村街药店</t>
  </si>
  <si>
    <t>四川太极土龙路药店</t>
  </si>
  <si>
    <t>四川太极金丝街药店</t>
  </si>
  <si>
    <t>四川太极武侯区顺和街店</t>
  </si>
  <si>
    <t>四川太极青羊区北东街店</t>
  </si>
  <si>
    <t>四川太极郫县郫筒镇东大街药店</t>
  </si>
  <si>
    <t>四川太极青羊区十二桥药店</t>
  </si>
  <si>
    <t>四川太极金牛区交大路第三药店</t>
  </si>
  <si>
    <t>四川太极金牛区黄苑东街药店</t>
  </si>
  <si>
    <t>四川太极金牛区金沙路药店</t>
  </si>
  <si>
    <t>四川太极郫县郫筒镇一环路东南段药店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</si>
  <si>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</si>
  <si>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</si>
  <si>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</si>
  <si>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</si>
  <si>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四川太极金牛区蜀汉路药店</t>
  </si>
  <si>
    <t>四川太极武侯区大悦路药店</t>
  </si>
  <si>
    <t>四川太极金牛区银沙路药店</t>
  </si>
  <si>
    <t>四川太极金牛区花照壁药店</t>
  </si>
  <si>
    <t>四川太极金牛区五福桥东路药店</t>
  </si>
  <si>
    <t>四川太极大药房连锁有限公司成都高新区尚锦路药店</t>
  </si>
  <si>
    <t>四川太极金牛区花照壁中横街药店</t>
  </si>
  <si>
    <t>四川太极金牛区沙湾东一路药店</t>
  </si>
  <si>
    <t>四川太极大药房连锁有限公司青羊区文和路药店</t>
  </si>
  <si>
    <t>四川太极邛崃市羊安镇永康大道药店</t>
  </si>
  <si>
    <t>城郊一片</t>
  </si>
  <si>
    <t>四川太极大邑县新场镇文昌街药店</t>
  </si>
  <si>
    <t>四川太极大邑县安仁镇千禧街药店</t>
  </si>
  <si>
    <t>四川太极大邑县晋原镇子龙路店</t>
  </si>
  <si>
    <t>四川太极大邑县晋源镇东壕沟段药店</t>
  </si>
  <si>
    <t>四川太极大邑县晋原镇通达东路五段药店</t>
  </si>
  <si>
    <t>四川太极邛崃市临邛镇洪川小区药店</t>
  </si>
  <si>
    <t>四川太极大邑县沙渠镇方圆路药店</t>
  </si>
  <si>
    <t>四川太极大邑县晋原镇东街药店</t>
  </si>
  <si>
    <t>四川太极大邑县晋原镇内蒙古大道桃源药店</t>
  </si>
  <si>
    <t>四川太极邛崃中心药店</t>
  </si>
  <si>
    <t>四川太极都江堰聚源镇药店</t>
  </si>
  <si>
    <t>四川太极都江堰幸福镇翔凤路药店</t>
  </si>
  <si>
    <t>四川太极都江堰市蒲阳镇堰问道西路药店</t>
  </si>
  <si>
    <t>四川太极都江堰市蒲阳路药店</t>
  </si>
  <si>
    <t>四川太极都江堰奎光路中段药店</t>
  </si>
  <si>
    <t>四川太极都江堰景中路店</t>
  </si>
  <si>
    <t>四川太极邛崃市临邛镇翠荫街药店</t>
  </si>
  <si>
    <t>四川太极大邑县晋原镇潘家街药店</t>
  </si>
  <si>
    <t>四川太极大邑县晋原镇北街药店</t>
  </si>
  <si>
    <t>四川太极都江堰市永丰街道宝莲路药店</t>
  </si>
  <si>
    <t>四川太极邛崃市文君街道杏林路药店</t>
  </si>
  <si>
    <t>四川太极大邑晋原街道金巷西街药店</t>
  </si>
  <si>
    <t>四川太极大邑县观音阁街西段店</t>
  </si>
  <si>
    <t>四川太极大邑县晋原街道蜀望路药店</t>
  </si>
  <si>
    <t>四川太极大邑县青霞街道元通路南段药店</t>
  </si>
  <si>
    <t>四川太极大药房连锁有限公司成都高新区泰和二街三药店</t>
  </si>
  <si>
    <t>南门片区</t>
  </si>
  <si>
    <t>四川太极高新区锦城大道药店</t>
  </si>
  <si>
    <t>四川太极大药房连锁有限公司成都高新区吉瑞三路二药房</t>
  </si>
  <si>
    <t>四川太极大药房连锁有限公司成都高新区天久南巷药店</t>
  </si>
  <si>
    <t>四川太极青羊区大石西路药店</t>
  </si>
  <si>
    <t>四川太极成华区万宇路药店</t>
  </si>
  <si>
    <t>四川太极高新区大源北街药店</t>
  </si>
  <si>
    <t>四川太极新园大道药店</t>
  </si>
  <si>
    <t>四川太极大药房连锁有限公司成都高新区成汉南路药店</t>
  </si>
  <si>
    <t>四川太极锦江区榕声路店</t>
  </si>
  <si>
    <t>四川太极新乐中街药店</t>
  </si>
  <si>
    <t>四川太极成华区万科路药店</t>
  </si>
  <si>
    <t>四川太极锦江区柳翠路药店</t>
  </si>
  <si>
    <t>四川太极温江店</t>
  </si>
  <si>
    <t>四川太极温江区公平街道江安路药店</t>
  </si>
  <si>
    <t>四川太极成华区金马河路药店</t>
  </si>
  <si>
    <t>四川太极武侯区大华街药店</t>
  </si>
  <si>
    <t>四川太极高新区中和大道药店</t>
  </si>
  <si>
    <t>四川太极高新区新下街药店</t>
  </si>
  <si>
    <t>四川太极青羊区蜀辉路药店</t>
  </si>
  <si>
    <t>四川太极高新区中和公济桥路药店</t>
  </si>
  <si>
    <t>四川太极青羊区蜀鑫路药店</t>
  </si>
  <si>
    <t>四川太极青羊区光华西一路药店</t>
  </si>
  <si>
    <t>四川太极青羊区光华北五路药店</t>
  </si>
  <si>
    <t>四川太极高新区天顺路药店</t>
  </si>
  <si>
    <t>四川太极高新区泰和二街药店</t>
  </si>
  <si>
    <t>四川太极青羊区金祥路药店</t>
  </si>
  <si>
    <t>四川太极青羊区蜀源路药店</t>
  </si>
  <si>
    <t>雅安市太极智慧云医药科技有限公司</t>
  </si>
  <si>
    <t>四川太极大药房连锁有限公司剑南大道药店</t>
  </si>
  <si>
    <t>四川太极旗舰店</t>
  </si>
  <si>
    <t>旗舰片区</t>
  </si>
  <si>
    <t>四川太极红星店</t>
  </si>
  <si>
    <t>四川太极浆洗街药店</t>
  </si>
  <si>
    <t>四川太极锦江区庆云南街药店</t>
  </si>
  <si>
    <t>四川太极武侯区科华街药店</t>
  </si>
  <si>
    <t>四川太极青羊区童子街药店</t>
  </si>
  <si>
    <t>四川太极高新区紫薇东路药店</t>
  </si>
  <si>
    <t>四川太极锦江区梨花街药店</t>
  </si>
  <si>
    <t>四川太极成都高新区元华二巷药店</t>
  </si>
  <si>
    <t>四川太极武侯区丝竹路药店</t>
  </si>
  <si>
    <t>四川太极大药房连锁有限公司成华区建业路药店</t>
  </si>
  <si>
    <t>四川太极武侯区倪家桥路药店</t>
  </si>
  <si>
    <t>四川太极青羊区青龙街药店</t>
  </si>
  <si>
    <t>四川太极锦江区宏济中路药店</t>
  </si>
  <si>
    <t>四川太极武侯区科华北路药店</t>
  </si>
  <si>
    <t>四川太极武侯区长寿路药店</t>
  </si>
  <si>
    <t>四川太极大药房连锁有限公司武侯区高攀西巷药店</t>
  </si>
  <si>
    <t>四川太极大药房连锁有限公司成都高新区肖家河正街药店</t>
  </si>
  <si>
    <t>四川太极双林路药店</t>
  </si>
  <si>
    <t>东门片区</t>
  </si>
  <si>
    <t>四川太极通盈街药店</t>
  </si>
  <si>
    <t>四川太极成华杉板桥南一路店</t>
  </si>
  <si>
    <t>四川太极成华区崔家店路药店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</si>
  <si>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</si>
  <si>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</si>
  <si>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</si>
  <si>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四川太极锦江区水杉街药店</t>
  </si>
  <si>
    <t>四川太极新都区马超东路店</t>
  </si>
  <si>
    <t>四川太极成华区华泰路药店</t>
  </si>
  <si>
    <t>四川太极锦江区观音桥街药店</t>
  </si>
  <si>
    <t>四川太极新都区新繁镇繁江北路药店</t>
  </si>
  <si>
    <t>四川太极成华区华康路药店</t>
  </si>
  <si>
    <t>四川太极锦江区劼人路药店</t>
  </si>
  <si>
    <t>四川太极成华区西林一街药店</t>
  </si>
  <si>
    <t>四川太极新都区新都街道万和北路药店</t>
  </si>
  <si>
    <t>四川太极成华区东昌路一药店</t>
  </si>
  <si>
    <t>四川太极成华区培华东路药店</t>
  </si>
  <si>
    <t>四川太极锦江区静沙南路药店</t>
  </si>
  <si>
    <t>四川太极成华区水碾河路药店</t>
  </si>
  <si>
    <t>四川太极成华区驷马桥三路药店</t>
  </si>
  <si>
    <t>四川太极彭州市致和镇南三环路药店</t>
  </si>
  <si>
    <t>四川太极成华区华泰路二药店</t>
  </si>
  <si>
    <t>四川太极新都区斑竹园街道医贸大道药店</t>
  </si>
  <si>
    <t>四川太极大药房连锁有限公司锦江区大田坎街药店</t>
  </si>
  <si>
    <t>四川太极大药房连锁有限公司新都区大丰街道华美东街药店</t>
  </si>
  <si>
    <t>四川太极崇州中心店</t>
  </si>
  <si>
    <t>崇州片区</t>
  </si>
  <si>
    <t>四川太极怀远店</t>
  </si>
  <si>
    <t>四川太极三江店</t>
  </si>
  <si>
    <t>四川太极金带街药店</t>
  </si>
  <si>
    <t>四川太极大药房连锁有限公司崇州市崇阳镇尚贤坊街药店</t>
  </si>
  <si>
    <t xml:space="preserve">四川太极崇州市崇阳镇永康东路药店 </t>
  </si>
  <si>
    <t>四川太极崇州市崇阳镇蜀州中路药店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</si>
</sst>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49" applyNumberFormat="1" applyFont="1" applyFill="1" applyBorder="1" applyAlignment="1">
      <alignment horizontal="center" vertical="center" wrapText="1"/>
    </xf>
    <xf numFmtId="9" fontId="6" fillId="2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\&#38376;&#24215;&#31867;&#22411;\2024&#24180;11&#26376;&#38376;&#24215;&#31867;&#224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116&#26597;&#35810;&#26102;&#38388;&#27573;&#20998;&#38376;&#24215;&#38144;&#21806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类型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销售笔数</v>
          </cell>
          <cell r="H2" t="str">
            <v>平均客单价</v>
          </cell>
          <cell r="I2" t="str">
            <v>收入</v>
          </cell>
          <cell r="J2" t="str">
            <v>毛利</v>
          </cell>
          <cell r="K2" t="str">
            <v>毛利率</v>
          </cell>
          <cell r="L2" t="str">
            <v>11月特药笔数</v>
          </cell>
          <cell r="M2" t="str">
            <v>11月特药销售</v>
          </cell>
          <cell r="N2" t="str">
            <v>11月特药毛利额</v>
          </cell>
          <cell r="O2" t="str">
            <v>11月引流下账笔数</v>
          </cell>
          <cell r="P2" t="str">
            <v>11月引流下账金额</v>
          </cell>
          <cell r="Q2" t="str">
            <v>11月引流下账毛利额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  <cell r="F3" t="str">
            <v>谭勤娟</v>
          </cell>
          <cell r="G3">
            <v>7481</v>
          </cell>
          <cell r="H3">
            <v>287.19</v>
          </cell>
          <cell r="I3">
            <v>2148469.3</v>
          </cell>
          <cell r="J3">
            <v>309269.89</v>
          </cell>
          <cell r="K3" t="str">
            <v>14.39%</v>
          </cell>
          <cell r="L3">
            <v>502</v>
          </cell>
          <cell r="M3">
            <v>1295892.28</v>
          </cell>
          <cell r="N3">
            <v>12647.8099999999</v>
          </cell>
          <cell r="O3">
            <v>66</v>
          </cell>
          <cell r="P3">
            <v>12936</v>
          </cell>
          <cell r="Q3">
            <v>-6635.57999999999</v>
          </cell>
        </row>
        <row r="4">
          <cell r="C4">
            <v>2573</v>
          </cell>
          <cell r="D4" t="str">
            <v>四川太极大药房连锁有限公司青羊区十二桥路药店</v>
          </cell>
          <cell r="E4" t="str">
            <v>西门片区</v>
          </cell>
          <cell r="F4" t="str">
            <v>刘琴英</v>
          </cell>
          <cell r="G4">
            <v>4292</v>
          </cell>
          <cell r="H4">
            <v>126.1</v>
          </cell>
          <cell r="I4">
            <v>541221.23</v>
          </cell>
          <cell r="J4">
            <v>139229.16</v>
          </cell>
          <cell r="K4" t="str">
            <v>25.72%</v>
          </cell>
        </row>
        <row r="5">
          <cell r="C5">
            <v>2834</v>
          </cell>
          <cell r="D5" t="str">
            <v>四川太极大药房连锁有限公司武侯区浆洗街药店</v>
          </cell>
          <cell r="E5" t="str">
            <v>旗舰片区</v>
          </cell>
          <cell r="F5" t="str">
            <v>谭勤娟</v>
          </cell>
          <cell r="G5">
            <v>4794</v>
          </cell>
          <cell r="H5">
            <v>111.21</v>
          </cell>
          <cell r="I5">
            <v>533155.57</v>
          </cell>
          <cell r="J5">
            <v>163720.93</v>
          </cell>
          <cell r="K5" t="str">
            <v>30.7%</v>
          </cell>
          <cell r="L5">
            <v>1</v>
          </cell>
          <cell r="M5">
            <v>301.6</v>
          </cell>
          <cell r="N5">
            <v>6.1</v>
          </cell>
        </row>
        <row r="6">
          <cell r="C6">
            <v>2738</v>
          </cell>
          <cell r="D6" t="str">
            <v>四川太极大药房连锁有限公司成都高新区成汉南路药店</v>
          </cell>
          <cell r="E6" t="str">
            <v>南门片区</v>
          </cell>
          <cell r="F6" t="str">
            <v>陈冰雪</v>
          </cell>
          <cell r="G6">
            <v>4494</v>
          </cell>
          <cell r="H6">
            <v>110.81</v>
          </cell>
          <cell r="I6">
            <v>497961.88</v>
          </cell>
          <cell r="J6">
            <v>166156.26</v>
          </cell>
          <cell r="K6" t="str">
            <v>33.36%</v>
          </cell>
        </row>
        <row r="7">
          <cell r="C7">
            <v>114685</v>
          </cell>
          <cell r="D7" t="str">
            <v>四川太极大药房连锁有限公司青羊区青龙街药店</v>
          </cell>
          <cell r="E7" t="str">
            <v>旗舰片区</v>
          </cell>
          <cell r="F7" t="str">
            <v>谭勤娟</v>
          </cell>
          <cell r="G7">
            <v>3783</v>
          </cell>
          <cell r="H7">
            <v>105.83</v>
          </cell>
          <cell r="I7">
            <v>400370.67</v>
          </cell>
          <cell r="J7">
            <v>114629.29</v>
          </cell>
          <cell r="K7" t="str">
            <v>28.63%</v>
          </cell>
        </row>
        <row r="8">
          <cell r="C8">
            <v>2559</v>
          </cell>
          <cell r="D8" t="str">
            <v>四川太极大药房连锁有限公司青羊区光华药店</v>
          </cell>
          <cell r="E8" t="str">
            <v>西门片区</v>
          </cell>
          <cell r="F8" t="str">
            <v>刘琴英</v>
          </cell>
          <cell r="G8">
            <v>2879</v>
          </cell>
          <cell r="H8">
            <v>138.36</v>
          </cell>
          <cell r="I8">
            <v>398349.95</v>
          </cell>
          <cell r="J8">
            <v>127249.14</v>
          </cell>
          <cell r="K8" t="str">
            <v>31.94%</v>
          </cell>
        </row>
        <row r="9">
          <cell r="C9">
            <v>2791</v>
          </cell>
          <cell r="D9" t="str">
            <v>四川太极大药房连锁有限公司锦江区庆云南街药店</v>
          </cell>
          <cell r="E9" t="str">
            <v>旗舰片区</v>
          </cell>
          <cell r="F9" t="str">
            <v>谭勤娟</v>
          </cell>
          <cell r="G9">
            <v>3278</v>
          </cell>
          <cell r="H9">
            <v>119.04</v>
          </cell>
          <cell r="I9">
            <v>390206.02</v>
          </cell>
          <cell r="J9">
            <v>75596.05</v>
          </cell>
          <cell r="K9" t="str">
            <v>19.37%</v>
          </cell>
          <cell r="L9">
            <v>4</v>
          </cell>
          <cell r="M9">
            <v>2637.6</v>
          </cell>
          <cell r="N9">
            <v>53.52</v>
          </cell>
          <cell r="O9">
            <v>45</v>
          </cell>
          <cell r="P9">
            <v>9606</v>
          </cell>
          <cell r="Q9">
            <v>-5070.57</v>
          </cell>
        </row>
        <row r="10">
          <cell r="C10">
            <v>2113</v>
          </cell>
          <cell r="D10" t="str">
            <v>四川太极大药房连锁有限公司高新区锦城大道药店</v>
          </cell>
          <cell r="E10" t="str">
            <v>南门片区</v>
          </cell>
          <cell r="F10" t="str">
            <v>陈冰雪</v>
          </cell>
          <cell r="G10">
            <v>3276</v>
          </cell>
          <cell r="H10">
            <v>106.21</v>
          </cell>
          <cell r="I10">
            <v>347951.39</v>
          </cell>
          <cell r="J10">
            <v>82573.23</v>
          </cell>
          <cell r="K10" t="str">
            <v>23.73%</v>
          </cell>
        </row>
        <row r="10">
          <cell r="O10">
            <v>94</v>
          </cell>
          <cell r="P10">
            <v>20718</v>
          </cell>
          <cell r="Q10">
            <v>-10947.06</v>
          </cell>
        </row>
        <row r="11">
          <cell r="C11">
            <v>2881</v>
          </cell>
          <cell r="D11" t="str">
            <v>四川太极大药房连锁有限公司邛崃市中心药店</v>
          </cell>
          <cell r="E11" t="str">
            <v>城郊一片</v>
          </cell>
          <cell r="F11" t="str">
            <v>郑红艳</v>
          </cell>
          <cell r="G11">
            <v>3955</v>
          </cell>
          <cell r="H11">
            <v>76.66</v>
          </cell>
          <cell r="I11">
            <v>303208.74</v>
          </cell>
          <cell r="J11">
            <v>106271.36</v>
          </cell>
          <cell r="K11" t="str">
            <v>35.04%</v>
          </cell>
        </row>
        <row r="12">
          <cell r="C12">
            <v>2729</v>
          </cell>
          <cell r="D12" t="str">
            <v>四川太极大药房连锁有限公司高新区新园大道药店</v>
          </cell>
          <cell r="E12" t="str">
            <v>南门片区</v>
          </cell>
          <cell r="F12" t="str">
            <v>陈冰雪</v>
          </cell>
          <cell r="G12">
            <v>4178</v>
          </cell>
          <cell r="H12">
            <v>67.35</v>
          </cell>
          <cell r="I12">
            <v>281397.14</v>
          </cell>
          <cell r="J12">
            <v>86003.47</v>
          </cell>
          <cell r="K12" t="str">
            <v>30.56%</v>
          </cell>
        </row>
        <row r="13">
          <cell r="C13">
            <v>103198</v>
          </cell>
          <cell r="D13" t="str">
            <v>四川太极大药房连锁有限公司青羊区贝森北路药店</v>
          </cell>
          <cell r="E13" t="str">
            <v>西门片区</v>
          </cell>
          <cell r="F13" t="str">
            <v>刘琴英</v>
          </cell>
          <cell r="G13">
            <v>3676</v>
          </cell>
          <cell r="H13">
            <v>74.99</v>
          </cell>
          <cell r="I13">
            <v>275679.52</v>
          </cell>
          <cell r="J13">
            <v>80937.78</v>
          </cell>
          <cell r="K13" t="str">
            <v>29.35%</v>
          </cell>
        </row>
        <row r="14">
          <cell r="C14">
            <v>2527</v>
          </cell>
          <cell r="D14" t="str">
            <v>四川太极大药房连锁有限公司青羊区光华村街药店</v>
          </cell>
          <cell r="E14" t="str">
            <v>西门片区</v>
          </cell>
          <cell r="F14" t="str">
            <v>刘琴英</v>
          </cell>
          <cell r="G14">
            <v>2700</v>
          </cell>
          <cell r="H14">
            <v>104.07</v>
          </cell>
          <cell r="I14">
            <v>280997.69</v>
          </cell>
          <cell r="J14">
            <v>85530.29</v>
          </cell>
          <cell r="K14" t="str">
            <v>30.43%</v>
          </cell>
        </row>
        <row r="14">
          <cell r="O14">
            <v>42</v>
          </cell>
          <cell r="P14">
            <v>10836</v>
          </cell>
          <cell r="Q14">
            <v>-5977.44</v>
          </cell>
        </row>
        <row r="15">
          <cell r="C15">
            <v>111219</v>
          </cell>
          <cell r="D15" t="str">
            <v>四川太极大药房连锁有限公司金牛区花照壁药店</v>
          </cell>
          <cell r="E15" t="str">
            <v>西门片区</v>
          </cell>
          <cell r="F15" t="str">
            <v>刘琴英</v>
          </cell>
          <cell r="G15">
            <v>4339</v>
          </cell>
          <cell r="H15">
            <v>62.38</v>
          </cell>
          <cell r="I15">
            <v>270666.23</v>
          </cell>
          <cell r="J15">
            <v>76294.05</v>
          </cell>
          <cell r="K15" t="str">
            <v>28.18%</v>
          </cell>
        </row>
        <row r="15">
          <cell r="O15">
            <v>55</v>
          </cell>
          <cell r="P15">
            <v>13674</v>
          </cell>
          <cell r="Q15">
            <v>-7542.96</v>
          </cell>
        </row>
        <row r="16">
          <cell r="C16">
            <v>2797</v>
          </cell>
          <cell r="D16" t="str">
            <v>四川太极大药房连锁有限公司成华区杉板桥南一路药店</v>
          </cell>
          <cell r="E16" t="str">
            <v>东门片区</v>
          </cell>
          <cell r="F16" t="str">
            <v>毛静静</v>
          </cell>
          <cell r="G16">
            <v>2766</v>
          </cell>
          <cell r="H16">
            <v>94.05</v>
          </cell>
          <cell r="I16">
            <v>260131.58</v>
          </cell>
          <cell r="J16">
            <v>72350.38</v>
          </cell>
          <cell r="K16" t="str">
            <v>27.81%</v>
          </cell>
        </row>
        <row r="16">
          <cell r="O16">
            <v>24</v>
          </cell>
          <cell r="P16">
            <v>5934</v>
          </cell>
          <cell r="Q16">
            <v>-3272.03</v>
          </cell>
        </row>
        <row r="17">
          <cell r="C17">
            <v>2741</v>
          </cell>
          <cell r="D17" t="str">
            <v>四川太极大药房连锁有限公司锦江区榕声路药店</v>
          </cell>
          <cell r="E17" t="str">
            <v>南门片区</v>
          </cell>
          <cell r="F17" t="str">
            <v>陈冰雪</v>
          </cell>
          <cell r="G17">
            <v>4698</v>
          </cell>
          <cell r="H17">
            <v>52.62</v>
          </cell>
          <cell r="I17">
            <v>247223.17</v>
          </cell>
          <cell r="J17">
            <v>86742.91</v>
          </cell>
          <cell r="K17" t="str">
            <v>35.08%</v>
          </cell>
        </row>
        <row r="18">
          <cell r="C18">
            <v>2877</v>
          </cell>
          <cell r="D18" t="str">
            <v>四川太极大药房连锁有限公司新津县五津镇五津西路药店</v>
          </cell>
          <cell r="E18" t="str">
            <v>新津片</v>
          </cell>
          <cell r="F18" t="str">
            <v>王燕丽</v>
          </cell>
          <cell r="G18">
            <v>2147</v>
          </cell>
          <cell r="H18">
            <v>112.77</v>
          </cell>
          <cell r="I18">
            <v>242125.6</v>
          </cell>
          <cell r="J18">
            <v>69654.25</v>
          </cell>
          <cell r="K18" t="str">
            <v>28.76%</v>
          </cell>
        </row>
        <row r="19">
          <cell r="C19">
            <v>2755</v>
          </cell>
          <cell r="D19" t="str">
            <v>四川太极大药房连锁有限公司成华区万科路药店</v>
          </cell>
          <cell r="E19" t="str">
            <v>南门片区</v>
          </cell>
          <cell r="F19" t="str">
            <v>陈冰雪</v>
          </cell>
          <cell r="G19">
            <v>2829</v>
          </cell>
          <cell r="H19">
            <v>88.44</v>
          </cell>
          <cell r="I19">
            <v>250210.23</v>
          </cell>
          <cell r="J19">
            <v>75384.16</v>
          </cell>
          <cell r="K19" t="str">
            <v>30.12%</v>
          </cell>
        </row>
        <row r="19">
          <cell r="O19">
            <v>62</v>
          </cell>
          <cell r="P19">
            <v>11496</v>
          </cell>
          <cell r="Q19">
            <v>-6014.93999999999</v>
          </cell>
        </row>
        <row r="20">
          <cell r="C20">
            <v>2876</v>
          </cell>
          <cell r="D20" t="str">
            <v>四川太极大药房连锁有限公司新津县邓双镇飞雪路药店</v>
          </cell>
          <cell r="E20" t="str">
            <v>新津片</v>
          </cell>
          <cell r="F20" t="str">
            <v>王燕丽</v>
          </cell>
          <cell r="G20">
            <v>2829</v>
          </cell>
          <cell r="H20">
            <v>83.92</v>
          </cell>
          <cell r="I20">
            <v>237413.54</v>
          </cell>
          <cell r="J20">
            <v>79833.55</v>
          </cell>
          <cell r="K20" t="str">
            <v>33.62%</v>
          </cell>
        </row>
        <row r="21">
          <cell r="C21">
            <v>106066</v>
          </cell>
          <cell r="D21" t="str">
            <v>四川太极大药房连锁有限公司锦江区梨花街药店</v>
          </cell>
          <cell r="E21" t="str">
            <v>旗舰片区</v>
          </cell>
          <cell r="F21" t="str">
            <v>谭勤娟</v>
          </cell>
          <cell r="G21">
            <v>4079</v>
          </cell>
          <cell r="H21">
            <v>57.93</v>
          </cell>
          <cell r="I21">
            <v>236302.6</v>
          </cell>
          <cell r="J21">
            <v>89422.1</v>
          </cell>
          <cell r="K21" t="str">
            <v>37.84%</v>
          </cell>
        </row>
        <row r="22">
          <cell r="C22">
            <v>2526</v>
          </cell>
          <cell r="D22" t="str">
            <v>四川太极大药房连锁有限公司新都区新繁镇繁江北路药店</v>
          </cell>
          <cell r="E22" t="str">
            <v>东门片区</v>
          </cell>
          <cell r="F22" t="str">
            <v>毛静静</v>
          </cell>
          <cell r="G22">
            <v>2726</v>
          </cell>
          <cell r="H22">
            <v>81.17</v>
          </cell>
          <cell r="I22">
            <v>221281.52</v>
          </cell>
          <cell r="J22">
            <v>79015.59</v>
          </cell>
          <cell r="K22" t="str">
            <v>35.7%</v>
          </cell>
        </row>
        <row r="23">
          <cell r="C23">
            <v>117491</v>
          </cell>
          <cell r="D23" t="str">
            <v>四川太极大药房连锁有限公司金牛区花照壁中横街药店</v>
          </cell>
          <cell r="E23" t="str">
            <v>西门片区</v>
          </cell>
          <cell r="F23" t="str">
            <v>刘琴英</v>
          </cell>
          <cell r="G23">
            <v>2209</v>
          </cell>
          <cell r="H23">
            <v>96.44</v>
          </cell>
          <cell r="I23">
            <v>213031.76</v>
          </cell>
          <cell r="J23">
            <v>53188.08</v>
          </cell>
          <cell r="K23" t="str">
            <v>24.96%</v>
          </cell>
        </row>
        <row r="24">
          <cell r="C24">
            <v>2875</v>
          </cell>
          <cell r="D24" t="str">
            <v>四川太极大药房连锁有限公司大邑县晋原街道内蒙古大道桃源药店</v>
          </cell>
          <cell r="E24" t="str">
            <v>城郊一片</v>
          </cell>
          <cell r="F24" t="str">
            <v>郑红艳</v>
          </cell>
          <cell r="G24">
            <v>4478</v>
          </cell>
          <cell r="H24">
            <v>47.55</v>
          </cell>
          <cell r="I24">
            <v>212911.12</v>
          </cell>
          <cell r="J24">
            <v>56920.29</v>
          </cell>
          <cell r="K24" t="str">
            <v>26.73%</v>
          </cell>
        </row>
        <row r="25">
          <cell r="C25">
            <v>106399</v>
          </cell>
          <cell r="D25" t="str">
            <v>四川太极大药房连锁有限公司青羊区蜀辉路药店</v>
          </cell>
          <cell r="E25" t="str">
            <v>南门片区</v>
          </cell>
          <cell r="F25" t="str">
            <v>陈冰雪</v>
          </cell>
          <cell r="G25">
            <v>2308</v>
          </cell>
          <cell r="H25">
            <v>95</v>
          </cell>
          <cell r="I25">
            <v>219268.47</v>
          </cell>
          <cell r="J25">
            <v>70173.13</v>
          </cell>
          <cell r="K25" t="str">
            <v>32%</v>
          </cell>
        </row>
        <row r="25">
          <cell r="O25">
            <v>36</v>
          </cell>
          <cell r="P25">
            <v>8796</v>
          </cell>
          <cell r="Q25">
            <v>-4794.63</v>
          </cell>
        </row>
        <row r="26">
          <cell r="C26">
            <v>114844</v>
          </cell>
          <cell r="D26" t="str">
            <v>四川太极大药房连锁有限公司成华区培华东路药店</v>
          </cell>
          <cell r="E26" t="str">
            <v>东门片区</v>
          </cell>
          <cell r="F26" t="str">
            <v>毛静静</v>
          </cell>
          <cell r="G26">
            <v>1839</v>
          </cell>
          <cell r="H26">
            <v>120.95</v>
          </cell>
          <cell r="I26">
            <v>222425.66</v>
          </cell>
          <cell r="J26">
            <v>48533.9</v>
          </cell>
          <cell r="K26" t="str">
            <v>21.82%</v>
          </cell>
        </row>
        <row r="26">
          <cell r="O26">
            <v>57</v>
          </cell>
          <cell r="P26">
            <v>13674</v>
          </cell>
          <cell r="Q26">
            <v>-7542.96</v>
          </cell>
        </row>
        <row r="27">
          <cell r="C27">
            <v>120844</v>
          </cell>
          <cell r="D27" t="str">
            <v>四川太极大药房连锁有限公司彭州市致和镇南三环路药店</v>
          </cell>
          <cell r="E27" t="str">
            <v>东门片区</v>
          </cell>
          <cell r="F27" t="str">
            <v>毛静静</v>
          </cell>
          <cell r="G27">
            <v>2556</v>
          </cell>
          <cell r="H27">
            <v>80.78</v>
          </cell>
          <cell r="I27">
            <v>206480.86</v>
          </cell>
          <cell r="J27">
            <v>66840.35</v>
          </cell>
          <cell r="K27" t="str">
            <v>32.37%</v>
          </cell>
        </row>
        <row r="28">
          <cell r="C28">
            <v>2817</v>
          </cell>
          <cell r="D28" t="str">
            <v>四川太极大药房连锁有限公司锦江区通盈街药店</v>
          </cell>
          <cell r="E28" t="str">
            <v>东门片区</v>
          </cell>
          <cell r="F28" t="str">
            <v>毛静静</v>
          </cell>
          <cell r="G28">
            <v>2610</v>
          </cell>
          <cell r="H28">
            <v>84.45</v>
          </cell>
          <cell r="I28">
            <v>220421.83</v>
          </cell>
          <cell r="J28">
            <v>63606.81</v>
          </cell>
          <cell r="K28" t="str">
            <v>28.85%</v>
          </cell>
        </row>
        <row r="28">
          <cell r="O28">
            <v>90</v>
          </cell>
          <cell r="P28">
            <v>16470</v>
          </cell>
          <cell r="Q28">
            <v>-8595.44999999999</v>
          </cell>
        </row>
        <row r="29">
          <cell r="C29">
            <v>117184</v>
          </cell>
          <cell r="D29" t="str">
            <v>四川太极大药房连锁有限公司锦江区静沙南路药店</v>
          </cell>
          <cell r="E29" t="str">
            <v>东门片区</v>
          </cell>
          <cell r="F29" t="str">
            <v>毛静静</v>
          </cell>
          <cell r="G29">
            <v>2677</v>
          </cell>
          <cell r="H29">
            <v>79.33</v>
          </cell>
          <cell r="I29">
            <v>212358.33</v>
          </cell>
          <cell r="J29">
            <v>70259.88</v>
          </cell>
          <cell r="K29" t="str">
            <v>33.08%</v>
          </cell>
        </row>
        <row r="29">
          <cell r="O29">
            <v>33</v>
          </cell>
          <cell r="P29">
            <v>8514</v>
          </cell>
          <cell r="Q29">
            <v>-4696.56</v>
          </cell>
        </row>
        <row r="30">
          <cell r="C30">
            <v>2512</v>
          </cell>
          <cell r="D30" t="str">
            <v>四川太极大药房连锁有限公司成华区羊子山西路药店</v>
          </cell>
          <cell r="E30" t="str">
            <v>东门片区</v>
          </cell>
          <cell r="F30" t="str">
            <v>毛静静</v>
          </cell>
          <cell r="G30">
            <v>2894</v>
          </cell>
          <cell r="H30">
            <v>71.74</v>
          </cell>
          <cell r="I30">
            <v>207605.34</v>
          </cell>
          <cell r="J30">
            <v>70641.63</v>
          </cell>
          <cell r="K30" t="str">
            <v>34.02%</v>
          </cell>
        </row>
        <row r="30">
          <cell r="O30">
            <v>15</v>
          </cell>
          <cell r="P30">
            <v>3870</v>
          </cell>
          <cell r="Q30">
            <v>-2134.8</v>
          </cell>
        </row>
        <row r="31">
          <cell r="C31">
            <v>108656</v>
          </cell>
          <cell r="D31" t="str">
            <v>四川太极大药房连锁有限公司新津县五津镇五津西路二药房</v>
          </cell>
          <cell r="E31" t="str">
            <v>新津片</v>
          </cell>
          <cell r="F31" t="str">
            <v>王燕丽</v>
          </cell>
          <cell r="G31">
            <v>1767</v>
          </cell>
          <cell r="H31">
            <v>114.9</v>
          </cell>
          <cell r="I31">
            <v>203020.11</v>
          </cell>
          <cell r="J31">
            <v>53856.22</v>
          </cell>
          <cell r="K31" t="str">
            <v>26.52%</v>
          </cell>
        </row>
        <row r="32">
          <cell r="C32">
            <v>105910</v>
          </cell>
          <cell r="D32" t="str">
            <v>四川太极大药房连锁有限公司高新区紫薇东路药店</v>
          </cell>
          <cell r="E32" t="str">
            <v>旗舰片区</v>
          </cell>
          <cell r="F32" t="str">
            <v>谭勤娟</v>
          </cell>
          <cell r="G32">
            <v>2669</v>
          </cell>
          <cell r="H32">
            <v>78.62</v>
          </cell>
          <cell r="I32">
            <v>209830.86</v>
          </cell>
          <cell r="J32">
            <v>63908.79</v>
          </cell>
          <cell r="K32" t="str">
            <v>30.45%</v>
          </cell>
        </row>
        <row r="32">
          <cell r="O32">
            <v>28</v>
          </cell>
          <cell r="P32">
            <v>7224</v>
          </cell>
          <cell r="Q32">
            <v>-3984.96</v>
          </cell>
        </row>
        <row r="33">
          <cell r="C33">
            <v>2443</v>
          </cell>
          <cell r="D33" t="str">
            <v>四川太极大药房连锁有限公司金牛区枣子巷药店</v>
          </cell>
          <cell r="E33" t="str">
            <v>西门片区</v>
          </cell>
          <cell r="F33" t="str">
            <v>刘琴英</v>
          </cell>
          <cell r="G33">
            <v>2386</v>
          </cell>
          <cell r="H33">
            <v>83.23</v>
          </cell>
          <cell r="I33">
            <v>198592.6</v>
          </cell>
          <cell r="J33">
            <v>67523.96</v>
          </cell>
          <cell r="K33" t="str">
            <v>34%</v>
          </cell>
        </row>
        <row r="34">
          <cell r="C34">
            <v>2466</v>
          </cell>
          <cell r="D34" t="str">
            <v>四川太极大药房连锁有限公司金牛区交大路第三药店</v>
          </cell>
          <cell r="E34" t="str">
            <v>西门片区</v>
          </cell>
          <cell r="F34" t="str">
            <v>刘琴英</v>
          </cell>
          <cell r="G34">
            <v>2336</v>
          </cell>
          <cell r="H34">
            <v>84.9</v>
          </cell>
          <cell r="I34">
            <v>198335.71</v>
          </cell>
          <cell r="J34">
            <v>64484.57</v>
          </cell>
          <cell r="K34" t="str">
            <v>32.51%</v>
          </cell>
        </row>
        <row r="34">
          <cell r="O34">
            <v>15</v>
          </cell>
          <cell r="P34">
            <v>3870</v>
          </cell>
          <cell r="Q34">
            <v>-2134.8</v>
          </cell>
        </row>
        <row r="35">
          <cell r="C35">
            <v>107658</v>
          </cell>
          <cell r="D35" t="str">
            <v>四川太极大药房连锁有限公司新都区新都街道万和北路药店</v>
          </cell>
          <cell r="E35" t="str">
            <v>东门片区</v>
          </cell>
          <cell r="F35" t="str">
            <v>毛静静</v>
          </cell>
          <cell r="G35">
            <v>2978</v>
          </cell>
          <cell r="H35">
            <v>64.3</v>
          </cell>
          <cell r="I35">
            <v>191485.11</v>
          </cell>
          <cell r="J35">
            <v>63568.52</v>
          </cell>
          <cell r="K35" t="str">
            <v>33.19%</v>
          </cell>
        </row>
        <row r="36">
          <cell r="C36">
            <v>2757</v>
          </cell>
          <cell r="D36" t="str">
            <v>四川太极大药房连锁有限公司成华区华泰路药店</v>
          </cell>
          <cell r="E36" t="str">
            <v>东门片区</v>
          </cell>
          <cell r="F36" t="str">
            <v>毛静静</v>
          </cell>
          <cell r="G36">
            <v>3545</v>
          </cell>
          <cell r="H36">
            <v>52.86</v>
          </cell>
          <cell r="I36">
            <v>187380.55</v>
          </cell>
          <cell r="J36">
            <v>71872.55</v>
          </cell>
          <cell r="K36" t="str">
            <v>38.35%</v>
          </cell>
        </row>
        <row r="37">
          <cell r="C37">
            <v>2471</v>
          </cell>
          <cell r="D37" t="str">
            <v>四川太极大药房连锁有限公司青羊区清江东路药店</v>
          </cell>
          <cell r="E37" t="str">
            <v>西门片区</v>
          </cell>
          <cell r="F37" t="str">
            <v>刘琴英</v>
          </cell>
          <cell r="G37">
            <v>1690</v>
          </cell>
          <cell r="H37">
            <v>114.8</v>
          </cell>
          <cell r="I37">
            <v>194012.86</v>
          </cell>
          <cell r="J37">
            <v>54933.61</v>
          </cell>
          <cell r="K37" t="str">
            <v>28.31%</v>
          </cell>
        </row>
        <row r="37">
          <cell r="O37">
            <v>39</v>
          </cell>
          <cell r="P37">
            <v>10062</v>
          </cell>
          <cell r="Q37">
            <v>-5550.48</v>
          </cell>
        </row>
        <row r="38">
          <cell r="C38">
            <v>2820</v>
          </cell>
          <cell r="D38" t="str">
            <v>四川太极大药房连锁有限公司武侯区科华街药店</v>
          </cell>
          <cell r="E38" t="str">
            <v>旗舰片区</v>
          </cell>
          <cell r="F38" t="str">
            <v>谭勤娟</v>
          </cell>
          <cell r="G38">
            <v>2132</v>
          </cell>
          <cell r="H38">
            <v>89.27</v>
          </cell>
          <cell r="I38">
            <v>190325.52</v>
          </cell>
          <cell r="J38">
            <v>69047.87</v>
          </cell>
          <cell r="K38" t="str">
            <v>36.27%</v>
          </cell>
        </row>
        <row r="38">
          <cell r="O38">
            <v>34</v>
          </cell>
          <cell r="P38">
            <v>6732</v>
          </cell>
          <cell r="Q38">
            <v>-3492.9</v>
          </cell>
        </row>
        <row r="39">
          <cell r="C39">
            <v>2520</v>
          </cell>
          <cell r="D39" t="str">
            <v>四川太极大药房连锁有限公司成华区高车一路药店</v>
          </cell>
          <cell r="E39" t="str">
            <v>东门片区</v>
          </cell>
          <cell r="F39" t="str">
            <v>毛静静</v>
          </cell>
          <cell r="G39">
            <v>2879</v>
          </cell>
          <cell r="H39">
            <v>65.1</v>
          </cell>
          <cell r="I39">
            <v>187418.9</v>
          </cell>
          <cell r="J39">
            <v>64006.67</v>
          </cell>
          <cell r="K39" t="str">
            <v>34.15%</v>
          </cell>
        </row>
        <row r="39">
          <cell r="O39">
            <v>23</v>
          </cell>
          <cell r="P39">
            <v>5418</v>
          </cell>
          <cell r="Q39">
            <v>-2988.72</v>
          </cell>
        </row>
        <row r="40">
          <cell r="C40">
            <v>114622</v>
          </cell>
          <cell r="D40" t="str">
            <v>四川太极大药房连锁有限公司成华区东昌路一药店</v>
          </cell>
          <cell r="E40" t="str">
            <v>东门片区</v>
          </cell>
          <cell r="F40" t="str">
            <v>毛静静</v>
          </cell>
          <cell r="G40">
            <v>3298</v>
          </cell>
          <cell r="H40">
            <v>55.07</v>
          </cell>
          <cell r="I40">
            <v>181632.44</v>
          </cell>
          <cell r="J40">
            <v>67576.07</v>
          </cell>
          <cell r="K40" t="str">
            <v>37.2%</v>
          </cell>
        </row>
        <row r="41">
          <cell r="C41">
            <v>118074</v>
          </cell>
          <cell r="D41" t="str">
            <v>四川太极大药房连锁有限公司成都高新区泰和二街药店</v>
          </cell>
          <cell r="E41" t="str">
            <v>南门片区</v>
          </cell>
          <cell r="F41" t="str">
            <v>陈冰雪</v>
          </cell>
          <cell r="G41">
            <v>2918</v>
          </cell>
          <cell r="H41">
            <v>64.07</v>
          </cell>
          <cell r="I41">
            <v>186949.66</v>
          </cell>
          <cell r="J41">
            <v>62840.16</v>
          </cell>
          <cell r="K41" t="str">
            <v>33.61%</v>
          </cell>
        </row>
        <row r="41">
          <cell r="O41">
            <v>32</v>
          </cell>
          <cell r="P41">
            <v>8256</v>
          </cell>
          <cell r="Q41">
            <v>-4554.24</v>
          </cell>
        </row>
        <row r="42">
          <cell r="C42">
            <v>2914</v>
          </cell>
          <cell r="D42" t="str">
            <v>四川太极大药房连锁有限公司崇州市怀远镇新正东街药店</v>
          </cell>
          <cell r="E42" t="str">
            <v>崇州片区</v>
          </cell>
          <cell r="F42" t="str">
            <v>胡建梅</v>
          </cell>
          <cell r="G42">
            <v>2299</v>
          </cell>
          <cell r="H42">
            <v>77.48</v>
          </cell>
          <cell r="I42">
            <v>178137.82</v>
          </cell>
          <cell r="J42">
            <v>70255.76</v>
          </cell>
          <cell r="K42" t="str">
            <v>39.43%</v>
          </cell>
        </row>
        <row r="43">
          <cell r="C43">
            <v>2735</v>
          </cell>
          <cell r="D43" t="str">
            <v>四川太极大药房连锁有限公司锦江区观音桥街药店</v>
          </cell>
          <cell r="E43" t="str">
            <v>东门片区</v>
          </cell>
          <cell r="F43" t="str">
            <v>毛静静</v>
          </cell>
          <cell r="G43">
            <v>2813</v>
          </cell>
          <cell r="H43">
            <v>65.05</v>
          </cell>
          <cell r="I43">
            <v>182975.46</v>
          </cell>
          <cell r="J43">
            <v>59907.49</v>
          </cell>
          <cell r="K43" t="str">
            <v>32.74%</v>
          </cell>
        </row>
        <row r="43">
          <cell r="O43">
            <v>20</v>
          </cell>
          <cell r="P43">
            <v>5160</v>
          </cell>
          <cell r="Q43">
            <v>-2846.4</v>
          </cell>
        </row>
        <row r="44">
          <cell r="C44">
            <v>102934</v>
          </cell>
          <cell r="D44" t="str">
            <v>四川太极大药房连锁有限公司金牛区银河北街药店</v>
          </cell>
          <cell r="E44" t="str">
            <v>西门片区</v>
          </cell>
          <cell r="F44" t="str">
            <v>刘琴英</v>
          </cell>
          <cell r="G44">
            <v>2163</v>
          </cell>
          <cell r="H44">
            <v>85.4</v>
          </cell>
          <cell r="I44">
            <v>184718.25</v>
          </cell>
          <cell r="J44">
            <v>56005.64</v>
          </cell>
          <cell r="K44" t="str">
            <v>30.31%</v>
          </cell>
        </row>
        <row r="44">
          <cell r="O44">
            <v>38</v>
          </cell>
          <cell r="P44">
            <v>9804</v>
          </cell>
          <cell r="Q44">
            <v>-5408.16</v>
          </cell>
        </row>
        <row r="45">
          <cell r="C45">
            <v>2451</v>
          </cell>
          <cell r="D45" t="str">
            <v>四川太极大药房连锁有限公司高新区土龙路药店</v>
          </cell>
          <cell r="E45" t="str">
            <v>西门片区</v>
          </cell>
          <cell r="F45" t="str">
            <v>刘琴英</v>
          </cell>
          <cell r="G45">
            <v>2172</v>
          </cell>
          <cell r="H45">
            <v>84.98</v>
          </cell>
          <cell r="I45">
            <v>184580.83</v>
          </cell>
          <cell r="J45">
            <v>52637.9</v>
          </cell>
          <cell r="K45" t="str">
            <v>28.51%</v>
          </cell>
        </row>
        <row r="45">
          <cell r="O45">
            <v>38</v>
          </cell>
          <cell r="P45">
            <v>9804</v>
          </cell>
          <cell r="Q45">
            <v>-5408.16</v>
          </cell>
        </row>
        <row r="46">
          <cell r="C46">
            <v>104428</v>
          </cell>
          <cell r="D46" t="str">
            <v>四川太极大药房连锁有限公司崇州市崇阳镇永康东路药店 </v>
          </cell>
          <cell r="E46" t="str">
            <v>崇州片区</v>
          </cell>
          <cell r="F46" t="str">
            <v>胡建梅</v>
          </cell>
          <cell r="G46">
            <v>2505</v>
          </cell>
          <cell r="H46">
            <v>69.6</v>
          </cell>
          <cell r="I46">
            <v>174355.88</v>
          </cell>
          <cell r="J46">
            <v>58991.54</v>
          </cell>
          <cell r="K46" t="str">
            <v>33.83%</v>
          </cell>
        </row>
        <row r="47">
          <cell r="C47">
            <v>2483</v>
          </cell>
          <cell r="D47" t="str">
            <v>四川太极大药房连锁有限公司金牛区蓉北商贸大道药店</v>
          </cell>
          <cell r="E47" t="str">
            <v>西门片区</v>
          </cell>
          <cell r="F47" t="str">
            <v>刘琴英</v>
          </cell>
          <cell r="G47">
            <v>1360</v>
          </cell>
          <cell r="H47">
            <v>123.93</v>
          </cell>
          <cell r="I47">
            <v>168549.91</v>
          </cell>
          <cell r="J47">
            <v>51197.41</v>
          </cell>
          <cell r="K47" t="str">
            <v>30.37%</v>
          </cell>
        </row>
        <row r="48">
          <cell r="C48">
            <v>105267</v>
          </cell>
          <cell r="D48" t="str">
            <v>四川太极大药房连锁有限公司金牛区蜀汉路药店</v>
          </cell>
          <cell r="E48" t="str">
            <v>西门片区</v>
          </cell>
          <cell r="F48" t="str">
            <v>刘琴英</v>
          </cell>
          <cell r="G48">
            <v>2513</v>
          </cell>
          <cell r="H48">
            <v>68.52</v>
          </cell>
          <cell r="I48">
            <v>172188.32</v>
          </cell>
          <cell r="J48">
            <v>61332.57</v>
          </cell>
          <cell r="K48" t="str">
            <v>35.61%</v>
          </cell>
        </row>
        <row r="48">
          <cell r="O48">
            <v>15</v>
          </cell>
          <cell r="P48">
            <v>3870</v>
          </cell>
          <cell r="Q48">
            <v>-2134.8</v>
          </cell>
        </row>
        <row r="49">
          <cell r="C49">
            <v>2893</v>
          </cell>
          <cell r="D49" t="str">
            <v>四川太极大药房连锁有限公司都江堰市灌口镇蒲阳路药店</v>
          </cell>
          <cell r="E49" t="str">
            <v>城郊一片</v>
          </cell>
          <cell r="F49" t="str">
            <v>郑红艳</v>
          </cell>
          <cell r="G49">
            <v>3933</v>
          </cell>
          <cell r="H49">
            <v>42.65</v>
          </cell>
          <cell r="I49">
            <v>167750.94</v>
          </cell>
          <cell r="J49">
            <v>45932.42</v>
          </cell>
          <cell r="K49" t="str">
            <v>27.38%</v>
          </cell>
        </row>
        <row r="50">
          <cell r="C50">
            <v>116919</v>
          </cell>
          <cell r="D50" t="str">
            <v>四川太极大药房连锁有限公司武侯区科华北路药店</v>
          </cell>
          <cell r="E50" t="str">
            <v>旗舰片区</v>
          </cell>
          <cell r="F50" t="str">
            <v>谭勤娟</v>
          </cell>
          <cell r="G50">
            <v>2363</v>
          </cell>
          <cell r="H50">
            <v>69.53</v>
          </cell>
          <cell r="I50">
            <v>164309.62</v>
          </cell>
          <cell r="J50">
            <v>62717.63</v>
          </cell>
          <cell r="K50" t="str">
            <v>38.17%</v>
          </cell>
        </row>
        <row r="50">
          <cell r="O50">
            <v>4</v>
          </cell>
          <cell r="P50">
            <v>1104</v>
          </cell>
          <cell r="Q50">
            <v>-599.7</v>
          </cell>
        </row>
        <row r="51">
          <cell r="C51">
            <v>2802</v>
          </cell>
          <cell r="D51" t="str">
            <v>四川太极大药房连锁有限公司青羊区金丝街药店</v>
          </cell>
          <cell r="E51" t="str">
            <v>西门片区</v>
          </cell>
          <cell r="F51" t="str">
            <v>刘琴英</v>
          </cell>
          <cell r="G51">
            <v>2727</v>
          </cell>
          <cell r="H51">
            <v>64.44</v>
          </cell>
          <cell r="I51">
            <v>175723.88</v>
          </cell>
          <cell r="J51">
            <v>56743.1</v>
          </cell>
          <cell r="K51" t="str">
            <v>32.29%</v>
          </cell>
        </row>
        <row r="51">
          <cell r="O51">
            <v>51</v>
          </cell>
          <cell r="P51">
            <v>13158</v>
          </cell>
          <cell r="Q51">
            <v>-7258.32</v>
          </cell>
        </row>
        <row r="52">
          <cell r="C52">
            <v>114286</v>
          </cell>
          <cell r="D52" t="str">
            <v>四川太极大药房连锁有限公司青羊区光华北五路药店</v>
          </cell>
          <cell r="E52" t="str">
            <v>南门片区</v>
          </cell>
          <cell r="F52" t="str">
            <v>陈冰雪</v>
          </cell>
          <cell r="G52">
            <v>2141</v>
          </cell>
          <cell r="H52">
            <v>75.45</v>
          </cell>
          <cell r="I52">
            <v>161549.06</v>
          </cell>
          <cell r="J52">
            <v>49075.32</v>
          </cell>
          <cell r="K52" t="str">
            <v>30.37%</v>
          </cell>
        </row>
        <row r="53">
          <cell r="C53">
            <v>2819</v>
          </cell>
          <cell r="D53" t="str">
            <v>四川太极大药房连锁有限公司成华区华油路药店</v>
          </cell>
          <cell r="E53" t="str">
            <v>东门片区</v>
          </cell>
          <cell r="F53" t="str">
            <v>毛静静</v>
          </cell>
          <cell r="G53">
            <v>2114</v>
          </cell>
          <cell r="H53">
            <v>81.88</v>
          </cell>
          <cell r="I53">
            <v>173098.75</v>
          </cell>
          <cell r="J53">
            <v>53922.52</v>
          </cell>
          <cell r="K53" t="str">
            <v>31.15%</v>
          </cell>
        </row>
        <row r="53">
          <cell r="O53">
            <v>48</v>
          </cell>
          <cell r="P53">
            <v>11868</v>
          </cell>
          <cell r="Q53">
            <v>-6546.72</v>
          </cell>
        </row>
        <row r="54">
          <cell r="C54">
            <v>111400</v>
          </cell>
          <cell r="D54" t="str">
            <v>四川太极大药房连锁有限公司邛崃市文君街道杏林路药店</v>
          </cell>
          <cell r="E54" t="str">
            <v>城郊一片</v>
          </cell>
          <cell r="F54" t="str">
            <v>郑红艳</v>
          </cell>
          <cell r="G54">
            <v>1482</v>
          </cell>
          <cell r="H54">
            <v>107.76</v>
          </cell>
          <cell r="I54">
            <v>159693.77</v>
          </cell>
          <cell r="J54">
            <v>44197.52</v>
          </cell>
          <cell r="K54" t="str">
            <v>27.67%</v>
          </cell>
        </row>
        <row r="55">
          <cell r="C55">
            <v>2904</v>
          </cell>
          <cell r="D55" t="str">
            <v>四川太极大药房连锁有限公司都江堰幸福镇景中路药店</v>
          </cell>
          <cell r="E55" t="str">
            <v>城郊一片</v>
          </cell>
          <cell r="F55" t="str">
            <v>郑红艳</v>
          </cell>
          <cell r="G55">
            <v>2231</v>
          </cell>
          <cell r="H55">
            <v>71.3</v>
          </cell>
          <cell r="I55">
            <v>159064.3</v>
          </cell>
          <cell r="J55">
            <v>52190.06</v>
          </cell>
          <cell r="K55" t="str">
            <v>32.81%</v>
          </cell>
        </row>
        <row r="56">
          <cell r="C56">
            <v>102565</v>
          </cell>
          <cell r="D56" t="str">
            <v>四川太极大药房连锁有限公司武侯区佳灵路药店</v>
          </cell>
          <cell r="E56" t="str">
            <v>西门片区</v>
          </cell>
          <cell r="F56" t="str">
            <v>刘琴英</v>
          </cell>
          <cell r="G56">
            <v>3546</v>
          </cell>
          <cell r="H56">
            <v>45.62</v>
          </cell>
          <cell r="I56">
            <v>161775.9</v>
          </cell>
          <cell r="J56">
            <v>51745.06</v>
          </cell>
          <cell r="K56" t="str">
            <v>31.98%</v>
          </cell>
        </row>
        <row r="56">
          <cell r="O56">
            <v>18</v>
          </cell>
          <cell r="P56">
            <v>4644</v>
          </cell>
          <cell r="Q56">
            <v>-2561.76</v>
          </cell>
        </row>
        <row r="57">
          <cell r="C57">
            <v>103639</v>
          </cell>
          <cell r="D57" t="str">
            <v>四川太极大药房连锁有限公司成华区金马河路药店</v>
          </cell>
          <cell r="E57" t="str">
            <v>南门片区</v>
          </cell>
          <cell r="F57" t="str">
            <v>陈冰雪</v>
          </cell>
          <cell r="G57">
            <v>2306</v>
          </cell>
          <cell r="H57">
            <v>67.51</v>
          </cell>
          <cell r="I57">
            <v>155671.29</v>
          </cell>
          <cell r="J57">
            <v>52800.91</v>
          </cell>
          <cell r="K57" t="str">
            <v>33.91%</v>
          </cell>
        </row>
        <row r="58">
          <cell r="C58">
            <v>2730</v>
          </cell>
          <cell r="D58" t="str">
            <v>四川太极大药房连锁有限公司锦江区水杉街药店</v>
          </cell>
          <cell r="E58" t="str">
            <v>东门片区</v>
          </cell>
          <cell r="F58" t="str">
            <v>毛静静</v>
          </cell>
          <cell r="G58">
            <v>2189</v>
          </cell>
          <cell r="H58">
            <v>70.54</v>
          </cell>
          <cell r="I58">
            <v>154414.1</v>
          </cell>
          <cell r="J58">
            <v>58019.14</v>
          </cell>
          <cell r="K58" t="str">
            <v>37.57%</v>
          </cell>
        </row>
        <row r="59">
          <cell r="C59">
            <v>2479</v>
          </cell>
          <cell r="D59" t="str">
            <v>四川太极大药房连锁有限公司武侯区顺和街药店</v>
          </cell>
          <cell r="E59" t="str">
            <v>西门片区</v>
          </cell>
          <cell r="F59" t="str">
            <v>刘琴英</v>
          </cell>
          <cell r="G59">
            <v>2220</v>
          </cell>
          <cell r="H59">
            <v>67.64</v>
          </cell>
          <cell r="I59">
            <v>150152.23</v>
          </cell>
          <cell r="J59">
            <v>50124.82</v>
          </cell>
          <cell r="K59" t="str">
            <v>33.38%</v>
          </cell>
        </row>
        <row r="60">
          <cell r="C60">
            <v>116482</v>
          </cell>
          <cell r="D60" t="str">
            <v>四川太极大药房连锁有限公司锦江区宏济中路药店</v>
          </cell>
          <cell r="E60" t="str">
            <v>旗舰片区</v>
          </cell>
          <cell r="F60" t="str">
            <v>谭勤娟</v>
          </cell>
          <cell r="G60">
            <v>2301</v>
          </cell>
          <cell r="H60">
            <v>69.75</v>
          </cell>
          <cell r="I60">
            <v>160502.56</v>
          </cell>
          <cell r="J60">
            <v>47752.3</v>
          </cell>
          <cell r="K60" t="str">
            <v>29.75%</v>
          </cell>
        </row>
        <row r="60">
          <cell r="O60">
            <v>57</v>
          </cell>
          <cell r="P60">
            <v>12540</v>
          </cell>
          <cell r="Q60">
            <v>-6622.25999999999</v>
          </cell>
        </row>
        <row r="61">
          <cell r="C61">
            <v>138202</v>
          </cell>
          <cell r="D61" t="str">
            <v>雅安市太极智慧云医药科技有限公司</v>
          </cell>
          <cell r="E61" t="str">
            <v>南门片区</v>
          </cell>
          <cell r="F61" t="str">
            <v>陈冰雪</v>
          </cell>
          <cell r="G61">
            <v>1716</v>
          </cell>
          <cell r="H61">
            <v>85.48</v>
          </cell>
          <cell r="I61">
            <v>146685.53</v>
          </cell>
          <cell r="J61">
            <v>59052.91</v>
          </cell>
          <cell r="K61" t="str">
            <v>40.25%</v>
          </cell>
        </row>
        <row r="62">
          <cell r="C62">
            <v>2804</v>
          </cell>
          <cell r="D62" t="str">
            <v>四川太极大药房连锁有限公司郫县郫筒镇一环路东南段药店</v>
          </cell>
          <cell r="E62" t="str">
            <v>西门片区</v>
          </cell>
          <cell r="F62" t="str">
            <v>刘琴英</v>
          </cell>
          <cell r="G62">
            <v>1853</v>
          </cell>
          <cell r="H62">
            <v>78.94</v>
          </cell>
          <cell r="I62">
            <v>146271.04</v>
          </cell>
          <cell r="J62">
            <v>44436.32</v>
          </cell>
          <cell r="K62" t="str">
            <v>30.37%</v>
          </cell>
        </row>
        <row r="63">
          <cell r="C63">
            <v>297863</v>
          </cell>
          <cell r="D63" t="str">
            <v>四川太极大药房连锁有限公司锦江区大田坎街药店</v>
          </cell>
          <cell r="E63" t="str">
            <v>东门片区</v>
          </cell>
          <cell r="F63" t="str">
            <v>毛静静</v>
          </cell>
          <cell r="G63">
            <v>2079</v>
          </cell>
          <cell r="H63">
            <v>69.41</v>
          </cell>
          <cell r="I63">
            <v>144313.01</v>
          </cell>
          <cell r="J63">
            <v>53562.24</v>
          </cell>
          <cell r="K63" t="str">
            <v>37.11%</v>
          </cell>
        </row>
        <row r="64">
          <cell r="C64">
            <v>2854</v>
          </cell>
          <cell r="D64" t="str">
            <v>四川太极大药房连锁有限公司大邑县晋原镇通达东路五段药店</v>
          </cell>
          <cell r="E64" t="str">
            <v>城郊一片</v>
          </cell>
          <cell r="F64" t="str">
            <v>郑红艳</v>
          </cell>
          <cell r="G64">
            <v>2120</v>
          </cell>
          <cell r="H64">
            <v>67.42</v>
          </cell>
          <cell r="I64">
            <v>142937.22</v>
          </cell>
          <cell r="J64">
            <v>45485.43</v>
          </cell>
          <cell r="K64" t="str">
            <v>31.82%</v>
          </cell>
        </row>
        <row r="65">
          <cell r="C65">
            <v>2808</v>
          </cell>
          <cell r="D65" t="str">
            <v>四川太极大药房连锁有限公司成华区崔家店路药店</v>
          </cell>
          <cell r="E65" t="str">
            <v>东门片区</v>
          </cell>
          <cell r="F65" t="str">
            <v>毛静静</v>
          </cell>
          <cell r="G65">
            <v>2261</v>
          </cell>
          <cell r="H65">
            <v>67.29</v>
          </cell>
          <cell r="I65">
            <v>152145.92</v>
          </cell>
          <cell r="J65">
            <v>40999.73</v>
          </cell>
          <cell r="K65" t="str">
            <v>26.94%</v>
          </cell>
        </row>
        <row r="65">
          <cell r="O65">
            <v>48</v>
          </cell>
          <cell r="P65">
            <v>10380</v>
          </cell>
          <cell r="Q65">
            <v>-5500.59</v>
          </cell>
        </row>
        <row r="66">
          <cell r="C66">
            <v>108277</v>
          </cell>
          <cell r="D66" t="str">
            <v>四川太极大药房连锁有限公司金牛区银沙路药店</v>
          </cell>
          <cell r="E66" t="str">
            <v>西门片区</v>
          </cell>
          <cell r="F66" t="str">
            <v>刘琴英</v>
          </cell>
          <cell r="G66">
            <v>2613</v>
          </cell>
          <cell r="H66">
            <v>53.47</v>
          </cell>
          <cell r="I66">
            <v>139716.31</v>
          </cell>
          <cell r="J66">
            <v>48538.48</v>
          </cell>
          <cell r="K66" t="str">
            <v>34.74%</v>
          </cell>
        </row>
        <row r="67">
          <cell r="C67">
            <v>119263</v>
          </cell>
          <cell r="D67" t="str">
            <v>四川太极大药房连锁有限公司青羊区蜀源路药店</v>
          </cell>
          <cell r="E67" t="str">
            <v>南门片区</v>
          </cell>
          <cell r="F67" t="str">
            <v>陈冰雪</v>
          </cell>
          <cell r="G67">
            <v>1717</v>
          </cell>
          <cell r="H67">
            <v>78.5</v>
          </cell>
          <cell r="I67">
            <v>134784.85</v>
          </cell>
          <cell r="J67">
            <v>48252.49</v>
          </cell>
          <cell r="K67" t="str">
            <v>35.79%</v>
          </cell>
        </row>
        <row r="68">
          <cell r="C68">
            <v>2826</v>
          </cell>
          <cell r="D68" t="str">
            <v>四川太极大药房连锁有限公司青羊区北东街药店</v>
          </cell>
          <cell r="E68" t="str">
            <v>西门片区</v>
          </cell>
          <cell r="F68" t="str">
            <v>刘琴英</v>
          </cell>
          <cell r="G68">
            <v>2095</v>
          </cell>
          <cell r="H68">
            <v>69.28</v>
          </cell>
          <cell r="I68">
            <v>145146.24</v>
          </cell>
          <cell r="J68">
            <v>50781.03</v>
          </cell>
          <cell r="K68" t="str">
            <v>34.98%</v>
          </cell>
          <cell r="L68">
            <v>7</v>
          </cell>
          <cell r="M68">
            <v>10584</v>
          </cell>
          <cell r="N68">
            <v>435.6</v>
          </cell>
        </row>
        <row r="69">
          <cell r="C69">
            <v>101453</v>
          </cell>
          <cell r="D69" t="str">
            <v>四川太极大药房连锁有限公司温江区公平街道江安路药店</v>
          </cell>
          <cell r="E69" t="str">
            <v>南门片区</v>
          </cell>
          <cell r="F69" t="str">
            <v>陈冰雪</v>
          </cell>
          <cell r="G69">
            <v>2129</v>
          </cell>
          <cell r="H69">
            <v>64.99</v>
          </cell>
          <cell r="I69">
            <v>138355.38</v>
          </cell>
          <cell r="J69">
            <v>45026.71</v>
          </cell>
          <cell r="K69" t="str">
            <v>32.54%</v>
          </cell>
        </row>
        <row r="69">
          <cell r="O69">
            <v>22</v>
          </cell>
          <cell r="P69">
            <v>4500</v>
          </cell>
          <cell r="Q69">
            <v>-2328.57</v>
          </cell>
        </row>
        <row r="70">
          <cell r="C70">
            <v>2497</v>
          </cell>
          <cell r="D70" t="str">
            <v>四川太极大药房连锁有限公司新都区新都街道兴乐北路药店</v>
          </cell>
          <cell r="E70" t="str">
            <v>东门片区</v>
          </cell>
          <cell r="F70" t="str">
            <v>毛静静</v>
          </cell>
          <cell r="G70">
            <v>1669</v>
          </cell>
          <cell r="H70">
            <v>80.11</v>
          </cell>
          <cell r="I70">
            <v>133706.62</v>
          </cell>
          <cell r="J70">
            <v>43654.77</v>
          </cell>
          <cell r="K70" t="str">
            <v>32.64%</v>
          </cell>
        </row>
        <row r="71">
          <cell r="C71">
            <v>2778</v>
          </cell>
          <cell r="D71" t="str">
            <v>四川太极大药房连锁有限公司郫县郫筒镇东大街药店</v>
          </cell>
          <cell r="E71" t="str">
            <v>西门片区</v>
          </cell>
          <cell r="F71" t="str">
            <v>刘琴英</v>
          </cell>
          <cell r="G71">
            <v>2086</v>
          </cell>
          <cell r="H71">
            <v>62.81</v>
          </cell>
          <cell r="I71">
            <v>131026.65</v>
          </cell>
          <cell r="J71">
            <v>47041.66</v>
          </cell>
          <cell r="K71" t="str">
            <v>35.9%</v>
          </cell>
        </row>
        <row r="72">
          <cell r="C72">
            <v>113833</v>
          </cell>
          <cell r="D72" t="str">
            <v>四川太极大药房连锁有限公司青羊区光华西一路药店</v>
          </cell>
          <cell r="E72" t="str">
            <v>南门片区</v>
          </cell>
          <cell r="F72" t="str">
            <v>陈冰雪</v>
          </cell>
          <cell r="G72">
            <v>2009</v>
          </cell>
          <cell r="H72">
            <v>65.1</v>
          </cell>
          <cell r="I72">
            <v>130784.59</v>
          </cell>
          <cell r="J72">
            <v>51725.04</v>
          </cell>
          <cell r="K72" t="str">
            <v>39.54%</v>
          </cell>
        </row>
        <row r="73">
          <cell r="C73">
            <v>2751</v>
          </cell>
          <cell r="D73" t="str">
            <v>四川太极大药房连锁有限公司高新区新乐中街药店</v>
          </cell>
          <cell r="E73" t="str">
            <v>南门片区</v>
          </cell>
          <cell r="F73" t="str">
            <v>陈冰雪</v>
          </cell>
          <cell r="G73">
            <v>2167</v>
          </cell>
          <cell r="H73">
            <v>62.78</v>
          </cell>
          <cell r="I73">
            <v>136054.7</v>
          </cell>
          <cell r="J73">
            <v>43288.4</v>
          </cell>
          <cell r="K73" t="str">
            <v>31.81%</v>
          </cell>
        </row>
        <row r="73">
          <cell r="O73">
            <v>30</v>
          </cell>
          <cell r="P73">
            <v>5700</v>
          </cell>
          <cell r="Q73">
            <v>-2923.62</v>
          </cell>
        </row>
        <row r="74">
          <cell r="C74">
            <v>2304</v>
          </cell>
          <cell r="D74" t="str">
            <v>四川太极大药房连锁有限公司成都高新区天久南巷药店</v>
          </cell>
          <cell r="E74" t="str">
            <v>南门片区</v>
          </cell>
          <cell r="F74" t="str">
            <v>陈冰雪</v>
          </cell>
          <cell r="G74">
            <v>1994</v>
          </cell>
          <cell r="H74">
            <v>75.08</v>
          </cell>
          <cell r="I74">
            <v>149715.51</v>
          </cell>
          <cell r="J74">
            <v>31132.79</v>
          </cell>
          <cell r="K74" t="str">
            <v>20.79%</v>
          </cell>
        </row>
        <row r="74">
          <cell r="O74">
            <v>79</v>
          </cell>
          <cell r="P74">
            <v>20730</v>
          </cell>
          <cell r="Q74">
            <v>-11323.68</v>
          </cell>
        </row>
        <row r="75">
          <cell r="C75">
            <v>2722</v>
          </cell>
          <cell r="D75" t="str">
            <v>四川太极大药房连锁有限公司高新区大源三期药店</v>
          </cell>
          <cell r="E75" t="str">
            <v>南门片区</v>
          </cell>
          <cell r="F75" t="str">
            <v>陈冰雪</v>
          </cell>
          <cell r="G75">
            <v>1986</v>
          </cell>
          <cell r="H75">
            <v>64.84</v>
          </cell>
          <cell r="I75">
            <v>128780.74</v>
          </cell>
          <cell r="J75">
            <v>42784.96</v>
          </cell>
          <cell r="K75" t="str">
            <v>33.22%</v>
          </cell>
        </row>
        <row r="75">
          <cell r="O75">
            <v>3</v>
          </cell>
          <cell r="P75">
            <v>510</v>
          </cell>
          <cell r="Q75">
            <v>-254.91</v>
          </cell>
        </row>
        <row r="76">
          <cell r="C76">
            <v>122906</v>
          </cell>
          <cell r="D76" t="str">
            <v>四川太极大药房连锁有限公司新都区斑竹园街道医贸大道药店</v>
          </cell>
          <cell r="E76" t="str">
            <v>东门片区</v>
          </cell>
          <cell r="F76" t="str">
            <v>毛静静</v>
          </cell>
          <cell r="G76">
            <v>1987</v>
          </cell>
          <cell r="H76">
            <v>60.6</v>
          </cell>
          <cell r="I76">
            <v>120413.92</v>
          </cell>
          <cell r="J76">
            <v>45260.99</v>
          </cell>
          <cell r="K76" t="str">
            <v>37.58%</v>
          </cell>
        </row>
        <row r="77">
          <cell r="C77">
            <v>2907</v>
          </cell>
          <cell r="D77" t="str">
            <v>四川太极大药房连锁有限公司温江区柳城镇凤溪大道药店</v>
          </cell>
          <cell r="E77" t="str">
            <v>南门片区</v>
          </cell>
          <cell r="F77" t="str">
            <v>陈冰雪</v>
          </cell>
          <cell r="G77">
            <v>1390</v>
          </cell>
          <cell r="H77">
            <v>85.55</v>
          </cell>
          <cell r="I77">
            <v>118913.41</v>
          </cell>
          <cell r="J77">
            <v>41711.17</v>
          </cell>
          <cell r="K77" t="str">
            <v>35.07%</v>
          </cell>
        </row>
        <row r="78">
          <cell r="C78">
            <v>2414</v>
          </cell>
          <cell r="D78" t="str">
            <v>四川太极大药房连锁有限公司青羊区大石西路药店</v>
          </cell>
          <cell r="E78" t="str">
            <v>南门片区</v>
          </cell>
          <cell r="F78" t="str">
            <v>陈冰雪</v>
          </cell>
          <cell r="G78">
            <v>1859</v>
          </cell>
          <cell r="H78">
            <v>63.22</v>
          </cell>
          <cell r="I78">
            <v>117520.56</v>
          </cell>
          <cell r="J78">
            <v>40857.78</v>
          </cell>
          <cell r="K78" t="str">
            <v>34.76%</v>
          </cell>
        </row>
        <row r="79">
          <cell r="C79">
            <v>113299</v>
          </cell>
          <cell r="D79" t="str">
            <v>四川太极大药房连锁有限公司武侯区倪家桥路药店</v>
          </cell>
          <cell r="E79" t="str">
            <v>旗舰片区</v>
          </cell>
          <cell r="F79" t="str">
            <v>谭勤娟</v>
          </cell>
          <cell r="G79">
            <v>1886</v>
          </cell>
          <cell r="H79">
            <v>62.29</v>
          </cell>
          <cell r="I79">
            <v>117470.23</v>
          </cell>
          <cell r="J79">
            <v>45317.46</v>
          </cell>
          <cell r="K79" t="str">
            <v>38.57%</v>
          </cell>
        </row>
        <row r="80">
          <cell r="C80">
            <v>2717</v>
          </cell>
          <cell r="D80" t="str">
            <v>四川太极大药房连锁有限公司成华区万宇路药店</v>
          </cell>
          <cell r="E80" t="str">
            <v>南门片区</v>
          </cell>
          <cell r="F80" t="str">
            <v>陈冰雪</v>
          </cell>
          <cell r="G80">
            <v>1730</v>
          </cell>
          <cell r="H80">
            <v>67.58</v>
          </cell>
          <cell r="I80">
            <v>116911.85</v>
          </cell>
          <cell r="J80">
            <v>43208.56</v>
          </cell>
          <cell r="K80" t="str">
            <v>36.95%</v>
          </cell>
        </row>
        <row r="80">
          <cell r="O80">
            <v>2</v>
          </cell>
          <cell r="P80">
            <v>516</v>
          </cell>
          <cell r="Q80">
            <v>-284.64</v>
          </cell>
        </row>
        <row r="81">
          <cell r="C81">
            <v>2813</v>
          </cell>
          <cell r="D81" t="str">
            <v>四川太极大药房连锁有限公司青羊区红星路药店</v>
          </cell>
          <cell r="E81" t="str">
            <v>旗舰片区</v>
          </cell>
          <cell r="F81" t="str">
            <v>谭勤娟</v>
          </cell>
          <cell r="G81">
            <v>1372</v>
          </cell>
          <cell r="H81">
            <v>83.51</v>
          </cell>
          <cell r="I81">
            <v>114579.32</v>
          </cell>
          <cell r="J81">
            <v>41443.95</v>
          </cell>
          <cell r="K81" t="str">
            <v>36.17%</v>
          </cell>
        </row>
        <row r="82">
          <cell r="C82">
            <v>2910</v>
          </cell>
          <cell r="D82" t="str">
            <v>四川太极大药房连锁有限公司崇州市崇阳镇金带街药店</v>
          </cell>
          <cell r="E82" t="str">
            <v>崇州片区</v>
          </cell>
          <cell r="F82" t="str">
            <v>胡建梅</v>
          </cell>
          <cell r="G82">
            <v>1759</v>
          </cell>
          <cell r="H82">
            <v>64.28</v>
          </cell>
          <cell r="I82">
            <v>113059.96</v>
          </cell>
          <cell r="J82">
            <v>39178.01</v>
          </cell>
          <cell r="K82" t="str">
            <v>34.65%</v>
          </cell>
        </row>
        <row r="83">
          <cell r="C83">
            <v>107728</v>
          </cell>
          <cell r="D83" t="str">
            <v>四川太极大药房连锁有限公司大邑县晋原镇北街药店</v>
          </cell>
          <cell r="E83" t="str">
            <v>城郊一片</v>
          </cell>
          <cell r="F83" t="str">
            <v>郑红艳</v>
          </cell>
          <cell r="G83">
            <v>1294</v>
          </cell>
          <cell r="H83">
            <v>86.56</v>
          </cell>
          <cell r="I83">
            <v>112007.06</v>
          </cell>
          <cell r="J83">
            <v>37961.62</v>
          </cell>
          <cell r="K83" t="str">
            <v>33.89%</v>
          </cell>
        </row>
        <row r="84">
          <cell r="C84">
            <v>2422</v>
          </cell>
          <cell r="D84" t="str">
            <v>四川太极大药房连锁有限公司金牛区金沙路药店</v>
          </cell>
          <cell r="E84" t="str">
            <v>西门片区</v>
          </cell>
          <cell r="F84" t="str">
            <v>刘琴英</v>
          </cell>
          <cell r="G84">
            <v>1726</v>
          </cell>
          <cell r="H84">
            <v>64.5</v>
          </cell>
          <cell r="I84">
            <v>111324.35</v>
          </cell>
          <cell r="J84">
            <v>37628.32</v>
          </cell>
          <cell r="K84" t="str">
            <v>33.8%</v>
          </cell>
        </row>
        <row r="84">
          <cell r="O84">
            <v>5</v>
          </cell>
          <cell r="P84">
            <v>1470</v>
          </cell>
          <cell r="Q84">
            <v>-787.65</v>
          </cell>
        </row>
        <row r="85">
          <cell r="C85">
            <v>2852</v>
          </cell>
          <cell r="D85" t="str">
            <v>四川太极大药房连锁有限公司大邑县晋原镇子龙街药店</v>
          </cell>
          <cell r="E85" t="str">
            <v>城郊一片</v>
          </cell>
          <cell r="F85" t="str">
            <v>郑红艳</v>
          </cell>
          <cell r="G85">
            <v>1389</v>
          </cell>
          <cell r="H85">
            <v>78.17</v>
          </cell>
          <cell r="I85">
            <v>108580.45</v>
          </cell>
          <cell r="J85">
            <v>36239.93</v>
          </cell>
          <cell r="K85" t="str">
            <v>33.37%</v>
          </cell>
        </row>
        <row r="86">
          <cell r="C86">
            <v>2886</v>
          </cell>
          <cell r="D86" t="str">
            <v>四川太极大药房连锁有限公司都江堰市幸福镇翔凤路药店</v>
          </cell>
          <cell r="E86" t="str">
            <v>城郊一片</v>
          </cell>
          <cell r="F86" t="str">
            <v>郑红艳</v>
          </cell>
          <cell r="G86">
            <v>1630</v>
          </cell>
          <cell r="H86">
            <v>65.87</v>
          </cell>
          <cell r="I86">
            <v>107373.85</v>
          </cell>
          <cell r="J86">
            <v>38645.95</v>
          </cell>
          <cell r="K86" t="str">
            <v>35.99%</v>
          </cell>
        </row>
        <row r="87">
          <cell r="C87">
            <v>106865</v>
          </cell>
          <cell r="D87" t="str">
            <v>四川太极大药房连锁有限公司武侯区丝竹路药店</v>
          </cell>
          <cell r="E87" t="str">
            <v>旗舰片区</v>
          </cell>
          <cell r="F87" t="str">
            <v>谭勤娟</v>
          </cell>
          <cell r="G87">
            <v>1459</v>
          </cell>
          <cell r="H87">
            <v>81.72</v>
          </cell>
          <cell r="I87">
            <v>119224.19</v>
          </cell>
          <cell r="J87">
            <v>30768.53</v>
          </cell>
          <cell r="K87" t="str">
            <v>25.8%</v>
          </cell>
        </row>
        <row r="87">
          <cell r="O87">
            <v>65</v>
          </cell>
          <cell r="P87">
            <v>12228</v>
          </cell>
          <cell r="Q87">
            <v>-6393.89999999999</v>
          </cell>
        </row>
        <row r="88">
          <cell r="C88">
            <v>113025</v>
          </cell>
          <cell r="D88" t="str">
            <v>四川太极大药房连锁有限公司青羊区蜀鑫路药店</v>
          </cell>
          <cell r="E88" t="str">
            <v>南门片区</v>
          </cell>
          <cell r="F88" t="str">
            <v>陈冰雪</v>
          </cell>
          <cell r="G88">
            <v>1496</v>
          </cell>
          <cell r="H88">
            <v>70.96</v>
          </cell>
          <cell r="I88">
            <v>106163.57</v>
          </cell>
          <cell r="J88">
            <v>38256.79</v>
          </cell>
          <cell r="K88" t="str">
            <v>36.03%</v>
          </cell>
        </row>
        <row r="89">
          <cell r="C89">
            <v>2153</v>
          </cell>
          <cell r="D89" t="str">
            <v>四川太极大药房连锁有限公司成都高新区吉瑞三路二药房</v>
          </cell>
          <cell r="E89" t="str">
            <v>南门片区</v>
          </cell>
          <cell r="F89" t="str">
            <v>陈冰雪</v>
          </cell>
          <cell r="G89">
            <v>1892</v>
          </cell>
          <cell r="H89">
            <v>55.85</v>
          </cell>
          <cell r="I89">
            <v>105677.21</v>
          </cell>
          <cell r="J89">
            <v>39994.31</v>
          </cell>
          <cell r="K89" t="str">
            <v>37.84%</v>
          </cell>
        </row>
        <row r="90">
          <cell r="C90">
            <v>106485</v>
          </cell>
          <cell r="D90" t="str">
            <v>四川太极大药房连锁有限公司成都高新区元华二巷药店</v>
          </cell>
          <cell r="E90" t="str">
            <v>旗舰片区</v>
          </cell>
          <cell r="F90" t="str">
            <v>谭勤娟</v>
          </cell>
          <cell r="G90">
            <v>1449</v>
          </cell>
          <cell r="H90">
            <v>72.47</v>
          </cell>
          <cell r="I90">
            <v>105010.64</v>
          </cell>
          <cell r="J90">
            <v>33827.49</v>
          </cell>
          <cell r="K90" t="str">
            <v>32.21%</v>
          </cell>
        </row>
        <row r="91">
          <cell r="C91">
            <v>2901</v>
          </cell>
          <cell r="D91" t="str">
            <v>四川太极大药房连锁有限公司都江堰市奎光塔街道奎光路药店</v>
          </cell>
          <cell r="E91" t="str">
            <v>城郊一片</v>
          </cell>
          <cell r="F91" t="str">
            <v>郑红艳</v>
          </cell>
          <cell r="G91">
            <v>1645</v>
          </cell>
          <cell r="H91">
            <v>63.64</v>
          </cell>
          <cell r="I91">
            <v>104686.72</v>
          </cell>
          <cell r="J91">
            <v>38507.41</v>
          </cell>
          <cell r="K91" t="str">
            <v>36.78%</v>
          </cell>
        </row>
        <row r="92">
          <cell r="C92">
            <v>105751</v>
          </cell>
          <cell r="D92" t="str">
            <v>四川太极大药房连锁有限公司高新区新下街药店</v>
          </cell>
          <cell r="E92" t="str">
            <v>南门片区</v>
          </cell>
          <cell r="F92" t="str">
            <v>陈冰雪</v>
          </cell>
          <cell r="G92">
            <v>1842</v>
          </cell>
          <cell r="H92">
            <v>64.7</v>
          </cell>
          <cell r="I92">
            <v>119172.15</v>
          </cell>
          <cell r="J92">
            <v>27618.98</v>
          </cell>
          <cell r="K92" t="str">
            <v>23.17%</v>
          </cell>
        </row>
        <row r="92">
          <cell r="O92">
            <v>62</v>
          </cell>
          <cell r="P92">
            <v>14514</v>
          </cell>
          <cell r="Q92">
            <v>-7804.37999999999</v>
          </cell>
        </row>
        <row r="93">
          <cell r="C93">
            <v>2873</v>
          </cell>
          <cell r="D93" t="str">
            <v>四川太极大药房连锁有限公司大邑县沙渠镇利民街药店</v>
          </cell>
          <cell r="E93" t="str">
            <v>城郊一片</v>
          </cell>
          <cell r="F93" t="str">
            <v>郑红艳</v>
          </cell>
          <cell r="G93">
            <v>1395</v>
          </cell>
          <cell r="H93">
            <v>74.36</v>
          </cell>
          <cell r="I93">
            <v>103734.52</v>
          </cell>
          <cell r="J93">
            <v>36080.97</v>
          </cell>
          <cell r="K93" t="str">
            <v>34.78%</v>
          </cell>
        </row>
        <row r="94">
          <cell r="C94">
            <v>2771</v>
          </cell>
          <cell r="D94" t="str">
            <v>四川太极大药房连锁有限公司锦江区柳翠路药店</v>
          </cell>
          <cell r="E94" t="str">
            <v>南门片区</v>
          </cell>
          <cell r="F94" t="str">
            <v>陈冰雪</v>
          </cell>
          <cell r="G94">
            <v>1761</v>
          </cell>
          <cell r="H94">
            <v>59.01</v>
          </cell>
          <cell r="I94">
            <v>103915.34</v>
          </cell>
          <cell r="J94">
            <v>37822.52</v>
          </cell>
          <cell r="K94" t="str">
            <v>36.39%</v>
          </cell>
        </row>
        <row r="94">
          <cell r="O94">
            <v>7</v>
          </cell>
          <cell r="P94">
            <v>1290</v>
          </cell>
          <cell r="Q94">
            <v>-711.6</v>
          </cell>
        </row>
        <row r="95">
          <cell r="C95">
            <v>2916</v>
          </cell>
          <cell r="D95" t="str">
            <v>四川太极大药房连锁有限公司崇州市崇阳镇尚贤坊街药店</v>
          </cell>
          <cell r="E95" t="str">
            <v>崇州片区</v>
          </cell>
          <cell r="F95" t="str">
            <v>胡建梅</v>
          </cell>
          <cell r="G95">
            <v>1377</v>
          </cell>
          <cell r="H95">
            <v>74.46</v>
          </cell>
          <cell r="I95">
            <v>102527.85</v>
          </cell>
          <cell r="J95">
            <v>33588.82</v>
          </cell>
          <cell r="K95" t="str">
            <v>32.76%</v>
          </cell>
        </row>
        <row r="96">
          <cell r="C96">
            <v>102935</v>
          </cell>
          <cell r="D96" t="str">
            <v>四川太极大药房连锁有限公司青羊区童子街药店</v>
          </cell>
          <cell r="E96" t="str">
            <v>旗舰片区</v>
          </cell>
          <cell r="F96" t="str">
            <v>谭勤娟</v>
          </cell>
          <cell r="G96">
            <v>1561</v>
          </cell>
          <cell r="H96">
            <v>65.62</v>
          </cell>
          <cell r="I96">
            <v>102430.59</v>
          </cell>
          <cell r="J96">
            <v>40056.79</v>
          </cell>
          <cell r="K96" t="str">
            <v>39.1%</v>
          </cell>
        </row>
        <row r="97">
          <cell r="C97">
            <v>113008</v>
          </cell>
          <cell r="D97" t="str">
            <v>四川太极大药房连锁有限公司成都高新区尚锦路药店</v>
          </cell>
          <cell r="E97" t="str">
            <v>西门片区</v>
          </cell>
          <cell r="F97" t="str">
            <v>刘琴英</v>
          </cell>
          <cell r="G97">
            <v>1674</v>
          </cell>
          <cell r="H97">
            <v>66.4</v>
          </cell>
          <cell r="I97">
            <v>111156.97</v>
          </cell>
          <cell r="J97">
            <v>27412.31</v>
          </cell>
          <cell r="K97" t="str">
            <v>24.66%</v>
          </cell>
        </row>
        <row r="97">
          <cell r="O97">
            <v>41</v>
          </cell>
          <cell r="P97">
            <v>10320</v>
          </cell>
          <cell r="Q97">
            <v>-5692.8</v>
          </cell>
        </row>
        <row r="98">
          <cell r="C98">
            <v>2865</v>
          </cell>
          <cell r="D98" t="str">
            <v>四川太极大药房连锁有限公司邛崃市临邛镇洪川小区药店</v>
          </cell>
          <cell r="E98" t="str">
            <v>城郊一片</v>
          </cell>
          <cell r="F98" t="str">
            <v>郑红艳</v>
          </cell>
          <cell r="G98">
            <v>1703</v>
          </cell>
          <cell r="H98">
            <v>59.18</v>
          </cell>
          <cell r="I98">
            <v>100790.05</v>
          </cell>
          <cell r="J98">
            <v>39230.32</v>
          </cell>
          <cell r="K98" t="str">
            <v>38.92%</v>
          </cell>
        </row>
        <row r="99">
          <cell r="C99">
            <v>103199</v>
          </cell>
          <cell r="D99" t="str">
            <v>四川太极大药房连锁有限公司成华区西林一街药店</v>
          </cell>
          <cell r="E99" t="str">
            <v>东门片区</v>
          </cell>
          <cell r="F99" t="str">
            <v>毛静静</v>
          </cell>
          <cell r="G99">
            <v>1832</v>
          </cell>
          <cell r="H99">
            <v>54.1</v>
          </cell>
          <cell r="I99">
            <v>99104.96</v>
          </cell>
          <cell r="J99">
            <v>34579.92</v>
          </cell>
          <cell r="K99" t="str">
            <v>34.89%</v>
          </cell>
        </row>
        <row r="100">
          <cell r="C100">
            <v>117310</v>
          </cell>
          <cell r="D100" t="str">
            <v>四川太极大药房连锁有限公司武侯区长寿路药店</v>
          </cell>
          <cell r="E100" t="str">
            <v>旗舰片区</v>
          </cell>
          <cell r="F100" t="str">
            <v>谭勤娟</v>
          </cell>
          <cell r="G100">
            <v>1153</v>
          </cell>
          <cell r="H100">
            <v>87.42</v>
          </cell>
          <cell r="I100">
            <v>100791.27</v>
          </cell>
          <cell r="J100">
            <v>34663.75</v>
          </cell>
          <cell r="K100" t="str">
            <v>34.39%</v>
          </cell>
        </row>
        <row r="100">
          <cell r="O100">
            <v>8</v>
          </cell>
          <cell r="P100">
            <v>2208</v>
          </cell>
          <cell r="Q100">
            <v>-1199.4</v>
          </cell>
        </row>
        <row r="101">
          <cell r="C101">
            <v>118151</v>
          </cell>
          <cell r="D101" t="str">
            <v>四川太极大药房连锁有限公司金牛区沙湾东一路药店</v>
          </cell>
          <cell r="E101" t="str">
            <v>西门片区</v>
          </cell>
          <cell r="F101" t="str">
            <v>刘琴英</v>
          </cell>
          <cell r="G101">
            <v>1674</v>
          </cell>
          <cell r="H101">
            <v>60.42</v>
          </cell>
          <cell r="I101">
            <v>101140.04</v>
          </cell>
          <cell r="J101">
            <v>33452.99</v>
          </cell>
          <cell r="K101" t="str">
            <v>33.07%</v>
          </cell>
        </row>
        <row r="101">
          <cell r="O101">
            <v>12</v>
          </cell>
          <cell r="P101">
            <v>3096</v>
          </cell>
          <cell r="Q101">
            <v>-1707.84</v>
          </cell>
        </row>
        <row r="102">
          <cell r="C102">
            <v>122198</v>
          </cell>
          <cell r="D102" t="str">
            <v>四川太极大药房连锁有限公司成华区华泰路二药店</v>
          </cell>
          <cell r="E102" t="str">
            <v>东门片区</v>
          </cell>
          <cell r="F102" t="str">
            <v>毛静静</v>
          </cell>
          <cell r="G102">
            <v>1411</v>
          </cell>
          <cell r="H102">
            <v>68.74</v>
          </cell>
          <cell r="I102">
            <v>96995.86</v>
          </cell>
          <cell r="J102">
            <v>32041.33</v>
          </cell>
          <cell r="K102" t="str">
            <v>33.03%</v>
          </cell>
        </row>
        <row r="103">
          <cell r="C103">
            <v>2888</v>
          </cell>
          <cell r="D103" t="str">
            <v>四川太极大药房连锁有限公司都江堰市蒲阳镇问道西路药店</v>
          </cell>
          <cell r="E103" t="str">
            <v>城郊一片</v>
          </cell>
          <cell r="F103" t="str">
            <v>郑红艳</v>
          </cell>
          <cell r="G103">
            <v>1560</v>
          </cell>
          <cell r="H103">
            <v>62</v>
          </cell>
          <cell r="I103">
            <v>96712.74</v>
          </cell>
          <cell r="J103">
            <v>35187.05</v>
          </cell>
          <cell r="K103" t="str">
            <v>36.38%</v>
          </cell>
        </row>
        <row r="104">
          <cell r="C104">
            <v>2874</v>
          </cell>
          <cell r="D104" t="str">
            <v>四川太极大药房连锁有限公司大邑县晋原镇东街药店</v>
          </cell>
          <cell r="E104" t="str">
            <v>城郊一片</v>
          </cell>
          <cell r="F104" t="str">
            <v>郑红艳</v>
          </cell>
          <cell r="G104">
            <v>1468</v>
          </cell>
          <cell r="H104">
            <v>65.74</v>
          </cell>
          <cell r="I104">
            <v>96502.01</v>
          </cell>
          <cell r="J104">
            <v>32693.34</v>
          </cell>
          <cell r="K104" t="str">
            <v>33.87%</v>
          </cell>
        </row>
        <row r="105">
          <cell r="C105">
            <v>104533</v>
          </cell>
          <cell r="D105" t="str">
            <v>四川太极大药房连锁有限公司大邑县晋原镇潘家街药店</v>
          </cell>
          <cell r="E105" t="str">
            <v>城郊一片</v>
          </cell>
          <cell r="F105" t="str">
            <v>郑红艳</v>
          </cell>
          <cell r="G105">
            <v>1549</v>
          </cell>
          <cell r="H105">
            <v>62.26</v>
          </cell>
          <cell r="I105">
            <v>96446.97</v>
          </cell>
          <cell r="J105">
            <v>33912.79</v>
          </cell>
          <cell r="K105" t="str">
            <v>35.16%</v>
          </cell>
        </row>
        <row r="106">
          <cell r="C106">
            <v>118951</v>
          </cell>
          <cell r="D106" t="str">
            <v>四川太极大药房连锁有限公司青羊区金祥路药店</v>
          </cell>
          <cell r="E106" t="str">
            <v>南门片区</v>
          </cell>
          <cell r="F106" t="str">
            <v>陈冰雪</v>
          </cell>
          <cell r="G106">
            <v>1585</v>
          </cell>
          <cell r="H106">
            <v>59.8</v>
          </cell>
          <cell r="I106">
            <v>94782.34</v>
          </cell>
          <cell r="J106">
            <v>35584.6</v>
          </cell>
          <cell r="K106" t="str">
            <v>37.54%</v>
          </cell>
        </row>
        <row r="107">
          <cell r="C107">
            <v>106569</v>
          </cell>
          <cell r="D107" t="str">
            <v>四川太极大药房连锁有限公司武侯区大悦路药店</v>
          </cell>
          <cell r="E107" t="str">
            <v>西门片区</v>
          </cell>
          <cell r="F107" t="str">
            <v>刘琴英</v>
          </cell>
          <cell r="G107">
            <v>1301</v>
          </cell>
          <cell r="H107">
            <v>72.81</v>
          </cell>
          <cell r="I107">
            <v>94723.55</v>
          </cell>
          <cell r="J107">
            <v>30664.78</v>
          </cell>
          <cell r="K107" t="str">
            <v>32.37%</v>
          </cell>
        </row>
        <row r="108">
          <cell r="C108">
            <v>2851</v>
          </cell>
          <cell r="D108" t="str">
            <v>四川太极大药房连锁有限公司大邑县安仁镇千禧街药店</v>
          </cell>
          <cell r="E108" t="str">
            <v>城郊一片</v>
          </cell>
          <cell r="F108" t="str">
            <v>郑红艳</v>
          </cell>
          <cell r="G108">
            <v>1921</v>
          </cell>
          <cell r="H108">
            <v>48.57</v>
          </cell>
          <cell r="I108">
            <v>93298.31</v>
          </cell>
          <cell r="J108">
            <v>29541.88</v>
          </cell>
          <cell r="K108" t="str">
            <v>31.66%</v>
          </cell>
        </row>
        <row r="109">
          <cell r="C109">
            <v>112415</v>
          </cell>
          <cell r="D109" t="str">
            <v>四川太极大药房连锁有限公司金牛区五福桥东路药店</v>
          </cell>
          <cell r="E109" t="str">
            <v>西门片区</v>
          </cell>
          <cell r="F109" t="str">
            <v>刘琴英</v>
          </cell>
          <cell r="G109">
            <v>1585</v>
          </cell>
          <cell r="H109">
            <v>58.7</v>
          </cell>
          <cell r="I109">
            <v>93032.95</v>
          </cell>
          <cell r="J109">
            <v>30656.61</v>
          </cell>
          <cell r="K109" t="str">
            <v>32.95%</v>
          </cell>
        </row>
        <row r="110">
          <cell r="C110">
            <v>119262</v>
          </cell>
          <cell r="D110" t="str">
            <v>四川太极大药房连锁有限公司成华区驷马桥三路药店</v>
          </cell>
          <cell r="E110" t="str">
            <v>东门片区</v>
          </cell>
          <cell r="F110" t="str">
            <v>毛静静</v>
          </cell>
          <cell r="G110">
            <v>1554</v>
          </cell>
          <cell r="H110">
            <v>56.93</v>
          </cell>
          <cell r="I110">
            <v>88463.43</v>
          </cell>
          <cell r="J110">
            <v>33391.65</v>
          </cell>
          <cell r="K110" t="str">
            <v>37.74%</v>
          </cell>
        </row>
        <row r="111">
          <cell r="C111">
            <v>2883</v>
          </cell>
          <cell r="D111" t="str">
            <v>四川太极大药房连锁有限公司都江堰市聚源镇联建房药店</v>
          </cell>
          <cell r="E111" t="str">
            <v>城郊一片</v>
          </cell>
          <cell r="F111" t="str">
            <v>郑红艳</v>
          </cell>
          <cell r="G111">
            <v>1171</v>
          </cell>
          <cell r="H111">
            <v>75.46</v>
          </cell>
          <cell r="I111">
            <v>88363.06</v>
          </cell>
          <cell r="J111">
            <v>32479.65</v>
          </cell>
          <cell r="K111" t="str">
            <v>36.75%</v>
          </cell>
        </row>
        <row r="112">
          <cell r="C112">
            <v>2714</v>
          </cell>
          <cell r="D112" t="str">
            <v>四川太极大药房连锁有限公司成华区华康路药店</v>
          </cell>
          <cell r="E112" t="str">
            <v>东门片区</v>
          </cell>
          <cell r="F112" t="str">
            <v>毛静静</v>
          </cell>
          <cell r="G112">
            <v>1541</v>
          </cell>
          <cell r="H112">
            <v>56.59</v>
          </cell>
          <cell r="I112">
            <v>87210.09</v>
          </cell>
          <cell r="J112">
            <v>33964.53</v>
          </cell>
          <cell r="K112" t="str">
            <v>38.94%</v>
          </cell>
        </row>
        <row r="112">
          <cell r="O112">
            <v>4</v>
          </cell>
          <cell r="P112">
            <v>432</v>
          </cell>
          <cell r="Q112">
            <v>-194.76</v>
          </cell>
        </row>
        <row r="113">
          <cell r="C113">
            <v>2715</v>
          </cell>
          <cell r="D113" t="str">
            <v>四川太极大药房连锁有限公司双流县西航港街道锦华路一段药店</v>
          </cell>
          <cell r="E113" t="str">
            <v>新津片</v>
          </cell>
          <cell r="F113" t="str">
            <v>王燕丽</v>
          </cell>
          <cell r="G113">
            <v>1549</v>
          </cell>
          <cell r="H113">
            <v>55.55</v>
          </cell>
          <cell r="I113">
            <v>86044.31</v>
          </cell>
          <cell r="J113">
            <v>30017.03</v>
          </cell>
          <cell r="K113" t="str">
            <v>34.88%</v>
          </cell>
        </row>
        <row r="114">
          <cell r="C114">
            <v>117637</v>
          </cell>
          <cell r="D114" t="str">
            <v>四川太极大药房连锁有限公司大邑县晋原街道金巷西街药店</v>
          </cell>
          <cell r="E114" t="str">
            <v>城郊一片</v>
          </cell>
          <cell r="F114" t="str">
            <v>郑红艳</v>
          </cell>
          <cell r="G114">
            <v>1462</v>
          </cell>
          <cell r="H114">
            <v>58.79</v>
          </cell>
          <cell r="I114">
            <v>85953.97</v>
          </cell>
          <cell r="J114">
            <v>26797.74</v>
          </cell>
          <cell r="K114" t="str">
            <v>31.17%</v>
          </cell>
        </row>
        <row r="115">
          <cell r="C115">
            <v>104429</v>
          </cell>
          <cell r="D115" t="str">
            <v>四川太极大药房连锁有限公司武侯区大华街药店</v>
          </cell>
          <cell r="E115" t="str">
            <v>南门片区</v>
          </cell>
          <cell r="F115" t="str">
            <v>陈冰雪</v>
          </cell>
          <cell r="G115">
            <v>1349</v>
          </cell>
          <cell r="H115">
            <v>63.38</v>
          </cell>
          <cell r="I115">
            <v>85501.56</v>
          </cell>
          <cell r="J115">
            <v>26807.58</v>
          </cell>
          <cell r="K115" t="str">
            <v>31.35%</v>
          </cell>
        </row>
        <row r="116">
          <cell r="C116">
            <v>110378</v>
          </cell>
          <cell r="D116" t="str">
            <v>四川太极大药房连锁有限公司都江堰市永丰街道宝莲路药店</v>
          </cell>
          <cell r="E116" t="str">
            <v>城郊一片</v>
          </cell>
          <cell r="F116" t="str">
            <v>郑红艳</v>
          </cell>
          <cell r="G116">
            <v>938</v>
          </cell>
          <cell r="H116">
            <v>90.26</v>
          </cell>
          <cell r="I116">
            <v>84663.68</v>
          </cell>
          <cell r="J116">
            <v>26712.73</v>
          </cell>
          <cell r="K116" t="str">
            <v>31.55%</v>
          </cell>
        </row>
        <row r="117">
          <cell r="C117">
            <v>102479</v>
          </cell>
          <cell r="D117" t="str">
            <v>四川太极大药房连锁有限公司锦江区劼人路药店</v>
          </cell>
          <cell r="E117" t="str">
            <v>东门片区</v>
          </cell>
          <cell r="F117" t="str">
            <v>毛静静</v>
          </cell>
          <cell r="G117">
            <v>1817</v>
          </cell>
          <cell r="H117">
            <v>51.71</v>
          </cell>
          <cell r="I117">
            <v>93952.51</v>
          </cell>
          <cell r="J117">
            <v>21265.64</v>
          </cell>
          <cell r="K117" t="str">
            <v>22.63%</v>
          </cell>
        </row>
        <row r="117">
          <cell r="O117">
            <v>54</v>
          </cell>
          <cell r="P117">
            <v>13674</v>
          </cell>
          <cell r="Q117">
            <v>-7542.96</v>
          </cell>
        </row>
        <row r="118">
          <cell r="C118">
            <v>115971</v>
          </cell>
          <cell r="D118" t="str">
            <v>四川太极大药房连锁有限公司成都高新区天顺路药店</v>
          </cell>
          <cell r="E118" t="str">
            <v>南门片区</v>
          </cell>
          <cell r="F118" t="str">
            <v>陈冰雪</v>
          </cell>
          <cell r="G118">
            <v>1225</v>
          </cell>
          <cell r="H118">
            <v>69.68</v>
          </cell>
          <cell r="I118">
            <v>85358.24</v>
          </cell>
          <cell r="J118">
            <v>25113.71</v>
          </cell>
          <cell r="K118" t="str">
            <v>29.42%</v>
          </cell>
        </row>
        <row r="118">
          <cell r="O118">
            <v>20</v>
          </cell>
          <cell r="P118">
            <v>5160</v>
          </cell>
          <cell r="Q118">
            <v>-2846.4</v>
          </cell>
        </row>
        <row r="119">
          <cell r="C119">
            <v>2409</v>
          </cell>
          <cell r="D119" t="str">
            <v>四川太极大药房连锁有限公司金牛区黄苑东街药店</v>
          </cell>
          <cell r="E119" t="str">
            <v>西门片区</v>
          </cell>
          <cell r="F119" t="str">
            <v>刘琴英</v>
          </cell>
          <cell r="G119">
            <v>1348</v>
          </cell>
          <cell r="H119">
            <v>58.86</v>
          </cell>
          <cell r="I119">
            <v>79348.85</v>
          </cell>
          <cell r="J119">
            <v>32648.37</v>
          </cell>
          <cell r="K119" t="str">
            <v>41.14%</v>
          </cell>
        </row>
        <row r="120">
          <cell r="C120">
            <v>2837</v>
          </cell>
          <cell r="D120" t="str">
            <v>四川太极大药房连锁有限公司邛崃市羊安镇永康大道药店</v>
          </cell>
          <cell r="E120" t="str">
            <v>城郊一片</v>
          </cell>
          <cell r="F120" t="str">
            <v>郑红艳</v>
          </cell>
          <cell r="G120">
            <v>1210</v>
          </cell>
          <cell r="H120">
            <v>65.14</v>
          </cell>
          <cell r="I120">
            <v>78823.13</v>
          </cell>
          <cell r="J120">
            <v>28599.94</v>
          </cell>
          <cell r="K120" t="str">
            <v>36.28%</v>
          </cell>
        </row>
        <row r="121">
          <cell r="C121">
            <v>123007</v>
          </cell>
          <cell r="D121" t="str">
            <v>四川太极大药房连锁有限公司大邑县青霞街道元通路南段药店</v>
          </cell>
          <cell r="E121" t="str">
            <v>城郊一片</v>
          </cell>
          <cell r="F121" t="str">
            <v>郑红艳</v>
          </cell>
          <cell r="G121">
            <v>1182</v>
          </cell>
          <cell r="H121">
            <v>66.3</v>
          </cell>
          <cell r="I121">
            <v>78365.01</v>
          </cell>
          <cell r="J121">
            <v>27636.01</v>
          </cell>
          <cell r="K121" t="str">
            <v>35.26%</v>
          </cell>
        </row>
        <row r="122">
          <cell r="C122">
            <v>102564</v>
          </cell>
          <cell r="D122" t="str">
            <v>四川太极大药房连锁有限公司邛崃市文君街道办翠荫街药店</v>
          </cell>
          <cell r="E122" t="str">
            <v>城郊一片</v>
          </cell>
          <cell r="F122" t="str">
            <v>郑红艳</v>
          </cell>
          <cell r="G122">
            <v>960</v>
          </cell>
          <cell r="H122">
            <v>80.87</v>
          </cell>
          <cell r="I122">
            <v>77631.69</v>
          </cell>
          <cell r="J122">
            <v>28930.49</v>
          </cell>
          <cell r="K122" t="str">
            <v>37.26%</v>
          </cell>
        </row>
        <row r="123">
          <cell r="C123">
            <v>119622</v>
          </cell>
          <cell r="D123" t="str">
            <v>四川太极大药房连锁有限公司武侯区高攀西巷药店</v>
          </cell>
          <cell r="E123" t="str">
            <v>旗舰片区</v>
          </cell>
          <cell r="F123" t="str">
            <v>谭勤娟</v>
          </cell>
          <cell r="G123">
            <v>1064</v>
          </cell>
          <cell r="H123">
            <v>72.74</v>
          </cell>
          <cell r="I123">
            <v>77400.48</v>
          </cell>
          <cell r="J123">
            <v>29939.92</v>
          </cell>
          <cell r="K123" t="str">
            <v>38.68%</v>
          </cell>
        </row>
        <row r="124">
          <cell r="C124">
            <v>2713</v>
          </cell>
          <cell r="D124" t="str">
            <v>四川太极大药房连锁有限公司双流区东升街道三强西路药店</v>
          </cell>
          <cell r="E124" t="str">
            <v>新津片</v>
          </cell>
          <cell r="F124" t="str">
            <v>王燕丽</v>
          </cell>
          <cell r="G124">
            <v>1625</v>
          </cell>
          <cell r="H124">
            <v>47.57</v>
          </cell>
          <cell r="I124">
            <v>77296.68</v>
          </cell>
          <cell r="J124">
            <v>26728.03</v>
          </cell>
          <cell r="K124" t="str">
            <v>34.57%</v>
          </cell>
        </row>
        <row r="125">
          <cell r="C125">
            <v>102567</v>
          </cell>
          <cell r="D125" t="str">
            <v>四川太极大药房连锁有限公司新津县五津镇武阳西路药店</v>
          </cell>
          <cell r="E125" t="str">
            <v>新津片</v>
          </cell>
          <cell r="F125" t="str">
            <v>王燕丽</v>
          </cell>
          <cell r="G125">
            <v>1109</v>
          </cell>
          <cell r="H125">
            <v>69.62</v>
          </cell>
          <cell r="I125">
            <v>77207.62</v>
          </cell>
          <cell r="J125">
            <v>20789.16</v>
          </cell>
          <cell r="K125" t="str">
            <v>26.92%</v>
          </cell>
        </row>
        <row r="126">
          <cell r="C126">
            <v>118758</v>
          </cell>
          <cell r="D126" t="str">
            <v>四川太极大药房连锁有限公司成华区水碾河路药店</v>
          </cell>
          <cell r="E126" t="str">
            <v>东门片区</v>
          </cell>
          <cell r="F126" t="str">
            <v>毛静静</v>
          </cell>
          <cell r="G126">
            <v>1472</v>
          </cell>
          <cell r="H126">
            <v>54.75</v>
          </cell>
          <cell r="I126">
            <v>80598.69</v>
          </cell>
          <cell r="J126">
            <v>22248.54</v>
          </cell>
          <cell r="K126" t="str">
            <v>27.6%</v>
          </cell>
        </row>
        <row r="126">
          <cell r="O126">
            <v>20</v>
          </cell>
          <cell r="P126">
            <v>5160</v>
          </cell>
          <cell r="Q126">
            <v>-2846.4</v>
          </cell>
        </row>
        <row r="127">
          <cell r="C127">
            <v>2816</v>
          </cell>
          <cell r="D127" t="str">
            <v>四川太极大药房连锁有限公司成华区双林路药店</v>
          </cell>
          <cell r="E127" t="str">
            <v>东门片区</v>
          </cell>
          <cell r="F127" t="str">
            <v>毛静静</v>
          </cell>
          <cell r="G127">
            <v>1387</v>
          </cell>
          <cell r="H127">
            <v>54.32</v>
          </cell>
          <cell r="I127">
            <v>75347.94</v>
          </cell>
          <cell r="J127">
            <v>29772.63</v>
          </cell>
          <cell r="K127" t="str">
            <v>39.51%</v>
          </cell>
        </row>
        <row r="128">
          <cell r="C128">
            <v>2326</v>
          </cell>
          <cell r="D128" t="str">
            <v>四川太极大药房连锁有限公司成华区建业路药店</v>
          </cell>
          <cell r="E128" t="str">
            <v>旗舰片区</v>
          </cell>
          <cell r="F128" t="str">
            <v>谭勤娟</v>
          </cell>
          <cell r="G128">
            <v>1129</v>
          </cell>
          <cell r="H128">
            <v>65.9</v>
          </cell>
          <cell r="I128">
            <v>74398.71</v>
          </cell>
          <cell r="J128">
            <v>28001.25</v>
          </cell>
          <cell r="K128" t="str">
            <v>37.63%</v>
          </cell>
        </row>
        <row r="129">
          <cell r="C129">
            <v>2894</v>
          </cell>
          <cell r="D129" t="str">
            <v>四川太极大药房连锁有限公司崇州市三江镇崇新路药店</v>
          </cell>
          <cell r="E129" t="str">
            <v>崇州片区</v>
          </cell>
          <cell r="F129" t="str">
            <v>胡建梅</v>
          </cell>
          <cell r="G129">
            <v>908</v>
          </cell>
          <cell r="H129">
            <v>79.32</v>
          </cell>
          <cell r="I129">
            <v>72021.46</v>
          </cell>
          <cell r="J129">
            <v>24774.07</v>
          </cell>
          <cell r="K129" t="str">
            <v>34.39%</v>
          </cell>
        </row>
        <row r="130">
          <cell r="C130">
            <v>2853</v>
          </cell>
          <cell r="D130" t="str">
            <v>四川太极大药房连锁有限公司大邑县晋原镇东壕沟北段药店</v>
          </cell>
          <cell r="E130" t="str">
            <v>城郊一片</v>
          </cell>
          <cell r="F130" t="str">
            <v>郑红艳</v>
          </cell>
          <cell r="G130">
            <v>970</v>
          </cell>
          <cell r="H130">
            <v>73.9</v>
          </cell>
          <cell r="I130">
            <v>71678.48</v>
          </cell>
          <cell r="J130">
            <v>24059.63</v>
          </cell>
          <cell r="K130" t="str">
            <v>33.56%</v>
          </cell>
        </row>
        <row r="131">
          <cell r="C131">
            <v>1950</v>
          </cell>
          <cell r="D131" t="str">
            <v>四川太极大药房连锁有限公司成都高新区泰和二街三药店</v>
          </cell>
          <cell r="E131" t="str">
            <v>南门片区</v>
          </cell>
          <cell r="F131" t="str">
            <v>陈冰雪</v>
          </cell>
          <cell r="G131">
            <v>1109</v>
          </cell>
          <cell r="H131">
            <v>63.24</v>
          </cell>
          <cell r="I131">
            <v>70135.28</v>
          </cell>
          <cell r="J131">
            <v>22300.6</v>
          </cell>
          <cell r="K131" t="str">
            <v>31.79%</v>
          </cell>
        </row>
        <row r="132">
          <cell r="C132">
            <v>2905</v>
          </cell>
          <cell r="D132" t="str">
            <v>四川太极大药房连锁有限公司崇州市崇阳镇文化西街药店</v>
          </cell>
          <cell r="E132" t="str">
            <v>崇州片区</v>
          </cell>
          <cell r="F132" t="str">
            <v>胡建梅</v>
          </cell>
          <cell r="G132">
            <v>1080</v>
          </cell>
          <cell r="H132">
            <v>64.63</v>
          </cell>
          <cell r="I132">
            <v>69804.38</v>
          </cell>
          <cell r="J132">
            <v>23734.34</v>
          </cell>
          <cell r="K132" t="str">
            <v>34%</v>
          </cell>
        </row>
        <row r="133">
          <cell r="C133">
            <v>2844</v>
          </cell>
          <cell r="D133" t="str">
            <v>四川太极大药房连锁有限公司大邑县新场镇文昌街药店</v>
          </cell>
          <cell r="E133" t="str">
            <v>城郊一片</v>
          </cell>
          <cell r="F133" t="str">
            <v>郑红艳</v>
          </cell>
          <cell r="G133">
            <v>1055</v>
          </cell>
          <cell r="H133">
            <v>65.78</v>
          </cell>
          <cell r="I133">
            <v>69394.21</v>
          </cell>
          <cell r="J133">
            <v>22247.78</v>
          </cell>
          <cell r="K133" t="str">
            <v>32.05%</v>
          </cell>
        </row>
        <row r="134">
          <cell r="C134">
            <v>104838</v>
          </cell>
          <cell r="D134" t="str">
            <v>四川太极大药房连锁有限公司崇州市崇阳镇蜀州中路药店</v>
          </cell>
          <cell r="E134" t="str">
            <v>崇州片区</v>
          </cell>
          <cell r="F134" t="str">
            <v>胡建梅</v>
          </cell>
          <cell r="G134">
            <v>1151</v>
          </cell>
          <cell r="H134">
            <v>59.49</v>
          </cell>
          <cell r="I134">
            <v>68478.64</v>
          </cell>
          <cell r="J134">
            <v>21639.94</v>
          </cell>
          <cell r="K134" t="str">
            <v>31.6%</v>
          </cell>
        </row>
        <row r="135">
          <cell r="C135">
            <v>117923</v>
          </cell>
          <cell r="D135" t="str">
            <v>四川太极大药房连锁有限公司大邑县晋原街道观音阁街西段药店</v>
          </cell>
          <cell r="E135" t="str">
            <v>城郊一片</v>
          </cell>
          <cell r="F135" t="str">
            <v>郑红艳</v>
          </cell>
          <cell r="G135">
            <v>977</v>
          </cell>
          <cell r="H135">
            <v>67.42</v>
          </cell>
          <cell r="I135">
            <v>65865.42</v>
          </cell>
          <cell r="J135">
            <v>25877.25</v>
          </cell>
          <cell r="K135" t="str">
            <v>39.28%</v>
          </cell>
        </row>
        <row r="136">
          <cell r="C136">
            <v>104430</v>
          </cell>
          <cell r="D136" t="str">
            <v>四川太极大药房连锁有限公司高新区中和大道药店</v>
          </cell>
          <cell r="E136" t="str">
            <v>南门片区</v>
          </cell>
          <cell r="F136" t="str">
            <v>陈冰雪</v>
          </cell>
          <cell r="G136">
            <v>1331</v>
          </cell>
          <cell r="H136">
            <v>58.17</v>
          </cell>
          <cell r="I136">
            <v>77426</v>
          </cell>
          <cell r="J136">
            <v>13591.51</v>
          </cell>
          <cell r="K136" t="str">
            <v>17.55%</v>
          </cell>
        </row>
        <row r="136">
          <cell r="O136">
            <v>78</v>
          </cell>
          <cell r="P136">
            <v>16866</v>
          </cell>
          <cell r="Q136">
            <v>-9086.04</v>
          </cell>
        </row>
        <row r="137">
          <cell r="C137">
            <v>2274</v>
          </cell>
          <cell r="D137" t="str">
            <v>四川太极大药房连锁有限公司成都高新区肖家河正街药店</v>
          </cell>
          <cell r="E137" t="str">
            <v>旗舰片区</v>
          </cell>
          <cell r="F137" t="str">
            <v>谭勤娟</v>
          </cell>
          <cell r="G137">
            <v>989</v>
          </cell>
          <cell r="H137">
            <v>58.57</v>
          </cell>
          <cell r="I137">
            <v>57930.65</v>
          </cell>
          <cell r="J137">
            <v>19455.3</v>
          </cell>
          <cell r="K137" t="str">
            <v>33.58%</v>
          </cell>
        </row>
        <row r="138">
          <cell r="C138">
            <v>298747</v>
          </cell>
          <cell r="D138" t="str">
            <v>四川太极大药房连锁有限公司青羊区文和路药店</v>
          </cell>
          <cell r="E138" t="str">
            <v>西门片区</v>
          </cell>
          <cell r="F138" t="str">
            <v>刘琴英</v>
          </cell>
          <cell r="G138">
            <v>989</v>
          </cell>
          <cell r="H138">
            <v>56.65</v>
          </cell>
          <cell r="I138">
            <v>56029.38</v>
          </cell>
          <cell r="J138">
            <v>19672.35</v>
          </cell>
          <cell r="K138" t="str">
            <v>35.11%</v>
          </cell>
        </row>
        <row r="139">
          <cell r="C139">
            <v>301263</v>
          </cell>
          <cell r="D139" t="str">
            <v>四川太极大药房连锁有限公司剑南大道药店</v>
          </cell>
          <cell r="E139" t="str">
            <v>南门片区</v>
          </cell>
          <cell r="F139" t="str">
            <v>陈冰雪</v>
          </cell>
          <cell r="G139">
            <v>887</v>
          </cell>
          <cell r="H139">
            <v>55.39</v>
          </cell>
          <cell r="I139">
            <v>49129.18</v>
          </cell>
          <cell r="J139">
            <v>16837.93</v>
          </cell>
          <cell r="K139" t="str">
            <v>34.27%</v>
          </cell>
        </row>
        <row r="140">
          <cell r="C140">
            <v>106568</v>
          </cell>
          <cell r="D140" t="str">
            <v>四川太极大药房连锁有限公司高新区中和公济桥路药店</v>
          </cell>
          <cell r="E140" t="str">
            <v>南门片区</v>
          </cell>
          <cell r="F140" t="str">
            <v>陈冰雪</v>
          </cell>
          <cell r="G140">
            <v>1295</v>
          </cell>
          <cell r="H140">
            <v>45.72</v>
          </cell>
          <cell r="I140">
            <v>59209.13</v>
          </cell>
          <cell r="J140">
            <v>20975.46</v>
          </cell>
          <cell r="K140" t="str">
            <v>35.42%</v>
          </cell>
        </row>
        <row r="140">
          <cell r="O140">
            <v>19</v>
          </cell>
          <cell r="P140">
            <v>4902</v>
          </cell>
          <cell r="Q140">
            <v>-2704.08</v>
          </cell>
        </row>
        <row r="141">
          <cell r="C141">
            <v>2413</v>
          </cell>
          <cell r="D141" t="str">
            <v>四川太极大药房连锁有限公司武侯区聚萃街药店</v>
          </cell>
          <cell r="E141" t="str">
            <v>西门片区</v>
          </cell>
          <cell r="F141" t="str">
            <v>刘琴英</v>
          </cell>
          <cell r="G141">
            <v>1085</v>
          </cell>
          <cell r="H141">
            <v>46.11</v>
          </cell>
          <cell r="I141">
            <v>50025.19</v>
          </cell>
          <cell r="J141">
            <v>14534.15</v>
          </cell>
          <cell r="K141" t="str">
            <v>29.05%</v>
          </cell>
        </row>
        <row r="142">
          <cell r="C142">
            <v>2839</v>
          </cell>
          <cell r="D142" t="str">
            <v>四川太极大药房连锁有限公司新津县兴义镇万兴路药店</v>
          </cell>
          <cell r="E142" t="str">
            <v>新津片</v>
          </cell>
          <cell r="F142" t="str">
            <v>王燕丽</v>
          </cell>
          <cell r="G142">
            <v>766</v>
          </cell>
          <cell r="H142">
            <v>63.73</v>
          </cell>
          <cell r="I142">
            <v>48816.43</v>
          </cell>
          <cell r="J142">
            <v>15811.94</v>
          </cell>
          <cell r="K142" t="str">
            <v>32.39%</v>
          </cell>
        </row>
        <row r="143">
          <cell r="C143">
            <v>302867</v>
          </cell>
          <cell r="D143" t="str">
            <v>四川太极大药房连锁有限公司新都区大丰街道华美东街药店</v>
          </cell>
          <cell r="E143" t="str">
            <v>东门片区</v>
          </cell>
          <cell r="F143" t="str">
            <v>毛静静</v>
          </cell>
          <cell r="G143">
            <v>1082</v>
          </cell>
          <cell r="H143">
            <v>41.94</v>
          </cell>
          <cell r="I143">
            <v>45375.35</v>
          </cell>
          <cell r="J143">
            <v>15678.29</v>
          </cell>
          <cell r="K143" t="str">
            <v>34.55%</v>
          </cell>
        </row>
        <row r="144">
          <cell r="C144">
            <v>122686</v>
          </cell>
          <cell r="D144" t="str">
            <v>四川太极大药房连锁有限公司大邑县晋原街道蜀望路药店</v>
          </cell>
          <cell r="E144" t="str">
            <v>城郊一片</v>
          </cell>
          <cell r="F144" t="str">
            <v>郑红艳</v>
          </cell>
          <cell r="G144">
            <v>586</v>
          </cell>
          <cell r="H144">
            <v>62.5</v>
          </cell>
          <cell r="I144">
            <v>36626.85</v>
          </cell>
          <cell r="J144">
            <v>13709.49</v>
          </cell>
          <cell r="K144" t="str">
            <v>37.43%</v>
          </cell>
        </row>
        <row r="145">
          <cell r="C145">
            <v>2408</v>
          </cell>
          <cell r="D145" t="str">
            <v>四川太极大药房连锁有限公司金牛区沙河源药店</v>
          </cell>
          <cell r="E145" t="str">
            <v>西门片区</v>
          </cell>
          <cell r="F145" t="str">
            <v>刘琴英</v>
          </cell>
          <cell r="G145">
            <v>615</v>
          </cell>
          <cell r="H145">
            <v>52.55</v>
          </cell>
          <cell r="I145">
            <v>32315.24</v>
          </cell>
          <cell r="J145">
            <v>10800.42</v>
          </cell>
          <cell r="K145" t="str">
            <v>33.42%</v>
          </cell>
        </row>
        <row r="146">
          <cell r="I146">
            <v>23665815.12</v>
          </cell>
          <cell r="J146">
            <v>7192102.04</v>
          </cell>
          <cell r="K146">
            <v>0.303902570164251</v>
          </cell>
          <cell r="L146">
            <v>514</v>
          </cell>
          <cell r="M146">
            <v>1309415.48</v>
          </cell>
          <cell r="N146">
            <v>13143.0299999999</v>
          </cell>
          <cell r="O146">
            <v>1658</v>
          </cell>
          <cell r="P146">
            <v>383694</v>
          </cell>
          <cell r="Q146">
            <v>-207451.58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2595</v>
          </cell>
          <cell r="E3" t="str">
            <v>四川太极大药房连锁有限公司锦江区东大街药店</v>
          </cell>
          <cell r="F3" t="str">
            <v/>
          </cell>
          <cell r="G3">
            <v>8229</v>
          </cell>
          <cell r="H3" t="str">
            <v>旗舰片区</v>
          </cell>
          <cell r="I3" t="str">
            <v>谭勤娟</v>
          </cell>
          <cell r="J3">
            <v>7481</v>
          </cell>
          <cell r="K3">
            <v>287.19</v>
          </cell>
          <cell r="L3">
            <v>2148469.3</v>
          </cell>
          <cell r="M3">
            <v>309269.89</v>
          </cell>
        </row>
        <row r="4">
          <cell r="D4">
            <v>2573</v>
          </cell>
          <cell r="E4" t="str">
            <v>四川太极大药房连锁有限公司青羊区十二桥路药店</v>
          </cell>
          <cell r="F4" t="str">
            <v/>
          </cell>
          <cell r="G4">
            <v>8236</v>
          </cell>
          <cell r="H4" t="str">
            <v>西门片区</v>
          </cell>
          <cell r="I4" t="str">
            <v>刘琴英</v>
          </cell>
          <cell r="J4">
            <v>4292</v>
          </cell>
          <cell r="K4">
            <v>126.1</v>
          </cell>
          <cell r="L4">
            <v>541221.23</v>
          </cell>
          <cell r="M4">
            <v>139229.16</v>
          </cell>
        </row>
        <row r="5">
          <cell r="D5">
            <v>2834</v>
          </cell>
          <cell r="E5" t="str">
            <v>四川太极大药房连锁有限公司武侯区浆洗街药店</v>
          </cell>
          <cell r="F5" t="str">
            <v/>
          </cell>
          <cell r="G5">
            <v>8229</v>
          </cell>
          <cell r="H5" t="str">
            <v>旗舰片区</v>
          </cell>
          <cell r="I5" t="str">
            <v>谭勤娟</v>
          </cell>
          <cell r="J5">
            <v>4794</v>
          </cell>
          <cell r="K5">
            <v>111.21</v>
          </cell>
          <cell r="L5">
            <v>533155.57</v>
          </cell>
          <cell r="M5">
            <v>163720.93</v>
          </cell>
        </row>
        <row r="6">
          <cell r="D6">
            <v>2738</v>
          </cell>
          <cell r="E6" t="str">
            <v>四川太极大药房连锁有限公司成都高新区成汉南路药店</v>
          </cell>
          <cell r="F6" t="str">
            <v/>
          </cell>
          <cell r="G6">
            <v>8226</v>
          </cell>
          <cell r="H6" t="str">
            <v>南门片区</v>
          </cell>
          <cell r="I6" t="str">
            <v>陈冰雪</v>
          </cell>
          <cell r="J6">
            <v>4494</v>
          </cell>
          <cell r="K6">
            <v>110.81</v>
          </cell>
          <cell r="L6">
            <v>497961.88</v>
          </cell>
          <cell r="M6">
            <v>166156.26</v>
          </cell>
        </row>
        <row r="7">
          <cell r="D7">
            <v>114685</v>
          </cell>
          <cell r="E7" t="str">
            <v>四川太极大药房连锁有限公司青羊区青龙街药店</v>
          </cell>
          <cell r="F7" t="str">
            <v/>
          </cell>
          <cell r="G7">
            <v>8229</v>
          </cell>
          <cell r="H7" t="str">
            <v>旗舰片区</v>
          </cell>
          <cell r="I7" t="str">
            <v>谭勤娟</v>
          </cell>
          <cell r="J7">
            <v>3783</v>
          </cell>
          <cell r="K7">
            <v>105.83</v>
          </cell>
          <cell r="L7">
            <v>400370.67</v>
          </cell>
          <cell r="M7">
            <v>114629.29</v>
          </cell>
        </row>
        <row r="8">
          <cell r="D8">
            <v>2559</v>
          </cell>
          <cell r="E8" t="str">
            <v>四川太极大药房连锁有限公司青羊区光华药店</v>
          </cell>
          <cell r="F8" t="str">
            <v/>
          </cell>
          <cell r="G8">
            <v>8236</v>
          </cell>
          <cell r="H8" t="str">
            <v>西门片区</v>
          </cell>
          <cell r="I8" t="str">
            <v>刘琴英</v>
          </cell>
          <cell r="J8">
            <v>2879</v>
          </cell>
          <cell r="K8">
            <v>138.36</v>
          </cell>
          <cell r="L8">
            <v>398349.95</v>
          </cell>
          <cell r="M8">
            <v>127249.14</v>
          </cell>
        </row>
        <row r="9">
          <cell r="D9">
            <v>2791</v>
          </cell>
          <cell r="E9" t="str">
            <v>四川太极大药房连锁有限公司锦江区庆云南街药店</v>
          </cell>
          <cell r="F9" t="str">
            <v/>
          </cell>
          <cell r="G9">
            <v>8229</v>
          </cell>
          <cell r="H9" t="str">
            <v>旗舰片区</v>
          </cell>
          <cell r="I9" t="str">
            <v>谭勤娟</v>
          </cell>
          <cell r="J9">
            <v>3278</v>
          </cell>
          <cell r="K9">
            <v>119.04</v>
          </cell>
          <cell r="L9">
            <v>390206.02</v>
          </cell>
          <cell r="M9">
            <v>75596.05</v>
          </cell>
        </row>
        <row r="10">
          <cell r="D10">
            <v>2113</v>
          </cell>
          <cell r="E10" t="str">
            <v>四川太极大药房连锁有限公司高新区锦城大道药店</v>
          </cell>
          <cell r="F10" t="str">
            <v/>
          </cell>
          <cell r="G10">
            <v>8226</v>
          </cell>
          <cell r="H10" t="str">
            <v>南门片区</v>
          </cell>
          <cell r="I10" t="str">
            <v>陈冰雪</v>
          </cell>
          <cell r="J10">
            <v>3276</v>
          </cell>
          <cell r="K10">
            <v>106.21</v>
          </cell>
          <cell r="L10">
            <v>347951.39</v>
          </cell>
          <cell r="M10">
            <v>82573.23</v>
          </cell>
        </row>
        <row r="11">
          <cell r="D11">
            <v>2881</v>
          </cell>
          <cell r="E11" t="str">
            <v>四川太极大药房连锁有限公司邛崃市中心药店</v>
          </cell>
          <cell r="F11" t="str">
            <v/>
          </cell>
          <cell r="G11">
            <v>8230</v>
          </cell>
          <cell r="H11" t="str">
            <v>城郊一片</v>
          </cell>
          <cell r="I11" t="str">
            <v>郑红艳</v>
          </cell>
          <cell r="J11">
            <v>3955</v>
          </cell>
          <cell r="K11">
            <v>76.66</v>
          </cell>
          <cell r="L11">
            <v>303208.74</v>
          </cell>
          <cell r="M11">
            <v>106271.36</v>
          </cell>
        </row>
        <row r="12">
          <cell r="D12">
            <v>2729</v>
          </cell>
          <cell r="E12" t="str">
            <v>四川太极大药房连锁有限公司高新区新园大道药店</v>
          </cell>
          <cell r="F12" t="str">
            <v/>
          </cell>
          <cell r="G12">
            <v>8226</v>
          </cell>
          <cell r="H12" t="str">
            <v>南门片区</v>
          </cell>
          <cell r="I12" t="str">
            <v>陈冰雪</v>
          </cell>
          <cell r="J12">
            <v>4178</v>
          </cell>
          <cell r="K12">
            <v>67.35</v>
          </cell>
          <cell r="L12">
            <v>281397.14</v>
          </cell>
          <cell r="M12">
            <v>86003.47</v>
          </cell>
        </row>
        <row r="13">
          <cell r="D13">
            <v>2527</v>
          </cell>
          <cell r="E13" t="str">
            <v>四川太极大药房连锁有限公司青羊区光华村街药店</v>
          </cell>
          <cell r="F13" t="str">
            <v/>
          </cell>
          <cell r="G13">
            <v>8236</v>
          </cell>
          <cell r="H13" t="str">
            <v>西门片区</v>
          </cell>
          <cell r="I13" t="str">
            <v>刘琴英</v>
          </cell>
          <cell r="J13">
            <v>2700</v>
          </cell>
          <cell r="K13">
            <v>104</v>
          </cell>
          <cell r="L13">
            <v>280804.19</v>
          </cell>
          <cell r="M13">
            <v>85336.79</v>
          </cell>
        </row>
        <row r="14">
          <cell r="D14">
            <v>103198</v>
          </cell>
          <cell r="E14" t="str">
            <v>四川太极大药房连锁有限公司青羊区贝森北路药店</v>
          </cell>
          <cell r="F14" t="str">
            <v/>
          </cell>
          <cell r="G14">
            <v>8236</v>
          </cell>
          <cell r="H14" t="str">
            <v>西门片区</v>
          </cell>
          <cell r="I14" t="str">
            <v>刘琴英</v>
          </cell>
          <cell r="J14">
            <v>3676</v>
          </cell>
          <cell r="K14">
            <v>74.99</v>
          </cell>
          <cell r="L14">
            <v>275679.07</v>
          </cell>
          <cell r="M14">
            <v>80937.33</v>
          </cell>
        </row>
        <row r="15">
          <cell r="D15">
            <v>111219</v>
          </cell>
          <cell r="E15" t="str">
            <v>四川太极大药房连锁有限公司金牛区花照壁药店</v>
          </cell>
          <cell r="F15" t="str">
            <v/>
          </cell>
          <cell r="G15">
            <v>8236</v>
          </cell>
          <cell r="H15" t="str">
            <v>西门片区</v>
          </cell>
          <cell r="I15" t="str">
            <v>刘琴英</v>
          </cell>
          <cell r="J15">
            <v>4339</v>
          </cell>
          <cell r="K15">
            <v>62.38</v>
          </cell>
          <cell r="L15">
            <v>270666.23</v>
          </cell>
          <cell r="M15">
            <v>76294.05</v>
          </cell>
        </row>
        <row r="16">
          <cell r="D16">
            <v>2797</v>
          </cell>
          <cell r="E16" t="str">
            <v>四川太极大药房连锁有限公司成华区杉板桥南一路药店</v>
          </cell>
          <cell r="F16" t="str">
            <v/>
          </cell>
          <cell r="G16">
            <v>8224</v>
          </cell>
          <cell r="H16" t="str">
            <v>东门片区</v>
          </cell>
          <cell r="I16" t="str">
            <v>毛静静</v>
          </cell>
          <cell r="J16">
            <v>2766</v>
          </cell>
          <cell r="K16">
            <v>94.05</v>
          </cell>
          <cell r="L16">
            <v>260131.58</v>
          </cell>
          <cell r="M16">
            <v>72350.38</v>
          </cell>
        </row>
        <row r="17">
          <cell r="D17">
            <v>2755</v>
          </cell>
          <cell r="E17" t="str">
            <v>四川太极大药房连锁有限公司成华区万科路药店</v>
          </cell>
          <cell r="F17" t="str">
            <v/>
          </cell>
          <cell r="G17">
            <v>8226</v>
          </cell>
          <cell r="H17" t="str">
            <v>南门片区</v>
          </cell>
          <cell r="I17" t="str">
            <v>陈冰雪</v>
          </cell>
          <cell r="J17">
            <v>2829</v>
          </cell>
          <cell r="K17">
            <v>88.45</v>
          </cell>
          <cell r="L17">
            <v>250235.83</v>
          </cell>
          <cell r="M17">
            <v>75409.76</v>
          </cell>
        </row>
        <row r="18">
          <cell r="D18">
            <v>2741</v>
          </cell>
          <cell r="E18" t="str">
            <v>四川太极大药房连锁有限公司锦江区榕声路药店</v>
          </cell>
          <cell r="F18" t="str">
            <v/>
          </cell>
          <cell r="G18">
            <v>8226</v>
          </cell>
          <cell r="H18" t="str">
            <v>南门片区</v>
          </cell>
          <cell r="I18" t="str">
            <v>陈冰雪</v>
          </cell>
          <cell r="J18">
            <v>4698</v>
          </cell>
          <cell r="K18">
            <v>52.62</v>
          </cell>
          <cell r="L18">
            <v>247219.42</v>
          </cell>
          <cell r="M18">
            <v>86739.16</v>
          </cell>
        </row>
        <row r="19">
          <cell r="D19">
            <v>2877</v>
          </cell>
          <cell r="E19" t="str">
            <v>四川太极大药房连锁有限公司新津县五津镇五津西路药店</v>
          </cell>
          <cell r="F19" t="str">
            <v/>
          </cell>
          <cell r="G19">
            <v>8234</v>
          </cell>
          <cell r="H19" t="str">
            <v>新津片</v>
          </cell>
          <cell r="I19" t="str">
            <v>王燕丽</v>
          </cell>
          <cell r="J19">
            <v>2147</v>
          </cell>
          <cell r="K19">
            <v>112.77</v>
          </cell>
          <cell r="L19">
            <v>242125.6</v>
          </cell>
          <cell r="M19">
            <v>69654.25</v>
          </cell>
        </row>
        <row r="20">
          <cell r="D20">
            <v>2876</v>
          </cell>
          <cell r="E20" t="str">
            <v>四川太极大药房连锁有限公司新津县邓双镇飞雪路药店</v>
          </cell>
          <cell r="F20" t="str">
            <v/>
          </cell>
          <cell r="G20">
            <v>8234</v>
          </cell>
          <cell r="H20" t="str">
            <v>新津片</v>
          </cell>
          <cell r="I20" t="str">
            <v>王燕丽</v>
          </cell>
          <cell r="J20">
            <v>2829</v>
          </cell>
          <cell r="K20">
            <v>83.92</v>
          </cell>
          <cell r="L20">
            <v>237413.54</v>
          </cell>
          <cell r="M20">
            <v>79833.55</v>
          </cell>
        </row>
        <row r="21">
          <cell r="D21">
            <v>106066</v>
          </cell>
          <cell r="E21" t="str">
            <v>四川太极大药房连锁有限公司锦江区梨花街药店</v>
          </cell>
          <cell r="F21" t="str">
            <v/>
          </cell>
          <cell r="G21">
            <v>8229</v>
          </cell>
          <cell r="H21" t="str">
            <v>旗舰片区</v>
          </cell>
          <cell r="I21" t="str">
            <v>谭勤娟</v>
          </cell>
          <cell r="J21">
            <v>4079</v>
          </cell>
          <cell r="K21">
            <v>57.93</v>
          </cell>
          <cell r="L21">
            <v>236302.6</v>
          </cell>
          <cell r="M21">
            <v>89422.1</v>
          </cell>
        </row>
        <row r="22">
          <cell r="D22">
            <v>114844</v>
          </cell>
          <cell r="E22" t="str">
            <v>四川太极大药房连锁有限公司成华区培华东路药店</v>
          </cell>
          <cell r="F22" t="str">
            <v/>
          </cell>
          <cell r="G22">
            <v>8224</v>
          </cell>
          <cell r="H22" t="str">
            <v>东门片区</v>
          </cell>
          <cell r="I22" t="str">
            <v>毛静静</v>
          </cell>
          <cell r="J22">
            <v>1839</v>
          </cell>
          <cell r="K22">
            <v>120.95</v>
          </cell>
          <cell r="L22">
            <v>222425.66</v>
          </cell>
          <cell r="M22">
            <v>48533.9</v>
          </cell>
        </row>
        <row r="23">
          <cell r="D23">
            <v>2526</v>
          </cell>
          <cell r="E23" t="str">
            <v>四川太极大药房连锁有限公司新都区新繁镇繁江北路药店</v>
          </cell>
          <cell r="F23" t="str">
            <v/>
          </cell>
          <cell r="G23">
            <v>8224</v>
          </cell>
          <cell r="H23" t="str">
            <v>东门片区</v>
          </cell>
          <cell r="I23" t="str">
            <v>毛静静</v>
          </cell>
          <cell r="J23">
            <v>2726</v>
          </cell>
          <cell r="K23">
            <v>81.17</v>
          </cell>
          <cell r="L23">
            <v>221278.5</v>
          </cell>
          <cell r="M23">
            <v>79012.57</v>
          </cell>
        </row>
        <row r="24">
          <cell r="D24">
            <v>2817</v>
          </cell>
          <cell r="E24" t="str">
            <v>四川太极大药房连锁有限公司锦江区通盈街药店</v>
          </cell>
          <cell r="F24" t="str">
            <v/>
          </cell>
          <cell r="G24">
            <v>8224</v>
          </cell>
          <cell r="H24" t="str">
            <v>东门片区</v>
          </cell>
          <cell r="I24" t="str">
            <v>毛静静</v>
          </cell>
          <cell r="J24">
            <v>2610</v>
          </cell>
          <cell r="K24">
            <v>84.45</v>
          </cell>
          <cell r="L24">
            <v>220421.83</v>
          </cell>
          <cell r="M24">
            <v>63606.81</v>
          </cell>
        </row>
        <row r="25">
          <cell r="D25">
            <v>106399</v>
          </cell>
          <cell r="E25" t="str">
            <v>四川太极大药房连锁有限公司青羊区蜀辉路药店</v>
          </cell>
          <cell r="F25" t="str">
            <v/>
          </cell>
          <cell r="G25">
            <v>8226</v>
          </cell>
          <cell r="H25" t="str">
            <v>南门片区</v>
          </cell>
          <cell r="I25" t="str">
            <v>陈冰雪</v>
          </cell>
          <cell r="J25">
            <v>2308</v>
          </cell>
          <cell r="K25">
            <v>95</v>
          </cell>
          <cell r="L25">
            <v>219261.77</v>
          </cell>
          <cell r="M25">
            <v>70166.43</v>
          </cell>
        </row>
        <row r="26">
          <cell r="D26">
            <v>117491</v>
          </cell>
          <cell r="E26" t="str">
            <v>四川太极大药房连锁有限公司金牛区花照壁中横街药店</v>
          </cell>
          <cell r="F26" t="str">
            <v/>
          </cell>
          <cell r="G26">
            <v>8236</v>
          </cell>
          <cell r="H26" t="str">
            <v>西门片区</v>
          </cell>
          <cell r="I26" t="str">
            <v>刘琴英</v>
          </cell>
          <cell r="J26">
            <v>2209</v>
          </cell>
          <cell r="K26">
            <v>96.44</v>
          </cell>
          <cell r="L26">
            <v>213031.76</v>
          </cell>
          <cell r="M26">
            <v>53188.08</v>
          </cell>
        </row>
        <row r="27">
          <cell r="D27">
            <v>2875</v>
          </cell>
          <cell r="E27" t="str">
            <v>四川太极大药房连锁有限公司大邑县晋原街道内蒙古大道桃源药店</v>
          </cell>
          <cell r="F27" t="str">
            <v/>
          </cell>
          <cell r="G27">
            <v>8225</v>
          </cell>
          <cell r="H27" t="str">
            <v>城郊一片</v>
          </cell>
          <cell r="I27" t="str">
            <v>郑红艳</v>
          </cell>
          <cell r="J27">
            <v>4478</v>
          </cell>
          <cell r="K27">
            <v>47.55</v>
          </cell>
          <cell r="L27">
            <v>212911.12</v>
          </cell>
          <cell r="M27">
            <v>56920.29</v>
          </cell>
        </row>
        <row r="28">
          <cell r="D28">
            <v>117184</v>
          </cell>
          <cell r="E28" t="str">
            <v>四川太极大药房连锁有限公司锦江区静沙南路药店</v>
          </cell>
          <cell r="F28" t="str">
            <v/>
          </cell>
          <cell r="G28">
            <v>8224</v>
          </cell>
          <cell r="H28" t="str">
            <v>东门片区</v>
          </cell>
          <cell r="I28" t="str">
            <v>毛静静</v>
          </cell>
          <cell r="J28">
            <v>2677</v>
          </cell>
          <cell r="K28">
            <v>79.33</v>
          </cell>
          <cell r="L28">
            <v>212361.92</v>
          </cell>
          <cell r="M28">
            <v>70263.47</v>
          </cell>
        </row>
        <row r="29">
          <cell r="D29">
            <v>105910</v>
          </cell>
          <cell r="E29" t="str">
            <v>四川太极大药房连锁有限公司高新区紫薇东路药店</v>
          </cell>
          <cell r="F29" t="str">
            <v/>
          </cell>
          <cell r="G29">
            <v>8229</v>
          </cell>
          <cell r="H29" t="str">
            <v>旗舰片区</v>
          </cell>
          <cell r="I29" t="str">
            <v>谭勤娟</v>
          </cell>
          <cell r="J29">
            <v>2669</v>
          </cell>
          <cell r="K29">
            <v>78.62</v>
          </cell>
          <cell r="L29">
            <v>209830.86</v>
          </cell>
          <cell r="M29">
            <v>63908.79</v>
          </cell>
        </row>
        <row r="30">
          <cell r="D30">
            <v>2512</v>
          </cell>
          <cell r="E30" t="str">
            <v>四川太极大药房连锁有限公司成华区羊子山西路药店</v>
          </cell>
          <cell r="F30" t="str">
            <v/>
          </cell>
          <cell r="G30">
            <v>8224</v>
          </cell>
          <cell r="H30" t="str">
            <v>东门片区</v>
          </cell>
          <cell r="I30" t="str">
            <v>毛静静</v>
          </cell>
          <cell r="J30">
            <v>2894</v>
          </cell>
          <cell r="K30">
            <v>71.74</v>
          </cell>
          <cell r="L30">
            <v>207605.34</v>
          </cell>
          <cell r="M30">
            <v>70641.63</v>
          </cell>
        </row>
        <row r="31">
          <cell r="D31">
            <v>120844</v>
          </cell>
          <cell r="E31" t="str">
            <v>四川太极大药房连锁有限公司彭州市致和镇南三环路药店</v>
          </cell>
          <cell r="F31" t="str">
            <v/>
          </cell>
          <cell r="G31">
            <v>8224</v>
          </cell>
          <cell r="H31" t="str">
            <v>东门片区</v>
          </cell>
          <cell r="I31" t="str">
            <v>毛静静</v>
          </cell>
          <cell r="J31">
            <v>2556</v>
          </cell>
          <cell r="K31">
            <v>80.78</v>
          </cell>
          <cell r="L31">
            <v>206462.38</v>
          </cell>
          <cell r="M31">
            <v>66821.87</v>
          </cell>
        </row>
        <row r="32">
          <cell r="D32">
            <v>108656</v>
          </cell>
          <cell r="E32" t="str">
            <v>四川太极大药房连锁有限公司新津县五津镇五津西路二药房</v>
          </cell>
          <cell r="F32" t="str">
            <v/>
          </cell>
          <cell r="G32">
            <v>8234</v>
          </cell>
          <cell r="H32" t="str">
            <v>新津片</v>
          </cell>
          <cell r="I32" t="str">
            <v>王燕丽</v>
          </cell>
          <cell r="J32">
            <v>1767</v>
          </cell>
          <cell r="K32">
            <v>114.89</v>
          </cell>
          <cell r="L32">
            <v>203007.51</v>
          </cell>
          <cell r="M32">
            <v>53843.62</v>
          </cell>
        </row>
        <row r="33">
          <cell r="D33">
            <v>2443</v>
          </cell>
          <cell r="E33" t="str">
            <v>四川太极大药房连锁有限公司金牛区枣子巷药店</v>
          </cell>
          <cell r="F33" t="str">
            <v/>
          </cell>
          <cell r="G33">
            <v>8236</v>
          </cell>
          <cell r="H33" t="str">
            <v>西门片区</v>
          </cell>
          <cell r="I33" t="str">
            <v>刘琴英</v>
          </cell>
          <cell r="J33">
            <v>2386</v>
          </cell>
          <cell r="K33">
            <v>83.23</v>
          </cell>
          <cell r="L33">
            <v>198592.6</v>
          </cell>
          <cell r="M33">
            <v>67523.96</v>
          </cell>
        </row>
        <row r="34">
          <cell r="D34">
            <v>2466</v>
          </cell>
          <cell r="E34" t="str">
            <v>四川太极大药房连锁有限公司金牛区交大路第三药店</v>
          </cell>
          <cell r="F34" t="str">
            <v/>
          </cell>
          <cell r="G34">
            <v>8236</v>
          </cell>
          <cell r="H34" t="str">
            <v>西门片区</v>
          </cell>
          <cell r="I34" t="str">
            <v>刘琴英</v>
          </cell>
          <cell r="J34">
            <v>2336</v>
          </cell>
          <cell r="K34">
            <v>84.9</v>
          </cell>
          <cell r="L34">
            <v>198335.71</v>
          </cell>
          <cell r="M34">
            <v>64484.57</v>
          </cell>
        </row>
        <row r="35">
          <cell r="D35">
            <v>2471</v>
          </cell>
          <cell r="E35" t="str">
            <v>四川太极大药房连锁有限公司青羊区清江东路药店</v>
          </cell>
          <cell r="F35" t="str">
            <v/>
          </cell>
          <cell r="G35">
            <v>8236</v>
          </cell>
          <cell r="H35" t="str">
            <v>西门片区</v>
          </cell>
          <cell r="I35" t="str">
            <v>刘琴英</v>
          </cell>
          <cell r="J35">
            <v>1690</v>
          </cell>
          <cell r="K35">
            <v>114.8</v>
          </cell>
          <cell r="L35">
            <v>194012.86</v>
          </cell>
          <cell r="M35">
            <v>54933.61</v>
          </cell>
        </row>
        <row r="36">
          <cell r="D36">
            <v>107658</v>
          </cell>
          <cell r="E36" t="str">
            <v>四川太极大药房连锁有限公司新都区新都街道万和北路药店</v>
          </cell>
          <cell r="F36" t="str">
            <v/>
          </cell>
          <cell r="G36">
            <v>8224</v>
          </cell>
          <cell r="H36" t="str">
            <v>东门片区</v>
          </cell>
          <cell r="I36" t="str">
            <v>毛静静</v>
          </cell>
          <cell r="J36">
            <v>2978</v>
          </cell>
          <cell r="K36">
            <v>64.3</v>
          </cell>
          <cell r="L36">
            <v>191485.11</v>
          </cell>
          <cell r="M36">
            <v>63568.52</v>
          </cell>
        </row>
        <row r="37">
          <cell r="D37">
            <v>2820</v>
          </cell>
          <cell r="E37" t="str">
            <v>四川太极大药房连锁有限公司武侯区科华街药店</v>
          </cell>
          <cell r="F37" t="str">
            <v/>
          </cell>
          <cell r="G37">
            <v>8229</v>
          </cell>
          <cell r="H37" t="str">
            <v>旗舰片区</v>
          </cell>
          <cell r="I37" t="str">
            <v>谭勤娟</v>
          </cell>
          <cell r="J37">
            <v>2132</v>
          </cell>
          <cell r="K37">
            <v>89.27</v>
          </cell>
          <cell r="L37">
            <v>190325.52</v>
          </cell>
          <cell r="M37">
            <v>69047.87</v>
          </cell>
        </row>
        <row r="38">
          <cell r="D38">
            <v>2520</v>
          </cell>
          <cell r="E38" t="str">
            <v>四川太极大药房连锁有限公司成华区高车一路药店</v>
          </cell>
          <cell r="F38" t="str">
            <v/>
          </cell>
          <cell r="G38">
            <v>8224</v>
          </cell>
          <cell r="H38" t="str">
            <v>东门片区</v>
          </cell>
          <cell r="I38" t="str">
            <v>毛静静</v>
          </cell>
          <cell r="J38">
            <v>2879</v>
          </cell>
          <cell r="K38">
            <v>65.1</v>
          </cell>
          <cell r="L38">
            <v>187418.9</v>
          </cell>
          <cell r="M38">
            <v>64006.67</v>
          </cell>
        </row>
        <row r="39">
          <cell r="D39">
            <v>2757</v>
          </cell>
          <cell r="E39" t="str">
            <v>四川太极大药房连锁有限公司成华区华泰路药店</v>
          </cell>
          <cell r="F39" t="str">
            <v/>
          </cell>
          <cell r="G39">
            <v>8224</v>
          </cell>
          <cell r="H39" t="str">
            <v>东门片区</v>
          </cell>
          <cell r="I39" t="str">
            <v>毛静静</v>
          </cell>
          <cell r="J39">
            <v>3545</v>
          </cell>
          <cell r="K39">
            <v>52.86</v>
          </cell>
          <cell r="L39">
            <v>187380.55</v>
          </cell>
          <cell r="M39">
            <v>71872.55</v>
          </cell>
        </row>
        <row r="40">
          <cell r="D40">
            <v>118074</v>
          </cell>
          <cell r="E40" t="str">
            <v>四川太极大药房连锁有限公司成都高新区泰和二街药店</v>
          </cell>
          <cell r="F40" t="str">
            <v/>
          </cell>
          <cell r="G40">
            <v>8226</v>
          </cell>
          <cell r="H40" t="str">
            <v>南门片区</v>
          </cell>
          <cell r="I40" t="str">
            <v>陈冰雪</v>
          </cell>
          <cell r="J40">
            <v>2918</v>
          </cell>
          <cell r="K40">
            <v>64.07</v>
          </cell>
          <cell r="L40">
            <v>186949.66</v>
          </cell>
          <cell r="M40">
            <v>62840.16</v>
          </cell>
        </row>
        <row r="41">
          <cell r="D41">
            <v>102934</v>
          </cell>
          <cell r="E41" t="str">
            <v>四川太极大药房连锁有限公司金牛区银河北街药店</v>
          </cell>
          <cell r="F41" t="str">
            <v/>
          </cell>
          <cell r="G41">
            <v>8236</v>
          </cell>
          <cell r="H41" t="str">
            <v>西门片区</v>
          </cell>
          <cell r="I41" t="str">
            <v>刘琴英</v>
          </cell>
          <cell r="J41">
            <v>2163</v>
          </cell>
          <cell r="K41">
            <v>85.4</v>
          </cell>
          <cell r="L41">
            <v>184718.25</v>
          </cell>
          <cell r="M41">
            <v>56005.64</v>
          </cell>
        </row>
        <row r="42">
          <cell r="D42">
            <v>2451</v>
          </cell>
          <cell r="E42" t="str">
            <v>四川太极大药房连锁有限公司高新区土龙路药店</v>
          </cell>
          <cell r="F42" t="str">
            <v/>
          </cell>
          <cell r="G42">
            <v>8236</v>
          </cell>
          <cell r="H42" t="str">
            <v>西门片区</v>
          </cell>
          <cell r="I42" t="str">
            <v>刘琴英</v>
          </cell>
          <cell r="J42">
            <v>2172</v>
          </cell>
          <cell r="K42">
            <v>84.98</v>
          </cell>
          <cell r="L42">
            <v>184580.83</v>
          </cell>
          <cell r="M42">
            <v>52637.9</v>
          </cell>
        </row>
        <row r="43">
          <cell r="D43">
            <v>2735</v>
          </cell>
          <cell r="E43" t="str">
            <v>四川太极大药房连锁有限公司锦江区观音桥街药店</v>
          </cell>
          <cell r="F43" t="str">
            <v/>
          </cell>
          <cell r="G43">
            <v>8224</v>
          </cell>
          <cell r="H43" t="str">
            <v>东门片区</v>
          </cell>
          <cell r="I43" t="str">
            <v>毛静静</v>
          </cell>
          <cell r="J43">
            <v>2813</v>
          </cell>
          <cell r="K43">
            <v>65.05</v>
          </cell>
          <cell r="L43">
            <v>182975.46</v>
          </cell>
          <cell r="M43">
            <v>59907.49</v>
          </cell>
        </row>
        <row r="44">
          <cell r="D44">
            <v>114622</v>
          </cell>
          <cell r="E44" t="str">
            <v>四川太极大药房连锁有限公司成华区东昌路一药店</v>
          </cell>
          <cell r="F44" t="str">
            <v/>
          </cell>
          <cell r="G44">
            <v>8224</v>
          </cell>
          <cell r="H44" t="str">
            <v>东门片区</v>
          </cell>
          <cell r="I44" t="str">
            <v>毛静静</v>
          </cell>
          <cell r="J44">
            <v>3298</v>
          </cell>
          <cell r="K44">
            <v>55.06</v>
          </cell>
          <cell r="L44">
            <v>181597.34</v>
          </cell>
          <cell r="M44">
            <v>67540.97</v>
          </cell>
        </row>
        <row r="45">
          <cell r="D45">
            <v>2914</v>
          </cell>
          <cell r="E45" t="str">
            <v>四川太极大药房连锁有限公司崇州市怀远镇新正东街药店</v>
          </cell>
          <cell r="F45" t="str">
            <v/>
          </cell>
          <cell r="G45">
            <v>8222</v>
          </cell>
          <cell r="H45" t="str">
            <v>崇州片区</v>
          </cell>
          <cell r="I45" t="str">
            <v>胡建梅</v>
          </cell>
          <cell r="J45">
            <v>2299</v>
          </cell>
          <cell r="K45">
            <v>77.48</v>
          </cell>
          <cell r="L45">
            <v>178137.82</v>
          </cell>
          <cell r="M45">
            <v>70255.76</v>
          </cell>
        </row>
        <row r="46">
          <cell r="D46">
            <v>2802</v>
          </cell>
          <cell r="E46" t="str">
            <v>四川太极大药房连锁有限公司青羊区金丝街药店</v>
          </cell>
          <cell r="F46" t="str">
            <v/>
          </cell>
          <cell r="G46">
            <v>8236</v>
          </cell>
          <cell r="H46" t="str">
            <v>西门片区</v>
          </cell>
          <cell r="I46" t="str">
            <v>刘琴英</v>
          </cell>
          <cell r="J46">
            <v>2727</v>
          </cell>
          <cell r="K46">
            <v>64.44</v>
          </cell>
          <cell r="L46">
            <v>175718.78</v>
          </cell>
          <cell r="M46">
            <v>56738</v>
          </cell>
        </row>
        <row r="47">
          <cell r="D47">
            <v>104428</v>
          </cell>
          <cell r="E47" t="str">
            <v>四川太极大药房连锁有限公司崇州市崇阳镇永康东路药店 </v>
          </cell>
          <cell r="F47" t="str">
            <v/>
          </cell>
          <cell r="G47">
            <v>8222</v>
          </cell>
          <cell r="H47" t="str">
            <v>崇州片区</v>
          </cell>
          <cell r="I47" t="str">
            <v>胡建梅</v>
          </cell>
          <cell r="J47">
            <v>2505</v>
          </cell>
          <cell r="K47">
            <v>69.6</v>
          </cell>
          <cell r="L47">
            <v>174355.88</v>
          </cell>
          <cell r="M47">
            <v>58991.54</v>
          </cell>
        </row>
        <row r="48">
          <cell r="D48">
            <v>2819</v>
          </cell>
          <cell r="E48" t="str">
            <v>四川太极大药房连锁有限公司成华区华油路药店</v>
          </cell>
          <cell r="F48" t="str">
            <v/>
          </cell>
          <cell r="G48">
            <v>8224</v>
          </cell>
          <cell r="H48" t="str">
            <v>东门片区</v>
          </cell>
          <cell r="I48" t="str">
            <v>毛静静</v>
          </cell>
          <cell r="J48">
            <v>2114</v>
          </cell>
          <cell r="K48">
            <v>81.88</v>
          </cell>
          <cell r="L48">
            <v>173098.75</v>
          </cell>
          <cell r="M48">
            <v>53922.52</v>
          </cell>
        </row>
        <row r="49">
          <cell r="D49">
            <v>105267</v>
          </cell>
          <cell r="E49" t="str">
            <v>四川太极大药房连锁有限公司金牛区蜀汉路药店</v>
          </cell>
          <cell r="F49" t="str">
            <v/>
          </cell>
          <cell r="G49">
            <v>8236</v>
          </cell>
          <cell r="H49" t="str">
            <v>西门片区</v>
          </cell>
          <cell r="I49" t="str">
            <v>刘琴英</v>
          </cell>
          <cell r="J49">
            <v>2513</v>
          </cell>
          <cell r="K49">
            <v>68.52</v>
          </cell>
          <cell r="L49">
            <v>172188.32</v>
          </cell>
          <cell r="M49">
            <v>61332.57</v>
          </cell>
        </row>
        <row r="50">
          <cell r="D50">
            <v>2483</v>
          </cell>
          <cell r="E50" t="str">
            <v>四川太极大药房连锁有限公司金牛区蓉北商贸大道药店</v>
          </cell>
          <cell r="F50" t="str">
            <v/>
          </cell>
          <cell r="G50">
            <v>8236</v>
          </cell>
          <cell r="H50" t="str">
            <v>西门片区</v>
          </cell>
          <cell r="I50" t="str">
            <v>刘琴英</v>
          </cell>
          <cell r="J50">
            <v>1360</v>
          </cell>
          <cell r="K50">
            <v>123.93</v>
          </cell>
          <cell r="L50">
            <v>168549.91</v>
          </cell>
          <cell r="M50">
            <v>51197.41</v>
          </cell>
        </row>
        <row r="51">
          <cell r="D51">
            <v>2893</v>
          </cell>
          <cell r="E51" t="str">
            <v>四川太极大药房连锁有限公司都江堰市灌口镇蒲阳路药店</v>
          </cell>
          <cell r="F51" t="str">
            <v/>
          </cell>
          <cell r="G51">
            <v>8223</v>
          </cell>
          <cell r="H51" t="str">
            <v>城郊一片</v>
          </cell>
          <cell r="I51" t="str">
            <v>郑红艳</v>
          </cell>
          <cell r="J51">
            <v>3933</v>
          </cell>
          <cell r="K51">
            <v>42.65</v>
          </cell>
          <cell r="L51">
            <v>167750.94</v>
          </cell>
          <cell r="M51">
            <v>45932.42</v>
          </cell>
        </row>
        <row r="52">
          <cell r="D52">
            <v>116919</v>
          </cell>
          <cell r="E52" t="str">
            <v>四川太极大药房连锁有限公司武侯区科华北路药店</v>
          </cell>
          <cell r="F52" t="str">
            <v/>
          </cell>
          <cell r="G52">
            <v>8229</v>
          </cell>
          <cell r="H52" t="str">
            <v>旗舰片区</v>
          </cell>
          <cell r="I52" t="str">
            <v>谭勤娟</v>
          </cell>
          <cell r="J52">
            <v>2363</v>
          </cell>
          <cell r="K52">
            <v>69.53</v>
          </cell>
          <cell r="L52">
            <v>164309.62</v>
          </cell>
          <cell r="M52">
            <v>62717.63</v>
          </cell>
        </row>
        <row r="53">
          <cell r="D53">
            <v>102565</v>
          </cell>
          <cell r="E53" t="str">
            <v>四川太极大药房连锁有限公司武侯区佳灵路药店</v>
          </cell>
          <cell r="F53" t="str">
            <v/>
          </cell>
          <cell r="G53">
            <v>8236</v>
          </cell>
          <cell r="H53" t="str">
            <v>西门片区</v>
          </cell>
          <cell r="I53" t="str">
            <v>刘琴英</v>
          </cell>
          <cell r="J53">
            <v>3546</v>
          </cell>
          <cell r="K53">
            <v>45.62</v>
          </cell>
          <cell r="L53">
            <v>161775.9</v>
          </cell>
          <cell r="M53">
            <v>51745.06</v>
          </cell>
        </row>
        <row r="54">
          <cell r="D54">
            <v>114286</v>
          </cell>
          <cell r="E54" t="str">
            <v>四川太极大药房连锁有限公司青羊区光华北五路药店</v>
          </cell>
          <cell r="F54" t="str">
            <v/>
          </cell>
          <cell r="G54">
            <v>8226</v>
          </cell>
          <cell r="H54" t="str">
            <v>南门片区</v>
          </cell>
          <cell r="I54" t="str">
            <v>陈冰雪</v>
          </cell>
          <cell r="J54">
            <v>2141</v>
          </cell>
          <cell r="K54">
            <v>75.45</v>
          </cell>
          <cell r="L54">
            <v>161549.06</v>
          </cell>
          <cell r="M54">
            <v>49075.32</v>
          </cell>
        </row>
        <row r="55">
          <cell r="D55">
            <v>116482</v>
          </cell>
          <cell r="E55" t="str">
            <v>四川太极大药房连锁有限公司锦江区宏济中路药店</v>
          </cell>
          <cell r="F55" t="str">
            <v/>
          </cell>
          <cell r="G55">
            <v>8229</v>
          </cell>
          <cell r="H55" t="str">
            <v>旗舰片区</v>
          </cell>
          <cell r="I55" t="str">
            <v>谭勤娟</v>
          </cell>
          <cell r="J55">
            <v>2301</v>
          </cell>
          <cell r="K55">
            <v>69.75</v>
          </cell>
          <cell r="L55">
            <v>160502.56</v>
          </cell>
          <cell r="M55">
            <v>47752.3</v>
          </cell>
        </row>
        <row r="56">
          <cell r="D56">
            <v>111400</v>
          </cell>
          <cell r="E56" t="str">
            <v>四川太极大药房连锁有限公司邛崃市文君街道杏林路药店</v>
          </cell>
          <cell r="F56" t="str">
            <v/>
          </cell>
          <cell r="G56">
            <v>8230</v>
          </cell>
          <cell r="H56" t="str">
            <v>城郊一片</v>
          </cell>
          <cell r="I56" t="str">
            <v>郑红艳</v>
          </cell>
          <cell r="J56">
            <v>1482</v>
          </cell>
          <cell r="K56">
            <v>107.76</v>
          </cell>
          <cell r="L56">
            <v>159693.77</v>
          </cell>
          <cell r="M56">
            <v>44197.52</v>
          </cell>
        </row>
        <row r="57">
          <cell r="D57">
            <v>2904</v>
          </cell>
          <cell r="E57" t="str">
            <v>四川太极大药房连锁有限公司都江堰幸福镇景中路药店</v>
          </cell>
          <cell r="F57" t="str">
            <v/>
          </cell>
          <cell r="G57">
            <v>8223</v>
          </cell>
          <cell r="H57" t="str">
            <v>城郊一片</v>
          </cell>
          <cell r="I57" t="str">
            <v>郑红艳</v>
          </cell>
          <cell r="J57">
            <v>2231</v>
          </cell>
          <cell r="K57">
            <v>71.3</v>
          </cell>
          <cell r="L57">
            <v>159064.3</v>
          </cell>
          <cell r="M57">
            <v>52190.06</v>
          </cell>
        </row>
        <row r="58">
          <cell r="D58">
            <v>103639</v>
          </cell>
          <cell r="E58" t="str">
            <v>四川太极大药房连锁有限公司成华区金马河路药店</v>
          </cell>
          <cell r="F58" t="str">
            <v/>
          </cell>
          <cell r="G58">
            <v>8226</v>
          </cell>
          <cell r="H58" t="str">
            <v>南门片区</v>
          </cell>
          <cell r="I58" t="str">
            <v>陈冰雪</v>
          </cell>
          <cell r="J58">
            <v>2306</v>
          </cell>
          <cell r="K58">
            <v>67.51</v>
          </cell>
          <cell r="L58">
            <v>155671.29</v>
          </cell>
          <cell r="M58">
            <v>52800.91</v>
          </cell>
        </row>
        <row r="59">
          <cell r="D59">
            <v>2730</v>
          </cell>
          <cell r="E59" t="str">
            <v>四川太极大药房连锁有限公司锦江区水杉街药店</v>
          </cell>
          <cell r="F59" t="str">
            <v/>
          </cell>
          <cell r="G59">
            <v>8224</v>
          </cell>
          <cell r="H59" t="str">
            <v>东门片区</v>
          </cell>
          <cell r="I59" t="str">
            <v>毛静静</v>
          </cell>
          <cell r="J59">
            <v>2189</v>
          </cell>
          <cell r="K59">
            <v>70.53</v>
          </cell>
          <cell r="L59">
            <v>154391.09</v>
          </cell>
          <cell r="M59">
            <v>57996.13</v>
          </cell>
        </row>
        <row r="60">
          <cell r="D60">
            <v>2808</v>
          </cell>
          <cell r="E60" t="str">
            <v>四川太极大药房连锁有限公司成华区崔家店路药店</v>
          </cell>
          <cell r="F60" t="str">
            <v/>
          </cell>
          <cell r="G60">
            <v>8224</v>
          </cell>
          <cell r="H60" t="str">
            <v>东门片区</v>
          </cell>
          <cell r="I60" t="str">
            <v>毛静静</v>
          </cell>
          <cell r="J60">
            <v>2261</v>
          </cell>
          <cell r="K60">
            <v>67.29</v>
          </cell>
          <cell r="L60">
            <v>152141.72</v>
          </cell>
          <cell r="M60">
            <v>40995.53</v>
          </cell>
        </row>
        <row r="61">
          <cell r="D61">
            <v>2479</v>
          </cell>
          <cell r="E61" t="str">
            <v>四川太极大药房连锁有限公司武侯区顺和街药店</v>
          </cell>
          <cell r="F61" t="str">
            <v/>
          </cell>
          <cell r="G61">
            <v>8236</v>
          </cell>
          <cell r="H61" t="str">
            <v>西门片区</v>
          </cell>
          <cell r="I61" t="str">
            <v>刘琴英</v>
          </cell>
          <cell r="J61">
            <v>2220</v>
          </cell>
          <cell r="K61">
            <v>67.63</v>
          </cell>
          <cell r="L61">
            <v>150145.28</v>
          </cell>
          <cell r="M61">
            <v>50117.87</v>
          </cell>
        </row>
        <row r="62">
          <cell r="D62">
            <v>2304</v>
          </cell>
          <cell r="E62" t="str">
            <v>四川太极大药房连锁有限公司成都高新区天久南巷药店</v>
          </cell>
          <cell r="F62" t="str">
            <v/>
          </cell>
          <cell r="G62">
            <v>8226</v>
          </cell>
          <cell r="H62" t="str">
            <v>南门片区</v>
          </cell>
          <cell r="I62" t="str">
            <v>陈冰雪</v>
          </cell>
          <cell r="J62">
            <v>1994</v>
          </cell>
          <cell r="K62">
            <v>75.08</v>
          </cell>
          <cell r="L62">
            <v>149715.51</v>
          </cell>
          <cell r="M62">
            <v>31132.79</v>
          </cell>
        </row>
        <row r="63">
          <cell r="D63">
            <v>138202</v>
          </cell>
          <cell r="E63" t="str">
            <v>雅安市太极智慧云医药科技有限公司</v>
          </cell>
          <cell r="F63" t="str">
            <v/>
          </cell>
          <cell r="G63">
            <v>8226</v>
          </cell>
          <cell r="H63" t="str">
            <v>南门片区</v>
          </cell>
          <cell r="I63" t="str">
            <v>陈冰雪</v>
          </cell>
          <cell r="J63">
            <v>1716</v>
          </cell>
          <cell r="K63">
            <v>85.48</v>
          </cell>
          <cell r="L63">
            <v>146682.37</v>
          </cell>
          <cell r="M63">
            <v>59049.75</v>
          </cell>
        </row>
        <row r="64">
          <cell r="D64">
            <v>2804</v>
          </cell>
          <cell r="E64" t="str">
            <v>四川太极大药房连锁有限公司郫县郫筒镇一环路东南段药店</v>
          </cell>
          <cell r="F64" t="str">
            <v/>
          </cell>
          <cell r="G64">
            <v>8236</v>
          </cell>
          <cell r="H64" t="str">
            <v>西门片区</v>
          </cell>
          <cell r="I64" t="str">
            <v>刘琴英</v>
          </cell>
          <cell r="J64">
            <v>1853</v>
          </cell>
          <cell r="K64">
            <v>78.94</v>
          </cell>
          <cell r="L64">
            <v>146268.64</v>
          </cell>
          <cell r="M64">
            <v>44433.92</v>
          </cell>
        </row>
        <row r="65">
          <cell r="D65">
            <v>2826</v>
          </cell>
          <cell r="E65" t="str">
            <v>四川太极大药房连锁有限公司青羊区北东街药店</v>
          </cell>
          <cell r="F65" t="str">
            <v/>
          </cell>
          <cell r="G65">
            <v>8236</v>
          </cell>
          <cell r="H65" t="str">
            <v>西门片区</v>
          </cell>
          <cell r="I65" t="str">
            <v>刘琴英</v>
          </cell>
          <cell r="J65">
            <v>2095</v>
          </cell>
          <cell r="K65">
            <v>69.28</v>
          </cell>
          <cell r="L65">
            <v>145146.24</v>
          </cell>
          <cell r="M65">
            <v>50781.03</v>
          </cell>
        </row>
        <row r="66">
          <cell r="D66">
            <v>297863</v>
          </cell>
          <cell r="E66" t="str">
            <v>四川太极大药房连锁有限公司锦江区大田坎街药店</v>
          </cell>
          <cell r="F66" t="str">
            <v/>
          </cell>
          <cell r="G66">
            <v>8224</v>
          </cell>
          <cell r="H66" t="str">
            <v>东门片区</v>
          </cell>
          <cell r="I66" t="str">
            <v>毛静静</v>
          </cell>
          <cell r="J66">
            <v>2079</v>
          </cell>
          <cell r="K66">
            <v>69.41</v>
          </cell>
          <cell r="L66">
            <v>144313.01</v>
          </cell>
          <cell r="M66">
            <v>53562.24</v>
          </cell>
        </row>
        <row r="67">
          <cell r="D67">
            <v>2854</v>
          </cell>
          <cell r="E67" t="str">
            <v>四川太极大药房连锁有限公司大邑县晋原镇通达东路五段药店</v>
          </cell>
          <cell r="F67" t="str">
            <v/>
          </cell>
          <cell r="G67">
            <v>8225</v>
          </cell>
          <cell r="H67" t="str">
            <v>城郊一片</v>
          </cell>
          <cell r="I67" t="str">
            <v>郑红艳</v>
          </cell>
          <cell r="J67">
            <v>2120</v>
          </cell>
          <cell r="K67">
            <v>67.42</v>
          </cell>
          <cell r="L67">
            <v>142937.22</v>
          </cell>
          <cell r="M67">
            <v>45485.43</v>
          </cell>
        </row>
        <row r="68">
          <cell r="D68">
            <v>108277</v>
          </cell>
          <cell r="E68" t="str">
            <v>四川太极大药房连锁有限公司金牛区银沙路药店</v>
          </cell>
          <cell r="F68" t="str">
            <v/>
          </cell>
          <cell r="G68">
            <v>8236</v>
          </cell>
          <cell r="H68" t="str">
            <v>西门片区</v>
          </cell>
          <cell r="I68" t="str">
            <v>刘琴英</v>
          </cell>
          <cell r="J68">
            <v>2613</v>
          </cell>
          <cell r="K68">
            <v>53.47</v>
          </cell>
          <cell r="L68">
            <v>139708.1</v>
          </cell>
          <cell r="M68">
            <v>48530.27</v>
          </cell>
        </row>
        <row r="69">
          <cell r="D69">
            <v>101453</v>
          </cell>
          <cell r="E69" t="str">
            <v>四川太极大药房连锁有限公司温江区公平街道江安路药店</v>
          </cell>
          <cell r="F69" t="str">
            <v/>
          </cell>
          <cell r="G69">
            <v>8226</v>
          </cell>
          <cell r="H69" t="str">
            <v>南门片区</v>
          </cell>
          <cell r="I69" t="str">
            <v>陈冰雪</v>
          </cell>
          <cell r="J69">
            <v>2129</v>
          </cell>
          <cell r="K69">
            <v>64.99</v>
          </cell>
          <cell r="L69">
            <v>138355.38</v>
          </cell>
          <cell r="M69">
            <v>45026.71</v>
          </cell>
        </row>
        <row r="70">
          <cell r="D70">
            <v>2751</v>
          </cell>
          <cell r="E70" t="str">
            <v>四川太极大药房连锁有限公司高新区新乐中街药店</v>
          </cell>
          <cell r="F70" t="str">
            <v/>
          </cell>
          <cell r="G70">
            <v>8226</v>
          </cell>
          <cell r="H70" t="str">
            <v>南门片区</v>
          </cell>
          <cell r="I70" t="str">
            <v>陈冰雪</v>
          </cell>
          <cell r="J70">
            <v>2167</v>
          </cell>
          <cell r="K70">
            <v>62.78</v>
          </cell>
          <cell r="L70">
            <v>136054.7</v>
          </cell>
          <cell r="M70">
            <v>43288.4</v>
          </cell>
        </row>
        <row r="71">
          <cell r="D71">
            <v>119263</v>
          </cell>
          <cell r="E71" t="str">
            <v>四川太极大药房连锁有限公司青羊区蜀源路药店</v>
          </cell>
          <cell r="F71" t="str">
            <v/>
          </cell>
          <cell r="G71">
            <v>8226</v>
          </cell>
          <cell r="H71" t="str">
            <v>南门片区</v>
          </cell>
          <cell r="I71" t="str">
            <v>陈冰雪</v>
          </cell>
          <cell r="J71">
            <v>1717</v>
          </cell>
          <cell r="K71">
            <v>78.5</v>
          </cell>
          <cell r="L71">
            <v>134784.85</v>
          </cell>
          <cell r="M71">
            <v>48252.49</v>
          </cell>
        </row>
        <row r="72">
          <cell r="D72">
            <v>2497</v>
          </cell>
          <cell r="E72" t="str">
            <v>四川太极大药房连锁有限公司新都区新都街道兴乐北路药店</v>
          </cell>
          <cell r="F72" t="str">
            <v/>
          </cell>
          <cell r="G72">
            <v>8224</v>
          </cell>
          <cell r="H72" t="str">
            <v>东门片区</v>
          </cell>
          <cell r="I72" t="str">
            <v>毛静静</v>
          </cell>
          <cell r="J72">
            <v>1669</v>
          </cell>
          <cell r="K72">
            <v>80.11</v>
          </cell>
          <cell r="L72">
            <v>133706.62</v>
          </cell>
          <cell r="M72">
            <v>43654.77</v>
          </cell>
        </row>
        <row r="73">
          <cell r="D73">
            <v>2778</v>
          </cell>
          <cell r="E73" t="str">
            <v>四川太极大药房连锁有限公司郫县郫筒镇东大街药店</v>
          </cell>
          <cell r="F73" t="str">
            <v/>
          </cell>
          <cell r="G73">
            <v>8236</v>
          </cell>
          <cell r="H73" t="str">
            <v>西门片区</v>
          </cell>
          <cell r="I73" t="str">
            <v>刘琴英</v>
          </cell>
          <cell r="J73">
            <v>2086</v>
          </cell>
          <cell r="K73">
            <v>62.81</v>
          </cell>
          <cell r="L73">
            <v>131026.65</v>
          </cell>
          <cell r="M73">
            <v>47041.66</v>
          </cell>
        </row>
        <row r="74">
          <cell r="D74">
            <v>113833</v>
          </cell>
          <cell r="E74" t="str">
            <v>四川太极大药房连锁有限公司青羊区光华西一路药店</v>
          </cell>
          <cell r="F74" t="str">
            <v/>
          </cell>
          <cell r="G74">
            <v>8226</v>
          </cell>
          <cell r="H74" t="str">
            <v>南门片区</v>
          </cell>
          <cell r="I74" t="str">
            <v>陈冰雪</v>
          </cell>
          <cell r="J74">
            <v>2009</v>
          </cell>
          <cell r="K74">
            <v>65.1</v>
          </cell>
          <cell r="L74">
            <v>130784.59</v>
          </cell>
          <cell r="M74">
            <v>51725.04</v>
          </cell>
        </row>
        <row r="75">
          <cell r="D75">
            <v>2722</v>
          </cell>
          <cell r="E75" t="str">
            <v>四川太极大药房连锁有限公司高新区大源三期药店</v>
          </cell>
          <cell r="F75" t="str">
            <v/>
          </cell>
          <cell r="G75">
            <v>8226</v>
          </cell>
          <cell r="H75" t="str">
            <v>南门片区</v>
          </cell>
          <cell r="I75" t="str">
            <v>陈冰雪</v>
          </cell>
          <cell r="J75">
            <v>1986</v>
          </cell>
          <cell r="K75">
            <v>64.84</v>
          </cell>
          <cell r="L75">
            <v>128780.14</v>
          </cell>
          <cell r="M75">
            <v>42784.36</v>
          </cell>
        </row>
        <row r="76">
          <cell r="D76">
            <v>122906</v>
          </cell>
          <cell r="E76" t="str">
            <v>四川太极大药房连锁有限公司新都区斑竹园街道医贸大道药店</v>
          </cell>
          <cell r="F76" t="str">
            <v/>
          </cell>
          <cell r="G76">
            <v>8224</v>
          </cell>
          <cell r="H76" t="str">
            <v>东门片区</v>
          </cell>
          <cell r="I76" t="str">
            <v>毛静静</v>
          </cell>
          <cell r="J76">
            <v>1987</v>
          </cell>
          <cell r="K76">
            <v>60.59</v>
          </cell>
          <cell r="L76">
            <v>120395.57</v>
          </cell>
          <cell r="M76">
            <v>45242.64</v>
          </cell>
        </row>
        <row r="77">
          <cell r="D77">
            <v>106865</v>
          </cell>
          <cell r="E77" t="str">
            <v>四川太极大药房连锁有限公司武侯区丝竹路药店</v>
          </cell>
          <cell r="F77" t="str">
            <v/>
          </cell>
          <cell r="G77">
            <v>8229</v>
          </cell>
          <cell r="H77" t="str">
            <v>旗舰片区</v>
          </cell>
          <cell r="I77" t="str">
            <v>谭勤娟</v>
          </cell>
          <cell r="J77">
            <v>1459</v>
          </cell>
          <cell r="K77">
            <v>81.68</v>
          </cell>
          <cell r="L77">
            <v>119164.4</v>
          </cell>
          <cell r="M77">
            <v>30708.74</v>
          </cell>
        </row>
        <row r="78">
          <cell r="D78">
            <v>105751</v>
          </cell>
          <cell r="E78" t="str">
            <v>四川太极大药房连锁有限公司高新区新下街药店</v>
          </cell>
          <cell r="F78" t="str">
            <v/>
          </cell>
          <cell r="G78">
            <v>8226</v>
          </cell>
          <cell r="H78" t="str">
            <v>南门片区</v>
          </cell>
          <cell r="I78" t="str">
            <v>陈冰雪</v>
          </cell>
          <cell r="J78">
            <v>1842</v>
          </cell>
          <cell r="K78">
            <v>64.69</v>
          </cell>
          <cell r="L78">
            <v>119160.53</v>
          </cell>
          <cell r="M78">
            <v>27607.36</v>
          </cell>
        </row>
        <row r="79">
          <cell r="D79">
            <v>2907</v>
          </cell>
          <cell r="E79" t="str">
            <v>四川太极大药房连锁有限公司温江区柳城镇凤溪大道药店</v>
          </cell>
          <cell r="F79" t="str">
            <v/>
          </cell>
          <cell r="G79">
            <v>8226</v>
          </cell>
          <cell r="H79" t="str">
            <v>南门片区</v>
          </cell>
          <cell r="I79" t="str">
            <v>陈冰雪</v>
          </cell>
          <cell r="J79">
            <v>1390</v>
          </cell>
          <cell r="K79">
            <v>85.55</v>
          </cell>
          <cell r="L79">
            <v>118913.41</v>
          </cell>
          <cell r="M79">
            <v>41711.17</v>
          </cell>
        </row>
        <row r="80">
          <cell r="D80">
            <v>2414</v>
          </cell>
          <cell r="E80" t="str">
            <v>四川太极大药房连锁有限公司青羊区大石西路药店</v>
          </cell>
          <cell r="F80" t="str">
            <v/>
          </cell>
          <cell r="G80">
            <v>8226</v>
          </cell>
          <cell r="H80" t="str">
            <v>南门片区</v>
          </cell>
          <cell r="I80" t="str">
            <v>陈冰雪</v>
          </cell>
          <cell r="J80">
            <v>1859</v>
          </cell>
          <cell r="K80">
            <v>63.22</v>
          </cell>
          <cell r="L80">
            <v>117520.56</v>
          </cell>
          <cell r="M80">
            <v>40857.78</v>
          </cell>
        </row>
        <row r="81">
          <cell r="D81">
            <v>113299</v>
          </cell>
          <cell r="E81" t="str">
            <v>四川太极大药房连锁有限公司武侯区倪家桥路药店</v>
          </cell>
          <cell r="F81" t="str">
            <v/>
          </cell>
          <cell r="G81">
            <v>8229</v>
          </cell>
          <cell r="H81" t="str">
            <v>旗舰片区</v>
          </cell>
          <cell r="I81" t="str">
            <v>谭勤娟</v>
          </cell>
          <cell r="J81">
            <v>1886</v>
          </cell>
          <cell r="K81">
            <v>62.29</v>
          </cell>
          <cell r="L81">
            <v>117470.23</v>
          </cell>
          <cell r="M81">
            <v>45317.46</v>
          </cell>
        </row>
        <row r="82">
          <cell r="D82">
            <v>2717</v>
          </cell>
          <cell r="E82" t="str">
            <v>四川太极大药房连锁有限公司成华区万宇路药店</v>
          </cell>
          <cell r="F82" t="str">
            <v/>
          </cell>
          <cell r="G82">
            <v>8226</v>
          </cell>
          <cell r="H82" t="str">
            <v>南门片区</v>
          </cell>
          <cell r="I82" t="str">
            <v>陈冰雪</v>
          </cell>
          <cell r="J82">
            <v>1730</v>
          </cell>
          <cell r="K82">
            <v>67.58</v>
          </cell>
          <cell r="L82">
            <v>116911.85</v>
          </cell>
          <cell r="M82">
            <v>43208.56</v>
          </cell>
        </row>
        <row r="83">
          <cell r="D83">
            <v>2813</v>
          </cell>
          <cell r="E83" t="str">
            <v>四川太极大药房连锁有限公司青羊区红星路药店</v>
          </cell>
          <cell r="F83" t="str">
            <v/>
          </cell>
          <cell r="G83">
            <v>8229</v>
          </cell>
          <cell r="H83" t="str">
            <v>旗舰片区</v>
          </cell>
          <cell r="I83" t="str">
            <v>谭勤娟</v>
          </cell>
          <cell r="J83">
            <v>1372</v>
          </cell>
          <cell r="K83">
            <v>83.51</v>
          </cell>
          <cell r="L83">
            <v>114579.32</v>
          </cell>
          <cell r="M83">
            <v>41443.95</v>
          </cell>
        </row>
        <row r="84">
          <cell r="D84">
            <v>2910</v>
          </cell>
          <cell r="E84" t="str">
            <v>四川太极大药房连锁有限公司崇州市崇阳镇金带街药店</v>
          </cell>
          <cell r="F84" t="str">
            <v/>
          </cell>
          <cell r="G84">
            <v>8222</v>
          </cell>
          <cell r="H84" t="str">
            <v>崇州片区</v>
          </cell>
          <cell r="I84" t="str">
            <v>胡建梅</v>
          </cell>
          <cell r="J84">
            <v>1759</v>
          </cell>
          <cell r="K84">
            <v>64.28</v>
          </cell>
          <cell r="L84">
            <v>113059.96</v>
          </cell>
          <cell r="M84">
            <v>39178.01</v>
          </cell>
        </row>
        <row r="85">
          <cell r="D85">
            <v>107728</v>
          </cell>
          <cell r="E85" t="str">
            <v>四川太极大药房连锁有限公司大邑县晋原镇北街药店</v>
          </cell>
          <cell r="F85" t="str">
            <v/>
          </cell>
          <cell r="G85">
            <v>8225</v>
          </cell>
          <cell r="H85" t="str">
            <v>城郊一片</v>
          </cell>
          <cell r="I85" t="str">
            <v>郑红艳</v>
          </cell>
          <cell r="J85">
            <v>1294</v>
          </cell>
          <cell r="K85">
            <v>86.56</v>
          </cell>
          <cell r="L85">
            <v>112007.06</v>
          </cell>
          <cell r="M85">
            <v>37961.62</v>
          </cell>
        </row>
        <row r="86">
          <cell r="D86">
            <v>2422</v>
          </cell>
          <cell r="E86" t="str">
            <v>四川太极大药房连锁有限公司金牛区金沙路药店</v>
          </cell>
          <cell r="F86" t="str">
            <v/>
          </cell>
          <cell r="G86">
            <v>8236</v>
          </cell>
          <cell r="H86" t="str">
            <v>西门片区</v>
          </cell>
          <cell r="I86" t="str">
            <v>刘琴英</v>
          </cell>
          <cell r="J86">
            <v>1726</v>
          </cell>
          <cell r="K86">
            <v>64.49</v>
          </cell>
          <cell r="L86">
            <v>111316.95</v>
          </cell>
          <cell r="M86">
            <v>37620.92</v>
          </cell>
        </row>
        <row r="87">
          <cell r="D87">
            <v>113008</v>
          </cell>
          <cell r="E87" t="str">
            <v>四川太极大药房连锁有限公司成都高新区尚锦路药店</v>
          </cell>
          <cell r="F87" t="str">
            <v/>
          </cell>
          <cell r="G87">
            <v>8236</v>
          </cell>
          <cell r="H87" t="str">
            <v>西门片区</v>
          </cell>
          <cell r="I87" t="str">
            <v>刘琴英</v>
          </cell>
          <cell r="J87">
            <v>1674</v>
          </cell>
          <cell r="K87">
            <v>66.4</v>
          </cell>
          <cell r="L87">
            <v>111156.47</v>
          </cell>
          <cell r="M87">
            <v>27411.81</v>
          </cell>
        </row>
        <row r="88">
          <cell r="D88">
            <v>2852</v>
          </cell>
          <cell r="E88" t="str">
            <v>四川太极大药房连锁有限公司大邑县晋原镇子龙街药店</v>
          </cell>
          <cell r="F88" t="str">
            <v/>
          </cell>
          <cell r="G88">
            <v>8225</v>
          </cell>
          <cell r="H88" t="str">
            <v>城郊一片</v>
          </cell>
          <cell r="I88" t="str">
            <v>郑红艳</v>
          </cell>
          <cell r="J88">
            <v>1389</v>
          </cell>
          <cell r="K88">
            <v>78.17</v>
          </cell>
          <cell r="L88">
            <v>108580.45</v>
          </cell>
          <cell r="M88">
            <v>36239.93</v>
          </cell>
        </row>
        <row r="89">
          <cell r="D89">
            <v>2886</v>
          </cell>
          <cell r="E89" t="str">
            <v>四川太极大药房连锁有限公司都江堰市幸福镇翔凤路药店</v>
          </cell>
          <cell r="F89" t="str">
            <v/>
          </cell>
          <cell r="G89">
            <v>8223</v>
          </cell>
          <cell r="H89" t="str">
            <v>城郊一片</v>
          </cell>
          <cell r="I89" t="str">
            <v>郑红艳</v>
          </cell>
          <cell r="J89">
            <v>1630</v>
          </cell>
          <cell r="K89">
            <v>65.87</v>
          </cell>
          <cell r="L89">
            <v>107373.85</v>
          </cell>
          <cell r="M89">
            <v>38645.95</v>
          </cell>
        </row>
        <row r="90">
          <cell r="D90">
            <v>113025</v>
          </cell>
          <cell r="E90" t="str">
            <v>四川太极大药房连锁有限公司青羊区蜀鑫路药店</v>
          </cell>
          <cell r="F90" t="str">
            <v/>
          </cell>
          <cell r="G90">
            <v>8226</v>
          </cell>
          <cell r="H90" t="str">
            <v>南门片区</v>
          </cell>
          <cell r="I90" t="str">
            <v>陈冰雪</v>
          </cell>
          <cell r="J90">
            <v>1496</v>
          </cell>
          <cell r="K90">
            <v>70.96</v>
          </cell>
          <cell r="L90">
            <v>106157.67</v>
          </cell>
          <cell r="M90">
            <v>38250.89</v>
          </cell>
        </row>
        <row r="91">
          <cell r="D91">
            <v>2153</v>
          </cell>
          <cell r="E91" t="str">
            <v>四川太极大药房连锁有限公司成都高新区吉瑞三路二药房</v>
          </cell>
          <cell r="F91" t="str">
            <v/>
          </cell>
          <cell r="G91">
            <v>8226</v>
          </cell>
          <cell r="H91" t="str">
            <v>南门片区</v>
          </cell>
          <cell r="I91" t="str">
            <v>陈冰雪</v>
          </cell>
          <cell r="J91">
            <v>1892</v>
          </cell>
          <cell r="K91">
            <v>55.85</v>
          </cell>
          <cell r="L91">
            <v>105677.21</v>
          </cell>
          <cell r="M91">
            <v>39994.31</v>
          </cell>
        </row>
        <row r="92">
          <cell r="D92">
            <v>106485</v>
          </cell>
          <cell r="E92" t="str">
            <v>四川太极大药房连锁有限公司成都高新区元华二巷药店</v>
          </cell>
          <cell r="F92" t="str">
            <v/>
          </cell>
          <cell r="G92">
            <v>8229</v>
          </cell>
          <cell r="H92" t="str">
            <v>旗舰片区</v>
          </cell>
          <cell r="I92" t="str">
            <v>谭勤娟</v>
          </cell>
          <cell r="J92">
            <v>1449</v>
          </cell>
          <cell r="K92">
            <v>72.47</v>
          </cell>
          <cell r="L92">
            <v>105010.64</v>
          </cell>
          <cell r="M92">
            <v>33827.49</v>
          </cell>
        </row>
        <row r="93">
          <cell r="D93">
            <v>2901</v>
          </cell>
          <cell r="E93" t="str">
            <v>四川太极大药房连锁有限公司都江堰市奎光塔街道奎光路药店</v>
          </cell>
          <cell r="F93" t="str">
            <v/>
          </cell>
          <cell r="G93">
            <v>8223</v>
          </cell>
          <cell r="H93" t="str">
            <v>城郊一片</v>
          </cell>
          <cell r="I93" t="str">
            <v>郑红艳</v>
          </cell>
          <cell r="J93">
            <v>1645</v>
          </cell>
          <cell r="K93">
            <v>63.64</v>
          </cell>
          <cell r="L93">
            <v>104686.72</v>
          </cell>
          <cell r="M93">
            <v>38507.41</v>
          </cell>
        </row>
        <row r="94">
          <cell r="D94">
            <v>2771</v>
          </cell>
          <cell r="E94" t="str">
            <v>四川太极大药房连锁有限公司锦江区柳翠路药店</v>
          </cell>
          <cell r="F94" t="str">
            <v/>
          </cell>
          <cell r="G94">
            <v>8226</v>
          </cell>
          <cell r="H94" t="str">
            <v>南门片区</v>
          </cell>
          <cell r="I94" t="str">
            <v>陈冰雪</v>
          </cell>
          <cell r="J94">
            <v>1761</v>
          </cell>
          <cell r="K94">
            <v>59.01</v>
          </cell>
          <cell r="L94">
            <v>103911.92</v>
          </cell>
          <cell r="M94">
            <v>37819.1</v>
          </cell>
        </row>
        <row r="95">
          <cell r="D95">
            <v>2873</v>
          </cell>
          <cell r="E95" t="str">
            <v>四川太极大药房连锁有限公司大邑县沙渠镇利民街药店</v>
          </cell>
          <cell r="F95" t="str">
            <v/>
          </cell>
          <cell r="G95">
            <v>8225</v>
          </cell>
          <cell r="H95" t="str">
            <v>城郊一片</v>
          </cell>
          <cell r="I95" t="str">
            <v>郑红艳</v>
          </cell>
          <cell r="J95">
            <v>1395</v>
          </cell>
          <cell r="K95">
            <v>74.34</v>
          </cell>
          <cell r="L95">
            <v>103707.58</v>
          </cell>
          <cell r="M95">
            <v>36054.03</v>
          </cell>
        </row>
        <row r="96">
          <cell r="D96">
            <v>2916</v>
          </cell>
          <cell r="E96" t="str">
            <v>四川太极大药房连锁有限公司崇州市崇阳镇尚贤坊街药店</v>
          </cell>
          <cell r="F96" t="str">
            <v/>
          </cell>
          <cell r="G96">
            <v>8222</v>
          </cell>
          <cell r="H96" t="str">
            <v>崇州片区</v>
          </cell>
          <cell r="I96" t="str">
            <v>胡建梅</v>
          </cell>
          <cell r="J96">
            <v>1377</v>
          </cell>
          <cell r="K96">
            <v>74.46</v>
          </cell>
          <cell r="L96">
            <v>102527.85</v>
          </cell>
          <cell r="M96">
            <v>33588.82</v>
          </cell>
        </row>
        <row r="97">
          <cell r="D97">
            <v>102935</v>
          </cell>
          <cell r="E97" t="str">
            <v>四川太极大药房连锁有限公司青羊区童子街药店</v>
          </cell>
          <cell r="F97" t="str">
            <v/>
          </cell>
          <cell r="G97">
            <v>8229</v>
          </cell>
          <cell r="H97" t="str">
            <v>旗舰片区</v>
          </cell>
          <cell r="I97" t="str">
            <v>谭勤娟</v>
          </cell>
          <cell r="J97">
            <v>1561</v>
          </cell>
          <cell r="K97">
            <v>65.62</v>
          </cell>
          <cell r="L97">
            <v>102430.59</v>
          </cell>
          <cell r="M97">
            <v>40056.79</v>
          </cell>
        </row>
        <row r="98">
          <cell r="D98">
            <v>118151</v>
          </cell>
          <cell r="E98" t="str">
            <v>四川太极大药房连锁有限公司金牛区沙湾东一路药店</v>
          </cell>
          <cell r="F98" t="str">
            <v/>
          </cell>
          <cell r="G98">
            <v>8236</v>
          </cell>
          <cell r="H98" t="str">
            <v>西门片区</v>
          </cell>
          <cell r="I98" t="str">
            <v>刘琴英</v>
          </cell>
          <cell r="J98">
            <v>1674</v>
          </cell>
          <cell r="K98">
            <v>60.42</v>
          </cell>
          <cell r="L98">
            <v>101136.85</v>
          </cell>
          <cell r="M98">
            <v>33449.8</v>
          </cell>
        </row>
        <row r="99">
          <cell r="D99">
            <v>117310</v>
          </cell>
          <cell r="E99" t="str">
            <v>四川太极大药房连锁有限公司武侯区长寿路药店</v>
          </cell>
          <cell r="F99" t="str">
            <v/>
          </cell>
          <cell r="G99">
            <v>8229</v>
          </cell>
          <cell r="H99" t="str">
            <v>旗舰片区</v>
          </cell>
          <cell r="I99" t="str">
            <v>谭勤娟</v>
          </cell>
          <cell r="J99">
            <v>1153</v>
          </cell>
          <cell r="K99">
            <v>87.42</v>
          </cell>
          <cell r="L99">
            <v>100791.27</v>
          </cell>
          <cell r="M99">
            <v>34663.75</v>
          </cell>
        </row>
        <row r="100">
          <cell r="D100">
            <v>2865</v>
          </cell>
          <cell r="E100" t="str">
            <v>四川太极大药房连锁有限公司邛崃市临邛镇洪川小区药店</v>
          </cell>
          <cell r="F100" t="str">
            <v/>
          </cell>
          <cell r="G100">
            <v>8230</v>
          </cell>
          <cell r="H100" t="str">
            <v>城郊一片</v>
          </cell>
          <cell r="I100" t="str">
            <v>郑红艳</v>
          </cell>
          <cell r="J100">
            <v>1703</v>
          </cell>
          <cell r="K100">
            <v>59.18</v>
          </cell>
          <cell r="L100">
            <v>100790.05</v>
          </cell>
          <cell r="M100">
            <v>39230.32</v>
          </cell>
        </row>
        <row r="101">
          <cell r="D101">
            <v>103199</v>
          </cell>
          <cell r="E101" t="str">
            <v>四川太极大药房连锁有限公司成华区西林一街药店</v>
          </cell>
          <cell r="F101" t="str">
            <v/>
          </cell>
          <cell r="G101">
            <v>8224</v>
          </cell>
          <cell r="H101" t="str">
            <v>东门片区</v>
          </cell>
          <cell r="I101" t="str">
            <v>毛静静</v>
          </cell>
          <cell r="J101">
            <v>1832</v>
          </cell>
          <cell r="K101">
            <v>54.1</v>
          </cell>
          <cell r="L101">
            <v>99104.96</v>
          </cell>
          <cell r="M101">
            <v>34579.92</v>
          </cell>
        </row>
        <row r="102">
          <cell r="D102">
            <v>122198</v>
          </cell>
          <cell r="E102" t="str">
            <v>四川太极大药房连锁有限公司成华区华泰路二药店</v>
          </cell>
          <cell r="F102" t="str">
            <v/>
          </cell>
          <cell r="G102">
            <v>8224</v>
          </cell>
          <cell r="H102" t="str">
            <v>东门片区</v>
          </cell>
          <cell r="I102" t="str">
            <v>毛静静</v>
          </cell>
          <cell r="J102">
            <v>1411</v>
          </cell>
          <cell r="K102">
            <v>68.74</v>
          </cell>
          <cell r="L102">
            <v>96995.86</v>
          </cell>
          <cell r="M102">
            <v>32041.33</v>
          </cell>
        </row>
        <row r="103">
          <cell r="D103">
            <v>2888</v>
          </cell>
          <cell r="E103" t="str">
            <v>四川太极大药房连锁有限公司都江堰市蒲阳镇问道西路药店</v>
          </cell>
          <cell r="F103" t="str">
            <v/>
          </cell>
          <cell r="G103">
            <v>8223</v>
          </cell>
          <cell r="H103" t="str">
            <v>城郊一片</v>
          </cell>
          <cell r="I103" t="str">
            <v>郑红艳</v>
          </cell>
          <cell r="J103">
            <v>1560</v>
          </cell>
          <cell r="K103">
            <v>61.99</v>
          </cell>
          <cell r="L103">
            <v>96710.46</v>
          </cell>
          <cell r="M103">
            <v>35184.77</v>
          </cell>
        </row>
        <row r="104">
          <cell r="D104">
            <v>2874</v>
          </cell>
          <cell r="E104" t="str">
            <v>四川太极大药房连锁有限公司大邑县晋原镇东街药店</v>
          </cell>
          <cell r="F104" t="str">
            <v/>
          </cell>
          <cell r="G104">
            <v>8225</v>
          </cell>
          <cell r="H104" t="str">
            <v>城郊一片</v>
          </cell>
          <cell r="I104" t="str">
            <v>郑红艳</v>
          </cell>
          <cell r="J104">
            <v>1468</v>
          </cell>
          <cell r="K104">
            <v>65.74</v>
          </cell>
          <cell r="L104">
            <v>96502.01</v>
          </cell>
          <cell r="M104">
            <v>32693.34</v>
          </cell>
        </row>
        <row r="105">
          <cell r="D105">
            <v>104533</v>
          </cell>
          <cell r="E105" t="str">
            <v>四川太极大药房连锁有限公司大邑县晋原镇潘家街药店</v>
          </cell>
          <cell r="F105" t="str">
            <v/>
          </cell>
          <cell r="G105">
            <v>8225</v>
          </cell>
          <cell r="H105" t="str">
            <v>城郊一片</v>
          </cell>
          <cell r="I105" t="str">
            <v>郑红艳</v>
          </cell>
          <cell r="J105">
            <v>1549</v>
          </cell>
          <cell r="K105">
            <v>62.26</v>
          </cell>
          <cell r="L105">
            <v>96446.97</v>
          </cell>
          <cell r="M105">
            <v>33912.79</v>
          </cell>
        </row>
        <row r="106">
          <cell r="D106">
            <v>118951</v>
          </cell>
          <cell r="E106" t="str">
            <v>四川太极大药房连锁有限公司青羊区金祥路药店</v>
          </cell>
          <cell r="F106" t="str">
            <v/>
          </cell>
          <cell r="G106">
            <v>8226</v>
          </cell>
          <cell r="H106" t="str">
            <v>南门片区</v>
          </cell>
          <cell r="I106" t="str">
            <v>陈冰雪</v>
          </cell>
          <cell r="J106">
            <v>1585</v>
          </cell>
          <cell r="K106">
            <v>59.8</v>
          </cell>
          <cell r="L106">
            <v>94782.34</v>
          </cell>
          <cell r="M106">
            <v>35584.6</v>
          </cell>
        </row>
        <row r="107">
          <cell r="D107">
            <v>106569</v>
          </cell>
          <cell r="E107" t="str">
            <v>四川太极大药房连锁有限公司武侯区大悦路药店</v>
          </cell>
          <cell r="F107" t="str">
            <v/>
          </cell>
          <cell r="G107">
            <v>8236</v>
          </cell>
          <cell r="H107" t="str">
            <v>西门片区</v>
          </cell>
          <cell r="I107" t="str">
            <v>刘琴英</v>
          </cell>
          <cell r="J107">
            <v>1301</v>
          </cell>
          <cell r="K107">
            <v>72.81</v>
          </cell>
          <cell r="L107">
            <v>94723.55</v>
          </cell>
          <cell r="M107">
            <v>30664.78</v>
          </cell>
        </row>
        <row r="108">
          <cell r="D108">
            <v>102479</v>
          </cell>
          <cell r="E108" t="str">
            <v>四川太极大药房连锁有限公司锦江区劼人路药店</v>
          </cell>
          <cell r="F108" t="str">
            <v/>
          </cell>
          <cell r="G108">
            <v>8224</v>
          </cell>
          <cell r="H108" t="str">
            <v>东门片区</v>
          </cell>
          <cell r="I108" t="str">
            <v>毛静静</v>
          </cell>
          <cell r="J108">
            <v>1817</v>
          </cell>
          <cell r="K108">
            <v>51.71</v>
          </cell>
          <cell r="L108">
            <v>93950.24</v>
          </cell>
          <cell r="M108">
            <v>21263.37</v>
          </cell>
        </row>
        <row r="109">
          <cell r="D109">
            <v>2851</v>
          </cell>
          <cell r="E109" t="str">
            <v>四川太极大药房连锁有限公司大邑县安仁镇千禧街药店</v>
          </cell>
          <cell r="F109" t="str">
            <v/>
          </cell>
          <cell r="G109">
            <v>8225</v>
          </cell>
          <cell r="H109" t="str">
            <v>城郊一片</v>
          </cell>
          <cell r="I109" t="str">
            <v>郑红艳</v>
          </cell>
          <cell r="J109">
            <v>1921</v>
          </cell>
          <cell r="K109">
            <v>48.57</v>
          </cell>
          <cell r="L109">
            <v>93298.31</v>
          </cell>
          <cell r="M109">
            <v>29541.88</v>
          </cell>
        </row>
        <row r="110">
          <cell r="D110">
            <v>112415</v>
          </cell>
          <cell r="E110" t="str">
            <v>四川太极大药房连锁有限公司金牛区五福桥东路药店</v>
          </cell>
          <cell r="F110" t="str">
            <v/>
          </cell>
          <cell r="G110">
            <v>8236</v>
          </cell>
          <cell r="H110" t="str">
            <v>西门片区</v>
          </cell>
          <cell r="I110" t="str">
            <v>刘琴英</v>
          </cell>
          <cell r="J110">
            <v>1585</v>
          </cell>
          <cell r="K110">
            <v>58.7</v>
          </cell>
          <cell r="L110">
            <v>93032.95</v>
          </cell>
          <cell r="M110">
            <v>30656.61</v>
          </cell>
        </row>
        <row r="111">
          <cell r="D111">
            <v>119262</v>
          </cell>
          <cell r="E111" t="str">
            <v>四川太极大药房连锁有限公司成华区驷马桥三路药店</v>
          </cell>
          <cell r="F111" t="str">
            <v/>
          </cell>
          <cell r="G111">
            <v>8224</v>
          </cell>
          <cell r="H111" t="str">
            <v>东门片区</v>
          </cell>
          <cell r="I111" t="str">
            <v>毛静静</v>
          </cell>
          <cell r="J111">
            <v>1554</v>
          </cell>
          <cell r="K111">
            <v>56.93</v>
          </cell>
          <cell r="L111">
            <v>88463.43</v>
          </cell>
          <cell r="M111">
            <v>33391.65</v>
          </cell>
        </row>
        <row r="112">
          <cell r="D112">
            <v>2883</v>
          </cell>
          <cell r="E112" t="str">
            <v>四川太极大药房连锁有限公司都江堰市聚源镇联建房药店</v>
          </cell>
          <cell r="F112" t="str">
            <v/>
          </cell>
          <cell r="G112">
            <v>8223</v>
          </cell>
          <cell r="H112" t="str">
            <v>城郊一片</v>
          </cell>
          <cell r="I112" t="str">
            <v>郑红艳</v>
          </cell>
          <cell r="J112">
            <v>1171</v>
          </cell>
          <cell r="K112">
            <v>75.45</v>
          </cell>
          <cell r="L112">
            <v>88356.05</v>
          </cell>
          <cell r="M112">
            <v>32472.64</v>
          </cell>
        </row>
        <row r="113">
          <cell r="D113">
            <v>2714</v>
          </cell>
          <cell r="E113" t="str">
            <v>四川太极大药房连锁有限公司成华区华康路药店</v>
          </cell>
          <cell r="F113" t="str">
            <v/>
          </cell>
          <cell r="G113">
            <v>8224</v>
          </cell>
          <cell r="H113" t="str">
            <v>东门片区</v>
          </cell>
          <cell r="I113" t="str">
            <v>毛静静</v>
          </cell>
          <cell r="J113">
            <v>1541</v>
          </cell>
          <cell r="K113">
            <v>56.59</v>
          </cell>
          <cell r="L113">
            <v>87210.09</v>
          </cell>
          <cell r="M113">
            <v>33964.53</v>
          </cell>
        </row>
        <row r="114">
          <cell r="D114">
            <v>2715</v>
          </cell>
          <cell r="E114" t="str">
            <v>四川太极大药房连锁有限公司双流县西航港街道锦华路一段药店</v>
          </cell>
          <cell r="F114" t="str">
            <v/>
          </cell>
          <cell r="G114">
            <v>8234</v>
          </cell>
          <cell r="H114" t="str">
            <v>新津片</v>
          </cell>
          <cell r="I114" t="str">
            <v>王燕丽</v>
          </cell>
          <cell r="J114">
            <v>1549</v>
          </cell>
          <cell r="K114">
            <v>55.55</v>
          </cell>
          <cell r="L114">
            <v>86044.31</v>
          </cell>
          <cell r="M114">
            <v>30017.03</v>
          </cell>
        </row>
        <row r="115">
          <cell r="D115">
            <v>117637</v>
          </cell>
          <cell r="E115" t="str">
            <v>四川太极大药房连锁有限公司大邑县晋原街道金巷西街药店</v>
          </cell>
          <cell r="F115" t="str">
            <v/>
          </cell>
          <cell r="G115">
            <v>8225</v>
          </cell>
          <cell r="H115" t="str">
            <v>城郊一片</v>
          </cell>
          <cell r="I115" t="str">
            <v>郑红艳</v>
          </cell>
          <cell r="J115">
            <v>1462</v>
          </cell>
          <cell r="K115">
            <v>58.79</v>
          </cell>
          <cell r="L115">
            <v>85953.97</v>
          </cell>
          <cell r="M115">
            <v>26797.74</v>
          </cell>
        </row>
        <row r="116">
          <cell r="D116">
            <v>104429</v>
          </cell>
          <cell r="E116" t="str">
            <v>四川太极大药房连锁有限公司武侯区大华街药店</v>
          </cell>
          <cell r="F116" t="str">
            <v/>
          </cell>
          <cell r="G116">
            <v>8226</v>
          </cell>
          <cell r="H116" t="str">
            <v>南门片区</v>
          </cell>
          <cell r="I116" t="str">
            <v>陈冰雪</v>
          </cell>
          <cell r="J116">
            <v>1349</v>
          </cell>
          <cell r="K116">
            <v>63.38</v>
          </cell>
          <cell r="L116">
            <v>85501.56</v>
          </cell>
          <cell r="M116">
            <v>26807.58</v>
          </cell>
        </row>
        <row r="117">
          <cell r="D117">
            <v>115971</v>
          </cell>
          <cell r="E117" t="str">
            <v>四川太极大药房连锁有限公司成都高新区天顺路药店</v>
          </cell>
          <cell r="F117" t="str">
            <v/>
          </cell>
          <cell r="G117">
            <v>8226</v>
          </cell>
          <cell r="H117" t="str">
            <v>南门片区</v>
          </cell>
          <cell r="I117" t="str">
            <v>陈冰雪</v>
          </cell>
          <cell r="J117">
            <v>1225</v>
          </cell>
          <cell r="K117">
            <v>69.68</v>
          </cell>
          <cell r="L117">
            <v>85358.24</v>
          </cell>
          <cell r="M117">
            <v>25113.71</v>
          </cell>
        </row>
        <row r="118">
          <cell r="D118">
            <v>110378</v>
          </cell>
          <cell r="E118" t="str">
            <v>四川太极大药房连锁有限公司都江堰市永丰街道宝莲路药店</v>
          </cell>
          <cell r="F118" t="str">
            <v/>
          </cell>
          <cell r="G118">
            <v>8223</v>
          </cell>
          <cell r="H118" t="str">
            <v>城郊一片</v>
          </cell>
          <cell r="I118" t="str">
            <v>郑红艳</v>
          </cell>
          <cell r="J118">
            <v>938</v>
          </cell>
          <cell r="K118">
            <v>90.25</v>
          </cell>
          <cell r="L118">
            <v>84658.7</v>
          </cell>
          <cell r="M118">
            <v>26707.75</v>
          </cell>
        </row>
        <row r="119">
          <cell r="D119">
            <v>118758</v>
          </cell>
          <cell r="E119" t="str">
            <v>四川太极大药房连锁有限公司成华区水碾河路药店</v>
          </cell>
          <cell r="F119" t="str">
            <v/>
          </cell>
          <cell r="G119">
            <v>8224</v>
          </cell>
          <cell r="H119" t="str">
            <v>东门片区</v>
          </cell>
          <cell r="I119" t="str">
            <v>毛静静</v>
          </cell>
          <cell r="J119">
            <v>1472</v>
          </cell>
          <cell r="K119">
            <v>54.75</v>
          </cell>
          <cell r="L119">
            <v>80598.69</v>
          </cell>
          <cell r="M119">
            <v>22248.54</v>
          </cell>
        </row>
        <row r="120">
          <cell r="D120">
            <v>2409</v>
          </cell>
          <cell r="E120" t="str">
            <v>四川太极大药房连锁有限公司金牛区黄苑东街药店</v>
          </cell>
          <cell r="F120" t="str">
            <v/>
          </cell>
          <cell r="G120">
            <v>8236</v>
          </cell>
          <cell r="H120" t="str">
            <v>西门片区</v>
          </cell>
          <cell r="I120" t="str">
            <v>刘琴英</v>
          </cell>
          <cell r="J120">
            <v>1348</v>
          </cell>
          <cell r="K120">
            <v>58.86</v>
          </cell>
          <cell r="L120">
            <v>79344.65</v>
          </cell>
          <cell r="M120">
            <v>32644.17</v>
          </cell>
        </row>
        <row r="121">
          <cell r="D121">
            <v>2837</v>
          </cell>
          <cell r="E121" t="str">
            <v>四川太极大药房连锁有限公司邛崃市羊安镇永康大道药店</v>
          </cell>
          <cell r="F121" t="str">
            <v/>
          </cell>
          <cell r="G121">
            <v>8230</v>
          </cell>
          <cell r="H121" t="str">
            <v>城郊一片</v>
          </cell>
          <cell r="I121" t="str">
            <v>郑红艳</v>
          </cell>
          <cell r="J121">
            <v>1210</v>
          </cell>
          <cell r="K121">
            <v>65.14</v>
          </cell>
          <cell r="L121">
            <v>78823.13</v>
          </cell>
          <cell r="M121">
            <v>28599.94</v>
          </cell>
        </row>
        <row r="122">
          <cell r="D122">
            <v>123007</v>
          </cell>
          <cell r="E122" t="str">
            <v>四川太极大药房连锁有限公司大邑县青霞街道元通路南段药店</v>
          </cell>
          <cell r="F122" t="str">
            <v/>
          </cell>
          <cell r="G122">
            <v>8225</v>
          </cell>
          <cell r="H122" t="str">
            <v>城郊一片</v>
          </cell>
          <cell r="I122" t="str">
            <v>郑红艳</v>
          </cell>
          <cell r="J122">
            <v>1182</v>
          </cell>
          <cell r="K122">
            <v>66.3</v>
          </cell>
          <cell r="L122">
            <v>78365.01</v>
          </cell>
          <cell r="M122">
            <v>27636.01</v>
          </cell>
        </row>
        <row r="123">
          <cell r="D123">
            <v>102564</v>
          </cell>
          <cell r="E123" t="str">
            <v>四川太极大药房连锁有限公司邛崃市文君街道办翠荫街药店</v>
          </cell>
          <cell r="F123" t="str">
            <v/>
          </cell>
          <cell r="G123">
            <v>8230</v>
          </cell>
          <cell r="H123" t="str">
            <v>城郊一片</v>
          </cell>
          <cell r="I123" t="str">
            <v>郑红艳</v>
          </cell>
          <cell r="J123">
            <v>960</v>
          </cell>
          <cell r="K123">
            <v>80.86</v>
          </cell>
          <cell r="L123">
            <v>77628.2</v>
          </cell>
          <cell r="M123">
            <v>28927</v>
          </cell>
        </row>
        <row r="124">
          <cell r="D124">
            <v>104430</v>
          </cell>
          <cell r="E124" t="str">
            <v>四川太极大药房连锁有限公司高新区中和大道药店</v>
          </cell>
          <cell r="F124" t="str">
            <v/>
          </cell>
          <cell r="G124">
            <v>8226</v>
          </cell>
          <cell r="H124" t="str">
            <v>南门片区</v>
          </cell>
          <cell r="I124" t="str">
            <v>陈冰雪</v>
          </cell>
          <cell r="J124">
            <v>1331</v>
          </cell>
          <cell r="K124">
            <v>58.17</v>
          </cell>
          <cell r="L124">
            <v>77426</v>
          </cell>
          <cell r="M124">
            <v>13591.51</v>
          </cell>
        </row>
        <row r="125">
          <cell r="D125">
            <v>119622</v>
          </cell>
          <cell r="E125" t="str">
            <v>四川太极大药房连锁有限公司武侯区高攀西巷药店</v>
          </cell>
          <cell r="F125" t="str">
            <v/>
          </cell>
          <cell r="G125">
            <v>8229</v>
          </cell>
          <cell r="H125" t="str">
            <v>旗舰片区</v>
          </cell>
          <cell r="I125" t="str">
            <v>谭勤娟</v>
          </cell>
          <cell r="J125">
            <v>1064</v>
          </cell>
          <cell r="K125">
            <v>72.74</v>
          </cell>
          <cell r="L125">
            <v>77400.48</v>
          </cell>
          <cell r="M125">
            <v>29939.92</v>
          </cell>
        </row>
        <row r="126">
          <cell r="D126">
            <v>2713</v>
          </cell>
          <cell r="E126" t="str">
            <v>四川太极大药房连锁有限公司双流区东升街道三强西路药店</v>
          </cell>
          <cell r="F126" t="str">
            <v/>
          </cell>
          <cell r="G126">
            <v>8234</v>
          </cell>
          <cell r="H126" t="str">
            <v>新津片</v>
          </cell>
          <cell r="I126" t="str">
            <v>王燕丽</v>
          </cell>
          <cell r="J126">
            <v>1625</v>
          </cell>
          <cell r="K126">
            <v>47.57</v>
          </cell>
          <cell r="L126">
            <v>77296.68</v>
          </cell>
          <cell r="M126">
            <v>26728.03</v>
          </cell>
        </row>
        <row r="127">
          <cell r="D127">
            <v>102567</v>
          </cell>
          <cell r="E127" t="str">
            <v>四川太极大药房连锁有限公司新津县五津镇武阳西路药店</v>
          </cell>
          <cell r="F127" t="str">
            <v/>
          </cell>
          <cell r="G127">
            <v>8234</v>
          </cell>
          <cell r="H127" t="str">
            <v>新津片</v>
          </cell>
          <cell r="I127" t="str">
            <v>王燕丽</v>
          </cell>
          <cell r="J127">
            <v>1109</v>
          </cell>
          <cell r="K127">
            <v>69.62</v>
          </cell>
          <cell r="L127">
            <v>77207.62</v>
          </cell>
          <cell r="M127">
            <v>20789.16</v>
          </cell>
        </row>
        <row r="128">
          <cell r="D128">
            <v>303882</v>
          </cell>
          <cell r="E128" t="str">
            <v>四川太极大药房连锁有限公司泸州一店</v>
          </cell>
          <cell r="F128" t="str">
            <v/>
          </cell>
          <cell r="G128">
            <v>4321</v>
          </cell>
          <cell r="H128" t="str">
            <v>泸州片</v>
          </cell>
          <cell r="I128" t="str">
            <v>黄良梅</v>
          </cell>
          <cell r="J128">
            <v>1379</v>
          </cell>
          <cell r="K128">
            <v>55.82</v>
          </cell>
          <cell r="L128">
            <v>76970.82</v>
          </cell>
          <cell r="M128">
            <v>29611.51</v>
          </cell>
        </row>
        <row r="129">
          <cell r="D129">
            <v>111158</v>
          </cell>
          <cell r="E129" t="str">
            <v>四川太极大药房连锁有限公司达州领域广场店</v>
          </cell>
          <cell r="F129" t="str">
            <v/>
          </cell>
          <cell r="G129">
            <v>4202</v>
          </cell>
          <cell r="H129" t="str">
            <v>达州片</v>
          </cell>
          <cell r="I129" t="str">
            <v>谢玲</v>
          </cell>
          <cell r="J129">
            <v>1484</v>
          </cell>
          <cell r="K129">
            <v>51.47</v>
          </cell>
          <cell r="L129">
            <v>76380.62</v>
          </cell>
          <cell r="M129">
            <v>30536.65</v>
          </cell>
        </row>
        <row r="130">
          <cell r="D130">
            <v>126925</v>
          </cell>
          <cell r="E130" t="str">
            <v>四川太极大药房连锁有限公司南充3店</v>
          </cell>
          <cell r="F130" t="str">
            <v/>
          </cell>
          <cell r="G130">
            <v>4181</v>
          </cell>
          <cell r="H130" t="str">
            <v>南充片</v>
          </cell>
          <cell r="I130" t="str">
            <v>陈丽</v>
          </cell>
          <cell r="J130">
            <v>1240</v>
          </cell>
          <cell r="K130">
            <v>60.93</v>
          </cell>
          <cell r="L130">
            <v>75548.46</v>
          </cell>
          <cell r="M130">
            <v>26675.37</v>
          </cell>
        </row>
        <row r="131">
          <cell r="D131">
            <v>2816</v>
          </cell>
          <cell r="E131" t="str">
            <v>四川太极大药房连锁有限公司成华区双林路药店</v>
          </cell>
          <cell r="F131" t="str">
            <v/>
          </cell>
          <cell r="G131">
            <v>8224</v>
          </cell>
          <cell r="H131" t="str">
            <v>东门片区</v>
          </cell>
          <cell r="I131" t="str">
            <v>毛静静</v>
          </cell>
          <cell r="J131">
            <v>1387</v>
          </cell>
          <cell r="K131">
            <v>54.32</v>
          </cell>
          <cell r="L131">
            <v>75339.89</v>
          </cell>
          <cell r="M131">
            <v>29764.58</v>
          </cell>
        </row>
        <row r="132">
          <cell r="D132">
            <v>2326</v>
          </cell>
          <cell r="E132" t="str">
            <v>四川太极大药房连锁有限公司成华区建业路药店</v>
          </cell>
          <cell r="F132" t="str">
            <v/>
          </cell>
          <cell r="G132">
            <v>8229</v>
          </cell>
          <cell r="H132" t="str">
            <v>旗舰片区</v>
          </cell>
          <cell r="I132" t="str">
            <v>谭勤娟</v>
          </cell>
          <cell r="J132">
            <v>1129</v>
          </cell>
          <cell r="K132">
            <v>65.9</v>
          </cell>
          <cell r="L132">
            <v>74398.71</v>
          </cell>
          <cell r="M132">
            <v>28001.25</v>
          </cell>
        </row>
        <row r="133">
          <cell r="D133">
            <v>2894</v>
          </cell>
          <cell r="E133" t="str">
            <v>四川太极大药房连锁有限公司崇州市三江镇崇新路药店</v>
          </cell>
          <cell r="F133" t="str">
            <v/>
          </cell>
          <cell r="G133">
            <v>8222</v>
          </cell>
          <cell r="H133" t="str">
            <v>崇州片区</v>
          </cell>
          <cell r="I133" t="str">
            <v>胡建梅</v>
          </cell>
          <cell r="J133">
            <v>908</v>
          </cell>
          <cell r="K133">
            <v>79.3</v>
          </cell>
          <cell r="L133">
            <v>72004.61</v>
          </cell>
          <cell r="M133">
            <v>24757.22</v>
          </cell>
        </row>
        <row r="134">
          <cell r="D134">
            <v>2853</v>
          </cell>
          <cell r="E134" t="str">
            <v>四川太极大药房连锁有限公司大邑县晋原镇东壕沟北段药店</v>
          </cell>
          <cell r="F134" t="str">
            <v/>
          </cell>
          <cell r="G134">
            <v>8225</v>
          </cell>
          <cell r="H134" t="str">
            <v>城郊一片</v>
          </cell>
          <cell r="I134" t="str">
            <v>郑红艳</v>
          </cell>
          <cell r="J134">
            <v>970</v>
          </cell>
          <cell r="K134">
            <v>73.9</v>
          </cell>
          <cell r="L134">
            <v>71678.48</v>
          </cell>
          <cell r="M134">
            <v>24059.63</v>
          </cell>
        </row>
        <row r="135">
          <cell r="D135">
            <v>1950</v>
          </cell>
          <cell r="E135" t="str">
            <v>四川太极大药房连锁有限公司成都高新区泰和二街三药店</v>
          </cell>
          <cell r="F135" t="str">
            <v/>
          </cell>
          <cell r="G135">
            <v>8226</v>
          </cell>
          <cell r="H135" t="str">
            <v>南门片区</v>
          </cell>
          <cell r="I135" t="str">
            <v>陈冰雪</v>
          </cell>
          <cell r="J135">
            <v>1109</v>
          </cell>
          <cell r="K135">
            <v>63.24</v>
          </cell>
          <cell r="L135">
            <v>70135.28</v>
          </cell>
          <cell r="M135">
            <v>22300.6</v>
          </cell>
        </row>
        <row r="136">
          <cell r="D136">
            <v>2905</v>
          </cell>
          <cell r="E136" t="str">
            <v>四川太极大药房连锁有限公司崇州市崇阳镇文化西街药店</v>
          </cell>
          <cell r="F136" t="str">
            <v/>
          </cell>
          <cell r="G136">
            <v>8222</v>
          </cell>
          <cell r="H136" t="str">
            <v>崇州片区</v>
          </cell>
          <cell r="I136" t="str">
            <v>胡建梅</v>
          </cell>
          <cell r="J136">
            <v>1080</v>
          </cell>
          <cell r="K136">
            <v>64.63</v>
          </cell>
          <cell r="L136">
            <v>69804.38</v>
          </cell>
          <cell r="M136">
            <v>23734.34</v>
          </cell>
        </row>
        <row r="137">
          <cell r="D137">
            <v>2844</v>
          </cell>
          <cell r="E137" t="str">
            <v>四川太极大药房连锁有限公司大邑县新场镇文昌街药店</v>
          </cell>
          <cell r="F137" t="str">
            <v/>
          </cell>
          <cell r="G137">
            <v>8225</v>
          </cell>
          <cell r="H137" t="str">
            <v>城郊一片</v>
          </cell>
          <cell r="I137" t="str">
            <v>郑红艳</v>
          </cell>
          <cell r="J137">
            <v>1055</v>
          </cell>
          <cell r="K137">
            <v>65.78</v>
          </cell>
          <cell r="L137">
            <v>69395.3</v>
          </cell>
          <cell r="M137">
            <v>22248.87</v>
          </cell>
        </row>
        <row r="138">
          <cell r="D138">
            <v>2375</v>
          </cell>
          <cell r="E138" t="str">
            <v>四川太极大药房连锁有限公司金牛区交大药店</v>
          </cell>
          <cell r="F138" t="str">
            <v/>
          </cell>
          <cell r="G138">
            <v>8261</v>
          </cell>
          <cell r="H138" t="str">
            <v>团购片区</v>
          </cell>
          <cell r="I138" t="str">
            <v>王灵</v>
          </cell>
          <cell r="J138">
            <v>44</v>
          </cell>
          <cell r="K138">
            <v>1557.06</v>
          </cell>
          <cell r="L138">
            <v>68510.46</v>
          </cell>
          <cell r="M138">
            <v>9225.88</v>
          </cell>
        </row>
        <row r="139">
          <cell r="D139">
            <v>104838</v>
          </cell>
          <cell r="E139" t="str">
            <v>四川太极大药房连锁有限公司崇州市崇阳镇蜀州中路药店</v>
          </cell>
          <cell r="F139" t="str">
            <v/>
          </cell>
          <cell r="G139">
            <v>8222</v>
          </cell>
          <cell r="H139" t="str">
            <v>崇州片区</v>
          </cell>
          <cell r="I139" t="str">
            <v>胡建梅</v>
          </cell>
          <cell r="J139">
            <v>1151</v>
          </cell>
          <cell r="K139">
            <v>59.49</v>
          </cell>
          <cell r="L139">
            <v>68478.64</v>
          </cell>
          <cell r="M139">
            <v>21639.94</v>
          </cell>
        </row>
        <row r="140">
          <cell r="D140">
            <v>117923</v>
          </cell>
          <cell r="E140" t="str">
            <v>四川太极大药房连锁有限公司大邑县晋原街道观音阁街西段药店</v>
          </cell>
          <cell r="F140" t="str">
            <v/>
          </cell>
          <cell r="G140">
            <v>8225</v>
          </cell>
          <cell r="H140" t="str">
            <v>城郊一片</v>
          </cell>
          <cell r="I140" t="str">
            <v>郑红艳</v>
          </cell>
          <cell r="J140">
            <v>977</v>
          </cell>
          <cell r="K140">
            <v>67.42</v>
          </cell>
          <cell r="L140">
            <v>65865.42</v>
          </cell>
          <cell r="M140">
            <v>25877.25</v>
          </cell>
        </row>
        <row r="141">
          <cell r="D141">
            <v>126920</v>
          </cell>
          <cell r="E141" t="str">
            <v>四川太极大药房连锁有限公司南充7店</v>
          </cell>
          <cell r="F141" t="str">
            <v/>
          </cell>
          <cell r="G141">
            <v>4181</v>
          </cell>
          <cell r="H141" t="str">
            <v>南充片</v>
          </cell>
          <cell r="I141" t="str">
            <v>陈丽</v>
          </cell>
          <cell r="J141">
            <v>1317</v>
          </cell>
          <cell r="K141">
            <v>49.19</v>
          </cell>
          <cell r="L141">
            <v>64779.22</v>
          </cell>
          <cell r="M141">
            <v>23096.74</v>
          </cell>
        </row>
        <row r="142">
          <cell r="D142">
            <v>110896</v>
          </cell>
          <cell r="E142" t="str">
            <v>四川太极大药房连锁有限公司泸州佳乐直营店</v>
          </cell>
          <cell r="F142" t="str">
            <v/>
          </cell>
          <cell r="G142">
            <v>4321</v>
          </cell>
          <cell r="H142" t="str">
            <v>泸州片</v>
          </cell>
          <cell r="I142" t="str">
            <v>黄良梅</v>
          </cell>
          <cell r="J142">
            <v>937</v>
          </cell>
          <cell r="K142">
            <v>63.66</v>
          </cell>
          <cell r="L142">
            <v>59649.67</v>
          </cell>
          <cell r="M142">
            <v>21548.18</v>
          </cell>
        </row>
        <row r="143">
          <cell r="D143">
            <v>126923</v>
          </cell>
          <cell r="E143" t="str">
            <v>四川太极大药房连锁有限公司南充8店</v>
          </cell>
          <cell r="F143" t="str">
            <v/>
          </cell>
          <cell r="G143">
            <v>4181</v>
          </cell>
          <cell r="H143" t="str">
            <v>南充片</v>
          </cell>
          <cell r="I143" t="str">
            <v>陈丽</v>
          </cell>
          <cell r="J143">
            <v>925</v>
          </cell>
          <cell r="K143">
            <v>64.31</v>
          </cell>
          <cell r="L143">
            <v>59486.17</v>
          </cell>
          <cell r="M143">
            <v>18834.42</v>
          </cell>
        </row>
        <row r="144">
          <cell r="D144">
            <v>106568</v>
          </cell>
          <cell r="E144" t="str">
            <v>四川太极大药房连锁有限公司高新区中和公济桥路药店</v>
          </cell>
          <cell r="F144" t="str">
            <v/>
          </cell>
          <cell r="G144">
            <v>8226</v>
          </cell>
          <cell r="H144" t="str">
            <v>南门片区</v>
          </cell>
          <cell r="I144" t="str">
            <v>陈冰雪</v>
          </cell>
          <cell r="J144">
            <v>1295</v>
          </cell>
          <cell r="K144">
            <v>45.72</v>
          </cell>
          <cell r="L144">
            <v>59209.13</v>
          </cell>
          <cell r="M144">
            <v>20975.46</v>
          </cell>
        </row>
        <row r="145">
          <cell r="D145">
            <v>2274</v>
          </cell>
          <cell r="E145" t="str">
            <v>四川太极大药房连锁有限公司成都高新区肖家河正街药店</v>
          </cell>
          <cell r="F145" t="str">
            <v/>
          </cell>
          <cell r="G145">
            <v>8229</v>
          </cell>
          <cell r="H145" t="str">
            <v>旗舰片区</v>
          </cell>
          <cell r="I145" t="str">
            <v>谭勤娟</v>
          </cell>
          <cell r="J145">
            <v>989</v>
          </cell>
          <cell r="K145">
            <v>58.52</v>
          </cell>
          <cell r="L145">
            <v>57873.61</v>
          </cell>
          <cell r="M145">
            <v>19398.26</v>
          </cell>
        </row>
        <row r="146">
          <cell r="D146">
            <v>298747</v>
          </cell>
          <cell r="E146" t="str">
            <v>四川太极大药房连锁有限公司青羊区文和路药店</v>
          </cell>
          <cell r="F146" t="str">
            <v/>
          </cell>
          <cell r="G146">
            <v>8236</v>
          </cell>
          <cell r="H146" t="str">
            <v>西门片区</v>
          </cell>
          <cell r="I146" t="str">
            <v>刘琴英</v>
          </cell>
          <cell r="J146">
            <v>989</v>
          </cell>
          <cell r="K146">
            <v>56.64</v>
          </cell>
          <cell r="L146">
            <v>56016.28</v>
          </cell>
          <cell r="M146">
            <v>19659.25</v>
          </cell>
        </row>
        <row r="147">
          <cell r="D147">
            <v>110905</v>
          </cell>
          <cell r="E147" t="str">
            <v>四川太极大药房连锁有限公司泸州五直营店</v>
          </cell>
          <cell r="F147" t="str">
            <v/>
          </cell>
          <cell r="G147">
            <v>4321</v>
          </cell>
          <cell r="H147" t="str">
            <v>泸州片</v>
          </cell>
          <cell r="I147" t="str">
            <v>黄良梅</v>
          </cell>
          <cell r="J147">
            <v>808</v>
          </cell>
          <cell r="K147">
            <v>65.94</v>
          </cell>
          <cell r="L147">
            <v>53281.89</v>
          </cell>
          <cell r="M147">
            <v>18624.21</v>
          </cell>
        </row>
        <row r="148">
          <cell r="D148">
            <v>126926</v>
          </cell>
          <cell r="E148" t="str">
            <v>四川太极大药房连锁有限公司南充11店</v>
          </cell>
          <cell r="F148" t="str">
            <v/>
          </cell>
          <cell r="G148">
            <v>4181</v>
          </cell>
          <cell r="H148" t="str">
            <v>南充片</v>
          </cell>
          <cell r="I148" t="str">
            <v>陈丽</v>
          </cell>
          <cell r="J148">
            <v>715</v>
          </cell>
          <cell r="K148">
            <v>72.15</v>
          </cell>
          <cell r="L148">
            <v>51590.01</v>
          </cell>
          <cell r="M148">
            <v>20925.91</v>
          </cell>
        </row>
        <row r="149">
          <cell r="D149">
            <v>110906</v>
          </cell>
          <cell r="E149" t="str">
            <v>四川太极大药房连锁有限公司泸州六直营店</v>
          </cell>
          <cell r="F149" t="str">
            <v/>
          </cell>
          <cell r="G149">
            <v>4321</v>
          </cell>
          <cell r="H149" t="str">
            <v>泸州片</v>
          </cell>
          <cell r="I149" t="str">
            <v>黄良梅</v>
          </cell>
          <cell r="J149">
            <v>942</v>
          </cell>
          <cell r="K149">
            <v>54.5</v>
          </cell>
          <cell r="L149">
            <v>51341.09</v>
          </cell>
          <cell r="M149">
            <v>18868.43</v>
          </cell>
        </row>
        <row r="150">
          <cell r="D150">
            <v>2413</v>
          </cell>
          <cell r="E150" t="str">
            <v>四川太极大药房连锁有限公司武侯区聚萃街药店</v>
          </cell>
          <cell r="F150" t="str">
            <v/>
          </cell>
          <cell r="G150">
            <v>8236</v>
          </cell>
          <cell r="H150" t="str">
            <v>西门片区</v>
          </cell>
          <cell r="I150" t="str">
            <v>刘琴英</v>
          </cell>
          <cell r="J150">
            <v>1085</v>
          </cell>
          <cell r="K150">
            <v>46.11</v>
          </cell>
          <cell r="L150">
            <v>50025.19</v>
          </cell>
          <cell r="M150">
            <v>14534.15</v>
          </cell>
        </row>
        <row r="151">
          <cell r="D151">
            <v>301263</v>
          </cell>
          <cell r="E151" t="str">
            <v>四川太极大药房连锁有限公司剑南大道药店</v>
          </cell>
          <cell r="F151" t="str">
            <v/>
          </cell>
          <cell r="G151">
            <v>8226</v>
          </cell>
          <cell r="H151" t="str">
            <v>南门片区</v>
          </cell>
          <cell r="I151" t="str">
            <v>陈冰雪</v>
          </cell>
          <cell r="J151">
            <v>887</v>
          </cell>
          <cell r="K151">
            <v>55.39</v>
          </cell>
          <cell r="L151">
            <v>49129.18</v>
          </cell>
          <cell r="M151">
            <v>16837.93</v>
          </cell>
        </row>
        <row r="152">
          <cell r="D152">
            <v>2839</v>
          </cell>
          <cell r="E152" t="str">
            <v>四川太极大药房连锁有限公司新津县兴义镇万兴路药店</v>
          </cell>
          <cell r="F152" t="str">
            <v/>
          </cell>
          <cell r="G152">
            <v>8234</v>
          </cell>
          <cell r="H152" t="str">
            <v>新津片</v>
          </cell>
          <cell r="I152" t="str">
            <v>王燕丽</v>
          </cell>
          <cell r="J152">
            <v>766</v>
          </cell>
          <cell r="K152">
            <v>63.73</v>
          </cell>
          <cell r="L152">
            <v>48816.43</v>
          </cell>
          <cell r="M152">
            <v>15811.94</v>
          </cell>
        </row>
        <row r="153">
          <cell r="D153">
            <v>126924</v>
          </cell>
          <cell r="E153" t="str">
            <v>四川太极大药房连锁有限公司南充5店</v>
          </cell>
          <cell r="F153" t="str">
            <v/>
          </cell>
          <cell r="G153">
            <v>4181</v>
          </cell>
          <cell r="H153" t="str">
            <v>南充片</v>
          </cell>
          <cell r="I153" t="str">
            <v>陈丽</v>
          </cell>
          <cell r="J153">
            <v>872</v>
          </cell>
          <cell r="K153">
            <v>53.98</v>
          </cell>
          <cell r="L153">
            <v>47071.88</v>
          </cell>
          <cell r="M153">
            <v>18599.33</v>
          </cell>
        </row>
        <row r="154">
          <cell r="D154">
            <v>110900</v>
          </cell>
          <cell r="E154" t="str">
            <v>四川太极大药房连锁有限公司泸州蓝田直营店</v>
          </cell>
          <cell r="F154" t="str">
            <v/>
          </cell>
          <cell r="G154">
            <v>4321</v>
          </cell>
          <cell r="H154" t="str">
            <v>泸州片</v>
          </cell>
          <cell r="I154" t="str">
            <v>黄良梅</v>
          </cell>
          <cell r="J154">
            <v>748</v>
          </cell>
          <cell r="K154">
            <v>62.6</v>
          </cell>
          <cell r="L154">
            <v>46825.05</v>
          </cell>
          <cell r="M154">
            <v>17457.07</v>
          </cell>
        </row>
        <row r="155">
          <cell r="D155">
            <v>111119</v>
          </cell>
          <cell r="E155" t="str">
            <v>四川太极大药房连锁有限公司达州鸿福新村店</v>
          </cell>
          <cell r="F155" t="str">
            <v/>
          </cell>
          <cell r="G155">
            <v>4202</v>
          </cell>
          <cell r="H155" t="str">
            <v>达州片</v>
          </cell>
          <cell r="I155" t="str">
            <v>谢玲</v>
          </cell>
          <cell r="J155">
            <v>722</v>
          </cell>
          <cell r="K155">
            <v>64.05</v>
          </cell>
          <cell r="L155">
            <v>46241.06</v>
          </cell>
          <cell r="M155">
            <v>16803.55</v>
          </cell>
        </row>
        <row r="156">
          <cell r="D156">
            <v>302867</v>
          </cell>
          <cell r="E156" t="str">
            <v>四川太极大药房连锁有限公司新都区大丰街道华美东街药店</v>
          </cell>
          <cell r="F156" t="str">
            <v/>
          </cell>
          <cell r="G156">
            <v>8224</v>
          </cell>
          <cell r="H156" t="str">
            <v>东门片区</v>
          </cell>
          <cell r="I156" t="str">
            <v>毛静静</v>
          </cell>
          <cell r="J156">
            <v>1082</v>
          </cell>
          <cell r="K156">
            <v>41.94</v>
          </cell>
          <cell r="L156">
            <v>45375.35</v>
          </cell>
          <cell r="M156">
            <v>15678.29</v>
          </cell>
        </row>
        <row r="157">
          <cell r="D157">
            <v>126918</v>
          </cell>
          <cell r="E157" t="str">
            <v>四川太极大药房连锁有限公司南充16店</v>
          </cell>
          <cell r="F157" t="str">
            <v/>
          </cell>
          <cell r="G157">
            <v>4181</v>
          </cell>
          <cell r="H157" t="str">
            <v>南充片</v>
          </cell>
          <cell r="I157" t="str">
            <v>陈丽</v>
          </cell>
          <cell r="J157">
            <v>789</v>
          </cell>
          <cell r="K157">
            <v>52.11</v>
          </cell>
          <cell r="L157">
            <v>41111.42</v>
          </cell>
          <cell r="M157">
            <v>14107.07</v>
          </cell>
        </row>
        <row r="158">
          <cell r="D158">
            <v>303881</v>
          </cell>
          <cell r="E158" t="str">
            <v>四川太极大药房连锁有限公司泸州佳裕店</v>
          </cell>
          <cell r="F158" t="str">
            <v/>
          </cell>
          <cell r="G158">
            <v>4321</v>
          </cell>
          <cell r="H158" t="str">
            <v>泸州片</v>
          </cell>
          <cell r="I158" t="str">
            <v>黄良梅</v>
          </cell>
          <cell r="J158">
            <v>658</v>
          </cell>
          <cell r="K158">
            <v>56.95</v>
          </cell>
          <cell r="L158">
            <v>37473.37</v>
          </cell>
          <cell r="M158">
            <v>15148.25</v>
          </cell>
        </row>
        <row r="159">
          <cell r="D159">
            <v>122686</v>
          </cell>
          <cell r="E159" t="str">
            <v>四川太极大药房连锁有限公司大邑县晋原街道蜀望路药店</v>
          </cell>
          <cell r="F159" t="str">
            <v/>
          </cell>
          <cell r="G159">
            <v>8225</v>
          </cell>
          <cell r="H159" t="str">
            <v>城郊一片</v>
          </cell>
          <cell r="I159" t="str">
            <v>郑红艳</v>
          </cell>
          <cell r="J159">
            <v>586</v>
          </cell>
          <cell r="K159">
            <v>62.5</v>
          </cell>
          <cell r="L159">
            <v>36626.85</v>
          </cell>
          <cell r="M159">
            <v>13709.49</v>
          </cell>
        </row>
        <row r="160">
          <cell r="D160">
            <v>110599</v>
          </cell>
          <cell r="E160" t="str">
            <v>四川太极大药房连锁有限公司达州江湾城店</v>
          </cell>
          <cell r="F160" t="str">
            <v/>
          </cell>
          <cell r="G160">
            <v>4202</v>
          </cell>
          <cell r="H160" t="str">
            <v>达州片</v>
          </cell>
          <cell r="I160" t="str">
            <v>谢玲</v>
          </cell>
          <cell r="J160">
            <v>497</v>
          </cell>
          <cell r="K160">
            <v>72.9</v>
          </cell>
          <cell r="L160">
            <v>36229.58</v>
          </cell>
          <cell r="M160">
            <v>12591.75</v>
          </cell>
        </row>
        <row r="161">
          <cell r="D161">
            <v>110907</v>
          </cell>
          <cell r="E161" t="str">
            <v>四川太极大药房连锁有限公司泸州七直营店</v>
          </cell>
          <cell r="F161" t="str">
            <v/>
          </cell>
          <cell r="G161">
            <v>4321</v>
          </cell>
          <cell r="H161" t="str">
            <v>泸州片</v>
          </cell>
          <cell r="I161" t="str">
            <v>黄良梅</v>
          </cell>
          <cell r="J161">
            <v>640</v>
          </cell>
          <cell r="K161">
            <v>53.21</v>
          </cell>
          <cell r="L161">
            <v>34052.32</v>
          </cell>
          <cell r="M161">
            <v>13995.4</v>
          </cell>
        </row>
        <row r="162">
          <cell r="D162">
            <v>110899</v>
          </cell>
          <cell r="E162" t="str">
            <v>四川太极大药房连锁有限公司泸州金诺直营店</v>
          </cell>
          <cell r="F162" t="str">
            <v/>
          </cell>
          <cell r="G162">
            <v>4321</v>
          </cell>
          <cell r="H162" t="str">
            <v>泸州片</v>
          </cell>
          <cell r="I162" t="str">
            <v>黄良梅</v>
          </cell>
          <cell r="J162">
            <v>510</v>
          </cell>
          <cell r="K162">
            <v>64.99</v>
          </cell>
          <cell r="L162">
            <v>33142.72</v>
          </cell>
          <cell r="M162">
            <v>13861.89</v>
          </cell>
        </row>
        <row r="163">
          <cell r="D163">
            <v>17948</v>
          </cell>
          <cell r="E163" t="str">
            <v>四川太极大药房连锁有限公司泸州飞跃路直营店</v>
          </cell>
          <cell r="F163" t="str">
            <v/>
          </cell>
          <cell r="G163">
            <v>4321</v>
          </cell>
          <cell r="H163" t="str">
            <v>泸州片</v>
          </cell>
          <cell r="I163" t="str">
            <v>黄良梅</v>
          </cell>
          <cell r="J163">
            <v>422</v>
          </cell>
          <cell r="K163">
            <v>77.81</v>
          </cell>
          <cell r="L163">
            <v>32837.4</v>
          </cell>
          <cell r="M163">
            <v>12810.44</v>
          </cell>
        </row>
        <row r="164">
          <cell r="D164">
            <v>2408</v>
          </cell>
          <cell r="E164" t="str">
            <v>四川太极大药房连锁有限公司金牛区沙河源药店</v>
          </cell>
          <cell r="F164" t="str">
            <v/>
          </cell>
          <cell r="G164">
            <v>8236</v>
          </cell>
          <cell r="H164" t="str">
            <v>西门片区</v>
          </cell>
          <cell r="I164" t="str">
            <v>刘琴英</v>
          </cell>
          <cell r="J164">
            <v>615</v>
          </cell>
          <cell r="K164">
            <v>52.48</v>
          </cell>
          <cell r="L164">
            <v>32276.78</v>
          </cell>
          <cell r="M164">
            <v>10761.96</v>
          </cell>
        </row>
        <row r="165">
          <cell r="D165">
            <v>111124</v>
          </cell>
          <cell r="E165" t="str">
            <v>四川太极大药房连锁有限公司达州通川北路店</v>
          </cell>
          <cell r="F165" t="str">
            <v/>
          </cell>
          <cell r="G165">
            <v>4202</v>
          </cell>
          <cell r="H165" t="str">
            <v>达州片</v>
          </cell>
          <cell r="I165" t="str">
            <v>谢玲</v>
          </cell>
          <cell r="J165">
            <v>468</v>
          </cell>
          <cell r="K165">
            <v>68.88</v>
          </cell>
          <cell r="L165">
            <v>32233.93</v>
          </cell>
          <cell r="M165">
            <v>12775.84</v>
          </cell>
        </row>
        <row r="166">
          <cell r="D166">
            <v>110904</v>
          </cell>
          <cell r="E166" t="str">
            <v>四川太极大药房连锁有限公司泸州四直营店</v>
          </cell>
          <cell r="F166" t="str">
            <v/>
          </cell>
          <cell r="G166">
            <v>4321</v>
          </cell>
          <cell r="H166" t="str">
            <v>泸州片</v>
          </cell>
          <cell r="I166" t="str">
            <v>黄良梅</v>
          </cell>
          <cell r="J166">
            <v>576</v>
          </cell>
          <cell r="K166">
            <v>51.83</v>
          </cell>
          <cell r="L166">
            <v>29851.3</v>
          </cell>
          <cell r="M166">
            <v>10918.38</v>
          </cell>
        </row>
        <row r="167">
          <cell r="D167">
            <v>111121</v>
          </cell>
          <cell r="E167" t="str">
            <v>四川太极大药房连锁有限公司达州华蜀南路店</v>
          </cell>
          <cell r="F167" t="str">
            <v/>
          </cell>
          <cell r="G167">
            <v>4202</v>
          </cell>
          <cell r="H167" t="str">
            <v>达州片</v>
          </cell>
          <cell r="I167" t="str">
            <v>谢玲</v>
          </cell>
          <cell r="J167">
            <v>542</v>
          </cell>
          <cell r="K167">
            <v>50.94</v>
          </cell>
          <cell r="L167">
            <v>27611.23</v>
          </cell>
          <cell r="M167">
            <v>9824.2</v>
          </cell>
        </row>
        <row r="168">
          <cell r="D168">
            <v>111126</v>
          </cell>
          <cell r="E168" t="str">
            <v>四川太极大药房连锁有限公司达州文家梁二店</v>
          </cell>
          <cell r="F168" t="str">
            <v/>
          </cell>
          <cell r="G168">
            <v>4202</v>
          </cell>
          <cell r="H168" t="str">
            <v>达州片</v>
          </cell>
          <cell r="I168" t="str">
            <v>谢玲</v>
          </cell>
          <cell r="J168">
            <v>421</v>
          </cell>
          <cell r="K168">
            <v>57.68</v>
          </cell>
          <cell r="L168">
            <v>24284.58</v>
          </cell>
          <cell r="M168">
            <v>8870.72</v>
          </cell>
        </row>
        <row r="169">
          <cell r="D169">
            <v>113298</v>
          </cell>
          <cell r="E169" t="str">
            <v>四川太极大药房连锁有限公司武侯区逸都路药店</v>
          </cell>
          <cell r="F169" t="str">
            <v/>
          </cell>
          <cell r="G169">
            <v>8226</v>
          </cell>
          <cell r="H169" t="str">
            <v>南门片区</v>
          </cell>
          <cell r="I169" t="str">
            <v>陈冰雪</v>
          </cell>
          <cell r="J169">
            <v>1</v>
          </cell>
          <cell r="K169">
            <v>112.1</v>
          </cell>
          <cell r="L169">
            <v>112.1</v>
          </cell>
          <cell r="M169">
            <v>0.02</v>
          </cell>
        </row>
        <row r="170">
          <cell r="D170" t="str">
            <v>合计</v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>
            <v>315179</v>
          </cell>
          <cell r="K170">
            <v>78.6</v>
          </cell>
          <cell r="L170">
            <v>24771839.68</v>
          </cell>
          <cell r="M170">
            <v>7587221.39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4"/>
  <sheetViews>
    <sheetView tabSelected="1" workbookViewId="0">
      <selection activeCell="H7" sqref="H7"/>
    </sheetView>
  </sheetViews>
  <sheetFormatPr defaultColWidth="9" defaultRowHeight="22" customHeight="1"/>
  <cols>
    <col min="1" max="1" width="6.725" style="1" customWidth="1"/>
    <col min="2" max="2" width="9" style="1"/>
    <col min="3" max="3" width="36.75" style="2" customWidth="1"/>
    <col min="4" max="4" width="10.6333333333333" style="3" customWidth="1"/>
    <col min="5" max="5" width="15.75" style="4" customWidth="1"/>
    <col min="6" max="6" width="12.625" style="4"/>
    <col min="7" max="7" width="9" style="4"/>
    <col min="8" max="8" width="12.625" style="4"/>
    <col min="9" max="11" width="15" style="4" customWidth="1"/>
    <col min="12" max="12" width="10.375" style="1"/>
    <col min="13" max="13" width="9" style="1"/>
    <col min="14" max="17" width="10.375" style="1"/>
    <col min="18" max="20" width="9" style="1"/>
    <col min="21" max="22" width="10.375" style="1"/>
    <col min="23" max="23" width="9" style="1"/>
    <col min="24" max="25" width="12.625" style="4"/>
    <col min="26" max="16384" width="9" style="1"/>
  </cols>
  <sheetData>
    <row r="1" s="1" customFormat="1" ht="30" customHeight="1" spans="1:25">
      <c r="A1" s="5" t="s">
        <v>0</v>
      </c>
      <c r="B1" s="6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7" t="s">
        <v>8</v>
      </c>
      <c r="J1" s="7" t="s">
        <v>9</v>
      </c>
      <c r="K1" s="11" t="s">
        <v>10</v>
      </c>
      <c r="L1" s="12" t="s">
        <v>11</v>
      </c>
      <c r="M1" s="13" t="s">
        <v>12</v>
      </c>
      <c r="N1" s="14" t="s">
        <v>13</v>
      </c>
      <c r="O1" s="14" t="s">
        <v>14</v>
      </c>
      <c r="P1" s="14" t="s">
        <v>15</v>
      </c>
      <c r="Q1" s="16" t="s">
        <v>16</v>
      </c>
      <c r="R1" s="16" t="s">
        <v>17</v>
      </c>
      <c r="S1" s="16" t="s">
        <v>18</v>
      </c>
      <c r="T1" s="14" t="s">
        <v>19</v>
      </c>
      <c r="U1" s="17" t="s">
        <v>20</v>
      </c>
      <c r="V1" s="18" t="s">
        <v>21</v>
      </c>
      <c r="W1" s="17" t="s">
        <v>22</v>
      </c>
      <c r="X1" s="19" t="s">
        <v>23</v>
      </c>
      <c r="Y1" s="18" t="s">
        <v>24</v>
      </c>
    </row>
    <row r="2" s="1" customFormat="1" customHeight="1" spans="1:25">
      <c r="A2" s="5">
        <v>1</v>
      </c>
      <c r="B2" s="5">
        <v>2839</v>
      </c>
      <c r="C2" s="5" t="s">
        <v>25</v>
      </c>
      <c r="D2" s="5" t="s">
        <v>26</v>
      </c>
      <c r="E2" s="8">
        <f t="shared" ref="E2:G2" si="0">I2*30</f>
        <v>90840</v>
      </c>
      <c r="F2" s="9">
        <f t="shared" si="0"/>
        <v>34620</v>
      </c>
      <c r="G2" s="8">
        <f t="shared" si="0"/>
        <v>1320</v>
      </c>
      <c r="H2" s="10">
        <f t="shared" ref="H2:H65" si="1">F2/E2</f>
        <v>0.38110964332893</v>
      </c>
      <c r="I2" s="9">
        <v>3028</v>
      </c>
      <c r="J2" s="9">
        <v>1154</v>
      </c>
      <c r="K2" s="9">
        <v>44</v>
      </c>
      <c r="L2" s="15">
        <f>VLOOKUP(B:B,[2]查询时间段分门店销售汇总!$D:$L,9,0)</f>
        <v>48816.43</v>
      </c>
      <c r="M2" s="15">
        <f>VLOOKUP(B:B,[1]门店类型!$C:$P,14,0)</f>
        <v>0</v>
      </c>
      <c r="N2" s="15">
        <f t="shared" ref="N2:N65" si="2">L2-M2</f>
        <v>48816.43</v>
      </c>
      <c r="O2" s="15">
        <f>VLOOKUP(B:B,[1]门店类型!$C:$Q,15,0)</f>
        <v>0</v>
      </c>
      <c r="P2" s="15">
        <f>VLOOKUP(B:B,[2]查询时间段分门店销售汇总!$D:$M,10,0)</f>
        <v>15811.94</v>
      </c>
      <c r="Q2" s="15">
        <f t="shared" ref="Q2:Q65" si="3">P2-O2</f>
        <v>15811.94</v>
      </c>
      <c r="R2" s="15">
        <f>VLOOKUP(B:B,[1]门店类型!$C:$O,13,0)</f>
        <v>0</v>
      </c>
      <c r="S2" s="15">
        <f>VLOOKUP(B:B,[2]查询时间段分门店销售汇总!$D:$J,7,0)</f>
        <v>766</v>
      </c>
      <c r="T2" s="15">
        <f t="shared" ref="T2:T65" si="4">S2-R2</f>
        <v>766</v>
      </c>
      <c r="U2" s="15">
        <f t="shared" ref="U2:U65" si="5">N2</f>
        <v>48816.43</v>
      </c>
      <c r="V2" s="15">
        <f t="shared" ref="V2:V65" si="6">Q2</f>
        <v>15811.94</v>
      </c>
      <c r="W2" s="15">
        <f t="shared" ref="W2:W65" si="7">T2</f>
        <v>766</v>
      </c>
      <c r="X2" s="10">
        <f t="shared" ref="X2:X65" si="8">U2/E2</f>
        <v>0.537389145750771</v>
      </c>
      <c r="Y2" s="10">
        <f t="shared" ref="Y2:Y65" si="9">V2/F2</f>
        <v>0.456728480647025</v>
      </c>
    </row>
    <row r="3" s="1" customFormat="1" customHeight="1" spans="1:25">
      <c r="A3" s="5">
        <v>2</v>
      </c>
      <c r="B3" s="5">
        <v>2877</v>
      </c>
      <c r="C3" s="5" t="s">
        <v>27</v>
      </c>
      <c r="D3" s="5" t="s">
        <v>26</v>
      </c>
      <c r="E3" s="8">
        <f t="shared" ref="E3:G3" si="10">I3*30</f>
        <v>382620</v>
      </c>
      <c r="F3" s="9">
        <f t="shared" si="10"/>
        <v>99990</v>
      </c>
      <c r="G3" s="8">
        <f t="shared" si="10"/>
        <v>2400</v>
      </c>
      <c r="H3" s="10">
        <f t="shared" si="1"/>
        <v>0.261329778892896</v>
      </c>
      <c r="I3" s="9">
        <v>12754</v>
      </c>
      <c r="J3" s="9">
        <v>3333</v>
      </c>
      <c r="K3" s="9">
        <v>80</v>
      </c>
      <c r="L3" s="15">
        <f>VLOOKUP(B:B,[2]查询时间段分门店销售汇总!$D:$L,9,0)</f>
        <v>242125.6</v>
      </c>
      <c r="M3" s="15">
        <f>VLOOKUP(B:B,[1]门店类型!$C:$P,14,0)</f>
        <v>0</v>
      </c>
      <c r="N3" s="15">
        <f t="shared" si="2"/>
        <v>242125.6</v>
      </c>
      <c r="O3" s="15">
        <f>VLOOKUP(B:B,[1]门店类型!$C:$Q,15,0)</f>
        <v>0</v>
      </c>
      <c r="P3" s="15">
        <f>VLOOKUP(B:B,[2]查询时间段分门店销售汇总!$D:$M,10,0)</f>
        <v>69654.25</v>
      </c>
      <c r="Q3" s="15">
        <f t="shared" si="3"/>
        <v>69654.25</v>
      </c>
      <c r="R3" s="15">
        <f>VLOOKUP(B:B,[1]门店类型!$C:$O,13,0)</f>
        <v>0</v>
      </c>
      <c r="S3" s="15">
        <f>VLOOKUP(B:B,[2]查询时间段分门店销售汇总!$D:$J,7,0)</f>
        <v>2147</v>
      </c>
      <c r="T3" s="15">
        <f t="shared" si="4"/>
        <v>2147</v>
      </c>
      <c r="U3" s="15">
        <f t="shared" si="5"/>
        <v>242125.6</v>
      </c>
      <c r="V3" s="15">
        <f t="shared" si="6"/>
        <v>69654.25</v>
      </c>
      <c r="W3" s="15">
        <f t="shared" si="7"/>
        <v>2147</v>
      </c>
      <c r="X3" s="10">
        <f t="shared" si="8"/>
        <v>0.632809576080707</v>
      </c>
      <c r="Y3" s="10">
        <f t="shared" si="9"/>
        <v>0.696612161216122</v>
      </c>
    </row>
    <row r="4" s="1" customFormat="1" customHeight="1" spans="1:25">
      <c r="A4" s="5">
        <v>3</v>
      </c>
      <c r="B4" s="5">
        <v>2876</v>
      </c>
      <c r="C4" s="5" t="s">
        <v>28</v>
      </c>
      <c r="D4" s="5" t="s">
        <v>26</v>
      </c>
      <c r="E4" s="8">
        <f t="shared" ref="E4:G4" si="11">I4*30</f>
        <v>229110</v>
      </c>
      <c r="F4" s="9">
        <f t="shared" si="11"/>
        <v>84840</v>
      </c>
      <c r="G4" s="8">
        <f t="shared" si="11"/>
        <v>3000</v>
      </c>
      <c r="H4" s="10">
        <f t="shared" si="1"/>
        <v>0.370302474793767</v>
      </c>
      <c r="I4" s="9">
        <v>7637</v>
      </c>
      <c r="J4" s="9">
        <v>2828</v>
      </c>
      <c r="K4" s="9">
        <v>100</v>
      </c>
      <c r="L4" s="15">
        <f>VLOOKUP(B:B,[2]查询时间段分门店销售汇总!$D:$L,9,0)</f>
        <v>237413.54</v>
      </c>
      <c r="M4" s="15">
        <f>VLOOKUP(B:B,[1]门店类型!$C:$P,14,0)</f>
        <v>0</v>
      </c>
      <c r="N4" s="15">
        <f t="shared" si="2"/>
        <v>237413.54</v>
      </c>
      <c r="O4" s="15">
        <f>VLOOKUP(B:B,[1]门店类型!$C:$Q,15,0)</f>
        <v>0</v>
      </c>
      <c r="P4" s="15">
        <f>VLOOKUP(B:B,[2]查询时间段分门店销售汇总!$D:$M,10,0)</f>
        <v>79833.55</v>
      </c>
      <c r="Q4" s="15">
        <f t="shared" si="3"/>
        <v>79833.55</v>
      </c>
      <c r="R4" s="15">
        <f>VLOOKUP(B:B,[1]门店类型!$C:$O,13,0)</f>
        <v>0</v>
      </c>
      <c r="S4" s="15">
        <f>VLOOKUP(B:B,[2]查询时间段分门店销售汇总!$D:$J,7,0)</f>
        <v>2829</v>
      </c>
      <c r="T4" s="15">
        <f t="shared" si="4"/>
        <v>2829</v>
      </c>
      <c r="U4" s="15">
        <f t="shared" si="5"/>
        <v>237413.54</v>
      </c>
      <c r="V4" s="15">
        <f t="shared" si="6"/>
        <v>79833.55</v>
      </c>
      <c r="W4" s="15">
        <f t="shared" si="7"/>
        <v>2829</v>
      </c>
      <c r="X4" s="10">
        <f t="shared" si="8"/>
        <v>1.0362425908952</v>
      </c>
      <c r="Y4" s="10">
        <f t="shared" si="9"/>
        <v>0.940989509665252</v>
      </c>
    </row>
    <row r="5" s="1" customFormat="1" customHeight="1" spans="1:25">
      <c r="A5" s="5">
        <v>4</v>
      </c>
      <c r="B5" s="5">
        <v>2715</v>
      </c>
      <c r="C5" s="5" t="s">
        <v>29</v>
      </c>
      <c r="D5" s="5" t="s">
        <v>26</v>
      </c>
      <c r="E5" s="8">
        <f t="shared" ref="E5:G5" si="12">I5*30</f>
        <v>130950</v>
      </c>
      <c r="F5" s="9">
        <f t="shared" si="12"/>
        <v>45840</v>
      </c>
      <c r="G5" s="8">
        <f t="shared" si="12"/>
        <v>2100</v>
      </c>
      <c r="H5" s="10">
        <f t="shared" si="1"/>
        <v>0.350057273768614</v>
      </c>
      <c r="I5" s="9">
        <v>4365</v>
      </c>
      <c r="J5" s="9">
        <v>1528</v>
      </c>
      <c r="K5" s="9">
        <v>70</v>
      </c>
      <c r="L5" s="15">
        <f>VLOOKUP(B:B,[2]查询时间段分门店销售汇总!$D:$L,9,0)</f>
        <v>86044.31</v>
      </c>
      <c r="M5" s="15">
        <f>VLOOKUP(B:B,[1]门店类型!$C:$P,14,0)</f>
        <v>0</v>
      </c>
      <c r="N5" s="15">
        <f t="shared" si="2"/>
        <v>86044.31</v>
      </c>
      <c r="O5" s="15">
        <f>VLOOKUP(B:B,[1]门店类型!$C:$Q,15,0)</f>
        <v>0</v>
      </c>
      <c r="P5" s="15">
        <f>VLOOKUP(B:B,[2]查询时间段分门店销售汇总!$D:$M,10,0)</f>
        <v>30017.03</v>
      </c>
      <c r="Q5" s="15">
        <f t="shared" si="3"/>
        <v>30017.03</v>
      </c>
      <c r="R5" s="15">
        <f>VLOOKUP(B:B,[1]门店类型!$C:$O,13,0)</f>
        <v>0</v>
      </c>
      <c r="S5" s="15">
        <f>VLOOKUP(B:B,[2]查询时间段分门店销售汇总!$D:$J,7,0)</f>
        <v>1549</v>
      </c>
      <c r="T5" s="15">
        <f t="shared" si="4"/>
        <v>1549</v>
      </c>
      <c r="U5" s="15">
        <f t="shared" si="5"/>
        <v>86044.31</v>
      </c>
      <c r="V5" s="15">
        <f t="shared" si="6"/>
        <v>30017.03</v>
      </c>
      <c r="W5" s="15">
        <f t="shared" si="7"/>
        <v>1549</v>
      </c>
      <c r="X5" s="10">
        <f t="shared" si="8"/>
        <v>0.657077586865216</v>
      </c>
      <c r="Y5" s="10">
        <f t="shared" si="9"/>
        <v>0.654821771378709</v>
      </c>
    </row>
    <row r="6" s="1" customFormat="1" customHeight="1" spans="1:25">
      <c r="A6" s="5">
        <v>5</v>
      </c>
      <c r="B6" s="5">
        <v>2713</v>
      </c>
      <c r="C6" s="5" t="s">
        <v>30</v>
      </c>
      <c r="D6" s="5" t="s">
        <v>26</v>
      </c>
      <c r="E6" s="8">
        <f t="shared" ref="E6:G6" si="13">I6*30</f>
        <v>131760</v>
      </c>
      <c r="F6" s="9">
        <f t="shared" si="13"/>
        <v>47310</v>
      </c>
      <c r="G6" s="8">
        <f t="shared" si="13"/>
        <v>1890</v>
      </c>
      <c r="H6" s="10">
        <f t="shared" si="1"/>
        <v>0.359061930783242</v>
      </c>
      <c r="I6" s="9">
        <v>4392</v>
      </c>
      <c r="J6" s="9">
        <v>1577</v>
      </c>
      <c r="K6" s="9">
        <v>63</v>
      </c>
      <c r="L6" s="15">
        <f>VLOOKUP(B:B,[2]查询时间段分门店销售汇总!$D:$L,9,0)</f>
        <v>77296.68</v>
      </c>
      <c r="M6" s="15">
        <f>VLOOKUP(B:B,[1]门店类型!$C:$P,14,0)</f>
        <v>0</v>
      </c>
      <c r="N6" s="15">
        <f t="shared" si="2"/>
        <v>77296.68</v>
      </c>
      <c r="O6" s="15">
        <f>VLOOKUP(B:B,[1]门店类型!$C:$Q,15,0)</f>
        <v>0</v>
      </c>
      <c r="P6" s="15">
        <f>VLOOKUP(B:B,[2]查询时间段分门店销售汇总!$D:$M,10,0)</f>
        <v>26728.03</v>
      </c>
      <c r="Q6" s="15">
        <f t="shared" si="3"/>
        <v>26728.03</v>
      </c>
      <c r="R6" s="15">
        <f>VLOOKUP(B:B,[1]门店类型!$C:$O,13,0)</f>
        <v>0</v>
      </c>
      <c r="S6" s="15">
        <f>VLOOKUP(B:B,[2]查询时间段分门店销售汇总!$D:$J,7,0)</f>
        <v>1625</v>
      </c>
      <c r="T6" s="15">
        <f t="shared" si="4"/>
        <v>1625</v>
      </c>
      <c r="U6" s="15">
        <f t="shared" si="5"/>
        <v>77296.68</v>
      </c>
      <c r="V6" s="15">
        <f t="shared" si="6"/>
        <v>26728.03</v>
      </c>
      <c r="W6" s="15">
        <f t="shared" si="7"/>
        <v>1625</v>
      </c>
      <c r="X6" s="10">
        <f t="shared" si="8"/>
        <v>0.586647540983606</v>
      </c>
      <c r="Y6" s="10">
        <f t="shared" si="9"/>
        <v>0.564955189177764</v>
      </c>
    </row>
    <row r="7" s="1" customFormat="1" customHeight="1" spans="1:25">
      <c r="A7" s="5">
        <v>6</v>
      </c>
      <c r="B7" s="5">
        <v>102567</v>
      </c>
      <c r="C7" s="5" t="s">
        <v>31</v>
      </c>
      <c r="D7" s="5" t="s">
        <v>26</v>
      </c>
      <c r="E7" s="8">
        <f t="shared" ref="E7:G7" si="14">I7*30</f>
        <v>103290</v>
      </c>
      <c r="F7" s="9">
        <f t="shared" si="14"/>
        <v>36870</v>
      </c>
      <c r="G7" s="8">
        <f t="shared" si="14"/>
        <v>1200</v>
      </c>
      <c r="H7" s="10">
        <f t="shared" si="1"/>
        <v>0.356956142898635</v>
      </c>
      <c r="I7" s="9">
        <v>3443</v>
      </c>
      <c r="J7" s="9">
        <v>1229</v>
      </c>
      <c r="K7" s="9">
        <v>40</v>
      </c>
      <c r="L7" s="15">
        <f>VLOOKUP(B:B,[2]查询时间段分门店销售汇总!$D:$L,9,0)</f>
        <v>77207.62</v>
      </c>
      <c r="M7" s="15">
        <f>VLOOKUP(B:B,[1]门店类型!$C:$P,14,0)</f>
        <v>0</v>
      </c>
      <c r="N7" s="15">
        <f t="shared" si="2"/>
        <v>77207.62</v>
      </c>
      <c r="O7" s="15">
        <f>VLOOKUP(B:B,[1]门店类型!$C:$Q,15,0)</f>
        <v>0</v>
      </c>
      <c r="P7" s="15">
        <f>VLOOKUP(B:B,[2]查询时间段分门店销售汇总!$D:$M,10,0)</f>
        <v>20789.16</v>
      </c>
      <c r="Q7" s="15">
        <f t="shared" si="3"/>
        <v>20789.16</v>
      </c>
      <c r="R7" s="15">
        <f>VLOOKUP(B:B,[1]门店类型!$C:$O,13,0)</f>
        <v>0</v>
      </c>
      <c r="S7" s="15">
        <f>VLOOKUP(B:B,[2]查询时间段分门店销售汇总!$D:$J,7,0)</f>
        <v>1109</v>
      </c>
      <c r="T7" s="15">
        <f t="shared" si="4"/>
        <v>1109</v>
      </c>
      <c r="U7" s="15">
        <f t="shared" si="5"/>
        <v>77207.62</v>
      </c>
      <c r="V7" s="15">
        <f t="shared" si="6"/>
        <v>20789.16</v>
      </c>
      <c r="W7" s="15">
        <f t="shared" si="7"/>
        <v>1109</v>
      </c>
      <c r="X7" s="10">
        <f t="shared" si="8"/>
        <v>0.747483977151709</v>
      </c>
      <c r="Y7" s="10">
        <f t="shared" si="9"/>
        <v>0.563850284784377</v>
      </c>
    </row>
    <row r="8" s="1" customFormat="1" customHeight="1" spans="1:25">
      <c r="A8" s="5">
        <v>7</v>
      </c>
      <c r="B8" s="5">
        <v>108656</v>
      </c>
      <c r="C8" s="5" t="s">
        <v>32</v>
      </c>
      <c r="D8" s="5" t="s">
        <v>26</v>
      </c>
      <c r="E8" s="8">
        <f t="shared" ref="E8:G8" si="15">I8*30</f>
        <v>291060</v>
      </c>
      <c r="F8" s="9">
        <f t="shared" si="15"/>
        <v>72780</v>
      </c>
      <c r="G8" s="8">
        <f t="shared" si="15"/>
        <v>2100</v>
      </c>
      <c r="H8" s="10">
        <f t="shared" si="1"/>
        <v>0.250051535765821</v>
      </c>
      <c r="I8" s="9">
        <v>9702</v>
      </c>
      <c r="J8" s="9">
        <v>2426</v>
      </c>
      <c r="K8" s="9">
        <v>70</v>
      </c>
      <c r="L8" s="15">
        <f>VLOOKUP(B:B,[2]查询时间段分门店销售汇总!$D:$L,9,0)</f>
        <v>203007.51</v>
      </c>
      <c r="M8" s="15">
        <f>VLOOKUP(B:B,[1]门店类型!$C:$P,14,0)</f>
        <v>0</v>
      </c>
      <c r="N8" s="15">
        <f t="shared" si="2"/>
        <v>203007.51</v>
      </c>
      <c r="O8" s="15">
        <f>VLOOKUP(B:B,[1]门店类型!$C:$Q,15,0)</f>
        <v>0</v>
      </c>
      <c r="P8" s="15">
        <f>VLOOKUP(B:B,[2]查询时间段分门店销售汇总!$D:$M,10,0)</f>
        <v>53843.62</v>
      </c>
      <c r="Q8" s="15">
        <f t="shared" si="3"/>
        <v>53843.62</v>
      </c>
      <c r="R8" s="15">
        <f>VLOOKUP(B:B,[1]门店类型!$C:$O,13,0)</f>
        <v>0</v>
      </c>
      <c r="S8" s="15">
        <f>VLOOKUP(B:B,[2]查询时间段分门店销售汇总!$D:$J,7,0)</f>
        <v>1767</v>
      </c>
      <c r="T8" s="15">
        <f t="shared" si="4"/>
        <v>1767</v>
      </c>
      <c r="U8" s="15">
        <f t="shared" si="5"/>
        <v>203007.51</v>
      </c>
      <c r="V8" s="15">
        <f t="shared" si="6"/>
        <v>53843.62</v>
      </c>
      <c r="W8" s="15">
        <f t="shared" si="7"/>
        <v>1767</v>
      </c>
      <c r="X8" s="10">
        <f t="shared" si="8"/>
        <v>0.697476499690785</v>
      </c>
      <c r="Y8" s="10">
        <f t="shared" si="9"/>
        <v>0.739813410277549</v>
      </c>
    </row>
    <row r="9" s="1" customFormat="1" customHeight="1" spans="1:25">
      <c r="A9" s="5">
        <v>8</v>
      </c>
      <c r="B9" s="5">
        <v>2483</v>
      </c>
      <c r="C9" s="5" t="s">
        <v>33</v>
      </c>
      <c r="D9" s="5" t="s">
        <v>34</v>
      </c>
      <c r="E9" s="8">
        <f t="shared" ref="E9:G9" si="16">I9*30</f>
        <v>210000</v>
      </c>
      <c r="F9" s="9">
        <f t="shared" si="16"/>
        <v>51990</v>
      </c>
      <c r="G9" s="8">
        <f t="shared" si="16"/>
        <v>1800</v>
      </c>
      <c r="H9" s="10">
        <f t="shared" si="1"/>
        <v>0.247571428571429</v>
      </c>
      <c r="I9" s="9">
        <v>7000</v>
      </c>
      <c r="J9" s="9">
        <v>1733</v>
      </c>
      <c r="K9" s="9">
        <v>60</v>
      </c>
      <c r="L9" s="15">
        <f>VLOOKUP(B:B,[2]查询时间段分门店销售汇总!$D:$L,9,0)</f>
        <v>168549.91</v>
      </c>
      <c r="M9" s="15">
        <f>VLOOKUP(B:B,[1]门店类型!$C:$P,14,0)</f>
        <v>0</v>
      </c>
      <c r="N9" s="15">
        <f t="shared" si="2"/>
        <v>168549.91</v>
      </c>
      <c r="O9" s="15">
        <f>VLOOKUP(B:B,[1]门店类型!$C:$Q,15,0)</f>
        <v>0</v>
      </c>
      <c r="P9" s="15">
        <f>VLOOKUP(B:B,[2]查询时间段分门店销售汇总!$D:$M,10,0)</f>
        <v>51197.41</v>
      </c>
      <c r="Q9" s="15">
        <f t="shared" si="3"/>
        <v>51197.41</v>
      </c>
      <c r="R9" s="15">
        <f>VLOOKUP(B:B,[1]门店类型!$C:$O,13,0)</f>
        <v>0</v>
      </c>
      <c r="S9" s="15">
        <f>VLOOKUP(B:B,[2]查询时间段分门店销售汇总!$D:$J,7,0)</f>
        <v>1360</v>
      </c>
      <c r="T9" s="15">
        <f t="shared" si="4"/>
        <v>1360</v>
      </c>
      <c r="U9" s="15">
        <f t="shared" si="5"/>
        <v>168549.91</v>
      </c>
      <c r="V9" s="15">
        <f t="shared" si="6"/>
        <v>51197.41</v>
      </c>
      <c r="W9" s="15">
        <f t="shared" si="7"/>
        <v>1360</v>
      </c>
      <c r="X9" s="10">
        <f t="shared" si="8"/>
        <v>0.802618619047619</v>
      </c>
      <c r="Y9" s="10">
        <f t="shared" si="9"/>
        <v>0.984754952875553</v>
      </c>
    </row>
    <row r="10" s="1" customFormat="1" customHeight="1" spans="1:25">
      <c r="A10" s="5">
        <v>9</v>
      </c>
      <c r="B10" s="5">
        <v>2408</v>
      </c>
      <c r="C10" s="5" t="s">
        <v>35</v>
      </c>
      <c r="D10" s="5" t="s">
        <v>34</v>
      </c>
      <c r="E10" s="8">
        <f t="shared" ref="E10:G10" si="17">I10*30</f>
        <v>66000</v>
      </c>
      <c r="F10" s="9">
        <f t="shared" si="17"/>
        <v>15750</v>
      </c>
      <c r="G10" s="8">
        <f t="shared" si="17"/>
        <v>750</v>
      </c>
      <c r="H10" s="10">
        <f t="shared" si="1"/>
        <v>0.238636363636364</v>
      </c>
      <c r="I10" s="9">
        <v>2200</v>
      </c>
      <c r="J10" s="9">
        <v>525</v>
      </c>
      <c r="K10" s="9">
        <v>25</v>
      </c>
      <c r="L10" s="15">
        <f>VLOOKUP(B:B,[2]查询时间段分门店销售汇总!$D:$L,9,0)</f>
        <v>32276.78</v>
      </c>
      <c r="M10" s="15">
        <f>VLOOKUP(B:B,[1]门店类型!$C:$P,14,0)</f>
        <v>0</v>
      </c>
      <c r="N10" s="15">
        <f t="shared" si="2"/>
        <v>32276.78</v>
      </c>
      <c r="O10" s="15">
        <f>VLOOKUP(B:B,[1]门店类型!$C:$Q,15,0)</f>
        <v>0</v>
      </c>
      <c r="P10" s="15">
        <f>VLOOKUP(B:B,[2]查询时间段分门店销售汇总!$D:$M,10,0)</f>
        <v>10761.96</v>
      </c>
      <c r="Q10" s="15">
        <f t="shared" si="3"/>
        <v>10761.96</v>
      </c>
      <c r="R10" s="15">
        <f>VLOOKUP(B:B,[1]门店类型!$C:$O,13,0)</f>
        <v>0</v>
      </c>
      <c r="S10" s="15">
        <f>VLOOKUP(B:B,[2]查询时间段分门店销售汇总!$D:$J,7,0)</f>
        <v>615</v>
      </c>
      <c r="T10" s="15">
        <f t="shared" si="4"/>
        <v>615</v>
      </c>
      <c r="U10" s="15">
        <f t="shared" si="5"/>
        <v>32276.78</v>
      </c>
      <c r="V10" s="15">
        <f t="shared" si="6"/>
        <v>10761.96</v>
      </c>
      <c r="W10" s="15">
        <f t="shared" si="7"/>
        <v>615</v>
      </c>
      <c r="X10" s="10">
        <f t="shared" si="8"/>
        <v>0.489042121212121</v>
      </c>
      <c r="Y10" s="10">
        <f t="shared" si="9"/>
        <v>0.683299047619048</v>
      </c>
    </row>
    <row r="11" s="1" customFormat="1" customHeight="1" spans="1:25">
      <c r="A11" s="5">
        <v>10</v>
      </c>
      <c r="B11" s="5">
        <v>2559</v>
      </c>
      <c r="C11" s="5" t="s">
        <v>36</v>
      </c>
      <c r="D11" s="5" t="s">
        <v>34</v>
      </c>
      <c r="E11" s="8">
        <f t="shared" ref="E11:G11" si="18">I11*30</f>
        <v>450000</v>
      </c>
      <c r="F11" s="9">
        <f t="shared" si="18"/>
        <v>172530</v>
      </c>
      <c r="G11" s="8">
        <f t="shared" si="18"/>
        <v>3150</v>
      </c>
      <c r="H11" s="10">
        <f t="shared" si="1"/>
        <v>0.3834</v>
      </c>
      <c r="I11" s="9">
        <v>15000</v>
      </c>
      <c r="J11" s="9">
        <v>5751</v>
      </c>
      <c r="K11" s="9">
        <v>105</v>
      </c>
      <c r="L11" s="15">
        <f>VLOOKUP(B:B,[2]查询时间段分门店销售汇总!$D:$L,9,0)</f>
        <v>398349.95</v>
      </c>
      <c r="M11" s="15">
        <f>VLOOKUP(B:B,[1]门店类型!$C:$P,14,0)</f>
        <v>0</v>
      </c>
      <c r="N11" s="15">
        <f t="shared" si="2"/>
        <v>398349.95</v>
      </c>
      <c r="O11" s="15">
        <f>VLOOKUP(B:B,[1]门店类型!$C:$Q,15,0)</f>
        <v>0</v>
      </c>
      <c r="P11" s="15">
        <f>VLOOKUP(B:B,[2]查询时间段分门店销售汇总!$D:$M,10,0)</f>
        <v>127249.14</v>
      </c>
      <c r="Q11" s="15">
        <f t="shared" si="3"/>
        <v>127249.14</v>
      </c>
      <c r="R11" s="15">
        <f>VLOOKUP(B:B,[1]门店类型!$C:$O,13,0)</f>
        <v>0</v>
      </c>
      <c r="S11" s="15">
        <f>VLOOKUP(B:B,[2]查询时间段分门店销售汇总!$D:$J,7,0)</f>
        <v>2879</v>
      </c>
      <c r="T11" s="15">
        <f t="shared" si="4"/>
        <v>2879</v>
      </c>
      <c r="U11" s="15">
        <f t="shared" si="5"/>
        <v>398349.95</v>
      </c>
      <c r="V11" s="15">
        <f t="shared" si="6"/>
        <v>127249.14</v>
      </c>
      <c r="W11" s="15">
        <f t="shared" si="7"/>
        <v>2879</v>
      </c>
      <c r="X11" s="10">
        <f t="shared" si="8"/>
        <v>0.885222111111111</v>
      </c>
      <c r="Y11" s="10">
        <f t="shared" si="9"/>
        <v>0.737547904712224</v>
      </c>
    </row>
    <row r="12" s="1" customFormat="1" customHeight="1" spans="1:25">
      <c r="A12" s="5">
        <v>11</v>
      </c>
      <c r="B12" s="5">
        <v>2471</v>
      </c>
      <c r="C12" s="5" t="s">
        <v>37</v>
      </c>
      <c r="D12" s="5" t="s">
        <v>34</v>
      </c>
      <c r="E12" s="8">
        <f t="shared" ref="E12:G12" si="19">I12*30</f>
        <v>228000</v>
      </c>
      <c r="F12" s="9">
        <f t="shared" si="19"/>
        <v>80400</v>
      </c>
      <c r="G12" s="8">
        <f t="shared" si="19"/>
        <v>2310</v>
      </c>
      <c r="H12" s="10">
        <f t="shared" si="1"/>
        <v>0.352631578947368</v>
      </c>
      <c r="I12" s="9">
        <v>7600</v>
      </c>
      <c r="J12" s="9">
        <v>2680</v>
      </c>
      <c r="K12" s="9">
        <v>77</v>
      </c>
      <c r="L12" s="15">
        <f>VLOOKUP(B:B,[2]查询时间段分门店销售汇总!$D:$L,9,0)</f>
        <v>194012.86</v>
      </c>
      <c r="M12" s="15">
        <f>VLOOKUP(B:B,[1]门店类型!$C:$P,14,0)</f>
        <v>10062</v>
      </c>
      <c r="N12" s="15">
        <f t="shared" si="2"/>
        <v>183950.86</v>
      </c>
      <c r="O12" s="15">
        <f>VLOOKUP(B:B,[1]门店类型!$C:$Q,15,0)</f>
        <v>-5550.48</v>
      </c>
      <c r="P12" s="15">
        <f>VLOOKUP(B:B,[2]查询时间段分门店销售汇总!$D:$M,10,0)</f>
        <v>54933.61</v>
      </c>
      <c r="Q12" s="15">
        <f t="shared" si="3"/>
        <v>60484.09</v>
      </c>
      <c r="R12" s="15">
        <f>VLOOKUP(B:B,[1]门店类型!$C:$O,13,0)</f>
        <v>39</v>
      </c>
      <c r="S12" s="15">
        <f>VLOOKUP(B:B,[2]查询时间段分门店销售汇总!$D:$J,7,0)</f>
        <v>1690</v>
      </c>
      <c r="T12" s="15">
        <f t="shared" si="4"/>
        <v>1651</v>
      </c>
      <c r="U12" s="15">
        <f t="shared" si="5"/>
        <v>183950.86</v>
      </c>
      <c r="V12" s="15">
        <f t="shared" si="6"/>
        <v>60484.09</v>
      </c>
      <c r="W12" s="15">
        <f t="shared" si="7"/>
        <v>1651</v>
      </c>
      <c r="X12" s="10">
        <f t="shared" si="8"/>
        <v>0.80680201754386</v>
      </c>
      <c r="Y12" s="10">
        <f t="shared" si="9"/>
        <v>0.752289676616915</v>
      </c>
    </row>
    <row r="13" s="1" customFormat="1" customHeight="1" spans="1:25">
      <c r="A13" s="5">
        <v>12</v>
      </c>
      <c r="B13" s="5">
        <v>2443</v>
      </c>
      <c r="C13" s="5" t="s">
        <v>38</v>
      </c>
      <c r="D13" s="5" t="s">
        <v>34</v>
      </c>
      <c r="E13" s="8">
        <f t="shared" ref="E13:G13" si="20">I13*30</f>
        <v>237000</v>
      </c>
      <c r="F13" s="9">
        <f t="shared" si="20"/>
        <v>80430</v>
      </c>
      <c r="G13" s="8">
        <f t="shared" si="20"/>
        <v>2850</v>
      </c>
      <c r="H13" s="10">
        <f t="shared" si="1"/>
        <v>0.339367088607595</v>
      </c>
      <c r="I13" s="9">
        <v>7900</v>
      </c>
      <c r="J13" s="9">
        <v>2681</v>
      </c>
      <c r="K13" s="9">
        <v>95</v>
      </c>
      <c r="L13" s="15">
        <f>VLOOKUP(B:B,[2]查询时间段分门店销售汇总!$D:$L,9,0)</f>
        <v>198592.6</v>
      </c>
      <c r="M13" s="15">
        <f>VLOOKUP(B:B,[1]门店类型!$C:$P,14,0)</f>
        <v>0</v>
      </c>
      <c r="N13" s="15">
        <f t="shared" si="2"/>
        <v>198592.6</v>
      </c>
      <c r="O13" s="15">
        <f>VLOOKUP(B:B,[1]门店类型!$C:$Q,15,0)</f>
        <v>0</v>
      </c>
      <c r="P13" s="15">
        <f>VLOOKUP(B:B,[2]查询时间段分门店销售汇总!$D:$M,10,0)</f>
        <v>67523.96</v>
      </c>
      <c r="Q13" s="15">
        <f t="shared" si="3"/>
        <v>67523.96</v>
      </c>
      <c r="R13" s="15">
        <f>VLOOKUP(B:B,[1]门店类型!$C:$O,13,0)</f>
        <v>0</v>
      </c>
      <c r="S13" s="15">
        <f>VLOOKUP(B:B,[2]查询时间段分门店销售汇总!$D:$J,7,0)</f>
        <v>2386</v>
      </c>
      <c r="T13" s="15">
        <f t="shared" si="4"/>
        <v>2386</v>
      </c>
      <c r="U13" s="15">
        <f t="shared" si="5"/>
        <v>198592.6</v>
      </c>
      <c r="V13" s="15">
        <f t="shared" si="6"/>
        <v>67523.96</v>
      </c>
      <c r="W13" s="15">
        <f t="shared" si="7"/>
        <v>2386</v>
      </c>
      <c r="X13" s="10">
        <f t="shared" si="8"/>
        <v>0.837943459915612</v>
      </c>
      <c r="Y13" s="10">
        <f t="shared" si="9"/>
        <v>0.839536988685814</v>
      </c>
    </row>
    <row r="14" s="1" customFormat="1" customHeight="1" spans="1:25">
      <c r="A14" s="5">
        <v>13</v>
      </c>
      <c r="B14" s="5">
        <v>2527</v>
      </c>
      <c r="C14" s="5" t="s">
        <v>39</v>
      </c>
      <c r="D14" s="5" t="s">
        <v>34</v>
      </c>
      <c r="E14" s="8">
        <f t="shared" ref="E14:G14" si="21">I14*30</f>
        <v>315000</v>
      </c>
      <c r="F14" s="9">
        <f t="shared" si="21"/>
        <v>118800</v>
      </c>
      <c r="G14" s="8">
        <f t="shared" si="21"/>
        <v>3150</v>
      </c>
      <c r="H14" s="10">
        <f t="shared" si="1"/>
        <v>0.377142857142857</v>
      </c>
      <c r="I14" s="9">
        <v>10500</v>
      </c>
      <c r="J14" s="9">
        <v>3960</v>
      </c>
      <c r="K14" s="9">
        <v>105</v>
      </c>
      <c r="L14" s="15">
        <f>VLOOKUP(B:B,[2]查询时间段分门店销售汇总!$D:$L,9,0)</f>
        <v>280804.19</v>
      </c>
      <c r="M14" s="15">
        <f>VLOOKUP(B:B,[1]门店类型!$C:$P,14,0)</f>
        <v>10836</v>
      </c>
      <c r="N14" s="15">
        <f t="shared" si="2"/>
        <v>269968.19</v>
      </c>
      <c r="O14" s="15">
        <f>VLOOKUP(B:B,[1]门店类型!$C:$Q,15,0)</f>
        <v>-5977.44</v>
      </c>
      <c r="P14" s="15">
        <f>VLOOKUP(B:B,[2]查询时间段分门店销售汇总!$D:$M,10,0)</f>
        <v>85336.79</v>
      </c>
      <c r="Q14" s="15">
        <f t="shared" si="3"/>
        <v>91314.23</v>
      </c>
      <c r="R14" s="15">
        <f>VLOOKUP(B:B,[1]门店类型!$C:$O,13,0)</f>
        <v>42</v>
      </c>
      <c r="S14" s="15">
        <f>VLOOKUP(B:B,[2]查询时间段分门店销售汇总!$D:$J,7,0)</f>
        <v>2700</v>
      </c>
      <c r="T14" s="15">
        <f t="shared" si="4"/>
        <v>2658</v>
      </c>
      <c r="U14" s="15">
        <f t="shared" si="5"/>
        <v>269968.19</v>
      </c>
      <c r="V14" s="15">
        <f t="shared" si="6"/>
        <v>91314.23</v>
      </c>
      <c r="W14" s="15">
        <f t="shared" si="7"/>
        <v>2658</v>
      </c>
      <c r="X14" s="10">
        <f t="shared" si="8"/>
        <v>0.857041873015873</v>
      </c>
      <c r="Y14" s="10">
        <f t="shared" si="9"/>
        <v>0.7686382996633</v>
      </c>
    </row>
    <row r="15" s="1" customFormat="1" customHeight="1" spans="1:25">
      <c r="A15" s="5">
        <v>14</v>
      </c>
      <c r="B15" s="5">
        <v>2451</v>
      </c>
      <c r="C15" s="5" t="s">
        <v>40</v>
      </c>
      <c r="D15" s="5" t="s">
        <v>34</v>
      </c>
      <c r="E15" s="8">
        <f t="shared" ref="E15:G15" si="22">I15*30</f>
        <v>243000</v>
      </c>
      <c r="F15" s="9">
        <f t="shared" si="22"/>
        <v>86700</v>
      </c>
      <c r="G15" s="8">
        <f t="shared" si="22"/>
        <v>3060</v>
      </c>
      <c r="H15" s="10">
        <f t="shared" si="1"/>
        <v>0.35679012345679</v>
      </c>
      <c r="I15" s="9">
        <v>8100</v>
      </c>
      <c r="J15" s="9">
        <v>2890</v>
      </c>
      <c r="K15" s="9">
        <v>102</v>
      </c>
      <c r="L15" s="15">
        <f>VLOOKUP(B:B,[2]查询时间段分门店销售汇总!$D:$L,9,0)</f>
        <v>184580.83</v>
      </c>
      <c r="M15" s="15">
        <f>VLOOKUP(B:B,[1]门店类型!$C:$P,14,0)</f>
        <v>9804</v>
      </c>
      <c r="N15" s="15">
        <f t="shared" si="2"/>
        <v>174776.83</v>
      </c>
      <c r="O15" s="15">
        <f>VLOOKUP(B:B,[1]门店类型!$C:$Q,15,0)</f>
        <v>-5408.16</v>
      </c>
      <c r="P15" s="15">
        <f>VLOOKUP(B:B,[2]查询时间段分门店销售汇总!$D:$M,10,0)</f>
        <v>52637.9</v>
      </c>
      <c r="Q15" s="15">
        <f t="shared" si="3"/>
        <v>58046.06</v>
      </c>
      <c r="R15" s="15">
        <f>VLOOKUP(B:B,[1]门店类型!$C:$O,13,0)</f>
        <v>38</v>
      </c>
      <c r="S15" s="15">
        <f>VLOOKUP(B:B,[2]查询时间段分门店销售汇总!$D:$J,7,0)</f>
        <v>2172</v>
      </c>
      <c r="T15" s="15">
        <f t="shared" si="4"/>
        <v>2134</v>
      </c>
      <c r="U15" s="15">
        <f t="shared" si="5"/>
        <v>174776.83</v>
      </c>
      <c r="V15" s="15">
        <f t="shared" si="6"/>
        <v>58046.06</v>
      </c>
      <c r="W15" s="15">
        <f t="shared" si="7"/>
        <v>2134</v>
      </c>
      <c r="X15" s="10">
        <f t="shared" si="8"/>
        <v>0.719246213991769</v>
      </c>
      <c r="Y15" s="10">
        <f t="shared" si="9"/>
        <v>0.669504728950404</v>
      </c>
    </row>
    <row r="16" s="1" customFormat="1" customHeight="1" spans="1:25">
      <c r="A16" s="5">
        <v>15</v>
      </c>
      <c r="B16" s="5">
        <v>2802</v>
      </c>
      <c r="C16" s="5" t="s">
        <v>41</v>
      </c>
      <c r="D16" s="5" t="s">
        <v>34</v>
      </c>
      <c r="E16" s="8">
        <f t="shared" ref="E16:G16" si="23">I16*30</f>
        <v>210000</v>
      </c>
      <c r="F16" s="9">
        <f t="shared" si="23"/>
        <v>66000</v>
      </c>
      <c r="G16" s="8">
        <f t="shared" si="23"/>
        <v>3750</v>
      </c>
      <c r="H16" s="10">
        <f t="shared" si="1"/>
        <v>0.314285714285714</v>
      </c>
      <c r="I16" s="9">
        <v>7000</v>
      </c>
      <c r="J16" s="9">
        <v>2200</v>
      </c>
      <c r="K16" s="9">
        <v>125</v>
      </c>
      <c r="L16" s="15">
        <f>VLOOKUP(B:B,[2]查询时间段分门店销售汇总!$D:$L,9,0)</f>
        <v>175718.78</v>
      </c>
      <c r="M16" s="15">
        <f>VLOOKUP(B:B,[1]门店类型!$C:$P,14,0)</f>
        <v>13158</v>
      </c>
      <c r="N16" s="15">
        <f t="shared" si="2"/>
        <v>162560.78</v>
      </c>
      <c r="O16" s="15">
        <f>VLOOKUP(B:B,[1]门店类型!$C:$Q,15,0)</f>
        <v>-7258.32</v>
      </c>
      <c r="P16" s="15">
        <f>VLOOKUP(B:B,[2]查询时间段分门店销售汇总!$D:$M,10,0)</f>
        <v>56738</v>
      </c>
      <c r="Q16" s="15">
        <f t="shared" si="3"/>
        <v>63996.32</v>
      </c>
      <c r="R16" s="15">
        <f>VLOOKUP(B:B,[1]门店类型!$C:$O,13,0)</f>
        <v>51</v>
      </c>
      <c r="S16" s="15">
        <f>VLOOKUP(B:B,[2]查询时间段分门店销售汇总!$D:$J,7,0)</f>
        <v>2727</v>
      </c>
      <c r="T16" s="15">
        <f t="shared" si="4"/>
        <v>2676</v>
      </c>
      <c r="U16" s="15">
        <f t="shared" si="5"/>
        <v>162560.78</v>
      </c>
      <c r="V16" s="15">
        <f t="shared" si="6"/>
        <v>63996.32</v>
      </c>
      <c r="W16" s="15">
        <f t="shared" si="7"/>
        <v>2676</v>
      </c>
      <c r="X16" s="10">
        <f t="shared" si="8"/>
        <v>0.774098952380952</v>
      </c>
      <c r="Y16" s="10">
        <f t="shared" si="9"/>
        <v>0.969641212121212</v>
      </c>
    </row>
    <row r="17" s="1" customFormat="1" customHeight="1" spans="1:25">
      <c r="A17" s="5">
        <v>16</v>
      </c>
      <c r="B17" s="5">
        <v>2479</v>
      </c>
      <c r="C17" s="5" t="s">
        <v>42</v>
      </c>
      <c r="D17" s="5" t="s">
        <v>34</v>
      </c>
      <c r="E17" s="8">
        <f t="shared" ref="E17:G17" si="24">I17*30</f>
        <v>193260</v>
      </c>
      <c r="F17" s="9">
        <f t="shared" si="24"/>
        <v>69750</v>
      </c>
      <c r="G17" s="8">
        <f t="shared" si="24"/>
        <v>2760</v>
      </c>
      <c r="H17" s="10">
        <f t="shared" si="1"/>
        <v>0.360912760012419</v>
      </c>
      <c r="I17" s="9">
        <v>6442</v>
      </c>
      <c r="J17" s="9">
        <v>2325</v>
      </c>
      <c r="K17" s="9">
        <v>92</v>
      </c>
      <c r="L17" s="15">
        <f>VLOOKUP(B:B,[2]查询时间段分门店销售汇总!$D:$L,9,0)</f>
        <v>150145.28</v>
      </c>
      <c r="M17" s="15">
        <f>VLOOKUP(B:B,[1]门店类型!$C:$P,14,0)</f>
        <v>0</v>
      </c>
      <c r="N17" s="15">
        <f t="shared" si="2"/>
        <v>150145.28</v>
      </c>
      <c r="O17" s="15">
        <f>VLOOKUP(B:B,[1]门店类型!$C:$Q,15,0)</f>
        <v>0</v>
      </c>
      <c r="P17" s="15">
        <f>VLOOKUP(B:B,[2]查询时间段分门店销售汇总!$D:$M,10,0)</f>
        <v>50117.87</v>
      </c>
      <c r="Q17" s="15">
        <f t="shared" si="3"/>
        <v>50117.87</v>
      </c>
      <c r="R17" s="15">
        <f>VLOOKUP(B:B,[1]门店类型!$C:$O,13,0)</f>
        <v>0</v>
      </c>
      <c r="S17" s="15">
        <f>VLOOKUP(B:B,[2]查询时间段分门店销售汇总!$D:$J,7,0)</f>
        <v>2220</v>
      </c>
      <c r="T17" s="15">
        <f t="shared" si="4"/>
        <v>2220</v>
      </c>
      <c r="U17" s="15">
        <f t="shared" si="5"/>
        <v>150145.28</v>
      </c>
      <c r="V17" s="15">
        <f t="shared" si="6"/>
        <v>50117.87</v>
      </c>
      <c r="W17" s="15">
        <f t="shared" si="7"/>
        <v>2220</v>
      </c>
      <c r="X17" s="10">
        <f t="shared" si="8"/>
        <v>0.776908206561109</v>
      </c>
      <c r="Y17" s="10">
        <f t="shared" si="9"/>
        <v>0.718535770609319</v>
      </c>
    </row>
    <row r="18" s="1" customFormat="1" customHeight="1" spans="1:25">
      <c r="A18" s="5">
        <v>17</v>
      </c>
      <c r="B18" s="5">
        <v>2826</v>
      </c>
      <c r="C18" s="5" t="s">
        <v>43</v>
      </c>
      <c r="D18" s="5" t="s">
        <v>34</v>
      </c>
      <c r="E18" s="8">
        <f t="shared" ref="E18:G18" si="25">I18*30</f>
        <v>204000</v>
      </c>
      <c r="F18" s="9">
        <f t="shared" si="25"/>
        <v>81000</v>
      </c>
      <c r="G18" s="8">
        <f t="shared" si="25"/>
        <v>2760</v>
      </c>
      <c r="H18" s="10">
        <f t="shared" si="1"/>
        <v>0.397058823529412</v>
      </c>
      <c r="I18" s="9">
        <v>6800</v>
      </c>
      <c r="J18" s="9">
        <v>2700</v>
      </c>
      <c r="K18" s="9">
        <v>92</v>
      </c>
      <c r="L18" s="15">
        <f>VLOOKUP(B:B,[2]查询时间段分门店销售汇总!$D:$L,9,0)</f>
        <v>145146.24</v>
      </c>
      <c r="M18" s="15">
        <f>VLOOKUP(B:B,[1]门店类型!$C:$P,14,0)</f>
        <v>0</v>
      </c>
      <c r="N18" s="15">
        <f t="shared" si="2"/>
        <v>145146.24</v>
      </c>
      <c r="O18" s="15">
        <f>VLOOKUP(B:B,[1]门店类型!$C:$Q,15,0)</f>
        <v>0</v>
      </c>
      <c r="P18" s="15">
        <f>VLOOKUP(B:B,[2]查询时间段分门店销售汇总!$D:$M,10,0)</f>
        <v>50781.03</v>
      </c>
      <c r="Q18" s="15">
        <f t="shared" si="3"/>
        <v>50781.03</v>
      </c>
      <c r="R18" s="15">
        <f>VLOOKUP(B:B,[1]门店类型!$C:$O,13,0)</f>
        <v>0</v>
      </c>
      <c r="S18" s="15">
        <f>VLOOKUP(B:B,[2]查询时间段分门店销售汇总!$D:$J,7,0)</f>
        <v>2095</v>
      </c>
      <c r="T18" s="15">
        <f t="shared" si="4"/>
        <v>2095</v>
      </c>
      <c r="U18" s="15">
        <f t="shared" si="5"/>
        <v>145146.24</v>
      </c>
      <c r="V18" s="15">
        <f t="shared" si="6"/>
        <v>50781.03</v>
      </c>
      <c r="W18" s="15">
        <f t="shared" si="7"/>
        <v>2095</v>
      </c>
      <c r="X18" s="10">
        <f t="shared" si="8"/>
        <v>0.711501176470588</v>
      </c>
      <c r="Y18" s="10">
        <f t="shared" si="9"/>
        <v>0.626926296296296</v>
      </c>
    </row>
    <row r="19" s="1" customFormat="1" customHeight="1" spans="1:25">
      <c r="A19" s="5">
        <v>18</v>
      </c>
      <c r="B19" s="5">
        <v>2778</v>
      </c>
      <c r="C19" s="5" t="s">
        <v>44</v>
      </c>
      <c r="D19" s="5" t="s">
        <v>34</v>
      </c>
      <c r="E19" s="8">
        <f t="shared" ref="E19:G19" si="26">I19*30</f>
        <v>157740</v>
      </c>
      <c r="F19" s="9">
        <f t="shared" si="26"/>
        <v>60510</v>
      </c>
      <c r="G19" s="8">
        <f t="shared" si="26"/>
        <v>2400</v>
      </c>
      <c r="H19" s="10">
        <f t="shared" si="1"/>
        <v>0.383605933815139</v>
      </c>
      <c r="I19" s="9">
        <v>5258</v>
      </c>
      <c r="J19" s="9">
        <v>2017</v>
      </c>
      <c r="K19" s="9">
        <v>80</v>
      </c>
      <c r="L19" s="15">
        <f>VLOOKUP(B:B,[2]查询时间段分门店销售汇总!$D:$L,9,0)</f>
        <v>131026.65</v>
      </c>
      <c r="M19" s="15">
        <f>VLOOKUP(B:B,[1]门店类型!$C:$P,14,0)</f>
        <v>0</v>
      </c>
      <c r="N19" s="15">
        <f t="shared" si="2"/>
        <v>131026.65</v>
      </c>
      <c r="O19" s="15">
        <f>VLOOKUP(B:B,[1]门店类型!$C:$Q,15,0)</f>
        <v>0</v>
      </c>
      <c r="P19" s="15">
        <f>VLOOKUP(B:B,[2]查询时间段分门店销售汇总!$D:$M,10,0)</f>
        <v>47041.66</v>
      </c>
      <c r="Q19" s="15">
        <f t="shared" si="3"/>
        <v>47041.66</v>
      </c>
      <c r="R19" s="15">
        <f>VLOOKUP(B:B,[1]门店类型!$C:$O,13,0)</f>
        <v>0</v>
      </c>
      <c r="S19" s="15">
        <f>VLOOKUP(B:B,[2]查询时间段分门店销售汇总!$D:$J,7,0)</f>
        <v>2086</v>
      </c>
      <c r="T19" s="15">
        <f t="shared" si="4"/>
        <v>2086</v>
      </c>
      <c r="U19" s="15">
        <f t="shared" si="5"/>
        <v>131026.65</v>
      </c>
      <c r="V19" s="15">
        <f t="shared" si="6"/>
        <v>47041.66</v>
      </c>
      <c r="W19" s="15">
        <f t="shared" si="7"/>
        <v>2086</v>
      </c>
      <c r="X19" s="10">
        <f t="shared" si="8"/>
        <v>0.830649486496767</v>
      </c>
      <c r="Y19" s="10">
        <f t="shared" si="9"/>
        <v>0.777419600066105</v>
      </c>
    </row>
    <row r="20" s="1" customFormat="1" customHeight="1" spans="1:25">
      <c r="A20" s="5">
        <v>19</v>
      </c>
      <c r="B20" s="5">
        <v>2573</v>
      </c>
      <c r="C20" s="5" t="s">
        <v>45</v>
      </c>
      <c r="D20" s="5" t="s">
        <v>34</v>
      </c>
      <c r="E20" s="8">
        <f t="shared" ref="E20:G20" si="27">I20*30</f>
        <v>660000</v>
      </c>
      <c r="F20" s="9">
        <f t="shared" si="27"/>
        <v>176100</v>
      </c>
      <c r="G20" s="8">
        <f t="shared" si="27"/>
        <v>4890</v>
      </c>
      <c r="H20" s="10">
        <f t="shared" si="1"/>
        <v>0.266818181818182</v>
      </c>
      <c r="I20" s="9">
        <v>22000</v>
      </c>
      <c r="J20" s="9">
        <v>5870</v>
      </c>
      <c r="K20" s="9">
        <v>163</v>
      </c>
      <c r="L20" s="15">
        <f>VLOOKUP(B:B,[2]查询时间段分门店销售汇总!$D:$L,9,0)</f>
        <v>541221.23</v>
      </c>
      <c r="M20" s="15">
        <f>VLOOKUP(B:B,[1]门店类型!$C:$P,14,0)</f>
        <v>0</v>
      </c>
      <c r="N20" s="15">
        <f t="shared" si="2"/>
        <v>541221.23</v>
      </c>
      <c r="O20" s="15">
        <f>VLOOKUP(B:B,[1]门店类型!$C:$Q,15,0)</f>
        <v>0</v>
      </c>
      <c r="P20" s="15">
        <f>VLOOKUP(B:B,[2]查询时间段分门店销售汇总!$D:$M,10,0)</f>
        <v>139229.16</v>
      </c>
      <c r="Q20" s="15">
        <f t="shared" si="3"/>
        <v>139229.16</v>
      </c>
      <c r="R20" s="15">
        <f>VLOOKUP(B:B,[1]门店类型!$C:$O,13,0)</f>
        <v>0</v>
      </c>
      <c r="S20" s="15">
        <f>VLOOKUP(B:B,[2]查询时间段分门店销售汇总!$D:$J,7,0)</f>
        <v>4292</v>
      </c>
      <c r="T20" s="15">
        <f t="shared" si="4"/>
        <v>4292</v>
      </c>
      <c r="U20" s="15">
        <f t="shared" si="5"/>
        <v>541221.23</v>
      </c>
      <c r="V20" s="15">
        <f t="shared" si="6"/>
        <v>139229.16</v>
      </c>
      <c r="W20" s="15">
        <f t="shared" si="7"/>
        <v>4292</v>
      </c>
      <c r="X20" s="10">
        <f t="shared" si="8"/>
        <v>0.820032166666667</v>
      </c>
      <c r="Y20" s="10">
        <f t="shared" si="9"/>
        <v>0.790625553662692</v>
      </c>
    </row>
    <row r="21" s="1" customFormat="1" customHeight="1" spans="1:25">
      <c r="A21" s="5">
        <v>20</v>
      </c>
      <c r="B21" s="5">
        <v>2466</v>
      </c>
      <c r="C21" s="5" t="s">
        <v>46</v>
      </c>
      <c r="D21" s="5" t="s">
        <v>34</v>
      </c>
      <c r="E21" s="8">
        <f t="shared" ref="E21:G21" si="28">I21*30</f>
        <v>226800</v>
      </c>
      <c r="F21" s="9">
        <f t="shared" si="28"/>
        <v>79380</v>
      </c>
      <c r="G21" s="8">
        <f t="shared" si="28"/>
        <v>3150</v>
      </c>
      <c r="H21" s="10">
        <f t="shared" si="1"/>
        <v>0.35</v>
      </c>
      <c r="I21" s="9">
        <v>7560</v>
      </c>
      <c r="J21" s="9">
        <v>2646</v>
      </c>
      <c r="K21" s="9">
        <v>105</v>
      </c>
      <c r="L21" s="15">
        <f>VLOOKUP(B:B,[2]查询时间段分门店销售汇总!$D:$L,9,0)</f>
        <v>198335.71</v>
      </c>
      <c r="M21" s="15">
        <f>VLOOKUP(B:B,[1]门店类型!$C:$P,14,0)</f>
        <v>3870</v>
      </c>
      <c r="N21" s="15">
        <f t="shared" si="2"/>
        <v>194465.71</v>
      </c>
      <c r="O21" s="15">
        <f>VLOOKUP(B:B,[1]门店类型!$C:$Q,15,0)</f>
        <v>-2134.8</v>
      </c>
      <c r="P21" s="15">
        <f>VLOOKUP(B:B,[2]查询时间段分门店销售汇总!$D:$M,10,0)</f>
        <v>64484.57</v>
      </c>
      <c r="Q21" s="15">
        <f t="shared" si="3"/>
        <v>66619.37</v>
      </c>
      <c r="R21" s="15">
        <f>VLOOKUP(B:B,[1]门店类型!$C:$O,13,0)</f>
        <v>15</v>
      </c>
      <c r="S21" s="15">
        <f>VLOOKUP(B:B,[2]查询时间段分门店销售汇总!$D:$J,7,0)</f>
        <v>2336</v>
      </c>
      <c r="T21" s="15">
        <f t="shared" si="4"/>
        <v>2321</v>
      </c>
      <c r="U21" s="15">
        <f t="shared" si="5"/>
        <v>194465.71</v>
      </c>
      <c r="V21" s="15">
        <f t="shared" si="6"/>
        <v>66619.37</v>
      </c>
      <c r="W21" s="15">
        <f t="shared" si="7"/>
        <v>2321</v>
      </c>
      <c r="X21" s="10">
        <f t="shared" si="8"/>
        <v>0.85743258377425</v>
      </c>
      <c r="Y21" s="10">
        <f t="shared" si="9"/>
        <v>0.839246283698665</v>
      </c>
    </row>
    <row r="22" s="1" customFormat="1" customHeight="1" spans="1:25">
      <c r="A22" s="5">
        <v>21</v>
      </c>
      <c r="B22" s="5">
        <v>2409</v>
      </c>
      <c r="C22" s="5" t="s">
        <v>47</v>
      </c>
      <c r="D22" s="5" t="s">
        <v>34</v>
      </c>
      <c r="E22" s="8">
        <f t="shared" ref="E22:G22" si="29">I22*30</f>
        <v>116400</v>
      </c>
      <c r="F22" s="9">
        <f t="shared" si="29"/>
        <v>44520</v>
      </c>
      <c r="G22" s="8">
        <f t="shared" si="29"/>
        <v>1590</v>
      </c>
      <c r="H22" s="10">
        <f t="shared" si="1"/>
        <v>0.382474226804124</v>
      </c>
      <c r="I22" s="9">
        <v>3880</v>
      </c>
      <c r="J22" s="9">
        <v>1484</v>
      </c>
      <c r="K22" s="9">
        <v>53</v>
      </c>
      <c r="L22" s="15">
        <f>VLOOKUP(B:B,[2]查询时间段分门店销售汇总!$D:$L,9,0)</f>
        <v>79344.65</v>
      </c>
      <c r="M22" s="15">
        <f>VLOOKUP(B:B,[1]门店类型!$C:$P,14,0)</f>
        <v>0</v>
      </c>
      <c r="N22" s="15">
        <f t="shared" si="2"/>
        <v>79344.65</v>
      </c>
      <c r="O22" s="15">
        <f>VLOOKUP(B:B,[1]门店类型!$C:$Q,15,0)</f>
        <v>0</v>
      </c>
      <c r="P22" s="15">
        <f>VLOOKUP(B:B,[2]查询时间段分门店销售汇总!$D:$M,10,0)</f>
        <v>32644.17</v>
      </c>
      <c r="Q22" s="15">
        <f t="shared" si="3"/>
        <v>32644.17</v>
      </c>
      <c r="R22" s="15">
        <f>VLOOKUP(B:B,[1]门店类型!$C:$O,13,0)</f>
        <v>0</v>
      </c>
      <c r="S22" s="15">
        <f>VLOOKUP(B:B,[2]查询时间段分门店销售汇总!$D:$J,7,0)</f>
        <v>1348</v>
      </c>
      <c r="T22" s="15">
        <f t="shared" si="4"/>
        <v>1348</v>
      </c>
      <c r="U22" s="15">
        <f t="shared" si="5"/>
        <v>79344.65</v>
      </c>
      <c r="V22" s="15">
        <f t="shared" si="6"/>
        <v>32644.17</v>
      </c>
      <c r="W22" s="15">
        <f t="shared" si="7"/>
        <v>1348</v>
      </c>
      <c r="X22" s="10">
        <f t="shared" si="8"/>
        <v>0.681655068728522</v>
      </c>
      <c r="Y22" s="10">
        <f t="shared" si="9"/>
        <v>0.73324730458221</v>
      </c>
    </row>
    <row r="23" s="1" customFormat="1" customHeight="1" spans="1:25">
      <c r="A23" s="5">
        <v>22</v>
      </c>
      <c r="B23" s="5">
        <v>2422</v>
      </c>
      <c r="C23" s="5" t="s">
        <v>48</v>
      </c>
      <c r="D23" s="5" t="s">
        <v>34</v>
      </c>
      <c r="E23" s="8">
        <f t="shared" ref="E23:G23" si="30">I23*30</f>
        <v>156000</v>
      </c>
      <c r="F23" s="9">
        <f t="shared" si="30"/>
        <v>57750</v>
      </c>
      <c r="G23" s="8">
        <f t="shared" si="30"/>
        <v>2250</v>
      </c>
      <c r="H23" s="10">
        <f t="shared" si="1"/>
        <v>0.370192307692308</v>
      </c>
      <c r="I23" s="9">
        <v>5200</v>
      </c>
      <c r="J23" s="9">
        <v>1925</v>
      </c>
      <c r="K23" s="9">
        <v>75</v>
      </c>
      <c r="L23" s="15">
        <f>VLOOKUP(B:B,[2]查询时间段分门店销售汇总!$D:$L,9,0)</f>
        <v>111316.95</v>
      </c>
      <c r="M23" s="15">
        <f>VLOOKUP(B:B,[1]门店类型!$C:$P,14,0)</f>
        <v>1470</v>
      </c>
      <c r="N23" s="15">
        <f t="shared" si="2"/>
        <v>109846.95</v>
      </c>
      <c r="O23" s="15">
        <f>VLOOKUP(B:B,[1]门店类型!$C:$Q,15,0)</f>
        <v>-787.65</v>
      </c>
      <c r="P23" s="15">
        <f>VLOOKUP(B:B,[2]查询时间段分门店销售汇总!$D:$M,10,0)</f>
        <v>37620.92</v>
      </c>
      <c r="Q23" s="15">
        <f t="shared" si="3"/>
        <v>38408.57</v>
      </c>
      <c r="R23" s="15">
        <f>VLOOKUP(B:B,[1]门店类型!$C:$O,13,0)</f>
        <v>5</v>
      </c>
      <c r="S23" s="15">
        <f>VLOOKUP(B:B,[2]查询时间段分门店销售汇总!$D:$J,7,0)</f>
        <v>1726</v>
      </c>
      <c r="T23" s="15">
        <f t="shared" si="4"/>
        <v>1721</v>
      </c>
      <c r="U23" s="15">
        <f t="shared" si="5"/>
        <v>109846.95</v>
      </c>
      <c r="V23" s="15">
        <f t="shared" si="6"/>
        <v>38408.57</v>
      </c>
      <c r="W23" s="15">
        <f t="shared" si="7"/>
        <v>1721</v>
      </c>
      <c r="X23" s="10">
        <f t="shared" si="8"/>
        <v>0.704147115384615</v>
      </c>
      <c r="Y23" s="10">
        <f t="shared" si="9"/>
        <v>0.665083463203463</v>
      </c>
    </row>
    <row r="24" s="1" customFormat="1" customHeight="1" spans="1:25">
      <c r="A24" s="5">
        <v>23</v>
      </c>
      <c r="B24" s="5">
        <v>2804</v>
      </c>
      <c r="C24" s="5" t="s">
        <v>49</v>
      </c>
      <c r="D24" s="5" t="s">
        <v>34</v>
      </c>
      <c r="E24" s="8">
        <f t="shared" ref="E24:G24" si="31">I24*30</f>
        <v>194760</v>
      </c>
      <c r="F24" s="9">
        <f t="shared" si="31"/>
        <v>64830</v>
      </c>
      <c r="G24" s="8">
        <f t="shared" si="31"/>
        <v>2400</v>
      </c>
      <c r="H24" s="10">
        <f t="shared" si="1"/>
        <v>0.332871226124461</v>
      </c>
      <c r="I24" s="9">
        <v>6492</v>
      </c>
      <c r="J24" s="9">
        <v>2161</v>
      </c>
      <c r="K24" s="9">
        <v>80</v>
      </c>
      <c r="L24" s="15">
        <f>VLOOKUP(B:B,[2]查询时间段分门店销售汇总!$D:$L,9,0)</f>
        <v>146268.64</v>
      </c>
      <c r="M24" s="15">
        <f>VLOOKUP(B:B,[1]门店类型!$C:$P,14,0)</f>
        <v>0</v>
      </c>
      <c r="N24" s="15">
        <f t="shared" si="2"/>
        <v>146268.64</v>
      </c>
      <c r="O24" s="15">
        <f>VLOOKUP(B:B,[1]门店类型!$C:$Q,15,0)</f>
        <v>0</v>
      </c>
      <c r="P24" s="15">
        <f>VLOOKUP(B:B,[2]查询时间段分门店销售汇总!$D:$M,10,0)</f>
        <v>44433.92</v>
      </c>
      <c r="Q24" s="15">
        <f t="shared" si="3"/>
        <v>44433.92</v>
      </c>
      <c r="R24" s="15">
        <f>VLOOKUP(B:B,[1]门店类型!$C:$O,13,0)</f>
        <v>0</v>
      </c>
      <c r="S24" s="15">
        <f>VLOOKUP(B:B,[2]查询时间段分门店销售汇总!$D:$J,7,0)</f>
        <v>1853</v>
      </c>
      <c r="T24" s="15">
        <f t="shared" si="4"/>
        <v>1853</v>
      </c>
      <c r="U24" s="15">
        <f t="shared" si="5"/>
        <v>146268.64</v>
      </c>
      <c r="V24" s="15">
        <f t="shared" si="6"/>
        <v>44433.92</v>
      </c>
      <c r="W24" s="15">
        <f t="shared" si="7"/>
        <v>1853</v>
      </c>
      <c r="X24" s="10">
        <f t="shared" si="8"/>
        <v>0.751019921955227</v>
      </c>
      <c r="Y24" s="10">
        <f t="shared" si="9"/>
        <v>0.685391331173839</v>
      </c>
    </row>
    <row r="25" s="1" customFormat="1" customHeight="1" spans="1:25">
      <c r="A25" s="5">
        <v>24</v>
      </c>
      <c r="B25" s="5">
        <v>2413</v>
      </c>
      <c r="C25" s="5" t="s">
        <v>50</v>
      </c>
      <c r="D25" s="5" t="s">
        <v>34</v>
      </c>
      <c r="E25" s="8">
        <f t="shared" ref="E25:G25" si="32">I25*30</f>
        <v>90000</v>
      </c>
      <c r="F25" s="9">
        <f t="shared" si="32"/>
        <v>35640</v>
      </c>
      <c r="G25" s="8">
        <f t="shared" si="32"/>
        <v>1260</v>
      </c>
      <c r="H25" s="10">
        <f t="shared" si="1"/>
        <v>0.396</v>
      </c>
      <c r="I25" s="9">
        <v>3000</v>
      </c>
      <c r="J25" s="9">
        <v>1188</v>
      </c>
      <c r="K25" s="9">
        <v>42</v>
      </c>
      <c r="L25" s="15">
        <f>VLOOKUP(B:B,[2]查询时间段分门店销售汇总!$D:$L,9,0)</f>
        <v>50025.19</v>
      </c>
      <c r="M25" s="15">
        <f>VLOOKUP(B:B,[1]门店类型!$C:$P,14,0)</f>
        <v>0</v>
      </c>
      <c r="N25" s="15">
        <f t="shared" si="2"/>
        <v>50025.19</v>
      </c>
      <c r="O25" s="15">
        <f>VLOOKUP(B:B,[1]门店类型!$C:$Q,15,0)</f>
        <v>0</v>
      </c>
      <c r="P25" s="15">
        <f>VLOOKUP(B:B,[2]查询时间段分门店销售汇总!$D:$M,10,0)</f>
        <v>14534.15</v>
      </c>
      <c r="Q25" s="15">
        <f t="shared" si="3"/>
        <v>14534.15</v>
      </c>
      <c r="R25" s="15">
        <f>VLOOKUP(B:B,[1]门店类型!$C:$O,13,0)</f>
        <v>0</v>
      </c>
      <c r="S25" s="15">
        <f>VLOOKUP(B:B,[2]查询时间段分门店销售汇总!$D:$J,7,0)</f>
        <v>1085</v>
      </c>
      <c r="T25" s="15">
        <f t="shared" si="4"/>
        <v>1085</v>
      </c>
      <c r="U25" s="15">
        <f t="shared" si="5"/>
        <v>50025.19</v>
      </c>
      <c r="V25" s="15">
        <f t="shared" si="6"/>
        <v>14534.15</v>
      </c>
      <c r="W25" s="15">
        <f t="shared" si="7"/>
        <v>1085</v>
      </c>
      <c r="X25" s="10">
        <f t="shared" si="8"/>
        <v>0.555835444444444</v>
      </c>
      <c r="Y25" s="10">
        <f t="shared" si="9"/>
        <v>0.4078044332211</v>
      </c>
    </row>
    <row r="26" s="1" customFormat="1" customHeight="1" spans="1:25">
      <c r="A26" s="5">
        <v>25</v>
      </c>
      <c r="B26" s="5">
        <v>102565</v>
      </c>
      <c r="C26" s="5" t="s">
        <v>51</v>
      </c>
      <c r="D26" s="5" t="s">
        <v>34</v>
      </c>
      <c r="E26" s="8">
        <f t="shared" ref="E26:G26" si="33">I26*30</f>
        <v>180000</v>
      </c>
      <c r="F26" s="9">
        <f t="shared" si="33"/>
        <v>57750</v>
      </c>
      <c r="G26" s="8">
        <f t="shared" si="33"/>
        <v>3600</v>
      </c>
      <c r="H26" s="10">
        <f t="shared" si="1"/>
        <v>0.320833333333333</v>
      </c>
      <c r="I26" s="9">
        <v>6000</v>
      </c>
      <c r="J26" s="9">
        <v>1925</v>
      </c>
      <c r="K26" s="9">
        <v>120</v>
      </c>
      <c r="L26" s="15">
        <f>VLOOKUP(B:B,[2]查询时间段分门店销售汇总!$D:$L,9,0)</f>
        <v>161775.9</v>
      </c>
      <c r="M26" s="15">
        <f>VLOOKUP(B:B,[1]门店类型!$C:$P,14,0)</f>
        <v>4644</v>
      </c>
      <c r="N26" s="15">
        <f t="shared" si="2"/>
        <v>157131.9</v>
      </c>
      <c r="O26" s="15">
        <f>VLOOKUP(B:B,[1]门店类型!$C:$Q,15,0)</f>
        <v>-2561.76</v>
      </c>
      <c r="P26" s="15">
        <f>VLOOKUP(B:B,[2]查询时间段分门店销售汇总!$D:$M,10,0)</f>
        <v>51745.06</v>
      </c>
      <c r="Q26" s="15">
        <f t="shared" si="3"/>
        <v>54306.82</v>
      </c>
      <c r="R26" s="15">
        <f>VLOOKUP(B:B,[1]门店类型!$C:$O,13,0)</f>
        <v>18</v>
      </c>
      <c r="S26" s="15">
        <f>VLOOKUP(B:B,[2]查询时间段分门店销售汇总!$D:$J,7,0)</f>
        <v>3546</v>
      </c>
      <c r="T26" s="15">
        <f t="shared" si="4"/>
        <v>3528</v>
      </c>
      <c r="U26" s="15">
        <f t="shared" si="5"/>
        <v>157131.9</v>
      </c>
      <c r="V26" s="15">
        <f t="shared" si="6"/>
        <v>54306.82</v>
      </c>
      <c r="W26" s="15">
        <f t="shared" si="7"/>
        <v>3528</v>
      </c>
      <c r="X26" s="10">
        <f t="shared" si="8"/>
        <v>0.872955</v>
      </c>
      <c r="Y26" s="10">
        <f t="shared" si="9"/>
        <v>0.940377835497835</v>
      </c>
    </row>
    <row r="27" s="1" customFormat="1" customHeight="1" spans="1:25">
      <c r="A27" s="5">
        <v>26</v>
      </c>
      <c r="B27" s="5">
        <v>102934</v>
      </c>
      <c r="C27" s="5" t="s">
        <v>52</v>
      </c>
      <c r="D27" s="5" t="s">
        <v>34</v>
      </c>
      <c r="E27" s="8">
        <f t="shared" ref="E27:G27" si="34">I27*30</f>
        <v>234000</v>
      </c>
      <c r="F27" s="9">
        <f t="shared" si="34"/>
        <v>80400</v>
      </c>
      <c r="G27" s="8">
        <f t="shared" si="34"/>
        <v>2550</v>
      </c>
      <c r="H27" s="10">
        <f t="shared" si="1"/>
        <v>0.343589743589744</v>
      </c>
      <c r="I27" s="9">
        <v>7800</v>
      </c>
      <c r="J27" s="9">
        <v>2680</v>
      </c>
      <c r="K27" s="9">
        <v>85</v>
      </c>
      <c r="L27" s="15">
        <f>VLOOKUP(B:B,[2]查询时间段分门店销售汇总!$D:$L,9,0)</f>
        <v>184718.25</v>
      </c>
      <c r="M27" s="15">
        <f>VLOOKUP(B:B,[1]门店类型!$C:$P,14,0)</f>
        <v>9804</v>
      </c>
      <c r="N27" s="15">
        <f t="shared" si="2"/>
        <v>174914.25</v>
      </c>
      <c r="O27" s="15">
        <f>VLOOKUP(B:B,[1]门店类型!$C:$Q,15,0)</f>
        <v>-5408.16</v>
      </c>
      <c r="P27" s="15">
        <f>VLOOKUP(B:B,[2]查询时间段分门店销售汇总!$D:$M,10,0)</f>
        <v>56005.64</v>
      </c>
      <c r="Q27" s="15">
        <f t="shared" si="3"/>
        <v>61413.8</v>
      </c>
      <c r="R27" s="15">
        <f>VLOOKUP(B:B,[1]门店类型!$C:$O,13,0)</f>
        <v>38</v>
      </c>
      <c r="S27" s="15">
        <f>VLOOKUP(B:B,[2]查询时间段分门店销售汇总!$D:$J,7,0)</f>
        <v>2163</v>
      </c>
      <c r="T27" s="15">
        <f t="shared" si="4"/>
        <v>2125</v>
      </c>
      <c r="U27" s="15">
        <f t="shared" si="5"/>
        <v>174914.25</v>
      </c>
      <c r="V27" s="15">
        <f t="shared" si="6"/>
        <v>61413.8</v>
      </c>
      <c r="W27" s="15">
        <f t="shared" si="7"/>
        <v>2125</v>
      </c>
      <c r="X27" s="10">
        <f t="shared" si="8"/>
        <v>0.747496794871795</v>
      </c>
      <c r="Y27" s="10">
        <f t="shared" si="9"/>
        <v>0.763853233830846</v>
      </c>
    </row>
    <row r="28" s="1" customFormat="1" customHeight="1" spans="1:25">
      <c r="A28" s="5">
        <v>27</v>
      </c>
      <c r="B28" s="5">
        <v>103198</v>
      </c>
      <c r="C28" s="5" t="s">
        <v>53</v>
      </c>
      <c r="D28" s="5" t="s">
        <v>34</v>
      </c>
      <c r="E28" s="8">
        <f t="shared" ref="E28:G28" si="35">I28*30</f>
        <v>240000</v>
      </c>
      <c r="F28" s="9">
        <f t="shared" si="35"/>
        <v>86700</v>
      </c>
      <c r="G28" s="8">
        <f t="shared" si="35"/>
        <v>3390</v>
      </c>
      <c r="H28" s="10">
        <f t="shared" si="1"/>
        <v>0.36125</v>
      </c>
      <c r="I28" s="9">
        <v>8000</v>
      </c>
      <c r="J28" s="9">
        <v>2890</v>
      </c>
      <c r="K28" s="9">
        <v>113</v>
      </c>
      <c r="L28" s="15">
        <f>VLOOKUP(B:B,[2]查询时间段分门店销售汇总!$D:$L,9,0)</f>
        <v>275679.07</v>
      </c>
      <c r="M28" s="15">
        <f>VLOOKUP(B:B,[1]门店类型!$C:$P,14,0)</f>
        <v>0</v>
      </c>
      <c r="N28" s="15">
        <f t="shared" si="2"/>
        <v>275679.07</v>
      </c>
      <c r="O28" s="15">
        <f>VLOOKUP(B:B,[1]门店类型!$C:$Q,15,0)</f>
        <v>0</v>
      </c>
      <c r="P28" s="15">
        <f>VLOOKUP(B:B,[2]查询时间段分门店销售汇总!$D:$M,10,0)</f>
        <v>80937.33</v>
      </c>
      <c r="Q28" s="15">
        <f t="shared" si="3"/>
        <v>80937.33</v>
      </c>
      <c r="R28" s="15">
        <f>VLOOKUP(B:B,[1]门店类型!$C:$O,13,0)</f>
        <v>0</v>
      </c>
      <c r="S28" s="15">
        <f>VLOOKUP(B:B,[2]查询时间段分门店销售汇总!$D:$J,7,0)</f>
        <v>3676</v>
      </c>
      <c r="T28" s="15">
        <f t="shared" si="4"/>
        <v>3676</v>
      </c>
      <c r="U28" s="15">
        <f t="shared" si="5"/>
        <v>275679.07</v>
      </c>
      <c r="V28" s="15">
        <f t="shared" si="6"/>
        <v>80937.33</v>
      </c>
      <c r="W28" s="15">
        <f t="shared" si="7"/>
        <v>3676</v>
      </c>
      <c r="X28" s="10">
        <f t="shared" si="8"/>
        <v>1.14866279166667</v>
      </c>
      <c r="Y28" s="10">
        <f t="shared" si="9"/>
        <v>0.93353321799308</v>
      </c>
    </row>
    <row r="29" s="1" customFormat="1" customHeight="1" spans="1:25">
      <c r="A29" s="5">
        <v>28</v>
      </c>
      <c r="B29" s="5">
        <v>105267</v>
      </c>
      <c r="C29" s="5" t="s">
        <v>54</v>
      </c>
      <c r="D29" s="5" t="s">
        <v>34</v>
      </c>
      <c r="E29" s="8">
        <f t="shared" ref="E29:G29" si="36">I29*30</f>
        <v>240000</v>
      </c>
      <c r="F29" s="9">
        <f t="shared" si="36"/>
        <v>84300</v>
      </c>
      <c r="G29" s="8">
        <f t="shared" si="36"/>
        <v>3300</v>
      </c>
      <c r="H29" s="10">
        <f t="shared" si="1"/>
        <v>0.35125</v>
      </c>
      <c r="I29" s="9">
        <v>8000</v>
      </c>
      <c r="J29" s="9">
        <v>2810</v>
      </c>
      <c r="K29" s="9">
        <v>110</v>
      </c>
      <c r="L29" s="15">
        <f>VLOOKUP(B:B,[2]查询时间段分门店销售汇总!$D:$L,9,0)</f>
        <v>172188.32</v>
      </c>
      <c r="M29" s="15">
        <f>VLOOKUP(B:B,[1]门店类型!$C:$P,14,0)</f>
        <v>3870</v>
      </c>
      <c r="N29" s="15">
        <f t="shared" si="2"/>
        <v>168318.32</v>
      </c>
      <c r="O29" s="15">
        <f>VLOOKUP(B:B,[1]门店类型!$C:$Q,15,0)</f>
        <v>-2134.8</v>
      </c>
      <c r="P29" s="15">
        <f>VLOOKUP(B:B,[2]查询时间段分门店销售汇总!$D:$M,10,0)</f>
        <v>61332.57</v>
      </c>
      <c r="Q29" s="15">
        <f t="shared" si="3"/>
        <v>63467.37</v>
      </c>
      <c r="R29" s="15">
        <f>VLOOKUP(B:B,[1]门店类型!$C:$O,13,0)</f>
        <v>15</v>
      </c>
      <c r="S29" s="15">
        <f>VLOOKUP(B:B,[2]查询时间段分门店销售汇总!$D:$J,7,0)</f>
        <v>2513</v>
      </c>
      <c r="T29" s="15">
        <f t="shared" si="4"/>
        <v>2498</v>
      </c>
      <c r="U29" s="15">
        <f t="shared" si="5"/>
        <v>168318.32</v>
      </c>
      <c r="V29" s="15">
        <f t="shared" si="6"/>
        <v>63467.37</v>
      </c>
      <c r="W29" s="15">
        <f t="shared" si="7"/>
        <v>2498</v>
      </c>
      <c r="X29" s="10">
        <f t="shared" si="8"/>
        <v>0.701326333333333</v>
      </c>
      <c r="Y29" s="10">
        <f t="shared" si="9"/>
        <v>0.752875088967972</v>
      </c>
    </row>
    <row r="30" s="1" customFormat="1" customHeight="1" spans="1:25">
      <c r="A30" s="5">
        <v>29</v>
      </c>
      <c r="B30" s="5">
        <v>106569</v>
      </c>
      <c r="C30" s="5" t="s">
        <v>55</v>
      </c>
      <c r="D30" s="5" t="s">
        <v>34</v>
      </c>
      <c r="E30" s="8">
        <f t="shared" ref="E30:G30" si="37">I30*30</f>
        <v>180000</v>
      </c>
      <c r="F30" s="9">
        <f t="shared" si="37"/>
        <v>66570</v>
      </c>
      <c r="G30" s="8">
        <f t="shared" si="37"/>
        <v>1980</v>
      </c>
      <c r="H30" s="10">
        <f t="shared" si="1"/>
        <v>0.369833333333333</v>
      </c>
      <c r="I30" s="9">
        <v>6000</v>
      </c>
      <c r="J30" s="9">
        <v>2219</v>
      </c>
      <c r="K30" s="9">
        <v>66</v>
      </c>
      <c r="L30" s="15">
        <f>VLOOKUP(B:B,[2]查询时间段分门店销售汇总!$D:$L,9,0)</f>
        <v>94723.55</v>
      </c>
      <c r="M30" s="15">
        <f>VLOOKUP(B:B,[1]门店类型!$C:$P,14,0)</f>
        <v>0</v>
      </c>
      <c r="N30" s="15">
        <f t="shared" si="2"/>
        <v>94723.55</v>
      </c>
      <c r="O30" s="15">
        <f>VLOOKUP(B:B,[1]门店类型!$C:$Q,15,0)</f>
        <v>0</v>
      </c>
      <c r="P30" s="15">
        <f>VLOOKUP(B:B,[2]查询时间段分门店销售汇总!$D:$M,10,0)</f>
        <v>30664.78</v>
      </c>
      <c r="Q30" s="15">
        <f t="shared" si="3"/>
        <v>30664.78</v>
      </c>
      <c r="R30" s="15">
        <f>VLOOKUP(B:B,[1]门店类型!$C:$O,13,0)</f>
        <v>0</v>
      </c>
      <c r="S30" s="15">
        <f>VLOOKUP(B:B,[2]查询时间段分门店销售汇总!$D:$J,7,0)</f>
        <v>1301</v>
      </c>
      <c r="T30" s="15">
        <f t="shared" si="4"/>
        <v>1301</v>
      </c>
      <c r="U30" s="15">
        <f t="shared" si="5"/>
        <v>94723.55</v>
      </c>
      <c r="V30" s="15">
        <f t="shared" si="6"/>
        <v>30664.78</v>
      </c>
      <c r="W30" s="15">
        <f t="shared" si="7"/>
        <v>1301</v>
      </c>
      <c r="X30" s="10">
        <f t="shared" si="8"/>
        <v>0.526241944444444</v>
      </c>
      <c r="Y30" s="10">
        <f t="shared" si="9"/>
        <v>0.460639627459817</v>
      </c>
    </row>
    <row r="31" s="1" customFormat="1" customHeight="1" spans="1:25">
      <c r="A31" s="5">
        <v>30</v>
      </c>
      <c r="B31" s="5">
        <v>108277</v>
      </c>
      <c r="C31" s="5" t="s">
        <v>56</v>
      </c>
      <c r="D31" s="5" t="s">
        <v>34</v>
      </c>
      <c r="E31" s="8">
        <f t="shared" ref="E31:G31" si="38">I31*30</f>
        <v>180000</v>
      </c>
      <c r="F31" s="9">
        <f t="shared" si="38"/>
        <v>66780</v>
      </c>
      <c r="G31" s="8">
        <f t="shared" si="38"/>
        <v>2700</v>
      </c>
      <c r="H31" s="10">
        <f t="shared" si="1"/>
        <v>0.371</v>
      </c>
      <c r="I31" s="9">
        <v>6000</v>
      </c>
      <c r="J31" s="9">
        <v>2226</v>
      </c>
      <c r="K31" s="9">
        <v>90</v>
      </c>
      <c r="L31" s="15">
        <f>VLOOKUP(B:B,[2]查询时间段分门店销售汇总!$D:$L,9,0)</f>
        <v>139708.1</v>
      </c>
      <c r="M31" s="15">
        <f>VLOOKUP(B:B,[1]门店类型!$C:$P,14,0)</f>
        <v>0</v>
      </c>
      <c r="N31" s="15">
        <f t="shared" si="2"/>
        <v>139708.1</v>
      </c>
      <c r="O31" s="15">
        <f>VLOOKUP(B:B,[1]门店类型!$C:$Q,15,0)</f>
        <v>0</v>
      </c>
      <c r="P31" s="15">
        <f>VLOOKUP(B:B,[2]查询时间段分门店销售汇总!$D:$M,10,0)</f>
        <v>48530.27</v>
      </c>
      <c r="Q31" s="15">
        <f t="shared" si="3"/>
        <v>48530.27</v>
      </c>
      <c r="R31" s="15">
        <f>VLOOKUP(B:B,[1]门店类型!$C:$O,13,0)</f>
        <v>0</v>
      </c>
      <c r="S31" s="15">
        <f>VLOOKUP(B:B,[2]查询时间段分门店销售汇总!$D:$J,7,0)</f>
        <v>2613</v>
      </c>
      <c r="T31" s="15">
        <f t="shared" si="4"/>
        <v>2613</v>
      </c>
      <c r="U31" s="15">
        <f t="shared" si="5"/>
        <v>139708.1</v>
      </c>
      <c r="V31" s="15">
        <f t="shared" si="6"/>
        <v>48530.27</v>
      </c>
      <c r="W31" s="15">
        <f t="shared" si="7"/>
        <v>2613</v>
      </c>
      <c r="X31" s="10">
        <f t="shared" si="8"/>
        <v>0.776156111111111</v>
      </c>
      <c r="Y31" s="10">
        <f t="shared" si="9"/>
        <v>0.726718628331836</v>
      </c>
    </row>
    <row r="32" s="1" customFormat="1" customHeight="1" spans="1:25">
      <c r="A32" s="5">
        <v>31</v>
      </c>
      <c r="B32" s="5">
        <v>111219</v>
      </c>
      <c r="C32" s="5" t="s">
        <v>57</v>
      </c>
      <c r="D32" s="5" t="s">
        <v>34</v>
      </c>
      <c r="E32" s="8">
        <f t="shared" ref="E32:G32" si="39">I32*30</f>
        <v>255000</v>
      </c>
      <c r="F32" s="9">
        <f t="shared" si="39"/>
        <v>84000</v>
      </c>
      <c r="G32" s="8">
        <f t="shared" si="39"/>
        <v>3900</v>
      </c>
      <c r="H32" s="10">
        <f t="shared" si="1"/>
        <v>0.329411764705882</v>
      </c>
      <c r="I32" s="9">
        <v>8500</v>
      </c>
      <c r="J32" s="9">
        <v>2800</v>
      </c>
      <c r="K32" s="9">
        <v>130</v>
      </c>
      <c r="L32" s="15">
        <f>VLOOKUP(B:B,[2]查询时间段分门店销售汇总!$D:$L,9,0)</f>
        <v>270666.23</v>
      </c>
      <c r="M32" s="15">
        <f>VLOOKUP(B:B,[1]门店类型!$C:$P,14,0)</f>
        <v>13674</v>
      </c>
      <c r="N32" s="15">
        <f t="shared" si="2"/>
        <v>256992.23</v>
      </c>
      <c r="O32" s="15">
        <f>VLOOKUP(B:B,[1]门店类型!$C:$Q,15,0)</f>
        <v>-7542.96</v>
      </c>
      <c r="P32" s="15">
        <f>VLOOKUP(B:B,[2]查询时间段分门店销售汇总!$D:$M,10,0)</f>
        <v>76294.05</v>
      </c>
      <c r="Q32" s="15">
        <f t="shared" si="3"/>
        <v>83837.01</v>
      </c>
      <c r="R32" s="15">
        <f>VLOOKUP(B:B,[1]门店类型!$C:$O,13,0)</f>
        <v>55</v>
      </c>
      <c r="S32" s="15">
        <f>VLOOKUP(B:B,[2]查询时间段分门店销售汇总!$D:$J,7,0)</f>
        <v>4339</v>
      </c>
      <c r="T32" s="15">
        <f t="shared" si="4"/>
        <v>4284</v>
      </c>
      <c r="U32" s="15">
        <f t="shared" si="5"/>
        <v>256992.23</v>
      </c>
      <c r="V32" s="15">
        <f t="shared" si="6"/>
        <v>83837.01</v>
      </c>
      <c r="W32" s="15">
        <f t="shared" si="7"/>
        <v>4284</v>
      </c>
      <c r="X32" s="10">
        <f t="shared" si="8"/>
        <v>1.00781266666667</v>
      </c>
      <c r="Y32" s="10">
        <f t="shared" si="9"/>
        <v>0.998059642857143</v>
      </c>
    </row>
    <row r="33" s="1" customFormat="1" customHeight="1" spans="1:25">
      <c r="A33" s="5">
        <v>32</v>
      </c>
      <c r="B33" s="5">
        <v>112415</v>
      </c>
      <c r="C33" s="5" t="s">
        <v>58</v>
      </c>
      <c r="D33" s="5" t="s">
        <v>34</v>
      </c>
      <c r="E33" s="8">
        <f t="shared" ref="E33:G33" si="40">I33*30</f>
        <v>135000</v>
      </c>
      <c r="F33" s="9">
        <f t="shared" si="40"/>
        <v>47250</v>
      </c>
      <c r="G33" s="8">
        <f t="shared" si="40"/>
        <v>2040</v>
      </c>
      <c r="H33" s="10">
        <f t="shared" si="1"/>
        <v>0.35</v>
      </c>
      <c r="I33" s="9">
        <v>4500</v>
      </c>
      <c r="J33" s="9">
        <v>1575</v>
      </c>
      <c r="K33" s="9">
        <v>68</v>
      </c>
      <c r="L33" s="15">
        <f>VLOOKUP(B:B,[2]查询时间段分门店销售汇总!$D:$L,9,0)</f>
        <v>93032.95</v>
      </c>
      <c r="M33" s="15">
        <f>VLOOKUP(B:B,[1]门店类型!$C:$P,14,0)</f>
        <v>0</v>
      </c>
      <c r="N33" s="15">
        <f t="shared" si="2"/>
        <v>93032.95</v>
      </c>
      <c r="O33" s="15">
        <f>VLOOKUP(B:B,[1]门店类型!$C:$Q,15,0)</f>
        <v>0</v>
      </c>
      <c r="P33" s="15">
        <f>VLOOKUP(B:B,[2]查询时间段分门店销售汇总!$D:$M,10,0)</f>
        <v>30656.61</v>
      </c>
      <c r="Q33" s="15">
        <f t="shared" si="3"/>
        <v>30656.61</v>
      </c>
      <c r="R33" s="15">
        <f>VLOOKUP(B:B,[1]门店类型!$C:$O,13,0)</f>
        <v>0</v>
      </c>
      <c r="S33" s="15">
        <f>VLOOKUP(B:B,[2]查询时间段分门店销售汇总!$D:$J,7,0)</f>
        <v>1585</v>
      </c>
      <c r="T33" s="15">
        <f t="shared" si="4"/>
        <v>1585</v>
      </c>
      <c r="U33" s="15">
        <f t="shared" si="5"/>
        <v>93032.95</v>
      </c>
      <c r="V33" s="15">
        <f t="shared" si="6"/>
        <v>30656.61</v>
      </c>
      <c r="W33" s="15">
        <f t="shared" si="7"/>
        <v>1585</v>
      </c>
      <c r="X33" s="10">
        <f t="shared" si="8"/>
        <v>0.689132962962963</v>
      </c>
      <c r="Y33" s="10">
        <f t="shared" si="9"/>
        <v>0.648817142857143</v>
      </c>
    </row>
    <row r="34" s="1" customFormat="1" customHeight="1" spans="1:25">
      <c r="A34" s="5">
        <v>33</v>
      </c>
      <c r="B34" s="5">
        <v>113008</v>
      </c>
      <c r="C34" s="5" t="s">
        <v>59</v>
      </c>
      <c r="D34" s="5" t="s">
        <v>34</v>
      </c>
      <c r="E34" s="8">
        <f t="shared" ref="E34:G34" si="41">I34*30</f>
        <v>201090</v>
      </c>
      <c r="F34" s="9">
        <f t="shared" si="41"/>
        <v>47010</v>
      </c>
      <c r="G34" s="8">
        <f t="shared" si="41"/>
        <v>2130</v>
      </c>
      <c r="H34" s="10">
        <f t="shared" si="1"/>
        <v>0.2337759212293</v>
      </c>
      <c r="I34" s="9">
        <v>6703</v>
      </c>
      <c r="J34" s="9">
        <v>1567</v>
      </c>
      <c r="K34" s="9">
        <v>71</v>
      </c>
      <c r="L34" s="15">
        <f>VLOOKUP(B:B,[2]查询时间段分门店销售汇总!$D:$L,9,0)</f>
        <v>111156.47</v>
      </c>
      <c r="M34" s="15">
        <f>VLOOKUP(B:B,[1]门店类型!$C:$P,14,0)</f>
        <v>10320</v>
      </c>
      <c r="N34" s="15">
        <f t="shared" si="2"/>
        <v>100836.47</v>
      </c>
      <c r="O34" s="15">
        <f>VLOOKUP(B:B,[1]门店类型!$C:$Q,15,0)</f>
        <v>-5692.8</v>
      </c>
      <c r="P34" s="15">
        <f>VLOOKUP(B:B,[2]查询时间段分门店销售汇总!$D:$M,10,0)</f>
        <v>27411.81</v>
      </c>
      <c r="Q34" s="15">
        <f t="shared" si="3"/>
        <v>33104.61</v>
      </c>
      <c r="R34" s="15">
        <f>VLOOKUP(B:B,[1]门店类型!$C:$O,13,0)</f>
        <v>41</v>
      </c>
      <c r="S34" s="15">
        <f>VLOOKUP(B:B,[2]查询时间段分门店销售汇总!$D:$J,7,0)</f>
        <v>1674</v>
      </c>
      <c r="T34" s="15">
        <f t="shared" si="4"/>
        <v>1633</v>
      </c>
      <c r="U34" s="15">
        <f t="shared" si="5"/>
        <v>100836.47</v>
      </c>
      <c r="V34" s="15">
        <f t="shared" si="6"/>
        <v>33104.61</v>
      </c>
      <c r="W34" s="15">
        <f t="shared" si="7"/>
        <v>1633</v>
      </c>
      <c r="X34" s="10">
        <f t="shared" si="8"/>
        <v>0.501449450494803</v>
      </c>
      <c r="Y34" s="10">
        <f t="shared" si="9"/>
        <v>0.704203573707722</v>
      </c>
    </row>
    <row r="35" s="1" customFormat="1" customHeight="1" spans="1:25">
      <c r="A35" s="5">
        <v>34</v>
      </c>
      <c r="B35" s="5">
        <v>117491</v>
      </c>
      <c r="C35" s="5" t="s">
        <v>60</v>
      </c>
      <c r="D35" s="5" t="s">
        <v>34</v>
      </c>
      <c r="E35" s="8">
        <f t="shared" ref="E35:G35" si="42">I35*30</f>
        <v>352800</v>
      </c>
      <c r="F35" s="9">
        <f t="shared" si="42"/>
        <v>95250</v>
      </c>
      <c r="G35" s="8">
        <f t="shared" si="42"/>
        <v>2490</v>
      </c>
      <c r="H35" s="10">
        <f t="shared" si="1"/>
        <v>0.269982993197279</v>
      </c>
      <c r="I35" s="9">
        <v>11760</v>
      </c>
      <c r="J35" s="9">
        <v>3175</v>
      </c>
      <c r="K35" s="9">
        <v>83</v>
      </c>
      <c r="L35" s="15">
        <f>VLOOKUP(B:B,[2]查询时间段分门店销售汇总!$D:$L,9,0)</f>
        <v>213031.76</v>
      </c>
      <c r="M35" s="15">
        <f>VLOOKUP(B:B,[1]门店类型!$C:$P,14,0)</f>
        <v>0</v>
      </c>
      <c r="N35" s="15">
        <f t="shared" si="2"/>
        <v>213031.76</v>
      </c>
      <c r="O35" s="15">
        <f>VLOOKUP(B:B,[1]门店类型!$C:$Q,15,0)</f>
        <v>0</v>
      </c>
      <c r="P35" s="15">
        <f>VLOOKUP(B:B,[2]查询时间段分门店销售汇总!$D:$M,10,0)</f>
        <v>53188.08</v>
      </c>
      <c r="Q35" s="15">
        <f t="shared" si="3"/>
        <v>53188.08</v>
      </c>
      <c r="R35" s="15">
        <f>VLOOKUP(B:B,[1]门店类型!$C:$O,13,0)</f>
        <v>0</v>
      </c>
      <c r="S35" s="15">
        <f>VLOOKUP(B:B,[2]查询时间段分门店销售汇总!$D:$J,7,0)</f>
        <v>2209</v>
      </c>
      <c r="T35" s="15">
        <f t="shared" si="4"/>
        <v>2209</v>
      </c>
      <c r="U35" s="15">
        <f t="shared" si="5"/>
        <v>213031.76</v>
      </c>
      <c r="V35" s="15">
        <f t="shared" si="6"/>
        <v>53188.08</v>
      </c>
      <c r="W35" s="15">
        <f t="shared" si="7"/>
        <v>2209</v>
      </c>
      <c r="X35" s="10">
        <f t="shared" si="8"/>
        <v>0.603831519274376</v>
      </c>
      <c r="Y35" s="10">
        <f t="shared" si="9"/>
        <v>0.558405039370079</v>
      </c>
    </row>
    <row r="36" s="1" customFormat="1" customHeight="1" spans="1:25">
      <c r="A36" s="5">
        <v>35</v>
      </c>
      <c r="B36" s="5">
        <v>118151</v>
      </c>
      <c r="C36" s="5" t="s">
        <v>61</v>
      </c>
      <c r="D36" s="5" t="s">
        <v>34</v>
      </c>
      <c r="E36" s="8">
        <f t="shared" ref="E36:G36" si="43">I36*30</f>
        <v>138000</v>
      </c>
      <c r="F36" s="9">
        <f t="shared" si="43"/>
        <v>45540</v>
      </c>
      <c r="G36" s="8">
        <f t="shared" si="43"/>
        <v>1890</v>
      </c>
      <c r="H36" s="10">
        <f t="shared" si="1"/>
        <v>0.33</v>
      </c>
      <c r="I36" s="9">
        <v>4600</v>
      </c>
      <c r="J36" s="9">
        <v>1518</v>
      </c>
      <c r="K36" s="9">
        <v>63</v>
      </c>
      <c r="L36" s="15">
        <f>VLOOKUP(B:B,[2]查询时间段分门店销售汇总!$D:$L,9,0)</f>
        <v>101136.85</v>
      </c>
      <c r="M36" s="15">
        <f>VLOOKUP(B:B,[1]门店类型!$C:$P,14,0)</f>
        <v>3096</v>
      </c>
      <c r="N36" s="15">
        <f t="shared" si="2"/>
        <v>98040.85</v>
      </c>
      <c r="O36" s="15">
        <f>VLOOKUP(B:B,[1]门店类型!$C:$Q,15,0)</f>
        <v>-1707.84</v>
      </c>
      <c r="P36" s="15">
        <f>VLOOKUP(B:B,[2]查询时间段分门店销售汇总!$D:$M,10,0)</f>
        <v>33449.8</v>
      </c>
      <c r="Q36" s="15">
        <f t="shared" si="3"/>
        <v>35157.64</v>
      </c>
      <c r="R36" s="15">
        <f>VLOOKUP(B:B,[1]门店类型!$C:$O,13,0)</f>
        <v>12</v>
      </c>
      <c r="S36" s="15">
        <f>VLOOKUP(B:B,[2]查询时间段分门店销售汇总!$D:$J,7,0)</f>
        <v>1674</v>
      </c>
      <c r="T36" s="15">
        <f t="shared" si="4"/>
        <v>1662</v>
      </c>
      <c r="U36" s="15">
        <f t="shared" si="5"/>
        <v>98040.85</v>
      </c>
      <c r="V36" s="15">
        <f t="shared" si="6"/>
        <v>35157.64</v>
      </c>
      <c r="W36" s="15">
        <f t="shared" si="7"/>
        <v>1662</v>
      </c>
      <c r="X36" s="10">
        <f t="shared" si="8"/>
        <v>0.710440942028986</v>
      </c>
      <c r="Y36" s="10">
        <f t="shared" si="9"/>
        <v>0.772016688625384</v>
      </c>
    </row>
    <row r="37" s="1" customFormat="1" customHeight="1" spans="1:25">
      <c r="A37" s="5">
        <v>36</v>
      </c>
      <c r="B37" s="5">
        <v>298747</v>
      </c>
      <c r="C37" s="5" t="s">
        <v>62</v>
      </c>
      <c r="D37" s="5" t="s">
        <v>34</v>
      </c>
      <c r="E37" s="8">
        <f t="shared" ref="E37:G37" si="44">I37*30</f>
        <v>90000</v>
      </c>
      <c r="F37" s="9">
        <f t="shared" si="44"/>
        <v>29400</v>
      </c>
      <c r="G37" s="8">
        <f t="shared" si="44"/>
        <v>1560</v>
      </c>
      <c r="H37" s="10">
        <f t="shared" si="1"/>
        <v>0.326666666666667</v>
      </c>
      <c r="I37" s="9">
        <v>3000</v>
      </c>
      <c r="J37" s="9">
        <v>980</v>
      </c>
      <c r="K37" s="9">
        <v>52</v>
      </c>
      <c r="L37" s="15">
        <f>VLOOKUP(B:B,[2]查询时间段分门店销售汇总!$D:$L,9,0)</f>
        <v>56016.28</v>
      </c>
      <c r="M37" s="15">
        <f>VLOOKUP(B:B,[1]门店类型!$C:$P,14,0)</f>
        <v>0</v>
      </c>
      <c r="N37" s="15">
        <f t="shared" si="2"/>
        <v>56016.28</v>
      </c>
      <c r="O37" s="15">
        <f>VLOOKUP(B:B,[1]门店类型!$C:$Q,15,0)</f>
        <v>0</v>
      </c>
      <c r="P37" s="15">
        <f>VLOOKUP(B:B,[2]查询时间段分门店销售汇总!$D:$M,10,0)</f>
        <v>19659.25</v>
      </c>
      <c r="Q37" s="15">
        <f t="shared" si="3"/>
        <v>19659.25</v>
      </c>
      <c r="R37" s="15">
        <f>VLOOKUP(B:B,[1]门店类型!$C:$O,13,0)</f>
        <v>0</v>
      </c>
      <c r="S37" s="15">
        <f>VLOOKUP(B:B,[2]查询时间段分门店销售汇总!$D:$J,7,0)</f>
        <v>989</v>
      </c>
      <c r="T37" s="15">
        <f t="shared" si="4"/>
        <v>989</v>
      </c>
      <c r="U37" s="15">
        <f t="shared" si="5"/>
        <v>56016.28</v>
      </c>
      <c r="V37" s="15">
        <f t="shared" si="6"/>
        <v>19659.25</v>
      </c>
      <c r="W37" s="15">
        <f t="shared" si="7"/>
        <v>989</v>
      </c>
      <c r="X37" s="10">
        <f t="shared" si="8"/>
        <v>0.622403111111111</v>
      </c>
      <c r="Y37" s="10">
        <f t="shared" si="9"/>
        <v>0.668681972789116</v>
      </c>
    </row>
    <row r="38" s="1" customFormat="1" customHeight="1" spans="1:25">
      <c r="A38" s="5">
        <v>37</v>
      </c>
      <c r="B38" s="5">
        <v>2837</v>
      </c>
      <c r="C38" s="5" t="s">
        <v>63</v>
      </c>
      <c r="D38" s="5" t="s">
        <v>64</v>
      </c>
      <c r="E38" s="8">
        <f t="shared" ref="E38:G38" si="45">I38*30</f>
        <v>126000</v>
      </c>
      <c r="F38" s="9">
        <f t="shared" si="45"/>
        <v>38400</v>
      </c>
      <c r="G38" s="8">
        <f t="shared" si="45"/>
        <v>1440</v>
      </c>
      <c r="H38" s="10">
        <f t="shared" si="1"/>
        <v>0.304761904761905</v>
      </c>
      <c r="I38" s="9">
        <v>4200</v>
      </c>
      <c r="J38" s="9">
        <v>1280</v>
      </c>
      <c r="K38" s="9">
        <v>48</v>
      </c>
      <c r="L38" s="15">
        <f>VLOOKUP(B:B,[2]查询时间段分门店销售汇总!$D:$L,9,0)</f>
        <v>78823.13</v>
      </c>
      <c r="M38" s="15">
        <f>VLOOKUP(B:B,[1]门店类型!$C:$P,14,0)</f>
        <v>0</v>
      </c>
      <c r="N38" s="15">
        <f t="shared" si="2"/>
        <v>78823.13</v>
      </c>
      <c r="O38" s="15">
        <f>VLOOKUP(B:B,[1]门店类型!$C:$Q,15,0)</f>
        <v>0</v>
      </c>
      <c r="P38" s="15">
        <f>VLOOKUP(B:B,[2]查询时间段分门店销售汇总!$D:$M,10,0)</f>
        <v>28599.94</v>
      </c>
      <c r="Q38" s="15">
        <f t="shared" si="3"/>
        <v>28599.94</v>
      </c>
      <c r="R38" s="15">
        <f>VLOOKUP(B:B,[1]门店类型!$C:$O,13,0)</f>
        <v>0</v>
      </c>
      <c r="S38" s="15">
        <f>VLOOKUP(B:B,[2]查询时间段分门店销售汇总!$D:$J,7,0)</f>
        <v>1210</v>
      </c>
      <c r="T38" s="15">
        <f t="shared" si="4"/>
        <v>1210</v>
      </c>
      <c r="U38" s="15">
        <f t="shared" si="5"/>
        <v>78823.13</v>
      </c>
      <c r="V38" s="15">
        <f t="shared" si="6"/>
        <v>28599.94</v>
      </c>
      <c r="W38" s="15">
        <f t="shared" si="7"/>
        <v>1210</v>
      </c>
      <c r="X38" s="10">
        <f t="shared" si="8"/>
        <v>0.625580396825397</v>
      </c>
      <c r="Y38" s="10">
        <f t="shared" si="9"/>
        <v>0.744790104166667</v>
      </c>
    </row>
    <row r="39" s="1" customFormat="1" customHeight="1" spans="1:25">
      <c r="A39" s="5">
        <v>38</v>
      </c>
      <c r="B39" s="5">
        <v>2844</v>
      </c>
      <c r="C39" s="5" t="s">
        <v>65</v>
      </c>
      <c r="D39" s="5" t="s">
        <v>64</v>
      </c>
      <c r="E39" s="8">
        <f t="shared" ref="E39:G39" si="46">I39*30</f>
        <v>123900</v>
      </c>
      <c r="F39" s="9">
        <f t="shared" si="46"/>
        <v>39000</v>
      </c>
      <c r="G39" s="8">
        <f t="shared" si="46"/>
        <v>1350</v>
      </c>
      <c r="H39" s="10">
        <f t="shared" si="1"/>
        <v>0.314769975786925</v>
      </c>
      <c r="I39" s="9">
        <v>4130</v>
      </c>
      <c r="J39" s="9">
        <v>1300</v>
      </c>
      <c r="K39" s="9">
        <v>45</v>
      </c>
      <c r="L39" s="15">
        <f>VLOOKUP(B:B,[2]查询时间段分门店销售汇总!$D:$L,9,0)</f>
        <v>69395.3</v>
      </c>
      <c r="M39" s="15">
        <f>VLOOKUP(B:B,[1]门店类型!$C:$P,14,0)</f>
        <v>0</v>
      </c>
      <c r="N39" s="15">
        <f t="shared" si="2"/>
        <v>69395.3</v>
      </c>
      <c r="O39" s="15">
        <f>VLOOKUP(B:B,[1]门店类型!$C:$Q,15,0)</f>
        <v>0</v>
      </c>
      <c r="P39" s="15">
        <f>VLOOKUP(B:B,[2]查询时间段分门店销售汇总!$D:$M,10,0)</f>
        <v>22248.87</v>
      </c>
      <c r="Q39" s="15">
        <f t="shared" si="3"/>
        <v>22248.87</v>
      </c>
      <c r="R39" s="15">
        <f>VLOOKUP(B:B,[1]门店类型!$C:$O,13,0)</f>
        <v>0</v>
      </c>
      <c r="S39" s="15">
        <f>VLOOKUP(B:B,[2]查询时间段分门店销售汇总!$D:$J,7,0)</f>
        <v>1055</v>
      </c>
      <c r="T39" s="15">
        <f t="shared" si="4"/>
        <v>1055</v>
      </c>
      <c r="U39" s="15">
        <f t="shared" si="5"/>
        <v>69395.3</v>
      </c>
      <c r="V39" s="15">
        <f t="shared" si="6"/>
        <v>22248.87</v>
      </c>
      <c r="W39" s="15">
        <f t="shared" si="7"/>
        <v>1055</v>
      </c>
      <c r="X39" s="10">
        <f t="shared" si="8"/>
        <v>0.560091202582728</v>
      </c>
      <c r="Y39" s="10">
        <f t="shared" si="9"/>
        <v>0.570483846153846</v>
      </c>
    </row>
    <row r="40" s="1" customFormat="1" customHeight="1" spans="1:25">
      <c r="A40" s="5">
        <v>39</v>
      </c>
      <c r="B40" s="5">
        <v>2851</v>
      </c>
      <c r="C40" s="5" t="s">
        <v>66</v>
      </c>
      <c r="D40" s="5" t="s">
        <v>64</v>
      </c>
      <c r="E40" s="8">
        <f t="shared" ref="E40:G40" si="47">I40*30</f>
        <v>147900</v>
      </c>
      <c r="F40" s="9">
        <f t="shared" si="47"/>
        <v>50400</v>
      </c>
      <c r="G40" s="8">
        <f t="shared" si="47"/>
        <v>2130</v>
      </c>
      <c r="H40" s="10">
        <f t="shared" si="1"/>
        <v>0.340770791075051</v>
      </c>
      <c r="I40" s="9">
        <v>4930</v>
      </c>
      <c r="J40" s="9">
        <v>1680</v>
      </c>
      <c r="K40" s="9">
        <v>71</v>
      </c>
      <c r="L40" s="15">
        <f>VLOOKUP(B:B,[2]查询时间段分门店销售汇总!$D:$L,9,0)</f>
        <v>93298.31</v>
      </c>
      <c r="M40" s="15">
        <f>VLOOKUP(B:B,[1]门店类型!$C:$P,14,0)</f>
        <v>0</v>
      </c>
      <c r="N40" s="15">
        <f t="shared" si="2"/>
        <v>93298.31</v>
      </c>
      <c r="O40" s="15">
        <f>VLOOKUP(B:B,[1]门店类型!$C:$Q,15,0)</f>
        <v>0</v>
      </c>
      <c r="P40" s="15">
        <f>VLOOKUP(B:B,[2]查询时间段分门店销售汇总!$D:$M,10,0)</f>
        <v>29541.88</v>
      </c>
      <c r="Q40" s="15">
        <f t="shared" si="3"/>
        <v>29541.88</v>
      </c>
      <c r="R40" s="15">
        <f>VLOOKUP(B:B,[1]门店类型!$C:$O,13,0)</f>
        <v>0</v>
      </c>
      <c r="S40" s="15">
        <f>VLOOKUP(B:B,[2]查询时间段分门店销售汇总!$D:$J,7,0)</f>
        <v>1921</v>
      </c>
      <c r="T40" s="15">
        <f t="shared" si="4"/>
        <v>1921</v>
      </c>
      <c r="U40" s="15">
        <f t="shared" si="5"/>
        <v>93298.31</v>
      </c>
      <c r="V40" s="15">
        <f t="shared" si="6"/>
        <v>29541.88</v>
      </c>
      <c r="W40" s="15">
        <f t="shared" si="7"/>
        <v>1921</v>
      </c>
      <c r="X40" s="10">
        <f t="shared" si="8"/>
        <v>0.630820216362407</v>
      </c>
      <c r="Y40" s="10">
        <f t="shared" si="9"/>
        <v>0.586148412698413</v>
      </c>
    </row>
    <row r="41" s="1" customFormat="1" customHeight="1" spans="1:25">
      <c r="A41" s="5">
        <v>40</v>
      </c>
      <c r="B41" s="5">
        <v>2852</v>
      </c>
      <c r="C41" s="5" t="s">
        <v>67</v>
      </c>
      <c r="D41" s="5" t="s">
        <v>64</v>
      </c>
      <c r="E41" s="8">
        <f t="shared" ref="E41:G41" si="48">I41*30</f>
        <v>174000</v>
      </c>
      <c r="F41" s="9">
        <f t="shared" si="48"/>
        <v>56700</v>
      </c>
      <c r="G41" s="8">
        <f t="shared" si="48"/>
        <v>1800</v>
      </c>
      <c r="H41" s="10">
        <f t="shared" si="1"/>
        <v>0.325862068965517</v>
      </c>
      <c r="I41" s="9">
        <v>5800</v>
      </c>
      <c r="J41" s="9">
        <v>1890</v>
      </c>
      <c r="K41" s="9">
        <v>60</v>
      </c>
      <c r="L41" s="15">
        <f>VLOOKUP(B:B,[2]查询时间段分门店销售汇总!$D:$L,9,0)</f>
        <v>108580.45</v>
      </c>
      <c r="M41" s="15">
        <f>VLOOKUP(B:B,[1]门店类型!$C:$P,14,0)</f>
        <v>0</v>
      </c>
      <c r="N41" s="15">
        <f t="shared" si="2"/>
        <v>108580.45</v>
      </c>
      <c r="O41" s="15">
        <f>VLOOKUP(B:B,[1]门店类型!$C:$Q,15,0)</f>
        <v>0</v>
      </c>
      <c r="P41" s="15">
        <f>VLOOKUP(B:B,[2]查询时间段分门店销售汇总!$D:$M,10,0)</f>
        <v>36239.93</v>
      </c>
      <c r="Q41" s="15">
        <f t="shared" si="3"/>
        <v>36239.93</v>
      </c>
      <c r="R41" s="15">
        <f>VLOOKUP(B:B,[1]门店类型!$C:$O,13,0)</f>
        <v>0</v>
      </c>
      <c r="S41" s="15">
        <f>VLOOKUP(B:B,[2]查询时间段分门店销售汇总!$D:$J,7,0)</f>
        <v>1389</v>
      </c>
      <c r="T41" s="15">
        <f t="shared" si="4"/>
        <v>1389</v>
      </c>
      <c r="U41" s="15">
        <f t="shared" si="5"/>
        <v>108580.45</v>
      </c>
      <c r="V41" s="15">
        <f t="shared" si="6"/>
        <v>36239.93</v>
      </c>
      <c r="W41" s="15">
        <f t="shared" si="7"/>
        <v>1389</v>
      </c>
      <c r="X41" s="10">
        <f t="shared" si="8"/>
        <v>0.624025574712644</v>
      </c>
      <c r="Y41" s="10">
        <f t="shared" si="9"/>
        <v>0.639152204585538</v>
      </c>
    </row>
    <row r="42" s="1" customFormat="1" customHeight="1" spans="1:25">
      <c r="A42" s="5">
        <v>41</v>
      </c>
      <c r="B42" s="5">
        <v>2853</v>
      </c>
      <c r="C42" s="5" t="s">
        <v>68</v>
      </c>
      <c r="D42" s="5" t="s">
        <v>64</v>
      </c>
      <c r="E42" s="8">
        <f t="shared" ref="E42:G42" si="49">I42*30</f>
        <v>117300</v>
      </c>
      <c r="F42" s="9">
        <f t="shared" si="49"/>
        <v>41400</v>
      </c>
      <c r="G42" s="8">
        <f t="shared" si="49"/>
        <v>1200</v>
      </c>
      <c r="H42" s="10">
        <f t="shared" si="1"/>
        <v>0.352941176470588</v>
      </c>
      <c r="I42" s="9">
        <v>3910</v>
      </c>
      <c r="J42" s="9">
        <v>1380</v>
      </c>
      <c r="K42" s="9">
        <v>40</v>
      </c>
      <c r="L42" s="15">
        <f>VLOOKUP(B:B,[2]查询时间段分门店销售汇总!$D:$L,9,0)</f>
        <v>71678.48</v>
      </c>
      <c r="M42" s="15">
        <f>VLOOKUP(B:B,[1]门店类型!$C:$P,14,0)</f>
        <v>0</v>
      </c>
      <c r="N42" s="15">
        <f t="shared" si="2"/>
        <v>71678.48</v>
      </c>
      <c r="O42" s="15">
        <f>VLOOKUP(B:B,[1]门店类型!$C:$Q,15,0)</f>
        <v>0</v>
      </c>
      <c r="P42" s="15">
        <f>VLOOKUP(B:B,[2]查询时间段分门店销售汇总!$D:$M,10,0)</f>
        <v>24059.63</v>
      </c>
      <c r="Q42" s="15">
        <f t="shared" si="3"/>
        <v>24059.63</v>
      </c>
      <c r="R42" s="15">
        <f>VLOOKUP(B:B,[1]门店类型!$C:$O,13,0)</f>
        <v>0</v>
      </c>
      <c r="S42" s="15">
        <f>VLOOKUP(B:B,[2]查询时间段分门店销售汇总!$D:$J,7,0)</f>
        <v>970</v>
      </c>
      <c r="T42" s="15">
        <f t="shared" si="4"/>
        <v>970</v>
      </c>
      <c r="U42" s="15">
        <f t="shared" si="5"/>
        <v>71678.48</v>
      </c>
      <c r="V42" s="15">
        <f t="shared" si="6"/>
        <v>24059.63</v>
      </c>
      <c r="W42" s="15">
        <f t="shared" si="7"/>
        <v>970</v>
      </c>
      <c r="X42" s="10">
        <f t="shared" si="8"/>
        <v>0.611069735720375</v>
      </c>
      <c r="Y42" s="10">
        <f t="shared" si="9"/>
        <v>0.581150483091788</v>
      </c>
    </row>
    <row r="43" s="1" customFormat="1" customHeight="1" spans="1:25">
      <c r="A43" s="5">
        <v>42</v>
      </c>
      <c r="B43" s="5">
        <v>2854</v>
      </c>
      <c r="C43" s="5" t="s">
        <v>69</v>
      </c>
      <c r="D43" s="5" t="s">
        <v>64</v>
      </c>
      <c r="E43" s="8">
        <f t="shared" ref="E43:G43" si="50">I43*30</f>
        <v>184200</v>
      </c>
      <c r="F43" s="9">
        <f t="shared" si="50"/>
        <v>62400</v>
      </c>
      <c r="G43" s="8">
        <f t="shared" si="50"/>
        <v>1950</v>
      </c>
      <c r="H43" s="10">
        <f t="shared" si="1"/>
        <v>0.338762214983713</v>
      </c>
      <c r="I43" s="9">
        <v>6140</v>
      </c>
      <c r="J43" s="9">
        <v>2080</v>
      </c>
      <c r="K43" s="9">
        <v>65</v>
      </c>
      <c r="L43" s="15">
        <f>VLOOKUP(B:B,[2]查询时间段分门店销售汇总!$D:$L,9,0)</f>
        <v>142937.22</v>
      </c>
      <c r="M43" s="15">
        <f>VLOOKUP(B:B,[1]门店类型!$C:$P,14,0)</f>
        <v>0</v>
      </c>
      <c r="N43" s="15">
        <f t="shared" si="2"/>
        <v>142937.22</v>
      </c>
      <c r="O43" s="15">
        <f>VLOOKUP(B:B,[1]门店类型!$C:$Q,15,0)</f>
        <v>0</v>
      </c>
      <c r="P43" s="15">
        <f>VLOOKUP(B:B,[2]查询时间段分门店销售汇总!$D:$M,10,0)</f>
        <v>45485.43</v>
      </c>
      <c r="Q43" s="15">
        <f t="shared" si="3"/>
        <v>45485.43</v>
      </c>
      <c r="R43" s="15">
        <f>VLOOKUP(B:B,[1]门店类型!$C:$O,13,0)</f>
        <v>0</v>
      </c>
      <c r="S43" s="15">
        <f>VLOOKUP(B:B,[2]查询时间段分门店销售汇总!$D:$J,7,0)</f>
        <v>2120</v>
      </c>
      <c r="T43" s="15">
        <f t="shared" si="4"/>
        <v>2120</v>
      </c>
      <c r="U43" s="15">
        <f t="shared" si="5"/>
        <v>142937.22</v>
      </c>
      <c r="V43" s="15">
        <f t="shared" si="6"/>
        <v>45485.43</v>
      </c>
      <c r="W43" s="15">
        <f t="shared" si="7"/>
        <v>2120</v>
      </c>
      <c r="X43" s="10">
        <f t="shared" si="8"/>
        <v>0.775989250814332</v>
      </c>
      <c r="Y43" s="10">
        <f t="shared" si="9"/>
        <v>0.728933173076923</v>
      </c>
    </row>
    <row r="44" s="1" customFormat="1" customHeight="1" spans="1:25">
      <c r="A44" s="5">
        <v>43</v>
      </c>
      <c r="B44" s="5">
        <v>2865</v>
      </c>
      <c r="C44" s="5" t="s">
        <v>70</v>
      </c>
      <c r="D44" s="5" t="s">
        <v>64</v>
      </c>
      <c r="E44" s="8">
        <f t="shared" ref="E44:G44" si="51">I44*30</f>
        <v>166200</v>
      </c>
      <c r="F44" s="9">
        <f t="shared" si="51"/>
        <v>60000</v>
      </c>
      <c r="G44" s="8">
        <f t="shared" si="51"/>
        <v>1890</v>
      </c>
      <c r="H44" s="10">
        <f t="shared" si="1"/>
        <v>0.36101083032491</v>
      </c>
      <c r="I44" s="9">
        <v>5540</v>
      </c>
      <c r="J44" s="9">
        <v>2000</v>
      </c>
      <c r="K44" s="9">
        <v>63</v>
      </c>
      <c r="L44" s="15">
        <f>VLOOKUP(B:B,[2]查询时间段分门店销售汇总!$D:$L,9,0)</f>
        <v>100790.05</v>
      </c>
      <c r="M44" s="15">
        <f>VLOOKUP(B:B,[1]门店类型!$C:$P,14,0)</f>
        <v>0</v>
      </c>
      <c r="N44" s="15">
        <f t="shared" si="2"/>
        <v>100790.05</v>
      </c>
      <c r="O44" s="15">
        <f>VLOOKUP(B:B,[1]门店类型!$C:$Q,15,0)</f>
        <v>0</v>
      </c>
      <c r="P44" s="15">
        <f>VLOOKUP(B:B,[2]查询时间段分门店销售汇总!$D:$M,10,0)</f>
        <v>39230.32</v>
      </c>
      <c r="Q44" s="15">
        <f t="shared" si="3"/>
        <v>39230.32</v>
      </c>
      <c r="R44" s="15">
        <f>VLOOKUP(B:B,[1]门店类型!$C:$O,13,0)</f>
        <v>0</v>
      </c>
      <c r="S44" s="15">
        <f>VLOOKUP(B:B,[2]查询时间段分门店销售汇总!$D:$J,7,0)</f>
        <v>1703</v>
      </c>
      <c r="T44" s="15">
        <f t="shared" si="4"/>
        <v>1703</v>
      </c>
      <c r="U44" s="15">
        <f t="shared" si="5"/>
        <v>100790.05</v>
      </c>
      <c r="V44" s="15">
        <f t="shared" si="6"/>
        <v>39230.32</v>
      </c>
      <c r="W44" s="15">
        <f t="shared" si="7"/>
        <v>1703</v>
      </c>
      <c r="X44" s="10">
        <f t="shared" si="8"/>
        <v>0.606438327316486</v>
      </c>
      <c r="Y44" s="10">
        <f t="shared" si="9"/>
        <v>0.653838666666667</v>
      </c>
    </row>
    <row r="45" s="1" customFormat="1" customHeight="1" spans="1:25">
      <c r="A45" s="5">
        <v>44</v>
      </c>
      <c r="B45" s="5">
        <v>2873</v>
      </c>
      <c r="C45" s="5" t="s">
        <v>71</v>
      </c>
      <c r="D45" s="5" t="s">
        <v>64</v>
      </c>
      <c r="E45" s="8">
        <f t="shared" ref="E45:G45" si="52">I45*30</f>
        <v>150000</v>
      </c>
      <c r="F45" s="9">
        <f t="shared" si="52"/>
        <v>55714.2857142858</v>
      </c>
      <c r="G45" s="8">
        <f t="shared" si="52"/>
        <v>1650</v>
      </c>
      <c r="H45" s="10">
        <f t="shared" si="1"/>
        <v>0.371428571428572</v>
      </c>
      <c r="I45" s="9">
        <v>5000</v>
      </c>
      <c r="J45" s="9">
        <v>1857.14285714286</v>
      </c>
      <c r="K45" s="9">
        <v>55</v>
      </c>
      <c r="L45" s="15">
        <f>VLOOKUP(B:B,[2]查询时间段分门店销售汇总!$D:$L,9,0)</f>
        <v>103707.58</v>
      </c>
      <c r="M45" s="15">
        <f>VLOOKUP(B:B,[1]门店类型!$C:$P,14,0)</f>
        <v>0</v>
      </c>
      <c r="N45" s="15">
        <f t="shared" si="2"/>
        <v>103707.58</v>
      </c>
      <c r="O45" s="15">
        <f>VLOOKUP(B:B,[1]门店类型!$C:$Q,15,0)</f>
        <v>0</v>
      </c>
      <c r="P45" s="15">
        <f>VLOOKUP(B:B,[2]查询时间段分门店销售汇总!$D:$M,10,0)</f>
        <v>36054.03</v>
      </c>
      <c r="Q45" s="15">
        <f t="shared" si="3"/>
        <v>36054.03</v>
      </c>
      <c r="R45" s="15">
        <f>VLOOKUP(B:B,[1]门店类型!$C:$O,13,0)</f>
        <v>0</v>
      </c>
      <c r="S45" s="15">
        <f>VLOOKUP(B:B,[2]查询时间段分门店销售汇总!$D:$J,7,0)</f>
        <v>1395</v>
      </c>
      <c r="T45" s="15">
        <f t="shared" si="4"/>
        <v>1395</v>
      </c>
      <c r="U45" s="15">
        <f t="shared" si="5"/>
        <v>103707.58</v>
      </c>
      <c r="V45" s="15">
        <f t="shared" si="6"/>
        <v>36054.03</v>
      </c>
      <c r="W45" s="15">
        <f t="shared" si="7"/>
        <v>1395</v>
      </c>
      <c r="X45" s="10">
        <f t="shared" si="8"/>
        <v>0.691383866666667</v>
      </c>
      <c r="Y45" s="10">
        <f t="shared" si="9"/>
        <v>0.647123615384614</v>
      </c>
    </row>
    <row r="46" s="1" customFormat="1" customHeight="1" spans="1:25">
      <c r="A46" s="5">
        <v>45</v>
      </c>
      <c r="B46" s="5">
        <v>2874</v>
      </c>
      <c r="C46" s="5" t="s">
        <v>72</v>
      </c>
      <c r="D46" s="5" t="s">
        <v>64</v>
      </c>
      <c r="E46" s="8">
        <f t="shared" ref="E46:G46" si="53">I46*30</f>
        <v>150000</v>
      </c>
      <c r="F46" s="9">
        <f t="shared" si="53"/>
        <v>53400</v>
      </c>
      <c r="G46" s="8">
        <f t="shared" si="53"/>
        <v>1800</v>
      </c>
      <c r="H46" s="10">
        <f t="shared" si="1"/>
        <v>0.356</v>
      </c>
      <c r="I46" s="9">
        <v>5000</v>
      </c>
      <c r="J46" s="9">
        <v>1780</v>
      </c>
      <c r="K46" s="9">
        <v>60</v>
      </c>
      <c r="L46" s="15">
        <f>VLOOKUP(B:B,[2]查询时间段分门店销售汇总!$D:$L,9,0)</f>
        <v>96502.01</v>
      </c>
      <c r="M46" s="15">
        <f>VLOOKUP(B:B,[1]门店类型!$C:$P,14,0)</f>
        <v>0</v>
      </c>
      <c r="N46" s="15">
        <f t="shared" si="2"/>
        <v>96502.01</v>
      </c>
      <c r="O46" s="15">
        <f>VLOOKUP(B:B,[1]门店类型!$C:$Q,15,0)</f>
        <v>0</v>
      </c>
      <c r="P46" s="15">
        <f>VLOOKUP(B:B,[2]查询时间段分门店销售汇总!$D:$M,10,0)</f>
        <v>32693.34</v>
      </c>
      <c r="Q46" s="15">
        <f t="shared" si="3"/>
        <v>32693.34</v>
      </c>
      <c r="R46" s="15">
        <f>VLOOKUP(B:B,[1]门店类型!$C:$O,13,0)</f>
        <v>0</v>
      </c>
      <c r="S46" s="15">
        <f>VLOOKUP(B:B,[2]查询时间段分门店销售汇总!$D:$J,7,0)</f>
        <v>1468</v>
      </c>
      <c r="T46" s="15">
        <f t="shared" si="4"/>
        <v>1468</v>
      </c>
      <c r="U46" s="15">
        <f t="shared" si="5"/>
        <v>96502.01</v>
      </c>
      <c r="V46" s="15">
        <f t="shared" si="6"/>
        <v>32693.34</v>
      </c>
      <c r="W46" s="15">
        <f t="shared" si="7"/>
        <v>1468</v>
      </c>
      <c r="X46" s="10">
        <f t="shared" si="8"/>
        <v>0.643346733333333</v>
      </c>
      <c r="Y46" s="10">
        <f t="shared" si="9"/>
        <v>0.612234831460674</v>
      </c>
    </row>
    <row r="47" s="1" customFormat="1" customHeight="1" spans="1:25">
      <c r="A47" s="5">
        <v>46</v>
      </c>
      <c r="B47" s="5">
        <v>2875</v>
      </c>
      <c r="C47" s="5" t="s">
        <v>73</v>
      </c>
      <c r="D47" s="5" t="s">
        <v>64</v>
      </c>
      <c r="E47" s="8">
        <f t="shared" ref="E47:G47" si="54">I47*30</f>
        <v>275400</v>
      </c>
      <c r="F47" s="9">
        <f t="shared" si="54"/>
        <v>84000</v>
      </c>
      <c r="G47" s="8">
        <f t="shared" si="54"/>
        <v>5040</v>
      </c>
      <c r="H47" s="10">
        <f t="shared" si="1"/>
        <v>0.305010893246187</v>
      </c>
      <c r="I47" s="9">
        <v>9180</v>
      </c>
      <c r="J47" s="9">
        <v>2800</v>
      </c>
      <c r="K47" s="9">
        <v>168</v>
      </c>
      <c r="L47" s="15">
        <f>VLOOKUP(B:B,[2]查询时间段分门店销售汇总!$D:$L,9,0)</f>
        <v>212911.12</v>
      </c>
      <c r="M47" s="15">
        <f>VLOOKUP(B:B,[1]门店类型!$C:$P,14,0)</f>
        <v>0</v>
      </c>
      <c r="N47" s="15">
        <f t="shared" si="2"/>
        <v>212911.12</v>
      </c>
      <c r="O47" s="15">
        <f>VLOOKUP(B:B,[1]门店类型!$C:$Q,15,0)</f>
        <v>0</v>
      </c>
      <c r="P47" s="15">
        <f>VLOOKUP(B:B,[2]查询时间段分门店销售汇总!$D:$M,10,0)</f>
        <v>56920.29</v>
      </c>
      <c r="Q47" s="15">
        <f t="shared" si="3"/>
        <v>56920.29</v>
      </c>
      <c r="R47" s="15">
        <f>VLOOKUP(B:B,[1]门店类型!$C:$O,13,0)</f>
        <v>0</v>
      </c>
      <c r="S47" s="15">
        <f>VLOOKUP(B:B,[2]查询时间段分门店销售汇总!$D:$J,7,0)</f>
        <v>4478</v>
      </c>
      <c r="T47" s="15">
        <f t="shared" si="4"/>
        <v>4478</v>
      </c>
      <c r="U47" s="15">
        <f t="shared" si="5"/>
        <v>212911.12</v>
      </c>
      <c r="V47" s="15">
        <f t="shared" si="6"/>
        <v>56920.29</v>
      </c>
      <c r="W47" s="15">
        <f t="shared" si="7"/>
        <v>4478</v>
      </c>
      <c r="X47" s="10">
        <f t="shared" si="8"/>
        <v>0.773097748729121</v>
      </c>
      <c r="Y47" s="10">
        <f t="shared" si="9"/>
        <v>0.6776225</v>
      </c>
    </row>
    <row r="48" s="1" customFormat="1" customHeight="1" spans="1:25">
      <c r="A48" s="5">
        <v>47</v>
      </c>
      <c r="B48" s="5">
        <v>2881</v>
      </c>
      <c r="C48" s="5" t="s">
        <v>74</v>
      </c>
      <c r="D48" s="5" t="s">
        <v>64</v>
      </c>
      <c r="E48" s="8">
        <f t="shared" ref="E48:G48" si="55">I48*30</f>
        <v>390000</v>
      </c>
      <c r="F48" s="9">
        <f t="shared" si="55"/>
        <v>141761.904761905</v>
      </c>
      <c r="G48" s="8">
        <f t="shared" si="55"/>
        <v>3600</v>
      </c>
      <c r="H48" s="10">
        <f t="shared" si="1"/>
        <v>0.363492063492063</v>
      </c>
      <c r="I48" s="9">
        <v>13000</v>
      </c>
      <c r="J48" s="9">
        <v>4725.39682539682</v>
      </c>
      <c r="K48" s="9">
        <v>120</v>
      </c>
      <c r="L48" s="15">
        <f>VLOOKUP(B:B,[2]查询时间段分门店销售汇总!$D:$L,9,0)</f>
        <v>303208.74</v>
      </c>
      <c r="M48" s="15">
        <f>VLOOKUP(B:B,[1]门店类型!$C:$P,14,0)</f>
        <v>0</v>
      </c>
      <c r="N48" s="15">
        <f t="shared" si="2"/>
        <v>303208.74</v>
      </c>
      <c r="O48" s="15">
        <f>VLOOKUP(B:B,[1]门店类型!$C:$Q,15,0)</f>
        <v>0</v>
      </c>
      <c r="P48" s="15">
        <f>VLOOKUP(B:B,[2]查询时间段分门店销售汇总!$D:$M,10,0)</f>
        <v>106271.36</v>
      </c>
      <c r="Q48" s="15">
        <f t="shared" si="3"/>
        <v>106271.36</v>
      </c>
      <c r="R48" s="15">
        <f>VLOOKUP(B:B,[1]门店类型!$C:$O,13,0)</f>
        <v>0</v>
      </c>
      <c r="S48" s="15">
        <f>VLOOKUP(B:B,[2]查询时间段分门店销售汇总!$D:$J,7,0)</f>
        <v>3955</v>
      </c>
      <c r="T48" s="15">
        <f t="shared" si="4"/>
        <v>3955</v>
      </c>
      <c r="U48" s="15">
        <f t="shared" si="5"/>
        <v>303208.74</v>
      </c>
      <c r="V48" s="15">
        <f t="shared" si="6"/>
        <v>106271.36</v>
      </c>
      <c r="W48" s="15">
        <f t="shared" si="7"/>
        <v>3955</v>
      </c>
      <c r="X48" s="10">
        <f t="shared" si="8"/>
        <v>0.777458307692308</v>
      </c>
      <c r="Y48" s="10">
        <f t="shared" si="9"/>
        <v>0.749646812227075</v>
      </c>
    </row>
    <row r="49" s="1" customFormat="1" customHeight="1" spans="1:25">
      <c r="A49" s="5">
        <v>48</v>
      </c>
      <c r="B49" s="5">
        <v>2883</v>
      </c>
      <c r="C49" s="5" t="s">
        <v>75</v>
      </c>
      <c r="D49" s="5" t="s">
        <v>64</v>
      </c>
      <c r="E49" s="8">
        <f t="shared" ref="E49:G49" si="56">I49*30</f>
        <v>126900</v>
      </c>
      <c r="F49" s="9">
        <f t="shared" si="56"/>
        <v>44400</v>
      </c>
      <c r="G49" s="8">
        <f t="shared" si="56"/>
        <v>1500</v>
      </c>
      <c r="H49" s="10">
        <f t="shared" si="1"/>
        <v>0.349881796690307</v>
      </c>
      <c r="I49" s="9">
        <v>4230</v>
      </c>
      <c r="J49" s="9">
        <v>1480</v>
      </c>
      <c r="K49" s="9">
        <v>50</v>
      </c>
      <c r="L49" s="15">
        <f>VLOOKUP(B:B,[2]查询时间段分门店销售汇总!$D:$L,9,0)</f>
        <v>88356.05</v>
      </c>
      <c r="M49" s="15">
        <f>VLOOKUP(B:B,[1]门店类型!$C:$P,14,0)</f>
        <v>0</v>
      </c>
      <c r="N49" s="15">
        <f t="shared" si="2"/>
        <v>88356.05</v>
      </c>
      <c r="O49" s="15">
        <f>VLOOKUP(B:B,[1]门店类型!$C:$Q,15,0)</f>
        <v>0</v>
      </c>
      <c r="P49" s="15">
        <f>VLOOKUP(B:B,[2]查询时间段分门店销售汇总!$D:$M,10,0)</f>
        <v>32472.64</v>
      </c>
      <c r="Q49" s="15">
        <f t="shared" si="3"/>
        <v>32472.64</v>
      </c>
      <c r="R49" s="15">
        <f>VLOOKUP(B:B,[1]门店类型!$C:$O,13,0)</f>
        <v>0</v>
      </c>
      <c r="S49" s="15">
        <f>VLOOKUP(B:B,[2]查询时间段分门店销售汇总!$D:$J,7,0)</f>
        <v>1171</v>
      </c>
      <c r="T49" s="15">
        <f t="shared" si="4"/>
        <v>1171</v>
      </c>
      <c r="U49" s="15">
        <f t="shared" si="5"/>
        <v>88356.05</v>
      </c>
      <c r="V49" s="15">
        <f t="shared" si="6"/>
        <v>32472.64</v>
      </c>
      <c r="W49" s="15">
        <f t="shared" si="7"/>
        <v>1171</v>
      </c>
      <c r="X49" s="10">
        <f t="shared" si="8"/>
        <v>0.696265169424744</v>
      </c>
      <c r="Y49" s="10">
        <f t="shared" si="9"/>
        <v>0.731365765765766</v>
      </c>
    </row>
    <row r="50" s="1" customFormat="1" customHeight="1" spans="1:25">
      <c r="A50" s="5">
        <v>49</v>
      </c>
      <c r="B50" s="5">
        <v>2886</v>
      </c>
      <c r="C50" s="5" t="s">
        <v>76</v>
      </c>
      <c r="D50" s="5" t="s">
        <v>64</v>
      </c>
      <c r="E50" s="8">
        <f t="shared" ref="E50:G50" si="57">I50*30</f>
        <v>152700</v>
      </c>
      <c r="F50" s="9">
        <f t="shared" si="57"/>
        <v>56400</v>
      </c>
      <c r="G50" s="8">
        <f t="shared" si="57"/>
        <v>1680</v>
      </c>
      <c r="H50" s="10">
        <f t="shared" si="1"/>
        <v>0.369351669941061</v>
      </c>
      <c r="I50" s="9">
        <v>5090</v>
      </c>
      <c r="J50" s="9">
        <v>1880</v>
      </c>
      <c r="K50" s="9">
        <v>56</v>
      </c>
      <c r="L50" s="15">
        <f>VLOOKUP(B:B,[2]查询时间段分门店销售汇总!$D:$L,9,0)</f>
        <v>107373.85</v>
      </c>
      <c r="M50" s="15">
        <f>VLOOKUP(B:B,[1]门店类型!$C:$P,14,0)</f>
        <v>0</v>
      </c>
      <c r="N50" s="15">
        <f t="shared" si="2"/>
        <v>107373.85</v>
      </c>
      <c r="O50" s="15">
        <f>VLOOKUP(B:B,[1]门店类型!$C:$Q,15,0)</f>
        <v>0</v>
      </c>
      <c r="P50" s="15">
        <f>VLOOKUP(B:B,[2]查询时间段分门店销售汇总!$D:$M,10,0)</f>
        <v>38645.95</v>
      </c>
      <c r="Q50" s="15">
        <f t="shared" si="3"/>
        <v>38645.95</v>
      </c>
      <c r="R50" s="15">
        <f>VLOOKUP(B:B,[1]门店类型!$C:$O,13,0)</f>
        <v>0</v>
      </c>
      <c r="S50" s="15">
        <f>VLOOKUP(B:B,[2]查询时间段分门店销售汇总!$D:$J,7,0)</f>
        <v>1630</v>
      </c>
      <c r="T50" s="15">
        <f t="shared" si="4"/>
        <v>1630</v>
      </c>
      <c r="U50" s="15">
        <f t="shared" si="5"/>
        <v>107373.85</v>
      </c>
      <c r="V50" s="15">
        <f t="shared" si="6"/>
        <v>38645.95</v>
      </c>
      <c r="W50" s="15">
        <f t="shared" si="7"/>
        <v>1630</v>
      </c>
      <c r="X50" s="10">
        <f t="shared" si="8"/>
        <v>0.703168631303209</v>
      </c>
      <c r="Y50" s="10">
        <f t="shared" si="9"/>
        <v>0.685211879432624</v>
      </c>
    </row>
    <row r="51" s="1" customFormat="1" customHeight="1" spans="1:25">
      <c r="A51" s="5">
        <v>50</v>
      </c>
      <c r="B51" s="5">
        <v>2888</v>
      </c>
      <c r="C51" s="5" t="s">
        <v>77</v>
      </c>
      <c r="D51" s="5" t="s">
        <v>64</v>
      </c>
      <c r="E51" s="8">
        <f t="shared" ref="E51:G51" si="58">I51*30</f>
        <v>125400</v>
      </c>
      <c r="F51" s="9">
        <f t="shared" si="58"/>
        <v>44400</v>
      </c>
      <c r="G51" s="8">
        <f t="shared" si="58"/>
        <v>1800</v>
      </c>
      <c r="H51" s="10">
        <f t="shared" si="1"/>
        <v>0.354066985645933</v>
      </c>
      <c r="I51" s="9">
        <v>4180</v>
      </c>
      <c r="J51" s="9">
        <v>1480</v>
      </c>
      <c r="K51" s="9">
        <v>60</v>
      </c>
      <c r="L51" s="15">
        <f>VLOOKUP(B:B,[2]查询时间段分门店销售汇总!$D:$L,9,0)</f>
        <v>96710.46</v>
      </c>
      <c r="M51" s="15">
        <f>VLOOKUP(B:B,[1]门店类型!$C:$P,14,0)</f>
        <v>0</v>
      </c>
      <c r="N51" s="15">
        <f t="shared" si="2"/>
        <v>96710.46</v>
      </c>
      <c r="O51" s="15">
        <f>VLOOKUP(B:B,[1]门店类型!$C:$Q,15,0)</f>
        <v>0</v>
      </c>
      <c r="P51" s="15">
        <f>VLOOKUP(B:B,[2]查询时间段分门店销售汇总!$D:$M,10,0)</f>
        <v>35184.77</v>
      </c>
      <c r="Q51" s="15">
        <f t="shared" si="3"/>
        <v>35184.77</v>
      </c>
      <c r="R51" s="15">
        <f>VLOOKUP(B:B,[1]门店类型!$C:$O,13,0)</f>
        <v>0</v>
      </c>
      <c r="S51" s="15">
        <f>VLOOKUP(B:B,[2]查询时间段分门店销售汇总!$D:$J,7,0)</f>
        <v>1560</v>
      </c>
      <c r="T51" s="15">
        <f t="shared" si="4"/>
        <v>1560</v>
      </c>
      <c r="U51" s="15">
        <f t="shared" si="5"/>
        <v>96710.46</v>
      </c>
      <c r="V51" s="15">
        <f t="shared" si="6"/>
        <v>35184.77</v>
      </c>
      <c r="W51" s="15">
        <f t="shared" si="7"/>
        <v>1560</v>
      </c>
      <c r="X51" s="10">
        <f t="shared" si="8"/>
        <v>0.771215789473684</v>
      </c>
      <c r="Y51" s="10">
        <f t="shared" si="9"/>
        <v>0.792449774774775</v>
      </c>
    </row>
    <row r="52" s="1" customFormat="1" customHeight="1" spans="1:25">
      <c r="A52" s="5">
        <v>51</v>
      </c>
      <c r="B52" s="5">
        <v>2893</v>
      </c>
      <c r="C52" s="5" t="s">
        <v>78</v>
      </c>
      <c r="D52" s="5" t="s">
        <v>64</v>
      </c>
      <c r="E52" s="8">
        <f t="shared" ref="E52:G52" si="59">I52*30</f>
        <v>222000</v>
      </c>
      <c r="F52" s="9">
        <f t="shared" si="59"/>
        <v>54146.3414634147</v>
      </c>
      <c r="G52" s="8">
        <f t="shared" si="59"/>
        <v>4140</v>
      </c>
      <c r="H52" s="10">
        <f t="shared" si="1"/>
        <v>0.243902439024391</v>
      </c>
      <c r="I52" s="9">
        <v>7400</v>
      </c>
      <c r="J52" s="9">
        <v>1804.87804878049</v>
      </c>
      <c r="K52" s="9">
        <v>138</v>
      </c>
      <c r="L52" s="15">
        <f>VLOOKUP(B:B,[2]查询时间段分门店销售汇总!$D:$L,9,0)</f>
        <v>167750.94</v>
      </c>
      <c r="M52" s="15">
        <f>VLOOKUP(B:B,[1]门店类型!$C:$P,14,0)</f>
        <v>0</v>
      </c>
      <c r="N52" s="15">
        <f t="shared" si="2"/>
        <v>167750.94</v>
      </c>
      <c r="O52" s="15">
        <f>VLOOKUP(B:B,[1]门店类型!$C:$Q,15,0)</f>
        <v>0</v>
      </c>
      <c r="P52" s="15">
        <f>VLOOKUP(B:B,[2]查询时间段分门店销售汇总!$D:$M,10,0)</f>
        <v>45932.42</v>
      </c>
      <c r="Q52" s="15">
        <f t="shared" si="3"/>
        <v>45932.42</v>
      </c>
      <c r="R52" s="15">
        <f>VLOOKUP(B:B,[1]门店类型!$C:$O,13,0)</f>
        <v>0</v>
      </c>
      <c r="S52" s="15">
        <f>VLOOKUP(B:B,[2]查询时间段分门店销售汇总!$D:$J,7,0)</f>
        <v>3933</v>
      </c>
      <c r="T52" s="15">
        <f t="shared" si="4"/>
        <v>3933</v>
      </c>
      <c r="U52" s="15">
        <f t="shared" si="5"/>
        <v>167750.94</v>
      </c>
      <c r="V52" s="15">
        <f t="shared" si="6"/>
        <v>45932.42</v>
      </c>
      <c r="W52" s="15">
        <f t="shared" si="7"/>
        <v>3933</v>
      </c>
      <c r="X52" s="10">
        <f t="shared" si="8"/>
        <v>0.755634864864865</v>
      </c>
      <c r="Y52" s="10">
        <f t="shared" si="9"/>
        <v>0.848301450450449</v>
      </c>
    </row>
    <row r="53" s="1" customFormat="1" customHeight="1" spans="1:25">
      <c r="A53" s="5">
        <v>52</v>
      </c>
      <c r="B53" s="5">
        <v>2901</v>
      </c>
      <c r="C53" s="5" t="s">
        <v>79</v>
      </c>
      <c r="D53" s="5" t="s">
        <v>64</v>
      </c>
      <c r="E53" s="8">
        <f t="shared" ref="E53:G53" si="60">I53*30</f>
        <v>152940</v>
      </c>
      <c r="F53" s="9">
        <f t="shared" si="60"/>
        <v>56400</v>
      </c>
      <c r="G53" s="8">
        <f t="shared" si="60"/>
        <v>1800</v>
      </c>
      <c r="H53" s="10">
        <f t="shared" si="1"/>
        <v>0.368772067477442</v>
      </c>
      <c r="I53" s="9">
        <v>5098</v>
      </c>
      <c r="J53" s="9">
        <v>1880</v>
      </c>
      <c r="K53" s="9">
        <v>60</v>
      </c>
      <c r="L53" s="15">
        <f>VLOOKUP(B:B,[2]查询时间段分门店销售汇总!$D:$L,9,0)</f>
        <v>104686.72</v>
      </c>
      <c r="M53" s="15">
        <f>VLOOKUP(B:B,[1]门店类型!$C:$P,14,0)</f>
        <v>0</v>
      </c>
      <c r="N53" s="15">
        <f t="shared" si="2"/>
        <v>104686.72</v>
      </c>
      <c r="O53" s="15">
        <f>VLOOKUP(B:B,[1]门店类型!$C:$Q,15,0)</f>
        <v>0</v>
      </c>
      <c r="P53" s="15">
        <f>VLOOKUP(B:B,[2]查询时间段分门店销售汇总!$D:$M,10,0)</f>
        <v>38507.41</v>
      </c>
      <c r="Q53" s="15">
        <f t="shared" si="3"/>
        <v>38507.41</v>
      </c>
      <c r="R53" s="15">
        <f>VLOOKUP(B:B,[1]门店类型!$C:$O,13,0)</f>
        <v>0</v>
      </c>
      <c r="S53" s="15">
        <f>VLOOKUP(B:B,[2]查询时间段分门店销售汇总!$D:$J,7,0)</f>
        <v>1645</v>
      </c>
      <c r="T53" s="15">
        <f t="shared" si="4"/>
        <v>1645</v>
      </c>
      <c r="U53" s="15">
        <f t="shared" si="5"/>
        <v>104686.72</v>
      </c>
      <c r="V53" s="15">
        <f t="shared" si="6"/>
        <v>38507.41</v>
      </c>
      <c r="W53" s="15">
        <f t="shared" si="7"/>
        <v>1645</v>
      </c>
      <c r="X53" s="10">
        <f t="shared" si="8"/>
        <v>0.684495357656597</v>
      </c>
      <c r="Y53" s="10">
        <f t="shared" si="9"/>
        <v>0.682755496453901</v>
      </c>
    </row>
    <row r="54" s="1" customFormat="1" customHeight="1" spans="1:25">
      <c r="A54" s="5">
        <v>53</v>
      </c>
      <c r="B54" s="5">
        <v>2904</v>
      </c>
      <c r="C54" s="5" t="s">
        <v>80</v>
      </c>
      <c r="D54" s="5" t="s">
        <v>64</v>
      </c>
      <c r="E54" s="8">
        <f t="shared" ref="E54:G54" si="61">I54*30</f>
        <v>207000</v>
      </c>
      <c r="F54" s="9">
        <f t="shared" si="61"/>
        <v>71400</v>
      </c>
      <c r="G54" s="8">
        <f t="shared" si="61"/>
        <v>2280</v>
      </c>
      <c r="H54" s="10">
        <f t="shared" si="1"/>
        <v>0.344927536231884</v>
      </c>
      <c r="I54" s="9">
        <v>6900</v>
      </c>
      <c r="J54" s="9">
        <v>2380</v>
      </c>
      <c r="K54" s="9">
        <v>76</v>
      </c>
      <c r="L54" s="15">
        <f>VLOOKUP(B:B,[2]查询时间段分门店销售汇总!$D:$L,9,0)</f>
        <v>159064.3</v>
      </c>
      <c r="M54" s="15">
        <f>VLOOKUP(B:B,[1]门店类型!$C:$P,14,0)</f>
        <v>0</v>
      </c>
      <c r="N54" s="15">
        <f t="shared" si="2"/>
        <v>159064.3</v>
      </c>
      <c r="O54" s="15">
        <f>VLOOKUP(B:B,[1]门店类型!$C:$Q,15,0)</f>
        <v>0</v>
      </c>
      <c r="P54" s="15">
        <f>VLOOKUP(B:B,[2]查询时间段分门店销售汇总!$D:$M,10,0)</f>
        <v>52190.06</v>
      </c>
      <c r="Q54" s="15">
        <f t="shared" si="3"/>
        <v>52190.06</v>
      </c>
      <c r="R54" s="15">
        <f>VLOOKUP(B:B,[1]门店类型!$C:$O,13,0)</f>
        <v>0</v>
      </c>
      <c r="S54" s="15">
        <f>VLOOKUP(B:B,[2]查询时间段分门店销售汇总!$D:$J,7,0)</f>
        <v>2231</v>
      </c>
      <c r="T54" s="15">
        <f t="shared" si="4"/>
        <v>2231</v>
      </c>
      <c r="U54" s="15">
        <f t="shared" si="5"/>
        <v>159064.3</v>
      </c>
      <c r="V54" s="15">
        <f t="shared" si="6"/>
        <v>52190.06</v>
      </c>
      <c r="W54" s="15">
        <f t="shared" si="7"/>
        <v>2231</v>
      </c>
      <c r="X54" s="10">
        <f t="shared" si="8"/>
        <v>0.768426570048309</v>
      </c>
      <c r="Y54" s="10">
        <f t="shared" si="9"/>
        <v>0.730953221288515</v>
      </c>
    </row>
    <row r="55" s="1" customFormat="1" customHeight="1" spans="1:25">
      <c r="A55" s="5">
        <v>54</v>
      </c>
      <c r="B55" s="5">
        <v>102564</v>
      </c>
      <c r="C55" s="5" t="s">
        <v>81</v>
      </c>
      <c r="D55" s="5" t="s">
        <v>64</v>
      </c>
      <c r="E55" s="8">
        <f t="shared" ref="E55:G55" si="62">I55*30</f>
        <v>124500</v>
      </c>
      <c r="F55" s="9">
        <f t="shared" si="62"/>
        <v>46800</v>
      </c>
      <c r="G55" s="8">
        <f t="shared" si="62"/>
        <v>1350</v>
      </c>
      <c r="H55" s="10">
        <f t="shared" si="1"/>
        <v>0.375903614457831</v>
      </c>
      <c r="I55" s="9">
        <v>4150</v>
      </c>
      <c r="J55" s="9">
        <v>1560</v>
      </c>
      <c r="K55" s="9">
        <v>45</v>
      </c>
      <c r="L55" s="15">
        <f>VLOOKUP(B:B,[2]查询时间段分门店销售汇总!$D:$L,9,0)</f>
        <v>77628.2</v>
      </c>
      <c r="M55" s="15">
        <f>VLOOKUP(B:B,[1]门店类型!$C:$P,14,0)</f>
        <v>0</v>
      </c>
      <c r="N55" s="15">
        <f t="shared" si="2"/>
        <v>77628.2</v>
      </c>
      <c r="O55" s="15">
        <f>VLOOKUP(B:B,[1]门店类型!$C:$Q,15,0)</f>
        <v>0</v>
      </c>
      <c r="P55" s="15">
        <f>VLOOKUP(B:B,[2]查询时间段分门店销售汇总!$D:$M,10,0)</f>
        <v>28927</v>
      </c>
      <c r="Q55" s="15">
        <f t="shared" si="3"/>
        <v>28927</v>
      </c>
      <c r="R55" s="15">
        <f>VLOOKUP(B:B,[1]门店类型!$C:$O,13,0)</f>
        <v>0</v>
      </c>
      <c r="S55" s="15">
        <f>VLOOKUP(B:B,[2]查询时间段分门店销售汇总!$D:$J,7,0)</f>
        <v>960</v>
      </c>
      <c r="T55" s="15">
        <f t="shared" si="4"/>
        <v>960</v>
      </c>
      <c r="U55" s="15">
        <f t="shared" si="5"/>
        <v>77628.2</v>
      </c>
      <c r="V55" s="15">
        <f t="shared" si="6"/>
        <v>28927</v>
      </c>
      <c r="W55" s="15">
        <f t="shared" si="7"/>
        <v>960</v>
      </c>
      <c r="X55" s="10">
        <f t="shared" si="8"/>
        <v>0.623519678714859</v>
      </c>
      <c r="Y55" s="10">
        <f t="shared" si="9"/>
        <v>0.618098290598291</v>
      </c>
    </row>
    <row r="56" s="1" customFormat="1" customHeight="1" spans="1:25">
      <c r="A56" s="5">
        <v>55</v>
      </c>
      <c r="B56" s="5">
        <v>104533</v>
      </c>
      <c r="C56" s="5" t="s">
        <v>82</v>
      </c>
      <c r="D56" s="5" t="s">
        <v>64</v>
      </c>
      <c r="E56" s="8">
        <f t="shared" ref="E56:G56" si="63">I56*30</f>
        <v>127200</v>
      </c>
      <c r="F56" s="9">
        <f t="shared" si="63"/>
        <v>43800</v>
      </c>
      <c r="G56" s="8">
        <f t="shared" si="63"/>
        <v>1650</v>
      </c>
      <c r="H56" s="10">
        <f t="shared" si="1"/>
        <v>0.344339622641509</v>
      </c>
      <c r="I56" s="9">
        <v>4240</v>
      </c>
      <c r="J56" s="9">
        <v>1460</v>
      </c>
      <c r="K56" s="9">
        <v>55</v>
      </c>
      <c r="L56" s="15">
        <f>VLOOKUP(B:B,[2]查询时间段分门店销售汇总!$D:$L,9,0)</f>
        <v>96446.97</v>
      </c>
      <c r="M56" s="15">
        <f>VLOOKUP(B:B,[1]门店类型!$C:$P,14,0)</f>
        <v>0</v>
      </c>
      <c r="N56" s="15">
        <f t="shared" si="2"/>
        <v>96446.97</v>
      </c>
      <c r="O56" s="15">
        <f>VLOOKUP(B:B,[1]门店类型!$C:$Q,15,0)</f>
        <v>0</v>
      </c>
      <c r="P56" s="15">
        <f>VLOOKUP(B:B,[2]查询时间段分门店销售汇总!$D:$M,10,0)</f>
        <v>33912.79</v>
      </c>
      <c r="Q56" s="15">
        <f t="shared" si="3"/>
        <v>33912.79</v>
      </c>
      <c r="R56" s="15">
        <f>VLOOKUP(B:B,[1]门店类型!$C:$O,13,0)</f>
        <v>0</v>
      </c>
      <c r="S56" s="15">
        <f>VLOOKUP(B:B,[2]查询时间段分门店销售汇总!$D:$J,7,0)</f>
        <v>1549</v>
      </c>
      <c r="T56" s="15">
        <f t="shared" si="4"/>
        <v>1549</v>
      </c>
      <c r="U56" s="15">
        <f t="shared" si="5"/>
        <v>96446.97</v>
      </c>
      <c r="V56" s="15">
        <f t="shared" si="6"/>
        <v>33912.79</v>
      </c>
      <c r="W56" s="15">
        <f t="shared" si="7"/>
        <v>1549</v>
      </c>
      <c r="X56" s="10">
        <f t="shared" si="8"/>
        <v>0.758230896226415</v>
      </c>
      <c r="Y56" s="10">
        <f t="shared" si="9"/>
        <v>0.774264611872146</v>
      </c>
    </row>
    <row r="57" s="1" customFormat="1" customHeight="1" spans="1:25">
      <c r="A57" s="5">
        <v>56</v>
      </c>
      <c r="B57" s="5">
        <v>107728</v>
      </c>
      <c r="C57" s="5" t="s">
        <v>83</v>
      </c>
      <c r="D57" s="5" t="s">
        <v>64</v>
      </c>
      <c r="E57" s="8">
        <f t="shared" ref="E57:G57" si="64">I57*30</f>
        <v>153000</v>
      </c>
      <c r="F57" s="9">
        <f t="shared" si="64"/>
        <v>50400</v>
      </c>
      <c r="G57" s="8">
        <f t="shared" si="64"/>
        <v>1650</v>
      </c>
      <c r="H57" s="10">
        <f t="shared" si="1"/>
        <v>0.329411764705882</v>
      </c>
      <c r="I57" s="9">
        <v>5100</v>
      </c>
      <c r="J57" s="9">
        <v>1680</v>
      </c>
      <c r="K57" s="9">
        <v>55</v>
      </c>
      <c r="L57" s="15">
        <f>VLOOKUP(B:B,[2]查询时间段分门店销售汇总!$D:$L,9,0)</f>
        <v>112007.06</v>
      </c>
      <c r="M57" s="15">
        <f>VLOOKUP(B:B,[1]门店类型!$C:$P,14,0)</f>
        <v>0</v>
      </c>
      <c r="N57" s="15">
        <f t="shared" si="2"/>
        <v>112007.06</v>
      </c>
      <c r="O57" s="15">
        <f>VLOOKUP(B:B,[1]门店类型!$C:$Q,15,0)</f>
        <v>0</v>
      </c>
      <c r="P57" s="15">
        <f>VLOOKUP(B:B,[2]查询时间段分门店销售汇总!$D:$M,10,0)</f>
        <v>37961.62</v>
      </c>
      <c r="Q57" s="15">
        <f t="shared" si="3"/>
        <v>37961.62</v>
      </c>
      <c r="R57" s="15">
        <f>VLOOKUP(B:B,[1]门店类型!$C:$O,13,0)</f>
        <v>0</v>
      </c>
      <c r="S57" s="15">
        <f>VLOOKUP(B:B,[2]查询时间段分门店销售汇总!$D:$J,7,0)</f>
        <v>1294</v>
      </c>
      <c r="T57" s="15">
        <f t="shared" si="4"/>
        <v>1294</v>
      </c>
      <c r="U57" s="15">
        <f t="shared" si="5"/>
        <v>112007.06</v>
      </c>
      <c r="V57" s="15">
        <f t="shared" si="6"/>
        <v>37961.62</v>
      </c>
      <c r="W57" s="15">
        <f t="shared" si="7"/>
        <v>1294</v>
      </c>
      <c r="X57" s="10">
        <f t="shared" si="8"/>
        <v>0.732072287581699</v>
      </c>
      <c r="Y57" s="10">
        <f t="shared" si="9"/>
        <v>0.753206746031746</v>
      </c>
    </row>
    <row r="58" s="1" customFormat="1" customHeight="1" spans="1:25">
      <c r="A58" s="5">
        <v>57</v>
      </c>
      <c r="B58" s="5">
        <v>110378</v>
      </c>
      <c r="C58" s="5" t="s">
        <v>84</v>
      </c>
      <c r="D58" s="5" t="s">
        <v>64</v>
      </c>
      <c r="E58" s="8">
        <f t="shared" ref="E58:G58" si="65">I58*30</f>
        <v>110100</v>
      </c>
      <c r="F58" s="9">
        <f t="shared" si="65"/>
        <v>36000</v>
      </c>
      <c r="G58" s="8">
        <f t="shared" si="65"/>
        <v>1140</v>
      </c>
      <c r="H58" s="10">
        <f t="shared" si="1"/>
        <v>0.326975476839237</v>
      </c>
      <c r="I58" s="9">
        <v>3670</v>
      </c>
      <c r="J58" s="9">
        <v>1200</v>
      </c>
      <c r="K58" s="9">
        <v>38</v>
      </c>
      <c r="L58" s="15">
        <f>VLOOKUP(B:B,[2]查询时间段分门店销售汇总!$D:$L,9,0)</f>
        <v>84658.7</v>
      </c>
      <c r="M58" s="15">
        <f>VLOOKUP(B:B,[1]门店类型!$C:$P,14,0)</f>
        <v>0</v>
      </c>
      <c r="N58" s="15">
        <f t="shared" si="2"/>
        <v>84658.7</v>
      </c>
      <c r="O58" s="15">
        <f>VLOOKUP(B:B,[1]门店类型!$C:$Q,15,0)</f>
        <v>0</v>
      </c>
      <c r="P58" s="15">
        <f>VLOOKUP(B:B,[2]查询时间段分门店销售汇总!$D:$M,10,0)</f>
        <v>26707.75</v>
      </c>
      <c r="Q58" s="15">
        <f t="shared" si="3"/>
        <v>26707.75</v>
      </c>
      <c r="R58" s="15">
        <f>VLOOKUP(B:B,[1]门店类型!$C:$O,13,0)</f>
        <v>0</v>
      </c>
      <c r="S58" s="15">
        <f>VLOOKUP(B:B,[2]查询时间段分门店销售汇总!$D:$J,7,0)</f>
        <v>938</v>
      </c>
      <c r="T58" s="15">
        <f t="shared" si="4"/>
        <v>938</v>
      </c>
      <c r="U58" s="15">
        <f t="shared" si="5"/>
        <v>84658.7</v>
      </c>
      <c r="V58" s="15">
        <f t="shared" si="6"/>
        <v>26707.75</v>
      </c>
      <c r="W58" s="15">
        <f t="shared" si="7"/>
        <v>938</v>
      </c>
      <c r="X58" s="10">
        <f t="shared" si="8"/>
        <v>0.768925522252498</v>
      </c>
      <c r="Y58" s="10">
        <f t="shared" si="9"/>
        <v>0.741881944444444</v>
      </c>
    </row>
    <row r="59" s="1" customFormat="1" customHeight="1" spans="1:25">
      <c r="A59" s="5">
        <v>58</v>
      </c>
      <c r="B59" s="5">
        <v>111400</v>
      </c>
      <c r="C59" s="5" t="s">
        <v>85</v>
      </c>
      <c r="D59" s="5" t="s">
        <v>64</v>
      </c>
      <c r="E59" s="8">
        <f t="shared" ref="E59:G59" si="66">I59*30</f>
        <v>258000</v>
      </c>
      <c r="F59" s="9">
        <f t="shared" si="66"/>
        <v>81356.6243194194</v>
      </c>
      <c r="G59" s="8">
        <f t="shared" si="66"/>
        <v>2040</v>
      </c>
      <c r="H59" s="10">
        <f t="shared" si="1"/>
        <v>0.315335753176044</v>
      </c>
      <c r="I59" s="9">
        <v>8600</v>
      </c>
      <c r="J59" s="9">
        <v>2711.88747731398</v>
      </c>
      <c r="K59" s="9">
        <v>68</v>
      </c>
      <c r="L59" s="15">
        <f>VLOOKUP(B:B,[2]查询时间段分门店销售汇总!$D:$L,9,0)</f>
        <v>159693.77</v>
      </c>
      <c r="M59" s="15">
        <f>VLOOKUP(B:B,[1]门店类型!$C:$P,14,0)</f>
        <v>0</v>
      </c>
      <c r="N59" s="15">
        <f t="shared" si="2"/>
        <v>159693.77</v>
      </c>
      <c r="O59" s="15">
        <f>VLOOKUP(B:B,[1]门店类型!$C:$Q,15,0)</f>
        <v>0</v>
      </c>
      <c r="P59" s="15">
        <f>VLOOKUP(B:B,[2]查询时间段分门店销售汇总!$D:$M,10,0)</f>
        <v>44197.52</v>
      </c>
      <c r="Q59" s="15">
        <f t="shared" si="3"/>
        <v>44197.52</v>
      </c>
      <c r="R59" s="15">
        <f>VLOOKUP(B:B,[1]门店类型!$C:$O,13,0)</f>
        <v>0</v>
      </c>
      <c r="S59" s="15">
        <f>VLOOKUP(B:B,[2]查询时间段分门店销售汇总!$D:$J,7,0)</f>
        <v>1482</v>
      </c>
      <c r="T59" s="15">
        <f t="shared" si="4"/>
        <v>1482</v>
      </c>
      <c r="U59" s="15">
        <f t="shared" si="5"/>
        <v>159693.77</v>
      </c>
      <c r="V59" s="15">
        <f t="shared" si="6"/>
        <v>44197.52</v>
      </c>
      <c r="W59" s="15">
        <f t="shared" si="7"/>
        <v>1482</v>
      </c>
      <c r="X59" s="10">
        <f t="shared" si="8"/>
        <v>0.618968100775194</v>
      </c>
      <c r="Y59" s="10">
        <f t="shared" si="9"/>
        <v>0.543256561708771</v>
      </c>
    </row>
    <row r="60" s="1" customFormat="1" customHeight="1" spans="1:25">
      <c r="A60" s="5">
        <v>59</v>
      </c>
      <c r="B60" s="5">
        <v>117637</v>
      </c>
      <c r="C60" s="5" t="s">
        <v>86</v>
      </c>
      <c r="D60" s="5" t="s">
        <v>64</v>
      </c>
      <c r="E60" s="8">
        <f t="shared" ref="E60:G60" si="67">I60*30</f>
        <v>99000</v>
      </c>
      <c r="F60" s="9">
        <f t="shared" si="67"/>
        <v>37776.3157894737</v>
      </c>
      <c r="G60" s="8">
        <f t="shared" si="67"/>
        <v>1200</v>
      </c>
      <c r="H60" s="10">
        <f t="shared" si="1"/>
        <v>0.381578947368421</v>
      </c>
      <c r="I60" s="9">
        <v>3300</v>
      </c>
      <c r="J60" s="9">
        <v>1259.21052631579</v>
      </c>
      <c r="K60" s="9">
        <v>40</v>
      </c>
      <c r="L60" s="15">
        <f>VLOOKUP(B:B,[2]查询时间段分门店销售汇总!$D:$L,9,0)</f>
        <v>85953.97</v>
      </c>
      <c r="M60" s="15">
        <f>VLOOKUP(B:B,[1]门店类型!$C:$P,14,0)</f>
        <v>0</v>
      </c>
      <c r="N60" s="15">
        <f t="shared" si="2"/>
        <v>85953.97</v>
      </c>
      <c r="O60" s="15">
        <f>VLOOKUP(B:B,[1]门店类型!$C:$Q,15,0)</f>
        <v>0</v>
      </c>
      <c r="P60" s="15">
        <f>VLOOKUP(B:B,[2]查询时间段分门店销售汇总!$D:$M,10,0)</f>
        <v>26797.74</v>
      </c>
      <c r="Q60" s="15">
        <f t="shared" si="3"/>
        <v>26797.74</v>
      </c>
      <c r="R60" s="15">
        <f>VLOOKUP(B:B,[1]门店类型!$C:$O,13,0)</f>
        <v>0</v>
      </c>
      <c r="S60" s="15">
        <f>VLOOKUP(B:B,[2]查询时间段分门店销售汇总!$D:$J,7,0)</f>
        <v>1462</v>
      </c>
      <c r="T60" s="15">
        <f t="shared" si="4"/>
        <v>1462</v>
      </c>
      <c r="U60" s="15">
        <f t="shared" si="5"/>
        <v>85953.97</v>
      </c>
      <c r="V60" s="15">
        <f t="shared" si="6"/>
        <v>26797.74</v>
      </c>
      <c r="W60" s="15">
        <f t="shared" si="7"/>
        <v>1462</v>
      </c>
      <c r="X60" s="10">
        <f t="shared" si="8"/>
        <v>0.868221919191919</v>
      </c>
      <c r="Y60" s="10">
        <f t="shared" si="9"/>
        <v>0.709379393939394</v>
      </c>
    </row>
    <row r="61" s="1" customFormat="1" customHeight="1" spans="1:25">
      <c r="A61" s="5">
        <v>60</v>
      </c>
      <c r="B61" s="5">
        <v>117923</v>
      </c>
      <c r="C61" s="5" t="s">
        <v>87</v>
      </c>
      <c r="D61" s="5" t="s">
        <v>64</v>
      </c>
      <c r="E61" s="8">
        <f t="shared" ref="E61:G61" si="68">I61*30</f>
        <v>90000</v>
      </c>
      <c r="F61" s="9">
        <f t="shared" si="68"/>
        <v>34800</v>
      </c>
      <c r="G61" s="8">
        <f t="shared" si="68"/>
        <v>1200</v>
      </c>
      <c r="H61" s="10">
        <f t="shared" si="1"/>
        <v>0.386666666666667</v>
      </c>
      <c r="I61" s="9">
        <v>3000</v>
      </c>
      <c r="J61" s="9">
        <v>1160</v>
      </c>
      <c r="K61" s="9">
        <v>40</v>
      </c>
      <c r="L61" s="15">
        <f>VLOOKUP(B:B,[2]查询时间段分门店销售汇总!$D:$L,9,0)</f>
        <v>65865.42</v>
      </c>
      <c r="M61" s="15">
        <f>VLOOKUP(B:B,[1]门店类型!$C:$P,14,0)</f>
        <v>0</v>
      </c>
      <c r="N61" s="15">
        <f t="shared" si="2"/>
        <v>65865.42</v>
      </c>
      <c r="O61" s="15">
        <f>VLOOKUP(B:B,[1]门店类型!$C:$Q,15,0)</f>
        <v>0</v>
      </c>
      <c r="P61" s="15">
        <f>VLOOKUP(B:B,[2]查询时间段分门店销售汇总!$D:$M,10,0)</f>
        <v>25877.25</v>
      </c>
      <c r="Q61" s="15">
        <f t="shared" si="3"/>
        <v>25877.25</v>
      </c>
      <c r="R61" s="15">
        <f>VLOOKUP(B:B,[1]门店类型!$C:$O,13,0)</f>
        <v>0</v>
      </c>
      <c r="S61" s="15">
        <f>VLOOKUP(B:B,[2]查询时间段分门店销售汇总!$D:$J,7,0)</f>
        <v>977</v>
      </c>
      <c r="T61" s="15">
        <f t="shared" si="4"/>
        <v>977</v>
      </c>
      <c r="U61" s="15">
        <f t="shared" si="5"/>
        <v>65865.42</v>
      </c>
      <c r="V61" s="15">
        <f t="shared" si="6"/>
        <v>25877.25</v>
      </c>
      <c r="W61" s="15">
        <f t="shared" si="7"/>
        <v>977</v>
      </c>
      <c r="X61" s="10">
        <f t="shared" si="8"/>
        <v>0.731838</v>
      </c>
      <c r="Y61" s="10">
        <f t="shared" si="9"/>
        <v>0.743599137931034</v>
      </c>
    </row>
    <row r="62" s="1" customFormat="1" customHeight="1" spans="1:25">
      <c r="A62" s="5">
        <v>61</v>
      </c>
      <c r="B62" s="5">
        <v>122686</v>
      </c>
      <c r="C62" s="5" t="s">
        <v>88</v>
      </c>
      <c r="D62" s="5" t="s">
        <v>64</v>
      </c>
      <c r="E62" s="8">
        <f t="shared" ref="E62:G62" si="69">I62*30</f>
        <v>66000</v>
      </c>
      <c r="F62" s="9">
        <f t="shared" si="69"/>
        <v>21000</v>
      </c>
      <c r="G62" s="8">
        <f t="shared" si="69"/>
        <v>900</v>
      </c>
      <c r="H62" s="10">
        <f t="shared" si="1"/>
        <v>0.318181818181818</v>
      </c>
      <c r="I62" s="9">
        <v>2200</v>
      </c>
      <c r="J62" s="9">
        <v>700</v>
      </c>
      <c r="K62" s="9">
        <v>30</v>
      </c>
      <c r="L62" s="15">
        <f>VLOOKUP(B:B,[2]查询时间段分门店销售汇总!$D:$L,9,0)</f>
        <v>36626.85</v>
      </c>
      <c r="M62" s="15">
        <f>VLOOKUP(B:B,[1]门店类型!$C:$P,14,0)</f>
        <v>0</v>
      </c>
      <c r="N62" s="15">
        <f t="shared" si="2"/>
        <v>36626.85</v>
      </c>
      <c r="O62" s="15">
        <f>VLOOKUP(B:B,[1]门店类型!$C:$Q,15,0)</f>
        <v>0</v>
      </c>
      <c r="P62" s="15">
        <f>VLOOKUP(B:B,[2]查询时间段分门店销售汇总!$D:$M,10,0)</f>
        <v>13709.49</v>
      </c>
      <c r="Q62" s="15">
        <f t="shared" si="3"/>
        <v>13709.49</v>
      </c>
      <c r="R62" s="15">
        <f>VLOOKUP(B:B,[1]门店类型!$C:$O,13,0)</f>
        <v>0</v>
      </c>
      <c r="S62" s="15">
        <f>VLOOKUP(B:B,[2]查询时间段分门店销售汇总!$D:$J,7,0)</f>
        <v>586</v>
      </c>
      <c r="T62" s="15">
        <f t="shared" si="4"/>
        <v>586</v>
      </c>
      <c r="U62" s="15">
        <f t="shared" si="5"/>
        <v>36626.85</v>
      </c>
      <c r="V62" s="15">
        <f t="shared" si="6"/>
        <v>13709.49</v>
      </c>
      <c r="W62" s="15">
        <f t="shared" si="7"/>
        <v>586</v>
      </c>
      <c r="X62" s="10">
        <f t="shared" si="8"/>
        <v>0.554952272727273</v>
      </c>
      <c r="Y62" s="10">
        <f t="shared" si="9"/>
        <v>0.652832857142857</v>
      </c>
    </row>
    <row r="63" s="1" customFormat="1" customHeight="1" spans="1:25">
      <c r="A63" s="5">
        <v>62</v>
      </c>
      <c r="B63" s="5">
        <v>123007</v>
      </c>
      <c r="C63" s="5" t="s">
        <v>89</v>
      </c>
      <c r="D63" s="5" t="s">
        <v>64</v>
      </c>
      <c r="E63" s="8">
        <f t="shared" ref="E63:G63" si="70">I63*30</f>
        <v>99000</v>
      </c>
      <c r="F63" s="9">
        <f t="shared" si="70"/>
        <v>36506.25</v>
      </c>
      <c r="G63" s="8">
        <f t="shared" si="70"/>
        <v>1260</v>
      </c>
      <c r="H63" s="10">
        <f t="shared" si="1"/>
        <v>0.36875</v>
      </c>
      <c r="I63" s="9">
        <v>3300</v>
      </c>
      <c r="J63" s="9">
        <v>1216.875</v>
      </c>
      <c r="K63" s="9">
        <v>42</v>
      </c>
      <c r="L63" s="15">
        <f>VLOOKUP(B:B,[2]查询时间段分门店销售汇总!$D:$L,9,0)</f>
        <v>78365.01</v>
      </c>
      <c r="M63" s="15">
        <f>VLOOKUP(B:B,[1]门店类型!$C:$P,14,0)</f>
        <v>0</v>
      </c>
      <c r="N63" s="15">
        <f t="shared" si="2"/>
        <v>78365.01</v>
      </c>
      <c r="O63" s="15">
        <f>VLOOKUP(B:B,[1]门店类型!$C:$Q,15,0)</f>
        <v>0</v>
      </c>
      <c r="P63" s="15">
        <f>VLOOKUP(B:B,[2]查询时间段分门店销售汇总!$D:$M,10,0)</f>
        <v>27636.01</v>
      </c>
      <c r="Q63" s="15">
        <f t="shared" si="3"/>
        <v>27636.01</v>
      </c>
      <c r="R63" s="15">
        <f>VLOOKUP(B:B,[1]门店类型!$C:$O,13,0)</f>
        <v>0</v>
      </c>
      <c r="S63" s="15">
        <f>VLOOKUP(B:B,[2]查询时间段分门店销售汇总!$D:$J,7,0)</f>
        <v>1182</v>
      </c>
      <c r="T63" s="15">
        <f t="shared" si="4"/>
        <v>1182</v>
      </c>
      <c r="U63" s="15">
        <f t="shared" si="5"/>
        <v>78365.01</v>
      </c>
      <c r="V63" s="15">
        <f t="shared" si="6"/>
        <v>27636.01</v>
      </c>
      <c r="W63" s="15">
        <f t="shared" si="7"/>
        <v>1182</v>
      </c>
      <c r="X63" s="10">
        <f t="shared" si="8"/>
        <v>0.791565757575758</v>
      </c>
      <c r="Y63" s="10">
        <f t="shared" si="9"/>
        <v>0.757021331963705</v>
      </c>
    </row>
    <row r="64" s="1" customFormat="1" customHeight="1" spans="1:25">
      <c r="A64" s="5">
        <v>63</v>
      </c>
      <c r="B64" s="5">
        <v>1950</v>
      </c>
      <c r="C64" s="5" t="s">
        <v>90</v>
      </c>
      <c r="D64" s="5" t="s">
        <v>91</v>
      </c>
      <c r="E64" s="8">
        <f t="shared" ref="E64:G64" si="71">I64*30</f>
        <v>110010</v>
      </c>
      <c r="F64" s="9">
        <f t="shared" si="71"/>
        <v>38499.9999999999</v>
      </c>
      <c r="G64" s="8">
        <f t="shared" si="71"/>
        <v>1100</v>
      </c>
      <c r="H64" s="10">
        <f t="shared" si="1"/>
        <v>0.34996818471048</v>
      </c>
      <c r="I64" s="9">
        <v>3667</v>
      </c>
      <c r="J64" s="9">
        <v>1283.33333333333</v>
      </c>
      <c r="K64" s="9">
        <v>36.6666666666667</v>
      </c>
      <c r="L64" s="15">
        <f>VLOOKUP(B:B,[2]查询时间段分门店销售汇总!$D:$L,9,0)</f>
        <v>70135.28</v>
      </c>
      <c r="M64" s="15">
        <f>VLOOKUP(B:B,[1]门店类型!$C:$P,14,0)</f>
        <v>0</v>
      </c>
      <c r="N64" s="15">
        <f t="shared" si="2"/>
        <v>70135.28</v>
      </c>
      <c r="O64" s="15">
        <f>VLOOKUP(B:B,[1]门店类型!$C:$Q,15,0)</f>
        <v>0</v>
      </c>
      <c r="P64" s="15">
        <f>VLOOKUP(B:B,[2]查询时间段分门店销售汇总!$D:$M,10,0)</f>
        <v>22300.6</v>
      </c>
      <c r="Q64" s="15">
        <f t="shared" si="3"/>
        <v>22300.6</v>
      </c>
      <c r="R64" s="15">
        <f>VLOOKUP(B:B,[1]门店类型!$C:$O,13,0)</f>
        <v>0</v>
      </c>
      <c r="S64" s="15">
        <f>VLOOKUP(B:B,[2]查询时间段分门店销售汇总!$D:$J,7,0)</f>
        <v>1109</v>
      </c>
      <c r="T64" s="15">
        <f t="shared" si="4"/>
        <v>1109</v>
      </c>
      <c r="U64" s="15">
        <f t="shared" si="5"/>
        <v>70135.28</v>
      </c>
      <c r="V64" s="15">
        <f t="shared" si="6"/>
        <v>22300.6</v>
      </c>
      <c r="W64" s="15">
        <f t="shared" si="7"/>
        <v>1109</v>
      </c>
      <c r="X64" s="10">
        <f t="shared" si="8"/>
        <v>0.637535496773021</v>
      </c>
      <c r="Y64" s="10">
        <f t="shared" si="9"/>
        <v>0.579236363636365</v>
      </c>
    </row>
    <row r="65" s="1" customFormat="1" customHeight="1" spans="1:25">
      <c r="A65" s="5">
        <v>64</v>
      </c>
      <c r="B65" s="5">
        <v>2113</v>
      </c>
      <c r="C65" s="5" t="s">
        <v>92</v>
      </c>
      <c r="D65" s="5" t="s">
        <v>91</v>
      </c>
      <c r="E65" s="8">
        <f t="shared" ref="E65:G65" si="72">I65*30</f>
        <v>360181.6563</v>
      </c>
      <c r="F65" s="9">
        <f t="shared" si="72"/>
        <v>118859.946579</v>
      </c>
      <c r="G65" s="8">
        <f t="shared" si="72"/>
        <v>4440</v>
      </c>
      <c r="H65" s="10">
        <f t="shared" si="1"/>
        <v>0.33</v>
      </c>
      <c r="I65" s="9">
        <v>12006.05521</v>
      </c>
      <c r="J65" s="9">
        <v>3961.9982193</v>
      </c>
      <c r="K65" s="9">
        <v>148</v>
      </c>
      <c r="L65" s="15">
        <f>VLOOKUP(B:B,[2]查询时间段分门店销售汇总!$D:$L,9,0)</f>
        <v>347951.39</v>
      </c>
      <c r="M65" s="15">
        <f>VLOOKUP(B:B,[1]门店类型!$C:$P,14,0)</f>
        <v>20718</v>
      </c>
      <c r="N65" s="15">
        <f t="shared" si="2"/>
        <v>327233.39</v>
      </c>
      <c r="O65" s="15">
        <f>VLOOKUP(B:B,[1]门店类型!$C:$Q,15,0)</f>
        <v>-10947.06</v>
      </c>
      <c r="P65" s="15">
        <f>VLOOKUP(B:B,[2]查询时间段分门店销售汇总!$D:$M,10,0)</f>
        <v>82573.23</v>
      </c>
      <c r="Q65" s="15">
        <f t="shared" si="3"/>
        <v>93520.29</v>
      </c>
      <c r="R65" s="15">
        <f>VLOOKUP(B:B,[1]门店类型!$C:$O,13,0)</f>
        <v>94</v>
      </c>
      <c r="S65" s="15">
        <f>VLOOKUP(B:B,[2]查询时间段分门店销售汇总!$D:$J,7,0)</f>
        <v>3276</v>
      </c>
      <c r="T65" s="15">
        <f t="shared" si="4"/>
        <v>3182</v>
      </c>
      <c r="U65" s="15">
        <f t="shared" si="5"/>
        <v>327233.39</v>
      </c>
      <c r="V65" s="15">
        <f t="shared" si="6"/>
        <v>93520.29</v>
      </c>
      <c r="W65" s="15">
        <f t="shared" si="7"/>
        <v>3182</v>
      </c>
      <c r="X65" s="10">
        <f t="shared" si="8"/>
        <v>0.908523197326415</v>
      </c>
      <c r="Y65" s="10">
        <f t="shared" si="9"/>
        <v>0.786810802896011</v>
      </c>
    </row>
    <row r="66" s="1" customFormat="1" customHeight="1" spans="1:25">
      <c r="A66" s="5">
        <v>65</v>
      </c>
      <c r="B66" s="5">
        <v>2153</v>
      </c>
      <c r="C66" s="5" t="s">
        <v>93</v>
      </c>
      <c r="D66" s="5" t="s">
        <v>91</v>
      </c>
      <c r="E66" s="8">
        <f t="shared" ref="E66:G66" si="73">I66*30</f>
        <v>140000</v>
      </c>
      <c r="F66" s="9">
        <f t="shared" si="73"/>
        <v>46200</v>
      </c>
      <c r="G66" s="8">
        <f t="shared" si="73"/>
        <v>1740</v>
      </c>
      <c r="H66" s="10">
        <f t="shared" ref="H66:H129" si="74">F66/E66</f>
        <v>0.33</v>
      </c>
      <c r="I66" s="9">
        <v>4666.66666666667</v>
      </c>
      <c r="J66" s="9">
        <v>1540</v>
      </c>
      <c r="K66" s="9">
        <v>58</v>
      </c>
      <c r="L66" s="15">
        <f>VLOOKUP(B:B,[2]查询时间段分门店销售汇总!$D:$L,9,0)</f>
        <v>105677.21</v>
      </c>
      <c r="M66" s="15">
        <f>VLOOKUP(B:B,[1]门店类型!$C:$P,14,0)</f>
        <v>0</v>
      </c>
      <c r="N66" s="15">
        <f t="shared" ref="N66:N129" si="75">L66-M66</f>
        <v>105677.21</v>
      </c>
      <c r="O66" s="15">
        <f>VLOOKUP(B:B,[1]门店类型!$C:$Q,15,0)</f>
        <v>0</v>
      </c>
      <c r="P66" s="15">
        <f>VLOOKUP(B:B,[2]查询时间段分门店销售汇总!$D:$M,10,0)</f>
        <v>39994.31</v>
      </c>
      <c r="Q66" s="15">
        <f t="shared" ref="Q66:Q129" si="76">P66-O66</f>
        <v>39994.31</v>
      </c>
      <c r="R66" s="15">
        <f>VLOOKUP(B:B,[1]门店类型!$C:$O,13,0)</f>
        <v>0</v>
      </c>
      <c r="S66" s="15">
        <f>VLOOKUP(B:B,[2]查询时间段分门店销售汇总!$D:$J,7,0)</f>
        <v>1892</v>
      </c>
      <c r="T66" s="15">
        <f t="shared" ref="T66:T129" si="77">S66-R66</f>
        <v>1892</v>
      </c>
      <c r="U66" s="15">
        <f t="shared" ref="U66:U129" si="78">N66</f>
        <v>105677.21</v>
      </c>
      <c r="V66" s="15">
        <f t="shared" ref="V66:V129" si="79">Q66</f>
        <v>39994.31</v>
      </c>
      <c r="W66" s="15">
        <f t="shared" ref="W66:W129" si="80">T66</f>
        <v>1892</v>
      </c>
      <c r="X66" s="10">
        <f t="shared" ref="X66:X129" si="81">U66/E66</f>
        <v>0.754837214285714</v>
      </c>
      <c r="Y66" s="10">
        <f t="shared" ref="Y66:Y129" si="82">V66/F66</f>
        <v>0.865677705627706</v>
      </c>
    </row>
    <row r="67" s="1" customFormat="1" customHeight="1" spans="1:25">
      <c r="A67" s="5">
        <v>66</v>
      </c>
      <c r="B67" s="5">
        <v>2304</v>
      </c>
      <c r="C67" s="5" t="s">
        <v>94</v>
      </c>
      <c r="D67" s="5" t="s">
        <v>91</v>
      </c>
      <c r="E67" s="8">
        <f t="shared" ref="E67:G67" si="83">I67*30</f>
        <v>170000</v>
      </c>
      <c r="F67" s="9">
        <f t="shared" si="83"/>
        <v>56100</v>
      </c>
      <c r="G67" s="8">
        <f t="shared" si="83"/>
        <v>1650</v>
      </c>
      <c r="H67" s="10">
        <f t="shared" si="74"/>
        <v>0.33</v>
      </c>
      <c r="I67" s="9">
        <v>5666.66666666667</v>
      </c>
      <c r="J67" s="9">
        <v>1870</v>
      </c>
      <c r="K67" s="9">
        <v>55</v>
      </c>
      <c r="L67" s="15">
        <f>VLOOKUP(B:B,[2]查询时间段分门店销售汇总!$D:$L,9,0)</f>
        <v>149715.51</v>
      </c>
      <c r="M67" s="15">
        <f>VLOOKUP(B:B,[1]门店类型!$C:$P,14,0)</f>
        <v>20730</v>
      </c>
      <c r="N67" s="15">
        <f t="shared" si="75"/>
        <v>128985.51</v>
      </c>
      <c r="O67" s="15">
        <f>VLOOKUP(B:B,[1]门店类型!$C:$Q,15,0)</f>
        <v>-11323.68</v>
      </c>
      <c r="P67" s="15">
        <f>VLOOKUP(B:B,[2]查询时间段分门店销售汇总!$D:$M,10,0)</f>
        <v>31132.79</v>
      </c>
      <c r="Q67" s="15">
        <f t="shared" si="76"/>
        <v>42456.47</v>
      </c>
      <c r="R67" s="15">
        <f>VLOOKUP(B:B,[1]门店类型!$C:$O,13,0)</f>
        <v>79</v>
      </c>
      <c r="S67" s="15">
        <f>VLOOKUP(B:B,[2]查询时间段分门店销售汇总!$D:$J,7,0)</f>
        <v>1994</v>
      </c>
      <c r="T67" s="15">
        <f t="shared" si="77"/>
        <v>1915</v>
      </c>
      <c r="U67" s="15">
        <f t="shared" si="78"/>
        <v>128985.51</v>
      </c>
      <c r="V67" s="15">
        <f t="shared" si="79"/>
        <v>42456.47</v>
      </c>
      <c r="W67" s="15">
        <f t="shared" si="80"/>
        <v>1915</v>
      </c>
      <c r="X67" s="10">
        <f t="shared" si="81"/>
        <v>0.758738294117647</v>
      </c>
      <c r="Y67" s="10">
        <f t="shared" si="82"/>
        <v>0.756799821746881</v>
      </c>
    </row>
    <row r="68" s="1" customFormat="1" customHeight="1" spans="1:25">
      <c r="A68" s="5">
        <v>67</v>
      </c>
      <c r="B68" s="5">
        <v>2414</v>
      </c>
      <c r="C68" s="5" t="s">
        <v>95</v>
      </c>
      <c r="D68" s="5" t="s">
        <v>91</v>
      </c>
      <c r="E68" s="8">
        <f t="shared" ref="E68:G68" si="84">I68*30</f>
        <v>135000</v>
      </c>
      <c r="F68" s="9">
        <f t="shared" si="84"/>
        <v>44550</v>
      </c>
      <c r="G68" s="8">
        <f t="shared" si="84"/>
        <v>1855</v>
      </c>
      <c r="H68" s="10">
        <f t="shared" si="74"/>
        <v>0.33</v>
      </c>
      <c r="I68" s="9">
        <v>4500</v>
      </c>
      <c r="J68" s="9">
        <v>1485</v>
      </c>
      <c r="K68" s="9">
        <v>61.8333333333333</v>
      </c>
      <c r="L68" s="15">
        <f>VLOOKUP(B:B,[2]查询时间段分门店销售汇总!$D:$L,9,0)</f>
        <v>117520.56</v>
      </c>
      <c r="M68" s="15">
        <f>VLOOKUP(B:B,[1]门店类型!$C:$P,14,0)</f>
        <v>0</v>
      </c>
      <c r="N68" s="15">
        <f t="shared" si="75"/>
        <v>117520.56</v>
      </c>
      <c r="O68" s="15">
        <f>VLOOKUP(B:B,[1]门店类型!$C:$Q,15,0)</f>
        <v>0</v>
      </c>
      <c r="P68" s="15">
        <f>VLOOKUP(B:B,[2]查询时间段分门店销售汇总!$D:$M,10,0)</f>
        <v>40857.78</v>
      </c>
      <c r="Q68" s="15">
        <f t="shared" si="76"/>
        <v>40857.78</v>
      </c>
      <c r="R68" s="15">
        <f>VLOOKUP(B:B,[1]门店类型!$C:$O,13,0)</f>
        <v>0</v>
      </c>
      <c r="S68" s="15">
        <f>VLOOKUP(B:B,[2]查询时间段分门店销售汇总!$D:$J,7,0)</f>
        <v>1859</v>
      </c>
      <c r="T68" s="15">
        <f t="shared" si="77"/>
        <v>1859</v>
      </c>
      <c r="U68" s="15">
        <f t="shared" si="78"/>
        <v>117520.56</v>
      </c>
      <c r="V68" s="15">
        <f t="shared" si="79"/>
        <v>40857.78</v>
      </c>
      <c r="W68" s="15">
        <f t="shared" si="80"/>
        <v>1859</v>
      </c>
      <c r="X68" s="10">
        <f t="shared" si="81"/>
        <v>0.870522666666667</v>
      </c>
      <c r="Y68" s="10">
        <f t="shared" si="82"/>
        <v>0.917121885521885</v>
      </c>
    </row>
    <row r="69" s="1" customFormat="1" customHeight="1" spans="1:25">
      <c r="A69" s="5">
        <v>68</v>
      </c>
      <c r="B69" s="5">
        <v>2717</v>
      </c>
      <c r="C69" s="5" t="s">
        <v>96</v>
      </c>
      <c r="D69" s="5" t="s">
        <v>91</v>
      </c>
      <c r="E69" s="8">
        <f t="shared" ref="E69:G69" si="85">I69*30</f>
        <v>148216.033</v>
      </c>
      <c r="F69" s="9">
        <f t="shared" si="85"/>
        <v>48911.29089</v>
      </c>
      <c r="G69" s="8">
        <f t="shared" si="85"/>
        <v>2088</v>
      </c>
      <c r="H69" s="10">
        <f t="shared" si="74"/>
        <v>0.33</v>
      </c>
      <c r="I69" s="9">
        <v>4940.53443333333</v>
      </c>
      <c r="J69" s="9">
        <v>1630.376363</v>
      </c>
      <c r="K69" s="9">
        <v>69.6</v>
      </c>
      <c r="L69" s="15">
        <f>VLOOKUP(B:B,[2]查询时间段分门店销售汇总!$D:$L,9,0)</f>
        <v>116911.85</v>
      </c>
      <c r="M69" s="15">
        <f>VLOOKUP(B:B,[1]门店类型!$C:$P,14,0)</f>
        <v>516</v>
      </c>
      <c r="N69" s="15">
        <f t="shared" si="75"/>
        <v>116395.85</v>
      </c>
      <c r="O69" s="15">
        <f>VLOOKUP(B:B,[1]门店类型!$C:$Q,15,0)</f>
        <v>-284.64</v>
      </c>
      <c r="P69" s="15">
        <f>VLOOKUP(B:B,[2]查询时间段分门店销售汇总!$D:$M,10,0)</f>
        <v>43208.56</v>
      </c>
      <c r="Q69" s="15">
        <f t="shared" si="76"/>
        <v>43493.2</v>
      </c>
      <c r="R69" s="15">
        <f>VLOOKUP(B:B,[1]门店类型!$C:$O,13,0)</f>
        <v>2</v>
      </c>
      <c r="S69" s="15">
        <f>VLOOKUP(B:B,[2]查询时间段分门店销售汇总!$D:$J,7,0)</f>
        <v>1730</v>
      </c>
      <c r="T69" s="15">
        <f t="shared" si="77"/>
        <v>1728</v>
      </c>
      <c r="U69" s="15">
        <f t="shared" si="78"/>
        <v>116395.85</v>
      </c>
      <c r="V69" s="15">
        <f t="shared" si="79"/>
        <v>43493.2</v>
      </c>
      <c r="W69" s="15">
        <f t="shared" si="80"/>
        <v>1728</v>
      </c>
      <c r="X69" s="10">
        <f t="shared" si="81"/>
        <v>0.785312139611779</v>
      </c>
      <c r="Y69" s="10">
        <f t="shared" si="82"/>
        <v>0.889226172701409</v>
      </c>
    </row>
    <row r="70" s="1" customFormat="1" customHeight="1" spans="1:25">
      <c r="A70" s="5">
        <v>69</v>
      </c>
      <c r="B70" s="5">
        <v>2722</v>
      </c>
      <c r="C70" s="5" t="s">
        <v>97</v>
      </c>
      <c r="D70" s="5" t="s">
        <v>91</v>
      </c>
      <c r="E70" s="8">
        <f t="shared" ref="E70:G70" si="86">I70*30</f>
        <v>250000</v>
      </c>
      <c r="F70" s="9">
        <f t="shared" si="86"/>
        <v>77499.9999999999</v>
      </c>
      <c r="G70" s="8">
        <f t="shared" si="86"/>
        <v>2700</v>
      </c>
      <c r="H70" s="10">
        <f t="shared" si="74"/>
        <v>0.31</v>
      </c>
      <c r="I70" s="9">
        <v>8333.33333333333</v>
      </c>
      <c r="J70" s="9">
        <v>2583.33333333333</v>
      </c>
      <c r="K70" s="9">
        <v>90</v>
      </c>
      <c r="L70" s="15">
        <f>VLOOKUP(B:B,[2]查询时间段分门店销售汇总!$D:$L,9,0)</f>
        <v>128780.14</v>
      </c>
      <c r="M70" s="15">
        <f>VLOOKUP(B:B,[1]门店类型!$C:$P,14,0)</f>
        <v>510</v>
      </c>
      <c r="N70" s="15">
        <f t="shared" si="75"/>
        <v>128270.14</v>
      </c>
      <c r="O70" s="15">
        <f>VLOOKUP(B:B,[1]门店类型!$C:$Q,15,0)</f>
        <v>-254.91</v>
      </c>
      <c r="P70" s="15">
        <f>VLOOKUP(B:B,[2]查询时间段分门店销售汇总!$D:$M,10,0)</f>
        <v>42784.36</v>
      </c>
      <c r="Q70" s="15">
        <f t="shared" si="76"/>
        <v>43039.27</v>
      </c>
      <c r="R70" s="15">
        <f>VLOOKUP(B:B,[1]门店类型!$C:$O,13,0)</f>
        <v>3</v>
      </c>
      <c r="S70" s="15">
        <f>VLOOKUP(B:B,[2]查询时间段分门店销售汇总!$D:$J,7,0)</f>
        <v>1986</v>
      </c>
      <c r="T70" s="15">
        <f t="shared" si="77"/>
        <v>1983</v>
      </c>
      <c r="U70" s="15">
        <f t="shared" si="78"/>
        <v>128270.14</v>
      </c>
      <c r="V70" s="15">
        <f t="shared" si="79"/>
        <v>43039.27</v>
      </c>
      <c r="W70" s="15">
        <f t="shared" si="80"/>
        <v>1983</v>
      </c>
      <c r="X70" s="10">
        <f t="shared" si="81"/>
        <v>0.51308056</v>
      </c>
      <c r="Y70" s="10">
        <f t="shared" si="82"/>
        <v>0.555345419354839</v>
      </c>
    </row>
    <row r="71" s="1" customFormat="1" customHeight="1" spans="1:25">
      <c r="A71" s="5">
        <v>70</v>
      </c>
      <c r="B71" s="5">
        <v>2729</v>
      </c>
      <c r="C71" s="5" t="s">
        <v>98</v>
      </c>
      <c r="D71" s="5" t="s">
        <v>91</v>
      </c>
      <c r="E71" s="8">
        <f t="shared" ref="E71:G71" si="87">I71*30</f>
        <v>296694.133</v>
      </c>
      <c r="F71" s="9">
        <f t="shared" si="87"/>
        <v>97909.06389</v>
      </c>
      <c r="G71" s="8">
        <f t="shared" si="87"/>
        <v>4065.99999999999</v>
      </c>
      <c r="H71" s="10">
        <f t="shared" si="74"/>
        <v>0.33</v>
      </c>
      <c r="I71" s="9">
        <v>9889.80443333333</v>
      </c>
      <c r="J71" s="9">
        <v>3263.635463</v>
      </c>
      <c r="K71" s="9">
        <v>135.533333333333</v>
      </c>
      <c r="L71" s="15">
        <f>VLOOKUP(B:B,[2]查询时间段分门店销售汇总!$D:$L,9,0)</f>
        <v>281397.14</v>
      </c>
      <c r="M71" s="15">
        <f>VLOOKUP(B:B,[1]门店类型!$C:$P,14,0)</f>
        <v>0</v>
      </c>
      <c r="N71" s="15">
        <f t="shared" si="75"/>
        <v>281397.14</v>
      </c>
      <c r="O71" s="15">
        <f>VLOOKUP(B:B,[1]门店类型!$C:$Q,15,0)</f>
        <v>0</v>
      </c>
      <c r="P71" s="15">
        <f>VLOOKUP(B:B,[2]查询时间段分门店销售汇总!$D:$M,10,0)</f>
        <v>86003.47</v>
      </c>
      <c r="Q71" s="15">
        <f t="shared" si="76"/>
        <v>86003.47</v>
      </c>
      <c r="R71" s="15">
        <f>VLOOKUP(B:B,[1]门店类型!$C:$O,13,0)</f>
        <v>0</v>
      </c>
      <c r="S71" s="15">
        <f>VLOOKUP(B:B,[2]查询时间段分门店销售汇总!$D:$J,7,0)</f>
        <v>4178</v>
      </c>
      <c r="T71" s="15">
        <f t="shared" si="77"/>
        <v>4178</v>
      </c>
      <c r="U71" s="15">
        <f t="shared" si="78"/>
        <v>281397.14</v>
      </c>
      <c r="V71" s="15">
        <f t="shared" si="79"/>
        <v>86003.47</v>
      </c>
      <c r="W71" s="15">
        <f t="shared" si="80"/>
        <v>4178</v>
      </c>
      <c r="X71" s="10">
        <f t="shared" si="81"/>
        <v>0.948441875660548</v>
      </c>
      <c r="Y71" s="10">
        <f t="shared" si="82"/>
        <v>0.878401514456559</v>
      </c>
    </row>
    <row r="72" s="1" customFormat="1" customHeight="1" spans="1:25">
      <c r="A72" s="5">
        <v>71</v>
      </c>
      <c r="B72" s="5">
        <v>2738</v>
      </c>
      <c r="C72" s="5" t="s">
        <v>99</v>
      </c>
      <c r="D72" s="5" t="s">
        <v>91</v>
      </c>
      <c r="E72" s="8">
        <f t="shared" ref="E72:G72" si="88">I72*30</f>
        <v>651419.154399999</v>
      </c>
      <c r="F72" s="9">
        <f t="shared" si="88"/>
        <v>214968.320952</v>
      </c>
      <c r="G72" s="8">
        <f t="shared" si="88"/>
        <v>5460</v>
      </c>
      <c r="H72" s="10">
        <f t="shared" si="74"/>
        <v>0.33</v>
      </c>
      <c r="I72" s="9">
        <v>21713.9718133333</v>
      </c>
      <c r="J72" s="9">
        <v>7165.6106984</v>
      </c>
      <c r="K72" s="9">
        <v>182</v>
      </c>
      <c r="L72" s="15">
        <f>VLOOKUP(B:B,[2]查询时间段分门店销售汇总!$D:$L,9,0)</f>
        <v>497961.88</v>
      </c>
      <c r="M72" s="15">
        <f>VLOOKUP(B:B,[1]门店类型!$C:$P,14,0)</f>
        <v>0</v>
      </c>
      <c r="N72" s="15">
        <f t="shared" si="75"/>
        <v>497961.88</v>
      </c>
      <c r="O72" s="15">
        <f>VLOOKUP(B:B,[1]门店类型!$C:$Q,15,0)</f>
        <v>0</v>
      </c>
      <c r="P72" s="15">
        <f>VLOOKUP(B:B,[2]查询时间段分门店销售汇总!$D:$M,10,0)</f>
        <v>166156.26</v>
      </c>
      <c r="Q72" s="15">
        <f t="shared" si="76"/>
        <v>166156.26</v>
      </c>
      <c r="R72" s="15">
        <f>VLOOKUP(B:B,[1]门店类型!$C:$O,13,0)</f>
        <v>0</v>
      </c>
      <c r="S72" s="15">
        <f>VLOOKUP(B:B,[2]查询时间段分门店销售汇总!$D:$J,7,0)</f>
        <v>4494</v>
      </c>
      <c r="T72" s="15">
        <f t="shared" si="77"/>
        <v>4494</v>
      </c>
      <c r="U72" s="15">
        <f t="shared" si="78"/>
        <v>497961.88</v>
      </c>
      <c r="V72" s="15">
        <f t="shared" si="79"/>
        <v>166156.26</v>
      </c>
      <c r="W72" s="15">
        <f t="shared" si="80"/>
        <v>4494</v>
      </c>
      <c r="X72" s="10">
        <f t="shared" si="81"/>
        <v>0.764426217185241</v>
      </c>
      <c r="Y72" s="10">
        <f t="shared" si="82"/>
        <v>0.772933701413153</v>
      </c>
    </row>
    <row r="73" s="1" customFormat="1" customHeight="1" spans="1:25">
      <c r="A73" s="5">
        <v>72</v>
      </c>
      <c r="B73" s="5">
        <v>2741</v>
      </c>
      <c r="C73" s="5" t="s">
        <v>100</v>
      </c>
      <c r="D73" s="5" t="s">
        <v>91</v>
      </c>
      <c r="E73" s="8">
        <f t="shared" ref="E73:G73" si="89">I73*30</f>
        <v>353506.7484</v>
      </c>
      <c r="F73" s="9">
        <f t="shared" si="89"/>
        <v>123727.36194</v>
      </c>
      <c r="G73" s="8">
        <f t="shared" si="89"/>
        <v>4433.00000000001</v>
      </c>
      <c r="H73" s="10">
        <f t="shared" si="74"/>
        <v>0.35</v>
      </c>
      <c r="I73" s="9">
        <v>11783.55828</v>
      </c>
      <c r="J73" s="9">
        <v>4124.245398</v>
      </c>
      <c r="K73" s="9">
        <v>147.766666666667</v>
      </c>
      <c r="L73" s="15">
        <f>VLOOKUP(B:B,[2]查询时间段分门店销售汇总!$D:$L,9,0)</f>
        <v>247219.42</v>
      </c>
      <c r="M73" s="15">
        <f>VLOOKUP(B:B,[1]门店类型!$C:$P,14,0)</f>
        <v>0</v>
      </c>
      <c r="N73" s="15">
        <f t="shared" si="75"/>
        <v>247219.42</v>
      </c>
      <c r="O73" s="15">
        <f>VLOOKUP(B:B,[1]门店类型!$C:$Q,15,0)</f>
        <v>0</v>
      </c>
      <c r="P73" s="15">
        <f>VLOOKUP(B:B,[2]查询时间段分门店销售汇总!$D:$M,10,0)</f>
        <v>86739.16</v>
      </c>
      <c r="Q73" s="15">
        <f t="shared" si="76"/>
        <v>86739.16</v>
      </c>
      <c r="R73" s="15">
        <f>VLOOKUP(B:B,[1]门店类型!$C:$O,13,0)</f>
        <v>0</v>
      </c>
      <c r="S73" s="15">
        <f>VLOOKUP(B:B,[2]查询时间段分门店销售汇总!$D:$J,7,0)</f>
        <v>4698</v>
      </c>
      <c r="T73" s="15">
        <f t="shared" si="77"/>
        <v>4698</v>
      </c>
      <c r="U73" s="15">
        <f t="shared" si="78"/>
        <v>247219.42</v>
      </c>
      <c r="V73" s="15">
        <f t="shared" si="79"/>
        <v>86739.16</v>
      </c>
      <c r="W73" s="15">
        <f t="shared" si="80"/>
        <v>4698</v>
      </c>
      <c r="X73" s="10">
        <f t="shared" si="81"/>
        <v>0.699334372310953</v>
      </c>
      <c r="Y73" s="10">
        <f t="shared" si="82"/>
        <v>0.701050750941114</v>
      </c>
    </row>
    <row r="74" s="1" customFormat="1" customHeight="1" spans="1:25">
      <c r="A74" s="5">
        <v>73</v>
      </c>
      <c r="B74" s="5">
        <v>2751</v>
      </c>
      <c r="C74" s="5" t="s">
        <v>101</v>
      </c>
      <c r="D74" s="5" t="s">
        <v>91</v>
      </c>
      <c r="E74" s="8">
        <f t="shared" ref="E74:G74" si="90">I74*30</f>
        <v>210359.379</v>
      </c>
      <c r="F74" s="9">
        <f t="shared" si="90"/>
        <v>71522.18886</v>
      </c>
      <c r="G74" s="8">
        <f t="shared" si="90"/>
        <v>2838</v>
      </c>
      <c r="H74" s="10">
        <f t="shared" si="74"/>
        <v>0.34</v>
      </c>
      <c r="I74" s="9">
        <v>7011.9793</v>
      </c>
      <c r="J74" s="9">
        <v>2384.072962</v>
      </c>
      <c r="K74" s="9">
        <v>94.6</v>
      </c>
      <c r="L74" s="15">
        <f>VLOOKUP(B:B,[2]查询时间段分门店销售汇总!$D:$L,9,0)</f>
        <v>136054.7</v>
      </c>
      <c r="M74" s="15">
        <f>VLOOKUP(B:B,[1]门店类型!$C:$P,14,0)</f>
        <v>5700</v>
      </c>
      <c r="N74" s="15">
        <f t="shared" si="75"/>
        <v>130354.7</v>
      </c>
      <c r="O74" s="15">
        <f>VLOOKUP(B:B,[1]门店类型!$C:$Q,15,0)</f>
        <v>-2923.62</v>
      </c>
      <c r="P74" s="15">
        <f>VLOOKUP(B:B,[2]查询时间段分门店销售汇总!$D:$M,10,0)</f>
        <v>43288.4</v>
      </c>
      <c r="Q74" s="15">
        <f t="shared" si="76"/>
        <v>46212.02</v>
      </c>
      <c r="R74" s="15">
        <f>VLOOKUP(B:B,[1]门店类型!$C:$O,13,0)</f>
        <v>30</v>
      </c>
      <c r="S74" s="15">
        <f>VLOOKUP(B:B,[2]查询时间段分门店销售汇总!$D:$J,7,0)</f>
        <v>2167</v>
      </c>
      <c r="T74" s="15">
        <f t="shared" si="77"/>
        <v>2137</v>
      </c>
      <c r="U74" s="15">
        <f t="shared" si="78"/>
        <v>130354.7</v>
      </c>
      <c r="V74" s="15">
        <f t="shared" si="79"/>
        <v>46212.02</v>
      </c>
      <c r="W74" s="15">
        <f t="shared" si="80"/>
        <v>2137</v>
      </c>
      <c r="X74" s="10">
        <f t="shared" si="81"/>
        <v>0.61967619708556</v>
      </c>
      <c r="Y74" s="10">
        <f t="shared" si="82"/>
        <v>0.646121444779284</v>
      </c>
    </row>
    <row r="75" s="1" customFormat="1" customHeight="1" spans="1:25">
      <c r="A75" s="5">
        <v>74</v>
      </c>
      <c r="B75" s="5">
        <v>2755</v>
      </c>
      <c r="C75" s="5" t="s">
        <v>102</v>
      </c>
      <c r="D75" s="5" t="s">
        <v>91</v>
      </c>
      <c r="E75" s="8">
        <f t="shared" ref="E75:G75" si="91">I75*30</f>
        <v>305658.677199999</v>
      </c>
      <c r="F75" s="9">
        <f t="shared" si="91"/>
        <v>94754.1899319999</v>
      </c>
      <c r="G75" s="8">
        <f t="shared" si="91"/>
        <v>3720</v>
      </c>
      <c r="H75" s="10">
        <f t="shared" si="74"/>
        <v>0.310000000000001</v>
      </c>
      <c r="I75" s="9">
        <v>10188.6225733333</v>
      </c>
      <c r="J75" s="9">
        <v>3158.47299773333</v>
      </c>
      <c r="K75" s="9">
        <v>124</v>
      </c>
      <c r="L75" s="15">
        <f>VLOOKUP(B:B,[2]查询时间段分门店销售汇总!$D:$L,9,0)</f>
        <v>250235.83</v>
      </c>
      <c r="M75" s="15">
        <f>VLOOKUP(B:B,[1]门店类型!$C:$P,14,0)</f>
        <v>11496</v>
      </c>
      <c r="N75" s="15">
        <f t="shared" si="75"/>
        <v>238739.83</v>
      </c>
      <c r="O75" s="15">
        <f>VLOOKUP(B:B,[1]门店类型!$C:$Q,15,0)</f>
        <v>-6014.93999999999</v>
      </c>
      <c r="P75" s="15">
        <f>VLOOKUP(B:B,[2]查询时间段分门店销售汇总!$D:$M,10,0)</f>
        <v>75409.76</v>
      </c>
      <c r="Q75" s="15">
        <f t="shared" si="76"/>
        <v>81424.7</v>
      </c>
      <c r="R75" s="15">
        <f>VLOOKUP(B:B,[1]门店类型!$C:$O,13,0)</f>
        <v>62</v>
      </c>
      <c r="S75" s="15">
        <f>VLOOKUP(B:B,[2]查询时间段分门店销售汇总!$D:$J,7,0)</f>
        <v>2829</v>
      </c>
      <c r="T75" s="15">
        <f t="shared" si="77"/>
        <v>2767</v>
      </c>
      <c r="U75" s="15">
        <f t="shared" si="78"/>
        <v>238739.83</v>
      </c>
      <c r="V75" s="15">
        <f t="shared" si="79"/>
        <v>81424.7</v>
      </c>
      <c r="W75" s="15">
        <f t="shared" si="80"/>
        <v>2767</v>
      </c>
      <c r="X75" s="10">
        <f t="shared" si="81"/>
        <v>0.781066751276253</v>
      </c>
      <c r="Y75" s="10">
        <f t="shared" si="82"/>
        <v>0.859325588223953</v>
      </c>
    </row>
    <row r="76" s="1" customFormat="1" customHeight="1" spans="1:25">
      <c r="A76" s="5">
        <v>75</v>
      </c>
      <c r="B76" s="5">
        <v>2771</v>
      </c>
      <c r="C76" s="5" t="s">
        <v>103</v>
      </c>
      <c r="D76" s="5" t="s">
        <v>91</v>
      </c>
      <c r="E76" s="8">
        <f t="shared" ref="E76:G76" si="92">I76*30</f>
        <v>150000</v>
      </c>
      <c r="F76" s="9">
        <f t="shared" si="92"/>
        <v>49500</v>
      </c>
      <c r="G76" s="8">
        <f t="shared" si="92"/>
        <v>2169</v>
      </c>
      <c r="H76" s="10">
        <f t="shared" si="74"/>
        <v>0.33</v>
      </c>
      <c r="I76" s="9">
        <v>5000</v>
      </c>
      <c r="J76" s="9">
        <v>1650</v>
      </c>
      <c r="K76" s="9">
        <v>72.3</v>
      </c>
      <c r="L76" s="15">
        <f>VLOOKUP(B:B,[2]查询时间段分门店销售汇总!$D:$L,9,0)</f>
        <v>103911.92</v>
      </c>
      <c r="M76" s="15">
        <f>VLOOKUP(B:B,[1]门店类型!$C:$P,14,0)</f>
        <v>1290</v>
      </c>
      <c r="N76" s="15">
        <f t="shared" si="75"/>
        <v>102621.92</v>
      </c>
      <c r="O76" s="15">
        <f>VLOOKUP(B:B,[1]门店类型!$C:$Q,15,0)</f>
        <v>-711.6</v>
      </c>
      <c r="P76" s="15">
        <f>VLOOKUP(B:B,[2]查询时间段分门店销售汇总!$D:$M,10,0)</f>
        <v>37819.1</v>
      </c>
      <c r="Q76" s="15">
        <f t="shared" si="76"/>
        <v>38530.7</v>
      </c>
      <c r="R76" s="15">
        <f>VLOOKUP(B:B,[1]门店类型!$C:$O,13,0)</f>
        <v>7</v>
      </c>
      <c r="S76" s="15">
        <f>VLOOKUP(B:B,[2]查询时间段分门店销售汇总!$D:$J,7,0)</f>
        <v>1761</v>
      </c>
      <c r="T76" s="15">
        <f t="shared" si="77"/>
        <v>1754</v>
      </c>
      <c r="U76" s="15">
        <f t="shared" si="78"/>
        <v>102621.92</v>
      </c>
      <c r="V76" s="15">
        <f t="shared" si="79"/>
        <v>38530.7</v>
      </c>
      <c r="W76" s="15">
        <f t="shared" si="80"/>
        <v>1754</v>
      </c>
      <c r="X76" s="10">
        <f t="shared" si="81"/>
        <v>0.684146133333333</v>
      </c>
      <c r="Y76" s="10">
        <f t="shared" si="82"/>
        <v>0.77839797979798</v>
      </c>
    </row>
    <row r="77" s="1" customFormat="1" customHeight="1" spans="1:25">
      <c r="A77" s="5">
        <v>76</v>
      </c>
      <c r="B77" s="5">
        <v>2907</v>
      </c>
      <c r="C77" s="5" t="s">
        <v>104</v>
      </c>
      <c r="D77" s="5" t="s">
        <v>91</v>
      </c>
      <c r="E77" s="8">
        <f t="shared" ref="E77:G77" si="93">I77*30</f>
        <v>175605.676</v>
      </c>
      <c r="F77" s="9">
        <f t="shared" si="93"/>
        <v>57949.87308</v>
      </c>
      <c r="G77" s="8">
        <f t="shared" si="93"/>
        <v>1573</v>
      </c>
      <c r="H77" s="10">
        <f t="shared" si="74"/>
        <v>0.33</v>
      </c>
      <c r="I77" s="9">
        <v>5853.52253333333</v>
      </c>
      <c r="J77" s="9">
        <v>1931.662436</v>
      </c>
      <c r="K77" s="9">
        <v>52.4333333333333</v>
      </c>
      <c r="L77" s="15">
        <f>VLOOKUP(B:B,[2]查询时间段分门店销售汇总!$D:$L,9,0)</f>
        <v>118913.41</v>
      </c>
      <c r="M77" s="15">
        <f>VLOOKUP(B:B,[1]门店类型!$C:$P,14,0)</f>
        <v>0</v>
      </c>
      <c r="N77" s="15">
        <f t="shared" si="75"/>
        <v>118913.41</v>
      </c>
      <c r="O77" s="15">
        <f>VLOOKUP(B:B,[1]门店类型!$C:$Q,15,0)</f>
        <v>0</v>
      </c>
      <c r="P77" s="15">
        <f>VLOOKUP(B:B,[2]查询时间段分门店销售汇总!$D:$M,10,0)</f>
        <v>41711.17</v>
      </c>
      <c r="Q77" s="15">
        <f t="shared" si="76"/>
        <v>41711.17</v>
      </c>
      <c r="R77" s="15">
        <f>VLOOKUP(B:B,[1]门店类型!$C:$O,13,0)</f>
        <v>0</v>
      </c>
      <c r="S77" s="15">
        <f>VLOOKUP(B:B,[2]查询时间段分门店销售汇总!$D:$J,7,0)</f>
        <v>1390</v>
      </c>
      <c r="T77" s="15">
        <f t="shared" si="77"/>
        <v>1390</v>
      </c>
      <c r="U77" s="15">
        <f t="shared" si="78"/>
        <v>118913.41</v>
      </c>
      <c r="V77" s="15">
        <f t="shared" si="79"/>
        <v>41711.17</v>
      </c>
      <c r="W77" s="15">
        <f t="shared" si="80"/>
        <v>1390</v>
      </c>
      <c r="X77" s="10">
        <f t="shared" si="81"/>
        <v>0.677161540040426</v>
      </c>
      <c r="Y77" s="10">
        <f t="shared" si="82"/>
        <v>0.719780178679901</v>
      </c>
    </row>
    <row r="78" s="1" customFormat="1" customHeight="1" spans="1:25">
      <c r="A78" s="5">
        <v>77</v>
      </c>
      <c r="B78" s="5">
        <v>101453</v>
      </c>
      <c r="C78" s="5" t="s">
        <v>105</v>
      </c>
      <c r="D78" s="5" t="s">
        <v>91</v>
      </c>
      <c r="E78" s="8">
        <f t="shared" ref="E78:G78" si="94">I78*30</f>
        <v>180236.828</v>
      </c>
      <c r="F78" s="9">
        <f t="shared" si="94"/>
        <v>59478.15324</v>
      </c>
      <c r="G78" s="8">
        <f t="shared" si="94"/>
        <v>2361</v>
      </c>
      <c r="H78" s="10">
        <f t="shared" si="74"/>
        <v>0.33</v>
      </c>
      <c r="I78" s="9">
        <v>6007.89426666667</v>
      </c>
      <c r="J78" s="9">
        <v>1982.605108</v>
      </c>
      <c r="K78" s="9">
        <v>78.7</v>
      </c>
      <c r="L78" s="15">
        <f>VLOOKUP(B:B,[2]查询时间段分门店销售汇总!$D:$L,9,0)</f>
        <v>138355.38</v>
      </c>
      <c r="M78" s="15">
        <f>VLOOKUP(B:B,[1]门店类型!$C:$P,14,0)</f>
        <v>4500</v>
      </c>
      <c r="N78" s="15">
        <f t="shared" si="75"/>
        <v>133855.38</v>
      </c>
      <c r="O78" s="15">
        <f>VLOOKUP(B:B,[1]门店类型!$C:$Q,15,0)</f>
        <v>-2328.57</v>
      </c>
      <c r="P78" s="15">
        <f>VLOOKUP(B:B,[2]查询时间段分门店销售汇总!$D:$M,10,0)</f>
        <v>45026.71</v>
      </c>
      <c r="Q78" s="15">
        <f t="shared" si="76"/>
        <v>47355.28</v>
      </c>
      <c r="R78" s="15">
        <f>VLOOKUP(B:B,[1]门店类型!$C:$O,13,0)</f>
        <v>22</v>
      </c>
      <c r="S78" s="15">
        <f>VLOOKUP(B:B,[2]查询时间段分门店销售汇总!$D:$J,7,0)</f>
        <v>2129</v>
      </c>
      <c r="T78" s="15">
        <f t="shared" si="77"/>
        <v>2107</v>
      </c>
      <c r="U78" s="15">
        <f t="shared" si="78"/>
        <v>133855.38</v>
      </c>
      <c r="V78" s="15">
        <f t="shared" si="79"/>
        <v>47355.28</v>
      </c>
      <c r="W78" s="15">
        <f t="shared" si="80"/>
        <v>2107</v>
      </c>
      <c r="X78" s="10">
        <f t="shared" si="81"/>
        <v>0.742663868895873</v>
      </c>
      <c r="Y78" s="10">
        <f t="shared" si="82"/>
        <v>0.796179393951876</v>
      </c>
    </row>
    <row r="79" s="1" customFormat="1" customHeight="1" spans="1:25">
      <c r="A79" s="5">
        <v>78</v>
      </c>
      <c r="B79" s="5">
        <v>103639</v>
      </c>
      <c r="C79" s="5" t="s">
        <v>106</v>
      </c>
      <c r="D79" s="5" t="s">
        <v>91</v>
      </c>
      <c r="E79" s="8">
        <f t="shared" ref="E79:G79" si="95">I79*30</f>
        <v>191726.271</v>
      </c>
      <c r="F79" s="9">
        <f t="shared" si="95"/>
        <v>63269.66943</v>
      </c>
      <c r="G79" s="8">
        <f t="shared" si="95"/>
        <v>3087</v>
      </c>
      <c r="H79" s="10">
        <f t="shared" si="74"/>
        <v>0.33</v>
      </c>
      <c r="I79" s="9">
        <v>6390.8757</v>
      </c>
      <c r="J79" s="9">
        <v>2108.988981</v>
      </c>
      <c r="K79" s="9">
        <v>102.9</v>
      </c>
      <c r="L79" s="15">
        <f>VLOOKUP(B:B,[2]查询时间段分门店销售汇总!$D:$L,9,0)</f>
        <v>155671.29</v>
      </c>
      <c r="M79" s="15">
        <f>VLOOKUP(B:B,[1]门店类型!$C:$P,14,0)</f>
        <v>0</v>
      </c>
      <c r="N79" s="15">
        <f t="shared" si="75"/>
        <v>155671.29</v>
      </c>
      <c r="O79" s="15">
        <f>VLOOKUP(B:B,[1]门店类型!$C:$Q,15,0)</f>
        <v>0</v>
      </c>
      <c r="P79" s="15">
        <f>VLOOKUP(B:B,[2]查询时间段分门店销售汇总!$D:$M,10,0)</f>
        <v>52800.91</v>
      </c>
      <c r="Q79" s="15">
        <f t="shared" si="76"/>
        <v>52800.91</v>
      </c>
      <c r="R79" s="15">
        <f>VLOOKUP(B:B,[1]门店类型!$C:$O,13,0)</f>
        <v>0</v>
      </c>
      <c r="S79" s="15">
        <f>VLOOKUP(B:B,[2]查询时间段分门店销售汇总!$D:$J,7,0)</f>
        <v>2306</v>
      </c>
      <c r="T79" s="15">
        <f t="shared" si="77"/>
        <v>2306</v>
      </c>
      <c r="U79" s="15">
        <f t="shared" si="78"/>
        <v>155671.29</v>
      </c>
      <c r="V79" s="15">
        <f t="shared" si="79"/>
        <v>52800.91</v>
      </c>
      <c r="W79" s="15">
        <f t="shared" si="80"/>
        <v>2306</v>
      </c>
      <c r="X79" s="10">
        <f t="shared" si="81"/>
        <v>0.811945536665656</v>
      </c>
      <c r="Y79" s="10">
        <f t="shared" si="82"/>
        <v>0.834537472309977</v>
      </c>
    </row>
    <row r="80" s="1" customFormat="1" customHeight="1" spans="1:25">
      <c r="A80" s="5">
        <v>79</v>
      </c>
      <c r="B80" s="5">
        <v>104429</v>
      </c>
      <c r="C80" s="5" t="s">
        <v>107</v>
      </c>
      <c r="D80" s="5" t="s">
        <v>91</v>
      </c>
      <c r="E80" s="8">
        <f t="shared" ref="E80:G80" si="96">I80*30</f>
        <v>115000</v>
      </c>
      <c r="F80" s="9">
        <f t="shared" si="96"/>
        <v>37950</v>
      </c>
      <c r="G80" s="8">
        <f t="shared" si="96"/>
        <v>1539</v>
      </c>
      <c r="H80" s="10">
        <f t="shared" si="74"/>
        <v>0.33</v>
      </c>
      <c r="I80" s="9">
        <v>3833.33333333333</v>
      </c>
      <c r="J80" s="9">
        <v>1265</v>
      </c>
      <c r="K80" s="9">
        <v>51.3</v>
      </c>
      <c r="L80" s="15">
        <f>VLOOKUP(B:B,[2]查询时间段分门店销售汇总!$D:$L,9,0)</f>
        <v>85501.56</v>
      </c>
      <c r="M80" s="15">
        <f>VLOOKUP(B:B,[1]门店类型!$C:$P,14,0)</f>
        <v>0</v>
      </c>
      <c r="N80" s="15">
        <f t="shared" si="75"/>
        <v>85501.56</v>
      </c>
      <c r="O80" s="15">
        <f>VLOOKUP(B:B,[1]门店类型!$C:$Q,15,0)</f>
        <v>0</v>
      </c>
      <c r="P80" s="15">
        <f>VLOOKUP(B:B,[2]查询时间段分门店销售汇总!$D:$M,10,0)</f>
        <v>26807.58</v>
      </c>
      <c r="Q80" s="15">
        <f t="shared" si="76"/>
        <v>26807.58</v>
      </c>
      <c r="R80" s="15">
        <f>VLOOKUP(B:B,[1]门店类型!$C:$O,13,0)</f>
        <v>0</v>
      </c>
      <c r="S80" s="15">
        <f>VLOOKUP(B:B,[2]查询时间段分门店销售汇总!$D:$J,7,0)</f>
        <v>1349</v>
      </c>
      <c r="T80" s="15">
        <f t="shared" si="77"/>
        <v>1349</v>
      </c>
      <c r="U80" s="15">
        <f t="shared" si="78"/>
        <v>85501.56</v>
      </c>
      <c r="V80" s="15">
        <f t="shared" si="79"/>
        <v>26807.58</v>
      </c>
      <c r="W80" s="15">
        <f t="shared" si="80"/>
        <v>1349</v>
      </c>
      <c r="X80" s="10">
        <f t="shared" si="81"/>
        <v>0.743491826086957</v>
      </c>
      <c r="Y80" s="10">
        <f t="shared" si="82"/>
        <v>0.70639209486166</v>
      </c>
    </row>
    <row r="81" s="1" customFormat="1" customHeight="1" spans="1:25">
      <c r="A81" s="5">
        <v>80</v>
      </c>
      <c r="B81" s="5">
        <v>104430</v>
      </c>
      <c r="C81" s="5" t="s">
        <v>108</v>
      </c>
      <c r="D81" s="5" t="s">
        <v>91</v>
      </c>
      <c r="E81" s="8">
        <f t="shared" ref="E81:G81" si="97">I81*30</f>
        <v>115000</v>
      </c>
      <c r="F81" s="9">
        <f t="shared" si="97"/>
        <v>37950</v>
      </c>
      <c r="G81" s="8">
        <f t="shared" si="97"/>
        <v>1247</v>
      </c>
      <c r="H81" s="10">
        <f t="shared" si="74"/>
        <v>0.33</v>
      </c>
      <c r="I81" s="9">
        <v>3833.33333333333</v>
      </c>
      <c r="J81" s="9">
        <v>1265</v>
      </c>
      <c r="K81" s="9">
        <v>41.5666666666667</v>
      </c>
      <c r="L81" s="15">
        <f>VLOOKUP(B:B,[2]查询时间段分门店销售汇总!$D:$L,9,0)</f>
        <v>77426</v>
      </c>
      <c r="M81" s="15">
        <f>VLOOKUP(B:B,[1]门店类型!$C:$P,14,0)</f>
        <v>16866</v>
      </c>
      <c r="N81" s="15">
        <f t="shared" si="75"/>
        <v>60560</v>
      </c>
      <c r="O81" s="15">
        <f>VLOOKUP(B:B,[1]门店类型!$C:$Q,15,0)</f>
        <v>-9086.04</v>
      </c>
      <c r="P81" s="15">
        <f>VLOOKUP(B:B,[2]查询时间段分门店销售汇总!$D:$M,10,0)</f>
        <v>13591.51</v>
      </c>
      <c r="Q81" s="15">
        <f t="shared" si="76"/>
        <v>22677.55</v>
      </c>
      <c r="R81" s="15">
        <f>VLOOKUP(B:B,[1]门店类型!$C:$O,13,0)</f>
        <v>78</v>
      </c>
      <c r="S81" s="15">
        <f>VLOOKUP(B:B,[2]查询时间段分门店销售汇总!$D:$J,7,0)</f>
        <v>1331</v>
      </c>
      <c r="T81" s="15">
        <f t="shared" si="77"/>
        <v>1253</v>
      </c>
      <c r="U81" s="15">
        <f t="shared" si="78"/>
        <v>60560</v>
      </c>
      <c r="V81" s="15">
        <f t="shared" si="79"/>
        <v>22677.55</v>
      </c>
      <c r="W81" s="15">
        <f t="shared" si="80"/>
        <v>1253</v>
      </c>
      <c r="X81" s="10">
        <f t="shared" si="81"/>
        <v>0.526608695652174</v>
      </c>
      <c r="Y81" s="10">
        <f t="shared" si="82"/>
        <v>0.597563899868248</v>
      </c>
    </row>
    <row r="82" s="1" customFormat="1" customHeight="1" spans="1:25">
      <c r="A82" s="5">
        <v>81</v>
      </c>
      <c r="B82" s="5">
        <v>105751</v>
      </c>
      <c r="C82" s="5" t="s">
        <v>109</v>
      </c>
      <c r="D82" s="5" t="s">
        <v>91</v>
      </c>
      <c r="E82" s="8">
        <f t="shared" ref="E82:G82" si="98">I82*30</f>
        <v>165136.1983</v>
      </c>
      <c r="F82" s="9">
        <f t="shared" si="98"/>
        <v>52843.5834560001</v>
      </c>
      <c r="G82" s="8">
        <f t="shared" si="98"/>
        <v>2260</v>
      </c>
      <c r="H82" s="10">
        <f t="shared" si="74"/>
        <v>0.320000000000001</v>
      </c>
      <c r="I82" s="9">
        <v>5504.53994333333</v>
      </c>
      <c r="J82" s="9">
        <v>1761.45278186667</v>
      </c>
      <c r="K82" s="9">
        <v>75.3333333333333</v>
      </c>
      <c r="L82" s="15">
        <f>VLOOKUP(B:B,[2]查询时间段分门店销售汇总!$D:$L,9,0)</f>
        <v>119160.53</v>
      </c>
      <c r="M82" s="15">
        <f>VLOOKUP(B:B,[1]门店类型!$C:$P,14,0)</f>
        <v>14514</v>
      </c>
      <c r="N82" s="15">
        <f t="shared" si="75"/>
        <v>104646.53</v>
      </c>
      <c r="O82" s="15">
        <f>VLOOKUP(B:B,[1]门店类型!$C:$Q,15,0)</f>
        <v>-7804.37999999999</v>
      </c>
      <c r="P82" s="15">
        <f>VLOOKUP(B:B,[2]查询时间段分门店销售汇总!$D:$M,10,0)</f>
        <v>27607.36</v>
      </c>
      <c r="Q82" s="15">
        <f t="shared" si="76"/>
        <v>35411.74</v>
      </c>
      <c r="R82" s="15">
        <f>VLOOKUP(B:B,[1]门店类型!$C:$O,13,0)</f>
        <v>62</v>
      </c>
      <c r="S82" s="15">
        <f>VLOOKUP(B:B,[2]查询时间段分门店销售汇总!$D:$J,7,0)</f>
        <v>1842</v>
      </c>
      <c r="T82" s="15">
        <f t="shared" si="77"/>
        <v>1780</v>
      </c>
      <c r="U82" s="15">
        <f t="shared" si="78"/>
        <v>104646.53</v>
      </c>
      <c r="V82" s="15">
        <f t="shared" si="79"/>
        <v>35411.74</v>
      </c>
      <c r="W82" s="15">
        <f t="shared" si="80"/>
        <v>1780</v>
      </c>
      <c r="X82" s="10">
        <f t="shared" si="81"/>
        <v>0.633698311316884</v>
      </c>
      <c r="Y82" s="10">
        <f t="shared" si="82"/>
        <v>0.67012374415307</v>
      </c>
    </row>
    <row r="83" s="1" customFormat="1" customHeight="1" spans="1:25">
      <c r="A83" s="5">
        <v>82</v>
      </c>
      <c r="B83" s="5">
        <v>106399</v>
      </c>
      <c r="C83" s="5" t="s">
        <v>110</v>
      </c>
      <c r="D83" s="5" t="s">
        <v>91</v>
      </c>
      <c r="E83" s="8">
        <f t="shared" ref="E83:G83" si="99">I83*30</f>
        <v>219510.7855</v>
      </c>
      <c r="F83" s="9">
        <f t="shared" si="99"/>
        <v>72438.559215</v>
      </c>
      <c r="G83" s="8">
        <f t="shared" si="99"/>
        <v>2956</v>
      </c>
      <c r="H83" s="10">
        <f t="shared" si="74"/>
        <v>0.33</v>
      </c>
      <c r="I83" s="9">
        <v>7317.02618333333</v>
      </c>
      <c r="J83" s="9">
        <v>2414.6186405</v>
      </c>
      <c r="K83" s="9">
        <v>98.5333333333333</v>
      </c>
      <c r="L83" s="15">
        <f>VLOOKUP(B:B,[2]查询时间段分门店销售汇总!$D:$L,9,0)</f>
        <v>219261.77</v>
      </c>
      <c r="M83" s="15">
        <f>VLOOKUP(B:B,[1]门店类型!$C:$P,14,0)</f>
        <v>8796</v>
      </c>
      <c r="N83" s="15">
        <f t="shared" si="75"/>
        <v>210465.77</v>
      </c>
      <c r="O83" s="15">
        <f>VLOOKUP(B:B,[1]门店类型!$C:$Q,15,0)</f>
        <v>-4794.63</v>
      </c>
      <c r="P83" s="15">
        <f>VLOOKUP(B:B,[2]查询时间段分门店销售汇总!$D:$M,10,0)</f>
        <v>70166.43</v>
      </c>
      <c r="Q83" s="15">
        <f t="shared" si="76"/>
        <v>74961.06</v>
      </c>
      <c r="R83" s="15">
        <f>VLOOKUP(B:B,[1]门店类型!$C:$O,13,0)</f>
        <v>36</v>
      </c>
      <c r="S83" s="15">
        <f>VLOOKUP(B:B,[2]查询时间段分门店销售汇总!$D:$J,7,0)</f>
        <v>2308</v>
      </c>
      <c r="T83" s="15">
        <f t="shared" si="77"/>
        <v>2272</v>
      </c>
      <c r="U83" s="15">
        <f t="shared" si="78"/>
        <v>210465.77</v>
      </c>
      <c r="V83" s="15">
        <f t="shared" si="79"/>
        <v>74961.06</v>
      </c>
      <c r="W83" s="15">
        <f t="shared" si="80"/>
        <v>2272</v>
      </c>
      <c r="X83" s="10">
        <f t="shared" si="81"/>
        <v>0.958794664784251</v>
      </c>
      <c r="Y83" s="10">
        <f t="shared" si="82"/>
        <v>1.03482262502645</v>
      </c>
    </row>
    <row r="84" s="1" customFormat="1" customHeight="1" spans="1:25">
      <c r="A84" s="5">
        <v>83</v>
      </c>
      <c r="B84" s="5">
        <v>106568</v>
      </c>
      <c r="C84" s="5" t="s">
        <v>111</v>
      </c>
      <c r="D84" s="5" t="s">
        <v>91</v>
      </c>
      <c r="E84" s="8">
        <f t="shared" ref="E84:G84" si="100">I84*30</f>
        <v>95000.0000000001</v>
      </c>
      <c r="F84" s="9">
        <f t="shared" si="100"/>
        <v>33249.9999999999</v>
      </c>
      <c r="G84" s="8">
        <f t="shared" si="100"/>
        <v>1318</v>
      </c>
      <c r="H84" s="10">
        <f t="shared" si="74"/>
        <v>0.349999999999999</v>
      </c>
      <c r="I84" s="9">
        <v>3166.66666666667</v>
      </c>
      <c r="J84" s="9">
        <v>1108.33333333333</v>
      </c>
      <c r="K84" s="9">
        <v>43.9333333333333</v>
      </c>
      <c r="L84" s="15">
        <f>VLOOKUP(B:B,[2]查询时间段分门店销售汇总!$D:$L,9,0)</f>
        <v>59209.13</v>
      </c>
      <c r="M84" s="15">
        <f>VLOOKUP(B:B,[1]门店类型!$C:$P,14,0)</f>
        <v>4902</v>
      </c>
      <c r="N84" s="15">
        <f t="shared" si="75"/>
        <v>54307.13</v>
      </c>
      <c r="O84" s="15">
        <f>VLOOKUP(B:B,[1]门店类型!$C:$Q,15,0)</f>
        <v>-2704.08</v>
      </c>
      <c r="P84" s="15">
        <f>VLOOKUP(B:B,[2]查询时间段分门店销售汇总!$D:$M,10,0)</f>
        <v>20975.46</v>
      </c>
      <c r="Q84" s="15">
        <f t="shared" si="76"/>
        <v>23679.54</v>
      </c>
      <c r="R84" s="15">
        <f>VLOOKUP(B:B,[1]门店类型!$C:$O,13,0)</f>
        <v>19</v>
      </c>
      <c r="S84" s="15">
        <f>VLOOKUP(B:B,[2]查询时间段分门店销售汇总!$D:$J,7,0)</f>
        <v>1295</v>
      </c>
      <c r="T84" s="15">
        <f t="shared" si="77"/>
        <v>1276</v>
      </c>
      <c r="U84" s="15">
        <f t="shared" si="78"/>
        <v>54307.13</v>
      </c>
      <c r="V84" s="15">
        <f t="shared" si="79"/>
        <v>23679.54</v>
      </c>
      <c r="W84" s="15">
        <f t="shared" si="80"/>
        <v>1276</v>
      </c>
      <c r="X84" s="10">
        <f t="shared" si="81"/>
        <v>0.571653999999999</v>
      </c>
      <c r="Y84" s="10">
        <f t="shared" si="82"/>
        <v>0.712166616541355</v>
      </c>
    </row>
    <row r="85" s="1" customFormat="1" customHeight="1" spans="1:25">
      <c r="A85" s="5">
        <v>84</v>
      </c>
      <c r="B85" s="5">
        <v>113025</v>
      </c>
      <c r="C85" s="5" t="s">
        <v>112</v>
      </c>
      <c r="D85" s="5" t="s">
        <v>91</v>
      </c>
      <c r="E85" s="8">
        <f t="shared" ref="E85:G85" si="101">I85*30</f>
        <v>138989.356</v>
      </c>
      <c r="F85" s="9">
        <f t="shared" si="101"/>
        <v>45866.48748</v>
      </c>
      <c r="G85" s="8">
        <f t="shared" si="101"/>
        <v>1813</v>
      </c>
      <c r="H85" s="10">
        <f t="shared" si="74"/>
        <v>0.33</v>
      </c>
      <c r="I85" s="9">
        <v>4632.97853333333</v>
      </c>
      <c r="J85" s="9">
        <v>1528.882916</v>
      </c>
      <c r="K85" s="9">
        <v>60.4333333333333</v>
      </c>
      <c r="L85" s="15">
        <f>VLOOKUP(B:B,[2]查询时间段分门店销售汇总!$D:$L,9,0)</f>
        <v>106157.67</v>
      </c>
      <c r="M85" s="15">
        <f>VLOOKUP(B:B,[1]门店类型!$C:$P,14,0)</f>
        <v>0</v>
      </c>
      <c r="N85" s="15">
        <f t="shared" si="75"/>
        <v>106157.67</v>
      </c>
      <c r="O85" s="15">
        <f>VLOOKUP(B:B,[1]门店类型!$C:$Q,15,0)</f>
        <v>0</v>
      </c>
      <c r="P85" s="15">
        <f>VLOOKUP(B:B,[2]查询时间段分门店销售汇总!$D:$M,10,0)</f>
        <v>38250.89</v>
      </c>
      <c r="Q85" s="15">
        <f t="shared" si="76"/>
        <v>38250.89</v>
      </c>
      <c r="R85" s="15">
        <f>VLOOKUP(B:B,[1]门店类型!$C:$O,13,0)</f>
        <v>0</v>
      </c>
      <c r="S85" s="15">
        <f>VLOOKUP(B:B,[2]查询时间段分门店销售汇总!$D:$J,7,0)</f>
        <v>1496</v>
      </c>
      <c r="T85" s="15">
        <f t="shared" si="77"/>
        <v>1496</v>
      </c>
      <c r="U85" s="15">
        <f t="shared" si="78"/>
        <v>106157.67</v>
      </c>
      <c r="V85" s="15">
        <f t="shared" si="79"/>
        <v>38250.89</v>
      </c>
      <c r="W85" s="15">
        <f t="shared" si="80"/>
        <v>1496</v>
      </c>
      <c r="X85" s="10">
        <f t="shared" si="81"/>
        <v>0.763782731679108</v>
      </c>
      <c r="Y85" s="10">
        <f t="shared" si="82"/>
        <v>0.833961615584346</v>
      </c>
    </row>
    <row r="86" s="1" customFormat="1" customHeight="1" spans="1:25">
      <c r="A86" s="5">
        <v>85</v>
      </c>
      <c r="B86" s="5">
        <v>113833</v>
      </c>
      <c r="C86" s="5" t="s">
        <v>113</v>
      </c>
      <c r="D86" s="5" t="s">
        <v>91</v>
      </c>
      <c r="E86" s="8">
        <f t="shared" ref="E86:G86" si="102">I86*30</f>
        <v>150000</v>
      </c>
      <c r="F86" s="9">
        <f t="shared" si="102"/>
        <v>52500</v>
      </c>
      <c r="G86" s="8">
        <f t="shared" si="102"/>
        <v>2883</v>
      </c>
      <c r="H86" s="10">
        <f t="shared" si="74"/>
        <v>0.35</v>
      </c>
      <c r="I86" s="9">
        <v>5000</v>
      </c>
      <c r="J86" s="9">
        <v>1750</v>
      </c>
      <c r="K86" s="9">
        <v>96.1</v>
      </c>
      <c r="L86" s="15">
        <f>VLOOKUP(B:B,[2]查询时间段分门店销售汇总!$D:$L,9,0)</f>
        <v>130784.59</v>
      </c>
      <c r="M86" s="15">
        <f>VLOOKUP(B:B,[1]门店类型!$C:$P,14,0)</f>
        <v>0</v>
      </c>
      <c r="N86" s="15">
        <f t="shared" si="75"/>
        <v>130784.59</v>
      </c>
      <c r="O86" s="15">
        <f>VLOOKUP(B:B,[1]门店类型!$C:$Q,15,0)</f>
        <v>0</v>
      </c>
      <c r="P86" s="15">
        <f>VLOOKUP(B:B,[2]查询时间段分门店销售汇总!$D:$M,10,0)</f>
        <v>51725.04</v>
      </c>
      <c r="Q86" s="15">
        <f t="shared" si="76"/>
        <v>51725.04</v>
      </c>
      <c r="R86" s="15">
        <f>VLOOKUP(B:B,[1]门店类型!$C:$O,13,0)</f>
        <v>0</v>
      </c>
      <c r="S86" s="15">
        <f>VLOOKUP(B:B,[2]查询时间段分门店销售汇总!$D:$J,7,0)</f>
        <v>2009</v>
      </c>
      <c r="T86" s="15">
        <f t="shared" si="77"/>
        <v>2009</v>
      </c>
      <c r="U86" s="15">
        <f t="shared" si="78"/>
        <v>130784.59</v>
      </c>
      <c r="V86" s="15">
        <f t="shared" si="79"/>
        <v>51725.04</v>
      </c>
      <c r="W86" s="15">
        <f t="shared" si="80"/>
        <v>2009</v>
      </c>
      <c r="X86" s="10">
        <f t="shared" si="81"/>
        <v>0.871897266666667</v>
      </c>
      <c r="Y86" s="10">
        <f t="shared" si="82"/>
        <v>0.985238857142857</v>
      </c>
    </row>
    <row r="87" s="1" customFormat="1" customHeight="1" spans="1:25">
      <c r="A87" s="5">
        <v>86</v>
      </c>
      <c r="B87" s="5">
        <v>114286</v>
      </c>
      <c r="C87" s="5" t="s">
        <v>114</v>
      </c>
      <c r="D87" s="5" t="s">
        <v>91</v>
      </c>
      <c r="E87" s="8">
        <f t="shared" ref="E87:G87" si="103">I87*30</f>
        <v>210000</v>
      </c>
      <c r="F87" s="9">
        <f t="shared" si="103"/>
        <v>71400</v>
      </c>
      <c r="G87" s="8">
        <f t="shared" si="103"/>
        <v>2556</v>
      </c>
      <c r="H87" s="10">
        <f t="shared" si="74"/>
        <v>0.34</v>
      </c>
      <c r="I87" s="9">
        <v>7000</v>
      </c>
      <c r="J87" s="9">
        <v>2380</v>
      </c>
      <c r="K87" s="9">
        <v>85.2</v>
      </c>
      <c r="L87" s="15">
        <f>VLOOKUP(B:B,[2]查询时间段分门店销售汇总!$D:$L,9,0)</f>
        <v>161549.06</v>
      </c>
      <c r="M87" s="15">
        <f>VLOOKUP(B:B,[1]门店类型!$C:$P,14,0)</f>
        <v>0</v>
      </c>
      <c r="N87" s="15">
        <f t="shared" si="75"/>
        <v>161549.06</v>
      </c>
      <c r="O87" s="15">
        <f>VLOOKUP(B:B,[1]门店类型!$C:$Q,15,0)</f>
        <v>0</v>
      </c>
      <c r="P87" s="15">
        <f>VLOOKUP(B:B,[2]查询时间段分门店销售汇总!$D:$M,10,0)</f>
        <v>49075.32</v>
      </c>
      <c r="Q87" s="15">
        <f t="shared" si="76"/>
        <v>49075.32</v>
      </c>
      <c r="R87" s="15">
        <f>VLOOKUP(B:B,[1]门店类型!$C:$O,13,0)</f>
        <v>0</v>
      </c>
      <c r="S87" s="15">
        <f>VLOOKUP(B:B,[2]查询时间段分门店销售汇总!$D:$J,7,0)</f>
        <v>2141</v>
      </c>
      <c r="T87" s="15">
        <f t="shared" si="77"/>
        <v>2141</v>
      </c>
      <c r="U87" s="15">
        <f t="shared" si="78"/>
        <v>161549.06</v>
      </c>
      <c r="V87" s="15">
        <f t="shared" si="79"/>
        <v>49075.32</v>
      </c>
      <c r="W87" s="15">
        <f t="shared" si="80"/>
        <v>2141</v>
      </c>
      <c r="X87" s="10">
        <f t="shared" si="81"/>
        <v>0.769281238095238</v>
      </c>
      <c r="Y87" s="10">
        <f t="shared" si="82"/>
        <v>0.687329411764706</v>
      </c>
    </row>
    <row r="88" s="1" customFormat="1" customHeight="1" spans="1:25">
      <c r="A88" s="5">
        <v>87</v>
      </c>
      <c r="B88" s="5">
        <v>115971</v>
      </c>
      <c r="C88" s="5" t="s">
        <v>115</v>
      </c>
      <c r="D88" s="5" t="s">
        <v>91</v>
      </c>
      <c r="E88" s="8">
        <f t="shared" ref="E88:G88" si="104">I88*30</f>
        <v>130000</v>
      </c>
      <c r="F88" s="9">
        <f t="shared" si="104"/>
        <v>42900</v>
      </c>
      <c r="G88" s="8">
        <f t="shared" si="104"/>
        <v>2131</v>
      </c>
      <c r="H88" s="10">
        <f t="shared" si="74"/>
        <v>0.33</v>
      </c>
      <c r="I88" s="9">
        <v>4333.33333333333</v>
      </c>
      <c r="J88" s="9">
        <v>1430</v>
      </c>
      <c r="K88" s="9">
        <v>71.0333333333333</v>
      </c>
      <c r="L88" s="15">
        <f>VLOOKUP(B:B,[2]查询时间段分门店销售汇总!$D:$L,9,0)</f>
        <v>85358.24</v>
      </c>
      <c r="M88" s="15">
        <f>VLOOKUP(B:B,[1]门店类型!$C:$P,14,0)</f>
        <v>5160</v>
      </c>
      <c r="N88" s="15">
        <f t="shared" si="75"/>
        <v>80198.24</v>
      </c>
      <c r="O88" s="15">
        <f>VLOOKUP(B:B,[1]门店类型!$C:$Q,15,0)</f>
        <v>-2846.4</v>
      </c>
      <c r="P88" s="15">
        <f>VLOOKUP(B:B,[2]查询时间段分门店销售汇总!$D:$M,10,0)</f>
        <v>25113.71</v>
      </c>
      <c r="Q88" s="15">
        <f t="shared" si="76"/>
        <v>27960.11</v>
      </c>
      <c r="R88" s="15">
        <f>VLOOKUP(B:B,[1]门店类型!$C:$O,13,0)</f>
        <v>20</v>
      </c>
      <c r="S88" s="15">
        <f>VLOOKUP(B:B,[2]查询时间段分门店销售汇总!$D:$J,7,0)</f>
        <v>1225</v>
      </c>
      <c r="T88" s="15">
        <f t="shared" si="77"/>
        <v>1205</v>
      </c>
      <c r="U88" s="15">
        <f t="shared" si="78"/>
        <v>80198.24</v>
      </c>
      <c r="V88" s="15">
        <f t="shared" si="79"/>
        <v>27960.11</v>
      </c>
      <c r="W88" s="15">
        <f t="shared" si="80"/>
        <v>1205</v>
      </c>
      <c r="X88" s="10">
        <f t="shared" si="81"/>
        <v>0.616909538461539</v>
      </c>
      <c r="Y88" s="10">
        <f t="shared" si="82"/>
        <v>0.651750815850816</v>
      </c>
    </row>
    <row r="89" s="1" customFormat="1" customHeight="1" spans="1:25">
      <c r="A89" s="5">
        <v>88</v>
      </c>
      <c r="B89" s="5">
        <v>118074</v>
      </c>
      <c r="C89" s="5" t="s">
        <v>116</v>
      </c>
      <c r="D89" s="5" t="s">
        <v>91</v>
      </c>
      <c r="E89" s="8">
        <f t="shared" ref="E89:G89" si="105">I89*30</f>
        <v>269309.3225</v>
      </c>
      <c r="F89" s="9">
        <f t="shared" si="105"/>
        <v>91565.1696500001</v>
      </c>
      <c r="G89" s="8">
        <f t="shared" si="105"/>
        <v>4430.00000000001</v>
      </c>
      <c r="H89" s="10">
        <f t="shared" si="74"/>
        <v>0.34</v>
      </c>
      <c r="I89" s="9">
        <v>8976.97741666667</v>
      </c>
      <c r="J89" s="9">
        <v>3052.17232166667</v>
      </c>
      <c r="K89" s="9">
        <v>147.666666666667</v>
      </c>
      <c r="L89" s="15">
        <f>VLOOKUP(B:B,[2]查询时间段分门店销售汇总!$D:$L,9,0)</f>
        <v>186949.66</v>
      </c>
      <c r="M89" s="15">
        <f>VLOOKUP(B:B,[1]门店类型!$C:$P,14,0)</f>
        <v>8256</v>
      </c>
      <c r="N89" s="15">
        <f t="shared" si="75"/>
        <v>178693.66</v>
      </c>
      <c r="O89" s="15">
        <f>VLOOKUP(B:B,[1]门店类型!$C:$Q,15,0)</f>
        <v>-4554.24</v>
      </c>
      <c r="P89" s="15">
        <f>VLOOKUP(B:B,[2]查询时间段分门店销售汇总!$D:$M,10,0)</f>
        <v>62840.16</v>
      </c>
      <c r="Q89" s="15">
        <f t="shared" si="76"/>
        <v>67394.4</v>
      </c>
      <c r="R89" s="15">
        <f>VLOOKUP(B:B,[1]门店类型!$C:$O,13,0)</f>
        <v>32</v>
      </c>
      <c r="S89" s="15">
        <f>VLOOKUP(B:B,[2]查询时间段分门店销售汇总!$D:$J,7,0)</f>
        <v>2918</v>
      </c>
      <c r="T89" s="15">
        <f t="shared" si="77"/>
        <v>2886</v>
      </c>
      <c r="U89" s="15">
        <f t="shared" si="78"/>
        <v>178693.66</v>
      </c>
      <c r="V89" s="15">
        <f t="shared" si="79"/>
        <v>67394.4</v>
      </c>
      <c r="W89" s="15">
        <f t="shared" si="80"/>
        <v>2886</v>
      </c>
      <c r="X89" s="10">
        <f t="shared" si="81"/>
        <v>0.663525712148342</v>
      </c>
      <c r="Y89" s="10">
        <f t="shared" si="82"/>
        <v>0.736026594584046</v>
      </c>
    </row>
    <row r="90" s="1" customFormat="1" customHeight="1" spans="1:25">
      <c r="A90" s="5">
        <v>89</v>
      </c>
      <c r="B90" s="5">
        <v>118951</v>
      </c>
      <c r="C90" s="5" t="s">
        <v>117</v>
      </c>
      <c r="D90" s="5" t="s">
        <v>91</v>
      </c>
      <c r="E90" s="8">
        <f t="shared" ref="E90:G90" si="106">I90*30</f>
        <v>130000</v>
      </c>
      <c r="F90" s="9">
        <f t="shared" si="106"/>
        <v>45500.0000000001</v>
      </c>
      <c r="G90" s="8">
        <f t="shared" si="106"/>
        <v>2445</v>
      </c>
      <c r="H90" s="10">
        <f t="shared" si="74"/>
        <v>0.350000000000001</v>
      </c>
      <c r="I90" s="9">
        <v>4333.33333333333</v>
      </c>
      <c r="J90" s="9">
        <v>1516.66666666667</v>
      </c>
      <c r="K90" s="9">
        <v>81.5</v>
      </c>
      <c r="L90" s="15">
        <f>VLOOKUP(B:B,[2]查询时间段分门店销售汇总!$D:$L,9,0)</f>
        <v>94782.34</v>
      </c>
      <c r="M90" s="15">
        <f>VLOOKUP(B:B,[1]门店类型!$C:$P,14,0)</f>
        <v>0</v>
      </c>
      <c r="N90" s="15">
        <f t="shared" si="75"/>
        <v>94782.34</v>
      </c>
      <c r="O90" s="15">
        <f>VLOOKUP(B:B,[1]门店类型!$C:$Q,15,0)</f>
        <v>0</v>
      </c>
      <c r="P90" s="15">
        <f>VLOOKUP(B:B,[2]查询时间段分门店销售汇总!$D:$M,10,0)</f>
        <v>35584.6</v>
      </c>
      <c r="Q90" s="15">
        <f t="shared" si="76"/>
        <v>35584.6</v>
      </c>
      <c r="R90" s="15">
        <f>VLOOKUP(B:B,[1]门店类型!$C:$O,13,0)</f>
        <v>0</v>
      </c>
      <c r="S90" s="15">
        <f>VLOOKUP(B:B,[2]查询时间段分门店销售汇总!$D:$J,7,0)</f>
        <v>1585</v>
      </c>
      <c r="T90" s="15">
        <f t="shared" si="77"/>
        <v>1585</v>
      </c>
      <c r="U90" s="15">
        <f t="shared" si="78"/>
        <v>94782.34</v>
      </c>
      <c r="V90" s="15">
        <f t="shared" si="79"/>
        <v>35584.6</v>
      </c>
      <c r="W90" s="15">
        <f t="shared" si="80"/>
        <v>1585</v>
      </c>
      <c r="X90" s="10">
        <f t="shared" si="81"/>
        <v>0.729094923076924</v>
      </c>
      <c r="Y90" s="10">
        <f t="shared" si="82"/>
        <v>0.782079120879119</v>
      </c>
    </row>
    <row r="91" s="1" customFormat="1" customHeight="1" spans="1:25">
      <c r="A91" s="5">
        <v>90</v>
      </c>
      <c r="B91" s="5">
        <v>119263</v>
      </c>
      <c r="C91" s="5" t="s">
        <v>118</v>
      </c>
      <c r="D91" s="5" t="s">
        <v>91</v>
      </c>
      <c r="E91" s="8">
        <f t="shared" ref="E91:G91" si="107">I91*30</f>
        <v>180000</v>
      </c>
      <c r="F91" s="9">
        <f t="shared" si="107"/>
        <v>61200</v>
      </c>
      <c r="G91" s="8">
        <f t="shared" si="107"/>
        <v>1905</v>
      </c>
      <c r="H91" s="10">
        <f t="shared" si="74"/>
        <v>0.34</v>
      </c>
      <c r="I91" s="9">
        <v>6000</v>
      </c>
      <c r="J91" s="9">
        <v>2040</v>
      </c>
      <c r="K91" s="9">
        <v>63.5</v>
      </c>
      <c r="L91" s="15">
        <f>VLOOKUP(B:B,[2]查询时间段分门店销售汇总!$D:$L,9,0)</f>
        <v>134784.85</v>
      </c>
      <c r="M91" s="15">
        <f>VLOOKUP(B:B,[1]门店类型!$C:$P,14,0)</f>
        <v>0</v>
      </c>
      <c r="N91" s="15">
        <f t="shared" si="75"/>
        <v>134784.85</v>
      </c>
      <c r="O91" s="15">
        <f>VLOOKUP(B:B,[1]门店类型!$C:$Q,15,0)</f>
        <v>0</v>
      </c>
      <c r="P91" s="15">
        <f>VLOOKUP(B:B,[2]查询时间段分门店销售汇总!$D:$M,10,0)</f>
        <v>48252.49</v>
      </c>
      <c r="Q91" s="15">
        <f t="shared" si="76"/>
        <v>48252.49</v>
      </c>
      <c r="R91" s="15">
        <f>VLOOKUP(B:B,[1]门店类型!$C:$O,13,0)</f>
        <v>0</v>
      </c>
      <c r="S91" s="15">
        <f>VLOOKUP(B:B,[2]查询时间段分门店销售汇总!$D:$J,7,0)</f>
        <v>1717</v>
      </c>
      <c r="T91" s="15">
        <f t="shared" si="77"/>
        <v>1717</v>
      </c>
      <c r="U91" s="15">
        <f t="shared" si="78"/>
        <v>134784.85</v>
      </c>
      <c r="V91" s="15">
        <f t="shared" si="79"/>
        <v>48252.49</v>
      </c>
      <c r="W91" s="15">
        <f t="shared" si="80"/>
        <v>1717</v>
      </c>
      <c r="X91" s="10">
        <f t="shared" si="81"/>
        <v>0.748804722222222</v>
      </c>
      <c r="Y91" s="10">
        <f t="shared" si="82"/>
        <v>0.788439379084967</v>
      </c>
    </row>
    <row r="92" s="1" customFormat="1" customHeight="1" spans="1:25">
      <c r="A92" s="5">
        <v>91</v>
      </c>
      <c r="B92" s="5">
        <v>138202</v>
      </c>
      <c r="C92" s="5" t="s">
        <v>119</v>
      </c>
      <c r="D92" s="5" t="s">
        <v>91</v>
      </c>
      <c r="E92" s="8">
        <f t="shared" ref="E92:G92" si="108">I92*30</f>
        <v>210000</v>
      </c>
      <c r="F92" s="9">
        <f t="shared" si="108"/>
        <v>73500</v>
      </c>
      <c r="G92" s="8">
        <f t="shared" si="108"/>
        <v>2000</v>
      </c>
      <c r="H92" s="10">
        <f t="shared" si="74"/>
        <v>0.35</v>
      </c>
      <c r="I92" s="9">
        <v>7000</v>
      </c>
      <c r="J92" s="9">
        <v>2450</v>
      </c>
      <c r="K92" s="9">
        <v>66.6666666666667</v>
      </c>
      <c r="L92" s="15">
        <f>VLOOKUP(B:B,[2]查询时间段分门店销售汇总!$D:$L,9,0)</f>
        <v>146682.37</v>
      </c>
      <c r="M92" s="15">
        <f>VLOOKUP(B:B,[1]门店类型!$C:$P,14,0)</f>
        <v>0</v>
      </c>
      <c r="N92" s="15">
        <f t="shared" si="75"/>
        <v>146682.37</v>
      </c>
      <c r="O92" s="15">
        <f>VLOOKUP(B:B,[1]门店类型!$C:$Q,15,0)</f>
        <v>0</v>
      </c>
      <c r="P92" s="15">
        <f>VLOOKUP(B:B,[2]查询时间段分门店销售汇总!$D:$M,10,0)</f>
        <v>59049.75</v>
      </c>
      <c r="Q92" s="15">
        <f t="shared" si="76"/>
        <v>59049.75</v>
      </c>
      <c r="R92" s="15">
        <f>VLOOKUP(B:B,[1]门店类型!$C:$O,13,0)</f>
        <v>0</v>
      </c>
      <c r="S92" s="15">
        <f>VLOOKUP(B:B,[2]查询时间段分门店销售汇总!$D:$J,7,0)</f>
        <v>1716</v>
      </c>
      <c r="T92" s="15">
        <f t="shared" si="77"/>
        <v>1716</v>
      </c>
      <c r="U92" s="15">
        <f t="shared" si="78"/>
        <v>146682.37</v>
      </c>
      <c r="V92" s="15">
        <f t="shared" si="79"/>
        <v>59049.75</v>
      </c>
      <c r="W92" s="15">
        <f t="shared" si="80"/>
        <v>1716</v>
      </c>
      <c r="X92" s="10">
        <f t="shared" si="81"/>
        <v>0.698487476190476</v>
      </c>
      <c r="Y92" s="10">
        <f t="shared" si="82"/>
        <v>0.803397959183674</v>
      </c>
    </row>
    <row r="93" s="1" customFormat="1" customHeight="1" spans="1:25">
      <c r="A93" s="5">
        <v>92</v>
      </c>
      <c r="B93" s="5">
        <v>301263</v>
      </c>
      <c r="C93" s="5" t="s">
        <v>120</v>
      </c>
      <c r="D93" s="5" t="s">
        <v>91</v>
      </c>
      <c r="E93" s="8">
        <f t="shared" ref="E93:G93" si="109">I93*30</f>
        <v>108000</v>
      </c>
      <c r="F93" s="9">
        <f t="shared" si="109"/>
        <v>35640</v>
      </c>
      <c r="G93" s="8">
        <f t="shared" si="109"/>
        <v>999.999999999999</v>
      </c>
      <c r="H93" s="10">
        <f t="shared" si="74"/>
        <v>0.33</v>
      </c>
      <c r="I93" s="9">
        <v>3600</v>
      </c>
      <c r="J93" s="9">
        <v>1188</v>
      </c>
      <c r="K93" s="9">
        <v>33.3333333333333</v>
      </c>
      <c r="L93" s="15">
        <f>VLOOKUP(B:B,[2]查询时间段分门店销售汇总!$D:$L,9,0)</f>
        <v>49129.18</v>
      </c>
      <c r="M93" s="15">
        <f>VLOOKUP(B:B,[1]门店类型!$C:$P,14,0)</f>
        <v>0</v>
      </c>
      <c r="N93" s="15">
        <f t="shared" si="75"/>
        <v>49129.18</v>
      </c>
      <c r="O93" s="15">
        <f>VLOOKUP(B:B,[1]门店类型!$C:$Q,15,0)</f>
        <v>0</v>
      </c>
      <c r="P93" s="15">
        <f>VLOOKUP(B:B,[2]查询时间段分门店销售汇总!$D:$M,10,0)</f>
        <v>16837.93</v>
      </c>
      <c r="Q93" s="15">
        <f t="shared" si="76"/>
        <v>16837.93</v>
      </c>
      <c r="R93" s="15">
        <f>VLOOKUP(B:B,[1]门店类型!$C:$O,13,0)</f>
        <v>0</v>
      </c>
      <c r="S93" s="15">
        <f>VLOOKUP(B:B,[2]查询时间段分门店销售汇总!$D:$J,7,0)</f>
        <v>887</v>
      </c>
      <c r="T93" s="15">
        <f t="shared" si="77"/>
        <v>887</v>
      </c>
      <c r="U93" s="15">
        <f t="shared" si="78"/>
        <v>49129.18</v>
      </c>
      <c r="V93" s="15">
        <f t="shared" si="79"/>
        <v>16837.93</v>
      </c>
      <c r="W93" s="15">
        <f t="shared" si="80"/>
        <v>887</v>
      </c>
      <c r="X93" s="10">
        <f t="shared" si="81"/>
        <v>0.454899814814815</v>
      </c>
      <c r="Y93" s="10">
        <f t="shared" si="82"/>
        <v>0.472444725028058</v>
      </c>
    </row>
    <row r="94" s="1" customFormat="1" customHeight="1" spans="1:25">
      <c r="A94" s="5">
        <v>93</v>
      </c>
      <c r="B94" s="5">
        <v>2595</v>
      </c>
      <c r="C94" s="5" t="s">
        <v>121</v>
      </c>
      <c r="D94" s="5" t="s">
        <v>122</v>
      </c>
      <c r="E94" s="8">
        <f t="shared" ref="E94:G94" si="110">I94*30</f>
        <v>3923340</v>
      </c>
      <c r="F94" s="9">
        <f t="shared" si="110"/>
        <v>384000</v>
      </c>
      <c r="G94" s="8">
        <f t="shared" si="110"/>
        <v>11100</v>
      </c>
      <c r="H94" s="10">
        <f t="shared" si="74"/>
        <v>0.0978757895058802</v>
      </c>
      <c r="I94" s="9">
        <v>130778</v>
      </c>
      <c r="J94" s="9">
        <v>12800</v>
      </c>
      <c r="K94" s="9">
        <v>370</v>
      </c>
      <c r="L94" s="15">
        <f>VLOOKUP(B:B,[2]查询时间段分门店销售汇总!$D:$L,9,0)</f>
        <v>2148469.3</v>
      </c>
      <c r="M94" s="15">
        <f>VLOOKUP(B:B,[1]门店类型!$C:$P,14,0)</f>
        <v>12936</v>
      </c>
      <c r="N94" s="15">
        <f t="shared" si="75"/>
        <v>2135533.3</v>
      </c>
      <c r="O94" s="15">
        <f>VLOOKUP(B:B,[1]门店类型!$C:$Q,15,0)</f>
        <v>-6635.57999999999</v>
      </c>
      <c r="P94" s="15">
        <f>VLOOKUP(B:B,[2]查询时间段分门店销售汇总!$D:$M,10,0)</f>
        <v>309269.89</v>
      </c>
      <c r="Q94" s="15">
        <f t="shared" si="76"/>
        <v>315905.47</v>
      </c>
      <c r="R94" s="15">
        <f>VLOOKUP(B:B,[1]门店类型!$C:$O,13,0)</f>
        <v>66</v>
      </c>
      <c r="S94" s="15">
        <f>VLOOKUP(B:B,[2]查询时间段分门店销售汇总!$D:$J,7,0)</f>
        <v>7481</v>
      </c>
      <c r="T94" s="15">
        <f t="shared" si="77"/>
        <v>7415</v>
      </c>
      <c r="U94" s="15">
        <f t="shared" si="78"/>
        <v>2135533.3</v>
      </c>
      <c r="V94" s="15">
        <f t="shared" si="79"/>
        <v>315905.47</v>
      </c>
      <c r="W94" s="15">
        <f t="shared" si="80"/>
        <v>7415</v>
      </c>
      <c r="X94" s="10">
        <f t="shared" si="81"/>
        <v>0.544315124358327</v>
      </c>
      <c r="Y94" s="10">
        <f t="shared" si="82"/>
        <v>0.822670494791667</v>
      </c>
    </row>
    <row r="95" s="1" customFormat="1" customHeight="1" spans="1:25">
      <c r="A95" s="5">
        <v>94</v>
      </c>
      <c r="B95" s="5">
        <v>2813</v>
      </c>
      <c r="C95" s="5" t="s">
        <v>123</v>
      </c>
      <c r="D95" s="5" t="s">
        <v>122</v>
      </c>
      <c r="E95" s="8">
        <f t="shared" ref="E95:G95" si="111">I95*30</f>
        <v>139500</v>
      </c>
      <c r="F95" s="9">
        <f t="shared" si="111"/>
        <v>48825</v>
      </c>
      <c r="G95" s="8">
        <f t="shared" si="111"/>
        <v>2220</v>
      </c>
      <c r="H95" s="10">
        <f t="shared" si="74"/>
        <v>0.35</v>
      </c>
      <c r="I95" s="9">
        <v>4650</v>
      </c>
      <c r="J95" s="9">
        <v>1627.5</v>
      </c>
      <c r="K95" s="9">
        <v>74</v>
      </c>
      <c r="L95" s="15">
        <f>VLOOKUP(B:B,[2]查询时间段分门店销售汇总!$D:$L,9,0)</f>
        <v>114579.32</v>
      </c>
      <c r="M95" s="15">
        <f>VLOOKUP(B:B,[1]门店类型!$C:$P,14,0)</f>
        <v>0</v>
      </c>
      <c r="N95" s="15">
        <f t="shared" si="75"/>
        <v>114579.32</v>
      </c>
      <c r="O95" s="15">
        <f>VLOOKUP(B:B,[1]门店类型!$C:$Q,15,0)</f>
        <v>0</v>
      </c>
      <c r="P95" s="15">
        <f>VLOOKUP(B:B,[2]查询时间段分门店销售汇总!$D:$M,10,0)</f>
        <v>41443.95</v>
      </c>
      <c r="Q95" s="15">
        <f t="shared" si="76"/>
        <v>41443.95</v>
      </c>
      <c r="R95" s="15">
        <f>VLOOKUP(B:B,[1]门店类型!$C:$O,13,0)</f>
        <v>0</v>
      </c>
      <c r="S95" s="15">
        <f>VLOOKUP(B:B,[2]查询时间段分门店销售汇总!$D:$J,7,0)</f>
        <v>1372</v>
      </c>
      <c r="T95" s="15">
        <f t="shared" si="77"/>
        <v>1372</v>
      </c>
      <c r="U95" s="15">
        <f t="shared" si="78"/>
        <v>114579.32</v>
      </c>
      <c r="V95" s="15">
        <f t="shared" si="79"/>
        <v>41443.95</v>
      </c>
      <c r="W95" s="15">
        <f t="shared" si="80"/>
        <v>1372</v>
      </c>
      <c r="X95" s="10">
        <f t="shared" si="81"/>
        <v>0.821357132616487</v>
      </c>
      <c r="Y95" s="10">
        <f t="shared" si="82"/>
        <v>0.848826420890937</v>
      </c>
    </row>
    <row r="96" s="1" customFormat="1" customHeight="1" spans="1:25">
      <c r="A96" s="5">
        <v>95</v>
      </c>
      <c r="B96" s="5">
        <v>2834</v>
      </c>
      <c r="C96" s="5" t="s">
        <v>124</v>
      </c>
      <c r="D96" s="5" t="s">
        <v>122</v>
      </c>
      <c r="E96" s="8">
        <f t="shared" ref="E96:G96" si="112">I96*30</f>
        <v>690000</v>
      </c>
      <c r="F96" s="9">
        <f t="shared" si="112"/>
        <v>200100</v>
      </c>
      <c r="G96" s="8">
        <f t="shared" si="112"/>
        <v>6600</v>
      </c>
      <c r="H96" s="10">
        <f t="shared" si="74"/>
        <v>0.29</v>
      </c>
      <c r="I96" s="9">
        <v>23000</v>
      </c>
      <c r="J96" s="9">
        <v>6670</v>
      </c>
      <c r="K96" s="9">
        <v>220</v>
      </c>
      <c r="L96" s="15">
        <f>VLOOKUP(B:B,[2]查询时间段分门店销售汇总!$D:$L,9,0)</f>
        <v>533155.57</v>
      </c>
      <c r="M96" s="15">
        <f>VLOOKUP(B:B,[1]门店类型!$C:$P,14,0)</f>
        <v>0</v>
      </c>
      <c r="N96" s="15">
        <f t="shared" si="75"/>
        <v>533155.57</v>
      </c>
      <c r="O96" s="15">
        <f>VLOOKUP(B:B,[1]门店类型!$C:$Q,15,0)</f>
        <v>0</v>
      </c>
      <c r="P96" s="15">
        <f>VLOOKUP(B:B,[2]查询时间段分门店销售汇总!$D:$M,10,0)</f>
        <v>163720.93</v>
      </c>
      <c r="Q96" s="15">
        <f t="shared" si="76"/>
        <v>163720.93</v>
      </c>
      <c r="R96" s="15">
        <f>VLOOKUP(B:B,[1]门店类型!$C:$O,13,0)</f>
        <v>0</v>
      </c>
      <c r="S96" s="15">
        <f>VLOOKUP(B:B,[2]查询时间段分门店销售汇总!$D:$J,7,0)</f>
        <v>4794</v>
      </c>
      <c r="T96" s="15">
        <f t="shared" si="77"/>
        <v>4794</v>
      </c>
      <c r="U96" s="15">
        <f t="shared" si="78"/>
        <v>533155.57</v>
      </c>
      <c r="V96" s="15">
        <f t="shared" si="79"/>
        <v>163720.93</v>
      </c>
      <c r="W96" s="15">
        <f t="shared" si="80"/>
        <v>4794</v>
      </c>
      <c r="X96" s="10">
        <f t="shared" si="81"/>
        <v>0.772689231884058</v>
      </c>
      <c r="Y96" s="10">
        <f t="shared" si="82"/>
        <v>0.818195552223888</v>
      </c>
    </row>
    <row r="97" s="1" customFormat="1" customHeight="1" spans="1:25">
      <c r="A97" s="5">
        <v>96</v>
      </c>
      <c r="B97" s="5">
        <v>2791</v>
      </c>
      <c r="C97" s="5" t="s">
        <v>125</v>
      </c>
      <c r="D97" s="5" t="s">
        <v>122</v>
      </c>
      <c r="E97" s="8">
        <f t="shared" ref="E97:G97" si="113">I97*30</f>
        <v>522000</v>
      </c>
      <c r="F97" s="9">
        <f t="shared" si="113"/>
        <v>135720</v>
      </c>
      <c r="G97" s="8">
        <f t="shared" si="113"/>
        <v>4290</v>
      </c>
      <c r="H97" s="10">
        <f t="shared" si="74"/>
        <v>0.26</v>
      </c>
      <c r="I97" s="9">
        <v>17400</v>
      </c>
      <c r="J97" s="9">
        <v>4524</v>
      </c>
      <c r="K97" s="9">
        <v>143</v>
      </c>
      <c r="L97" s="15">
        <f>VLOOKUP(B:B,[2]查询时间段分门店销售汇总!$D:$L,9,0)</f>
        <v>390206.02</v>
      </c>
      <c r="M97" s="15">
        <f>VLOOKUP(B:B,[1]门店类型!$C:$P,14,0)</f>
        <v>9606</v>
      </c>
      <c r="N97" s="15">
        <f t="shared" si="75"/>
        <v>380600.02</v>
      </c>
      <c r="O97" s="15">
        <f>VLOOKUP(B:B,[1]门店类型!$C:$Q,15,0)</f>
        <v>-5070.57</v>
      </c>
      <c r="P97" s="15">
        <f>VLOOKUP(B:B,[2]查询时间段分门店销售汇总!$D:$M,10,0)</f>
        <v>75596.05</v>
      </c>
      <c r="Q97" s="15">
        <f t="shared" si="76"/>
        <v>80666.62</v>
      </c>
      <c r="R97" s="15">
        <f>VLOOKUP(B:B,[1]门店类型!$C:$O,13,0)</f>
        <v>45</v>
      </c>
      <c r="S97" s="15">
        <f>VLOOKUP(B:B,[2]查询时间段分门店销售汇总!$D:$J,7,0)</f>
        <v>3278</v>
      </c>
      <c r="T97" s="15">
        <f t="shared" si="77"/>
        <v>3233</v>
      </c>
      <c r="U97" s="15">
        <f t="shared" si="78"/>
        <v>380600.02</v>
      </c>
      <c r="V97" s="15">
        <f t="shared" si="79"/>
        <v>80666.62</v>
      </c>
      <c r="W97" s="15">
        <f t="shared" si="80"/>
        <v>3233</v>
      </c>
      <c r="X97" s="10">
        <f t="shared" si="81"/>
        <v>0.729118812260536</v>
      </c>
      <c r="Y97" s="10">
        <f t="shared" si="82"/>
        <v>0.594360595343354</v>
      </c>
    </row>
    <row r="98" s="1" customFormat="1" customHeight="1" spans="1:25">
      <c r="A98" s="5">
        <v>97</v>
      </c>
      <c r="B98" s="5">
        <v>2820</v>
      </c>
      <c r="C98" s="5" t="s">
        <v>126</v>
      </c>
      <c r="D98" s="5" t="s">
        <v>122</v>
      </c>
      <c r="E98" s="8">
        <f t="shared" ref="E98:G98" si="114">I98*30</f>
        <v>231000</v>
      </c>
      <c r="F98" s="9">
        <f t="shared" si="114"/>
        <v>83160</v>
      </c>
      <c r="G98" s="8">
        <f t="shared" si="114"/>
        <v>2100</v>
      </c>
      <c r="H98" s="10">
        <f t="shared" si="74"/>
        <v>0.36</v>
      </c>
      <c r="I98" s="9">
        <v>7700</v>
      </c>
      <c r="J98" s="9">
        <v>2772</v>
      </c>
      <c r="K98" s="9">
        <v>70</v>
      </c>
      <c r="L98" s="15">
        <f>VLOOKUP(B:B,[2]查询时间段分门店销售汇总!$D:$L,9,0)</f>
        <v>190325.52</v>
      </c>
      <c r="M98" s="15">
        <f>VLOOKUP(B:B,[1]门店类型!$C:$P,14,0)</f>
        <v>6732</v>
      </c>
      <c r="N98" s="15">
        <f t="shared" si="75"/>
        <v>183593.52</v>
      </c>
      <c r="O98" s="15">
        <f>VLOOKUP(B:B,[1]门店类型!$C:$Q,15,0)</f>
        <v>-3492.9</v>
      </c>
      <c r="P98" s="15">
        <f>VLOOKUP(B:B,[2]查询时间段分门店销售汇总!$D:$M,10,0)</f>
        <v>69047.87</v>
      </c>
      <c r="Q98" s="15">
        <f t="shared" si="76"/>
        <v>72540.77</v>
      </c>
      <c r="R98" s="15">
        <f>VLOOKUP(B:B,[1]门店类型!$C:$O,13,0)</f>
        <v>34</v>
      </c>
      <c r="S98" s="15">
        <f>VLOOKUP(B:B,[2]查询时间段分门店销售汇总!$D:$J,7,0)</f>
        <v>2132</v>
      </c>
      <c r="T98" s="15">
        <f t="shared" si="77"/>
        <v>2098</v>
      </c>
      <c r="U98" s="15">
        <f t="shared" si="78"/>
        <v>183593.52</v>
      </c>
      <c r="V98" s="15">
        <f t="shared" si="79"/>
        <v>72540.77</v>
      </c>
      <c r="W98" s="15">
        <f t="shared" si="80"/>
        <v>2098</v>
      </c>
      <c r="X98" s="10">
        <f t="shared" si="81"/>
        <v>0.794777142857143</v>
      </c>
      <c r="Y98" s="10">
        <f t="shared" si="82"/>
        <v>0.872303631553631</v>
      </c>
    </row>
    <row r="99" s="1" customFormat="1" customHeight="1" spans="1:25">
      <c r="A99" s="5">
        <v>98</v>
      </c>
      <c r="B99" s="5">
        <v>102935</v>
      </c>
      <c r="C99" s="5" t="s">
        <v>127</v>
      </c>
      <c r="D99" s="5" t="s">
        <v>122</v>
      </c>
      <c r="E99" s="8">
        <f t="shared" ref="E99:G99" si="115">I99*30</f>
        <v>154500</v>
      </c>
      <c r="F99" s="9">
        <f t="shared" si="115"/>
        <v>55620</v>
      </c>
      <c r="G99" s="8">
        <f t="shared" si="115"/>
        <v>2250</v>
      </c>
      <c r="H99" s="10">
        <f t="shared" si="74"/>
        <v>0.36</v>
      </c>
      <c r="I99" s="9">
        <v>5150</v>
      </c>
      <c r="J99" s="9">
        <v>1854</v>
      </c>
      <c r="K99" s="9">
        <v>75</v>
      </c>
      <c r="L99" s="15">
        <f>VLOOKUP(B:B,[2]查询时间段分门店销售汇总!$D:$L,9,0)</f>
        <v>102430.59</v>
      </c>
      <c r="M99" s="15">
        <f>VLOOKUP(B:B,[1]门店类型!$C:$P,14,0)</f>
        <v>0</v>
      </c>
      <c r="N99" s="15">
        <f t="shared" si="75"/>
        <v>102430.59</v>
      </c>
      <c r="O99" s="15">
        <f>VLOOKUP(B:B,[1]门店类型!$C:$Q,15,0)</f>
        <v>0</v>
      </c>
      <c r="P99" s="15">
        <f>VLOOKUP(B:B,[2]查询时间段分门店销售汇总!$D:$M,10,0)</f>
        <v>40056.79</v>
      </c>
      <c r="Q99" s="15">
        <f t="shared" si="76"/>
        <v>40056.79</v>
      </c>
      <c r="R99" s="15">
        <f>VLOOKUP(B:B,[1]门店类型!$C:$O,13,0)</f>
        <v>0</v>
      </c>
      <c r="S99" s="15">
        <f>VLOOKUP(B:B,[2]查询时间段分门店销售汇总!$D:$J,7,0)</f>
        <v>1561</v>
      </c>
      <c r="T99" s="15">
        <f t="shared" si="77"/>
        <v>1561</v>
      </c>
      <c r="U99" s="15">
        <f t="shared" si="78"/>
        <v>102430.59</v>
      </c>
      <c r="V99" s="15">
        <f t="shared" si="79"/>
        <v>40056.79</v>
      </c>
      <c r="W99" s="15">
        <f t="shared" si="80"/>
        <v>1561</v>
      </c>
      <c r="X99" s="10">
        <f t="shared" si="81"/>
        <v>0.662981165048544</v>
      </c>
      <c r="Y99" s="10">
        <f t="shared" si="82"/>
        <v>0.720186803308163</v>
      </c>
    </row>
    <row r="100" s="1" customFormat="1" customHeight="1" spans="1:25">
      <c r="A100" s="5">
        <v>99</v>
      </c>
      <c r="B100" s="5">
        <v>105910</v>
      </c>
      <c r="C100" s="5" t="s">
        <v>128</v>
      </c>
      <c r="D100" s="5" t="s">
        <v>122</v>
      </c>
      <c r="E100" s="8">
        <f t="shared" ref="E100:G100" si="116">I100*30</f>
        <v>183000</v>
      </c>
      <c r="F100" s="9">
        <f t="shared" si="116"/>
        <v>69540</v>
      </c>
      <c r="G100" s="8">
        <f t="shared" si="116"/>
        <v>3300</v>
      </c>
      <c r="H100" s="10">
        <f t="shared" si="74"/>
        <v>0.38</v>
      </c>
      <c r="I100" s="9">
        <v>6100</v>
      </c>
      <c r="J100" s="9">
        <v>2318</v>
      </c>
      <c r="K100" s="9">
        <v>110</v>
      </c>
      <c r="L100" s="15">
        <f>VLOOKUP(B:B,[2]查询时间段分门店销售汇总!$D:$L,9,0)</f>
        <v>209830.86</v>
      </c>
      <c r="M100" s="15">
        <f>VLOOKUP(B:B,[1]门店类型!$C:$P,14,0)</f>
        <v>7224</v>
      </c>
      <c r="N100" s="15">
        <f t="shared" si="75"/>
        <v>202606.86</v>
      </c>
      <c r="O100" s="15">
        <f>VLOOKUP(B:B,[1]门店类型!$C:$Q,15,0)</f>
        <v>-3984.96</v>
      </c>
      <c r="P100" s="15">
        <f>VLOOKUP(B:B,[2]查询时间段分门店销售汇总!$D:$M,10,0)</f>
        <v>63908.79</v>
      </c>
      <c r="Q100" s="15">
        <f t="shared" si="76"/>
        <v>67893.75</v>
      </c>
      <c r="R100" s="15">
        <f>VLOOKUP(B:B,[1]门店类型!$C:$O,13,0)</f>
        <v>28</v>
      </c>
      <c r="S100" s="15">
        <f>VLOOKUP(B:B,[2]查询时间段分门店销售汇总!$D:$J,7,0)</f>
        <v>2669</v>
      </c>
      <c r="T100" s="15">
        <f t="shared" si="77"/>
        <v>2641</v>
      </c>
      <c r="U100" s="15">
        <f t="shared" si="78"/>
        <v>202606.86</v>
      </c>
      <c r="V100" s="15">
        <f t="shared" si="79"/>
        <v>67893.75</v>
      </c>
      <c r="W100" s="15">
        <f t="shared" si="80"/>
        <v>2641</v>
      </c>
      <c r="X100" s="10">
        <f t="shared" si="81"/>
        <v>1.10714131147541</v>
      </c>
      <c r="Y100" s="10">
        <f t="shared" si="82"/>
        <v>0.976326574633305</v>
      </c>
    </row>
    <row r="101" s="1" customFormat="1" customHeight="1" spans="1:25">
      <c r="A101" s="5">
        <v>100</v>
      </c>
      <c r="B101" s="5">
        <v>106066</v>
      </c>
      <c r="C101" s="5" t="s">
        <v>129</v>
      </c>
      <c r="D101" s="5" t="s">
        <v>122</v>
      </c>
      <c r="E101" s="8">
        <f t="shared" ref="E101:G101" si="117">I101*30</f>
        <v>270000</v>
      </c>
      <c r="F101" s="9">
        <f t="shared" si="117"/>
        <v>102600</v>
      </c>
      <c r="G101" s="8">
        <f t="shared" si="117"/>
        <v>3900</v>
      </c>
      <c r="H101" s="10">
        <f t="shared" si="74"/>
        <v>0.38</v>
      </c>
      <c r="I101" s="9">
        <v>9000</v>
      </c>
      <c r="J101" s="9">
        <v>3420</v>
      </c>
      <c r="K101" s="9">
        <v>130</v>
      </c>
      <c r="L101" s="15">
        <f>VLOOKUP(B:B,[2]查询时间段分门店销售汇总!$D:$L,9,0)</f>
        <v>236302.6</v>
      </c>
      <c r="M101" s="15">
        <f>VLOOKUP(B:B,[1]门店类型!$C:$P,14,0)</f>
        <v>0</v>
      </c>
      <c r="N101" s="15">
        <f t="shared" si="75"/>
        <v>236302.6</v>
      </c>
      <c r="O101" s="15">
        <f>VLOOKUP(B:B,[1]门店类型!$C:$Q,15,0)</f>
        <v>0</v>
      </c>
      <c r="P101" s="15">
        <f>VLOOKUP(B:B,[2]查询时间段分门店销售汇总!$D:$M,10,0)</f>
        <v>89422.1</v>
      </c>
      <c r="Q101" s="15">
        <f t="shared" si="76"/>
        <v>89422.1</v>
      </c>
      <c r="R101" s="15">
        <f>VLOOKUP(B:B,[1]门店类型!$C:$O,13,0)</f>
        <v>0</v>
      </c>
      <c r="S101" s="15">
        <f>VLOOKUP(B:B,[2]查询时间段分门店销售汇总!$D:$J,7,0)</f>
        <v>4079</v>
      </c>
      <c r="T101" s="15">
        <f t="shared" si="77"/>
        <v>4079</v>
      </c>
      <c r="U101" s="15">
        <f t="shared" si="78"/>
        <v>236302.6</v>
      </c>
      <c r="V101" s="15">
        <f t="shared" si="79"/>
        <v>89422.1</v>
      </c>
      <c r="W101" s="15">
        <f t="shared" si="80"/>
        <v>4079</v>
      </c>
      <c r="X101" s="10">
        <f t="shared" si="81"/>
        <v>0.875194814814815</v>
      </c>
      <c r="Y101" s="10">
        <f t="shared" si="82"/>
        <v>0.871560428849903</v>
      </c>
    </row>
    <row r="102" s="1" customFormat="1" customHeight="1" spans="1:25">
      <c r="A102" s="5">
        <v>101</v>
      </c>
      <c r="B102" s="5">
        <v>106485</v>
      </c>
      <c r="C102" s="5" t="s">
        <v>130</v>
      </c>
      <c r="D102" s="5" t="s">
        <v>122</v>
      </c>
      <c r="E102" s="8">
        <f t="shared" ref="E102:G102" si="118">I102*30</f>
        <v>144000</v>
      </c>
      <c r="F102" s="9">
        <f t="shared" si="118"/>
        <v>42000</v>
      </c>
      <c r="G102" s="8">
        <f t="shared" si="118"/>
        <v>1800</v>
      </c>
      <c r="H102" s="10">
        <f t="shared" si="74"/>
        <v>0.291666666666667</v>
      </c>
      <c r="I102" s="9">
        <v>4800</v>
      </c>
      <c r="J102" s="9">
        <v>1400</v>
      </c>
      <c r="K102" s="9">
        <v>60</v>
      </c>
      <c r="L102" s="15">
        <f>VLOOKUP(B:B,[2]查询时间段分门店销售汇总!$D:$L,9,0)</f>
        <v>105010.64</v>
      </c>
      <c r="M102" s="15">
        <f>VLOOKUP(B:B,[1]门店类型!$C:$P,14,0)</f>
        <v>0</v>
      </c>
      <c r="N102" s="15">
        <f t="shared" si="75"/>
        <v>105010.64</v>
      </c>
      <c r="O102" s="15">
        <f>VLOOKUP(B:B,[1]门店类型!$C:$Q,15,0)</f>
        <v>0</v>
      </c>
      <c r="P102" s="15">
        <f>VLOOKUP(B:B,[2]查询时间段分门店销售汇总!$D:$M,10,0)</f>
        <v>33827.49</v>
      </c>
      <c r="Q102" s="15">
        <f t="shared" si="76"/>
        <v>33827.49</v>
      </c>
      <c r="R102" s="15">
        <f>VLOOKUP(B:B,[1]门店类型!$C:$O,13,0)</f>
        <v>0</v>
      </c>
      <c r="S102" s="15">
        <f>VLOOKUP(B:B,[2]查询时间段分门店销售汇总!$D:$J,7,0)</f>
        <v>1449</v>
      </c>
      <c r="T102" s="15">
        <f t="shared" si="77"/>
        <v>1449</v>
      </c>
      <c r="U102" s="15">
        <f t="shared" si="78"/>
        <v>105010.64</v>
      </c>
      <c r="V102" s="15">
        <f t="shared" si="79"/>
        <v>33827.49</v>
      </c>
      <c r="W102" s="15">
        <f t="shared" si="80"/>
        <v>1449</v>
      </c>
      <c r="X102" s="10">
        <f t="shared" si="81"/>
        <v>0.729240555555556</v>
      </c>
      <c r="Y102" s="10">
        <f t="shared" si="82"/>
        <v>0.805416428571428</v>
      </c>
    </row>
    <row r="103" s="1" customFormat="1" customHeight="1" spans="1:25">
      <c r="A103" s="5">
        <v>102</v>
      </c>
      <c r="B103" s="5">
        <v>106865</v>
      </c>
      <c r="C103" s="5" t="s">
        <v>131</v>
      </c>
      <c r="D103" s="5" t="s">
        <v>122</v>
      </c>
      <c r="E103" s="8">
        <f t="shared" ref="E103:G103" si="119">I103*30</f>
        <v>144000</v>
      </c>
      <c r="F103" s="9">
        <f t="shared" si="119"/>
        <v>46080</v>
      </c>
      <c r="G103" s="8">
        <f t="shared" si="119"/>
        <v>2130</v>
      </c>
      <c r="H103" s="10">
        <f t="shared" si="74"/>
        <v>0.32</v>
      </c>
      <c r="I103" s="9">
        <v>4800</v>
      </c>
      <c r="J103" s="9">
        <v>1536</v>
      </c>
      <c r="K103" s="9">
        <v>71</v>
      </c>
      <c r="L103" s="15">
        <f>VLOOKUP(B:B,[2]查询时间段分门店销售汇总!$D:$L,9,0)</f>
        <v>119164.4</v>
      </c>
      <c r="M103" s="15">
        <f>VLOOKUP(B:B,[1]门店类型!$C:$P,14,0)</f>
        <v>12228</v>
      </c>
      <c r="N103" s="15">
        <f t="shared" si="75"/>
        <v>106936.4</v>
      </c>
      <c r="O103" s="15">
        <f>VLOOKUP(B:B,[1]门店类型!$C:$Q,15,0)</f>
        <v>-6393.89999999999</v>
      </c>
      <c r="P103" s="15">
        <f>VLOOKUP(B:B,[2]查询时间段分门店销售汇总!$D:$M,10,0)</f>
        <v>30708.74</v>
      </c>
      <c r="Q103" s="15">
        <f t="shared" si="76"/>
        <v>37102.64</v>
      </c>
      <c r="R103" s="15">
        <f>VLOOKUP(B:B,[1]门店类型!$C:$O,13,0)</f>
        <v>65</v>
      </c>
      <c r="S103" s="15">
        <f>VLOOKUP(B:B,[2]查询时间段分门店销售汇总!$D:$J,7,0)</f>
        <v>1459</v>
      </c>
      <c r="T103" s="15">
        <f t="shared" si="77"/>
        <v>1394</v>
      </c>
      <c r="U103" s="15">
        <f t="shared" si="78"/>
        <v>106936.4</v>
      </c>
      <c r="V103" s="15">
        <f t="shared" si="79"/>
        <v>37102.64</v>
      </c>
      <c r="W103" s="15">
        <f t="shared" si="80"/>
        <v>1394</v>
      </c>
      <c r="X103" s="10">
        <f t="shared" si="81"/>
        <v>0.742613888888889</v>
      </c>
      <c r="Y103" s="10">
        <f t="shared" si="82"/>
        <v>0.805178819444444</v>
      </c>
    </row>
    <row r="104" s="1" customFormat="1" customHeight="1" spans="1:25">
      <c r="A104" s="5">
        <v>103</v>
      </c>
      <c r="B104" s="5">
        <v>2326</v>
      </c>
      <c r="C104" s="5" t="s">
        <v>132</v>
      </c>
      <c r="D104" s="5" t="s">
        <v>122</v>
      </c>
      <c r="E104" s="8">
        <f t="shared" ref="E104:G104" si="120">I104*30</f>
        <v>114000</v>
      </c>
      <c r="F104" s="9">
        <f t="shared" si="120"/>
        <v>31680</v>
      </c>
      <c r="G104" s="8">
        <f t="shared" si="120"/>
        <v>1500</v>
      </c>
      <c r="H104" s="10">
        <f t="shared" si="74"/>
        <v>0.277894736842105</v>
      </c>
      <c r="I104" s="9">
        <v>3800</v>
      </c>
      <c r="J104" s="9">
        <v>1056</v>
      </c>
      <c r="K104" s="9">
        <v>50</v>
      </c>
      <c r="L104" s="15">
        <f>VLOOKUP(B:B,[2]查询时间段分门店销售汇总!$D:$L,9,0)</f>
        <v>74398.71</v>
      </c>
      <c r="M104" s="15">
        <f>VLOOKUP(B:B,[1]门店类型!$C:$P,14,0)</f>
        <v>0</v>
      </c>
      <c r="N104" s="15">
        <f t="shared" si="75"/>
        <v>74398.71</v>
      </c>
      <c r="O104" s="15">
        <f>VLOOKUP(B:B,[1]门店类型!$C:$Q,15,0)</f>
        <v>0</v>
      </c>
      <c r="P104" s="15">
        <f>VLOOKUP(B:B,[2]查询时间段分门店销售汇总!$D:$M,10,0)</f>
        <v>28001.25</v>
      </c>
      <c r="Q104" s="15">
        <f t="shared" si="76"/>
        <v>28001.25</v>
      </c>
      <c r="R104" s="15">
        <f>VLOOKUP(B:B,[1]门店类型!$C:$O,13,0)</f>
        <v>0</v>
      </c>
      <c r="S104" s="15">
        <f>VLOOKUP(B:B,[2]查询时间段分门店销售汇总!$D:$J,7,0)</f>
        <v>1129</v>
      </c>
      <c r="T104" s="15">
        <f t="shared" si="77"/>
        <v>1129</v>
      </c>
      <c r="U104" s="15">
        <f t="shared" si="78"/>
        <v>74398.71</v>
      </c>
      <c r="V104" s="15">
        <f t="shared" si="79"/>
        <v>28001.25</v>
      </c>
      <c r="W104" s="15">
        <f t="shared" si="80"/>
        <v>1129</v>
      </c>
      <c r="X104" s="10">
        <f t="shared" si="81"/>
        <v>0.652620263157895</v>
      </c>
      <c r="Y104" s="10">
        <f t="shared" si="82"/>
        <v>0.883877840909091</v>
      </c>
    </row>
    <row r="105" s="1" customFormat="1" customHeight="1" spans="1:25">
      <c r="A105" s="5">
        <v>104</v>
      </c>
      <c r="B105" s="5">
        <v>113299</v>
      </c>
      <c r="C105" s="5" t="s">
        <v>133</v>
      </c>
      <c r="D105" s="5" t="s">
        <v>122</v>
      </c>
      <c r="E105" s="8">
        <f t="shared" ref="E105:G105" si="121">I105*30</f>
        <v>156000</v>
      </c>
      <c r="F105" s="9">
        <f t="shared" si="121"/>
        <v>57720</v>
      </c>
      <c r="G105" s="8">
        <f t="shared" si="121"/>
        <v>1830</v>
      </c>
      <c r="H105" s="10">
        <f t="shared" si="74"/>
        <v>0.37</v>
      </c>
      <c r="I105" s="9">
        <v>5200</v>
      </c>
      <c r="J105" s="9">
        <v>1924</v>
      </c>
      <c r="K105" s="9">
        <v>61</v>
      </c>
      <c r="L105" s="15">
        <f>VLOOKUP(B:B,[2]查询时间段分门店销售汇总!$D:$L,9,0)</f>
        <v>117470.23</v>
      </c>
      <c r="M105" s="15">
        <f>VLOOKUP(B:B,[1]门店类型!$C:$P,14,0)</f>
        <v>0</v>
      </c>
      <c r="N105" s="15">
        <f t="shared" si="75"/>
        <v>117470.23</v>
      </c>
      <c r="O105" s="15">
        <f>VLOOKUP(B:B,[1]门店类型!$C:$Q,15,0)</f>
        <v>0</v>
      </c>
      <c r="P105" s="15">
        <f>VLOOKUP(B:B,[2]查询时间段分门店销售汇总!$D:$M,10,0)</f>
        <v>45317.46</v>
      </c>
      <c r="Q105" s="15">
        <f t="shared" si="76"/>
        <v>45317.46</v>
      </c>
      <c r="R105" s="15">
        <f>VLOOKUP(B:B,[1]门店类型!$C:$O,13,0)</f>
        <v>0</v>
      </c>
      <c r="S105" s="15">
        <f>VLOOKUP(B:B,[2]查询时间段分门店销售汇总!$D:$J,7,0)</f>
        <v>1886</v>
      </c>
      <c r="T105" s="15">
        <f t="shared" si="77"/>
        <v>1886</v>
      </c>
      <c r="U105" s="15">
        <f t="shared" si="78"/>
        <v>117470.23</v>
      </c>
      <c r="V105" s="15">
        <f t="shared" si="79"/>
        <v>45317.46</v>
      </c>
      <c r="W105" s="15">
        <f t="shared" si="80"/>
        <v>1886</v>
      </c>
      <c r="X105" s="10">
        <f t="shared" si="81"/>
        <v>0.753014294871795</v>
      </c>
      <c r="Y105" s="10">
        <f t="shared" si="82"/>
        <v>0.78512577962578</v>
      </c>
    </row>
    <row r="106" s="1" customFormat="1" customHeight="1" spans="1:25">
      <c r="A106" s="5">
        <v>105</v>
      </c>
      <c r="B106" s="5">
        <v>114685</v>
      </c>
      <c r="C106" s="5" t="s">
        <v>134</v>
      </c>
      <c r="D106" s="5" t="s">
        <v>122</v>
      </c>
      <c r="E106" s="8">
        <f t="shared" ref="E106:G106" si="122">I106*30</f>
        <v>600000</v>
      </c>
      <c r="F106" s="9">
        <f t="shared" si="122"/>
        <v>174000</v>
      </c>
      <c r="G106" s="8">
        <f t="shared" si="122"/>
        <v>3810</v>
      </c>
      <c r="H106" s="10">
        <f t="shared" si="74"/>
        <v>0.29</v>
      </c>
      <c r="I106" s="9">
        <v>20000</v>
      </c>
      <c r="J106" s="9">
        <v>5800</v>
      </c>
      <c r="K106" s="9">
        <v>127</v>
      </c>
      <c r="L106" s="15">
        <f>VLOOKUP(B:B,[2]查询时间段分门店销售汇总!$D:$L,9,0)</f>
        <v>400370.67</v>
      </c>
      <c r="M106" s="15">
        <f>VLOOKUP(B:B,[1]门店类型!$C:$P,14,0)</f>
        <v>0</v>
      </c>
      <c r="N106" s="15">
        <f t="shared" si="75"/>
        <v>400370.67</v>
      </c>
      <c r="O106" s="15">
        <f>VLOOKUP(B:B,[1]门店类型!$C:$Q,15,0)</f>
        <v>0</v>
      </c>
      <c r="P106" s="15">
        <f>VLOOKUP(B:B,[2]查询时间段分门店销售汇总!$D:$M,10,0)</f>
        <v>114629.29</v>
      </c>
      <c r="Q106" s="15">
        <f t="shared" si="76"/>
        <v>114629.29</v>
      </c>
      <c r="R106" s="15">
        <f>VLOOKUP(B:B,[1]门店类型!$C:$O,13,0)</f>
        <v>0</v>
      </c>
      <c r="S106" s="15">
        <f>VLOOKUP(B:B,[2]查询时间段分门店销售汇总!$D:$J,7,0)</f>
        <v>3783</v>
      </c>
      <c r="T106" s="15">
        <f t="shared" si="77"/>
        <v>3783</v>
      </c>
      <c r="U106" s="15">
        <f t="shared" si="78"/>
        <v>400370.67</v>
      </c>
      <c r="V106" s="15">
        <f t="shared" si="79"/>
        <v>114629.29</v>
      </c>
      <c r="W106" s="15">
        <f t="shared" si="80"/>
        <v>3783</v>
      </c>
      <c r="X106" s="10">
        <f t="shared" si="81"/>
        <v>0.66728445</v>
      </c>
      <c r="Y106" s="10">
        <f t="shared" si="82"/>
        <v>0.658789022988506</v>
      </c>
    </row>
    <row r="107" s="1" customFormat="1" customHeight="1" spans="1:25">
      <c r="A107" s="5">
        <v>106</v>
      </c>
      <c r="B107" s="5">
        <v>116482</v>
      </c>
      <c r="C107" s="5" t="s">
        <v>135</v>
      </c>
      <c r="D107" s="5" t="s">
        <v>122</v>
      </c>
      <c r="E107" s="8">
        <f t="shared" ref="E107:G107" si="123">I107*30</f>
        <v>162000</v>
      </c>
      <c r="F107" s="9">
        <f t="shared" si="123"/>
        <v>59940</v>
      </c>
      <c r="G107" s="8">
        <f t="shared" si="123"/>
        <v>1530</v>
      </c>
      <c r="H107" s="10">
        <f t="shared" si="74"/>
        <v>0.37</v>
      </c>
      <c r="I107" s="9">
        <v>5400</v>
      </c>
      <c r="J107" s="9">
        <v>1998</v>
      </c>
      <c r="K107" s="9">
        <v>51</v>
      </c>
      <c r="L107" s="15">
        <f>VLOOKUP(B:B,[2]查询时间段分门店销售汇总!$D:$L,9,0)</f>
        <v>160502.56</v>
      </c>
      <c r="M107" s="15">
        <f>VLOOKUP(B:B,[1]门店类型!$C:$P,14,0)</f>
        <v>12540</v>
      </c>
      <c r="N107" s="15">
        <f t="shared" si="75"/>
        <v>147962.56</v>
      </c>
      <c r="O107" s="15">
        <f>VLOOKUP(B:B,[1]门店类型!$C:$Q,15,0)</f>
        <v>-6622.25999999999</v>
      </c>
      <c r="P107" s="15">
        <f>VLOOKUP(B:B,[2]查询时间段分门店销售汇总!$D:$M,10,0)</f>
        <v>47752.3</v>
      </c>
      <c r="Q107" s="15">
        <f t="shared" si="76"/>
        <v>54374.56</v>
      </c>
      <c r="R107" s="15">
        <f>VLOOKUP(B:B,[1]门店类型!$C:$O,13,0)</f>
        <v>57</v>
      </c>
      <c r="S107" s="15">
        <f>VLOOKUP(B:B,[2]查询时间段分门店销售汇总!$D:$J,7,0)</f>
        <v>2301</v>
      </c>
      <c r="T107" s="15">
        <f t="shared" si="77"/>
        <v>2244</v>
      </c>
      <c r="U107" s="15">
        <f t="shared" si="78"/>
        <v>147962.56</v>
      </c>
      <c r="V107" s="15">
        <f t="shared" si="79"/>
        <v>54374.56</v>
      </c>
      <c r="W107" s="15">
        <f t="shared" si="80"/>
        <v>2244</v>
      </c>
      <c r="X107" s="10">
        <f t="shared" si="81"/>
        <v>0.913349135802469</v>
      </c>
      <c r="Y107" s="10">
        <f t="shared" si="82"/>
        <v>0.90714981648315</v>
      </c>
    </row>
    <row r="108" s="1" customFormat="1" customHeight="1" spans="1:25">
      <c r="A108" s="5">
        <v>107</v>
      </c>
      <c r="B108" s="5">
        <v>116919</v>
      </c>
      <c r="C108" s="5" t="s">
        <v>136</v>
      </c>
      <c r="D108" s="5" t="s">
        <v>122</v>
      </c>
      <c r="E108" s="8">
        <f t="shared" ref="E108:G108" si="124">I108*30</f>
        <v>162000</v>
      </c>
      <c r="F108" s="9">
        <f t="shared" si="124"/>
        <v>59940</v>
      </c>
      <c r="G108" s="8">
        <f t="shared" si="124"/>
        <v>2130</v>
      </c>
      <c r="H108" s="10">
        <f t="shared" si="74"/>
        <v>0.37</v>
      </c>
      <c r="I108" s="9">
        <v>5400</v>
      </c>
      <c r="J108" s="9">
        <v>1998</v>
      </c>
      <c r="K108" s="9">
        <v>71</v>
      </c>
      <c r="L108" s="15">
        <f>VLOOKUP(B:B,[2]查询时间段分门店销售汇总!$D:$L,9,0)</f>
        <v>164309.62</v>
      </c>
      <c r="M108" s="15">
        <f>VLOOKUP(B:B,[1]门店类型!$C:$P,14,0)</f>
        <v>1104</v>
      </c>
      <c r="N108" s="15">
        <f t="shared" si="75"/>
        <v>163205.62</v>
      </c>
      <c r="O108" s="15">
        <f>VLOOKUP(B:B,[1]门店类型!$C:$Q,15,0)</f>
        <v>-599.7</v>
      </c>
      <c r="P108" s="15">
        <f>VLOOKUP(B:B,[2]查询时间段分门店销售汇总!$D:$M,10,0)</f>
        <v>62717.63</v>
      </c>
      <c r="Q108" s="15">
        <f t="shared" si="76"/>
        <v>63317.33</v>
      </c>
      <c r="R108" s="15">
        <f>VLOOKUP(B:B,[1]门店类型!$C:$O,13,0)</f>
        <v>4</v>
      </c>
      <c r="S108" s="15">
        <f>VLOOKUP(B:B,[2]查询时间段分门店销售汇总!$D:$J,7,0)</f>
        <v>2363</v>
      </c>
      <c r="T108" s="15">
        <f t="shared" si="77"/>
        <v>2359</v>
      </c>
      <c r="U108" s="15">
        <f t="shared" si="78"/>
        <v>163205.62</v>
      </c>
      <c r="V108" s="15">
        <f t="shared" si="79"/>
        <v>63317.33</v>
      </c>
      <c r="W108" s="15">
        <f t="shared" si="80"/>
        <v>2359</v>
      </c>
      <c r="X108" s="10">
        <f t="shared" si="81"/>
        <v>1.00744209876543</v>
      </c>
      <c r="Y108" s="10">
        <f t="shared" si="82"/>
        <v>1.05634517851185</v>
      </c>
    </row>
    <row r="109" s="1" customFormat="1" customHeight="1" spans="1:25">
      <c r="A109" s="5">
        <v>108</v>
      </c>
      <c r="B109" s="5">
        <v>117310</v>
      </c>
      <c r="C109" s="5" t="s">
        <v>137</v>
      </c>
      <c r="D109" s="5" t="s">
        <v>122</v>
      </c>
      <c r="E109" s="8">
        <f t="shared" ref="E109:G109" si="125">I109*30</f>
        <v>126300</v>
      </c>
      <c r="F109" s="9">
        <f t="shared" si="125"/>
        <v>36627</v>
      </c>
      <c r="G109" s="8">
        <f t="shared" si="125"/>
        <v>1800</v>
      </c>
      <c r="H109" s="10">
        <f t="shared" si="74"/>
        <v>0.29</v>
      </c>
      <c r="I109" s="9">
        <v>4210</v>
      </c>
      <c r="J109" s="9">
        <v>1220.9</v>
      </c>
      <c r="K109" s="9">
        <v>60</v>
      </c>
      <c r="L109" s="15">
        <f>VLOOKUP(B:B,[2]查询时间段分门店销售汇总!$D:$L,9,0)</f>
        <v>100791.27</v>
      </c>
      <c r="M109" s="15">
        <f>VLOOKUP(B:B,[1]门店类型!$C:$P,14,0)</f>
        <v>2208</v>
      </c>
      <c r="N109" s="15">
        <f t="shared" si="75"/>
        <v>98583.27</v>
      </c>
      <c r="O109" s="15">
        <f>VLOOKUP(B:B,[1]门店类型!$C:$Q,15,0)</f>
        <v>-1199.4</v>
      </c>
      <c r="P109" s="15">
        <f>VLOOKUP(B:B,[2]查询时间段分门店销售汇总!$D:$M,10,0)</f>
        <v>34663.75</v>
      </c>
      <c r="Q109" s="15">
        <f t="shared" si="76"/>
        <v>35863.15</v>
      </c>
      <c r="R109" s="15">
        <f>VLOOKUP(B:B,[1]门店类型!$C:$O,13,0)</f>
        <v>8</v>
      </c>
      <c r="S109" s="15">
        <f>VLOOKUP(B:B,[2]查询时间段分门店销售汇总!$D:$J,7,0)</f>
        <v>1153</v>
      </c>
      <c r="T109" s="15">
        <f t="shared" si="77"/>
        <v>1145</v>
      </c>
      <c r="U109" s="15">
        <f t="shared" si="78"/>
        <v>98583.27</v>
      </c>
      <c r="V109" s="15">
        <f t="shared" si="79"/>
        <v>35863.15</v>
      </c>
      <c r="W109" s="15">
        <f t="shared" si="80"/>
        <v>1145</v>
      </c>
      <c r="X109" s="10">
        <f t="shared" si="81"/>
        <v>0.780548456057007</v>
      </c>
      <c r="Y109" s="10">
        <f t="shared" si="82"/>
        <v>0.979145166134273</v>
      </c>
    </row>
    <row r="110" s="1" customFormat="1" customHeight="1" spans="1:25">
      <c r="A110" s="5">
        <v>109</v>
      </c>
      <c r="B110" s="5">
        <v>119622</v>
      </c>
      <c r="C110" s="5" t="s">
        <v>138</v>
      </c>
      <c r="D110" s="5" t="s">
        <v>122</v>
      </c>
      <c r="E110" s="8">
        <f t="shared" ref="E110:G110" si="126">I110*30</f>
        <v>129000</v>
      </c>
      <c r="F110" s="9">
        <f t="shared" si="126"/>
        <v>38700</v>
      </c>
      <c r="G110" s="8">
        <f t="shared" si="126"/>
        <v>1800</v>
      </c>
      <c r="H110" s="10">
        <f t="shared" si="74"/>
        <v>0.3</v>
      </c>
      <c r="I110" s="9">
        <v>4300</v>
      </c>
      <c r="J110" s="9">
        <v>1290</v>
      </c>
      <c r="K110" s="9">
        <v>60</v>
      </c>
      <c r="L110" s="15">
        <f>VLOOKUP(B:B,[2]查询时间段分门店销售汇总!$D:$L,9,0)</f>
        <v>77400.48</v>
      </c>
      <c r="M110" s="15">
        <f>VLOOKUP(B:B,[1]门店类型!$C:$P,14,0)</f>
        <v>0</v>
      </c>
      <c r="N110" s="15">
        <f t="shared" si="75"/>
        <v>77400.48</v>
      </c>
      <c r="O110" s="15">
        <f>VLOOKUP(B:B,[1]门店类型!$C:$Q,15,0)</f>
        <v>0</v>
      </c>
      <c r="P110" s="15">
        <f>VLOOKUP(B:B,[2]查询时间段分门店销售汇总!$D:$M,10,0)</f>
        <v>29939.92</v>
      </c>
      <c r="Q110" s="15">
        <f t="shared" si="76"/>
        <v>29939.92</v>
      </c>
      <c r="R110" s="15">
        <f>VLOOKUP(B:B,[1]门店类型!$C:$O,13,0)</f>
        <v>0</v>
      </c>
      <c r="S110" s="15">
        <f>VLOOKUP(B:B,[2]查询时间段分门店销售汇总!$D:$J,7,0)</f>
        <v>1064</v>
      </c>
      <c r="T110" s="15">
        <f t="shared" si="77"/>
        <v>1064</v>
      </c>
      <c r="U110" s="15">
        <f t="shared" si="78"/>
        <v>77400.48</v>
      </c>
      <c r="V110" s="15">
        <f t="shared" si="79"/>
        <v>29939.92</v>
      </c>
      <c r="W110" s="15">
        <f t="shared" si="80"/>
        <v>1064</v>
      </c>
      <c r="X110" s="10">
        <f t="shared" si="81"/>
        <v>0.600003720930233</v>
      </c>
      <c r="Y110" s="10">
        <f t="shared" si="82"/>
        <v>0.773641343669251</v>
      </c>
    </row>
    <row r="111" s="1" customFormat="1" customHeight="1" spans="1:25">
      <c r="A111" s="5">
        <v>110</v>
      </c>
      <c r="B111" s="5">
        <v>2274</v>
      </c>
      <c r="C111" s="20" t="s">
        <v>139</v>
      </c>
      <c r="D111" s="20" t="s">
        <v>122</v>
      </c>
      <c r="E111" s="8">
        <f t="shared" ref="E111:G111" si="127">I111*30</f>
        <v>90000</v>
      </c>
      <c r="F111" s="9">
        <f t="shared" si="127"/>
        <v>18900</v>
      </c>
      <c r="G111" s="8">
        <f t="shared" si="127"/>
        <v>1200</v>
      </c>
      <c r="H111" s="10">
        <f t="shared" si="74"/>
        <v>0.21</v>
      </c>
      <c r="I111" s="9">
        <v>3000</v>
      </c>
      <c r="J111" s="9">
        <v>630</v>
      </c>
      <c r="K111" s="9">
        <v>40</v>
      </c>
      <c r="L111" s="15">
        <f>VLOOKUP(B:B,[2]查询时间段分门店销售汇总!$D:$L,9,0)</f>
        <v>57873.61</v>
      </c>
      <c r="M111" s="15">
        <f>VLOOKUP(B:B,[1]门店类型!$C:$P,14,0)</f>
        <v>0</v>
      </c>
      <c r="N111" s="15">
        <f t="shared" si="75"/>
        <v>57873.61</v>
      </c>
      <c r="O111" s="15">
        <f>VLOOKUP(B:B,[1]门店类型!$C:$Q,15,0)</f>
        <v>0</v>
      </c>
      <c r="P111" s="15">
        <f>VLOOKUP(B:B,[2]查询时间段分门店销售汇总!$D:$M,10,0)</f>
        <v>19398.26</v>
      </c>
      <c r="Q111" s="15">
        <f t="shared" si="76"/>
        <v>19398.26</v>
      </c>
      <c r="R111" s="15">
        <f>VLOOKUP(B:B,[1]门店类型!$C:$O,13,0)</f>
        <v>0</v>
      </c>
      <c r="S111" s="15">
        <f>VLOOKUP(B:B,[2]查询时间段分门店销售汇总!$D:$J,7,0)</f>
        <v>989</v>
      </c>
      <c r="T111" s="15">
        <f t="shared" si="77"/>
        <v>989</v>
      </c>
      <c r="U111" s="15">
        <f t="shared" si="78"/>
        <v>57873.61</v>
      </c>
      <c r="V111" s="15">
        <f t="shared" si="79"/>
        <v>19398.26</v>
      </c>
      <c r="W111" s="15">
        <f t="shared" si="80"/>
        <v>989</v>
      </c>
      <c r="X111" s="10">
        <f t="shared" si="81"/>
        <v>0.643040111111111</v>
      </c>
      <c r="Y111" s="10">
        <f t="shared" si="82"/>
        <v>1.02636296296296</v>
      </c>
    </row>
    <row r="112" s="1" customFormat="1" customHeight="1" spans="1:25">
      <c r="A112" s="5">
        <v>111</v>
      </c>
      <c r="B112" s="20">
        <v>2816</v>
      </c>
      <c r="C112" s="5" t="s">
        <v>140</v>
      </c>
      <c r="D112" s="5" t="s">
        <v>141</v>
      </c>
      <c r="E112" s="8">
        <f t="shared" ref="E112:G112" si="128">I112*30</f>
        <v>162000</v>
      </c>
      <c r="F112" s="9">
        <f t="shared" si="128"/>
        <v>50220</v>
      </c>
      <c r="G112" s="8">
        <f t="shared" si="128"/>
        <v>2160</v>
      </c>
      <c r="H112" s="10">
        <f t="shared" si="74"/>
        <v>0.31</v>
      </c>
      <c r="I112" s="9">
        <v>5400</v>
      </c>
      <c r="J112" s="9">
        <v>1674</v>
      </c>
      <c r="K112" s="9">
        <v>72</v>
      </c>
      <c r="L112" s="15">
        <f>VLOOKUP(B:B,[2]查询时间段分门店销售汇总!$D:$L,9,0)</f>
        <v>75339.89</v>
      </c>
      <c r="M112" s="15">
        <f>VLOOKUP(B:B,[1]门店类型!$C:$P,14,0)</f>
        <v>0</v>
      </c>
      <c r="N112" s="15">
        <f t="shared" si="75"/>
        <v>75339.89</v>
      </c>
      <c r="O112" s="15">
        <f>VLOOKUP(B:B,[1]门店类型!$C:$Q,15,0)</f>
        <v>0</v>
      </c>
      <c r="P112" s="15">
        <f>VLOOKUP(B:B,[2]查询时间段分门店销售汇总!$D:$M,10,0)</f>
        <v>29764.58</v>
      </c>
      <c r="Q112" s="15">
        <f t="shared" si="76"/>
        <v>29764.58</v>
      </c>
      <c r="R112" s="15">
        <f>VLOOKUP(B:B,[1]门店类型!$C:$O,13,0)</f>
        <v>0</v>
      </c>
      <c r="S112" s="15">
        <f>VLOOKUP(B:B,[2]查询时间段分门店销售汇总!$D:$J,7,0)</f>
        <v>1387</v>
      </c>
      <c r="T112" s="15">
        <f t="shared" si="77"/>
        <v>1387</v>
      </c>
      <c r="U112" s="15">
        <f t="shared" si="78"/>
        <v>75339.89</v>
      </c>
      <c r="V112" s="15">
        <f t="shared" si="79"/>
        <v>29764.58</v>
      </c>
      <c r="W112" s="15">
        <f t="shared" si="80"/>
        <v>1387</v>
      </c>
      <c r="X112" s="10">
        <f t="shared" si="81"/>
        <v>0.465061049382716</v>
      </c>
      <c r="Y112" s="10">
        <f t="shared" si="82"/>
        <v>0.5926837913182</v>
      </c>
    </row>
    <row r="113" s="1" customFormat="1" customHeight="1" spans="1:25">
      <c r="A113" s="5">
        <v>112</v>
      </c>
      <c r="B113" s="20">
        <v>2817</v>
      </c>
      <c r="C113" s="5" t="s">
        <v>142</v>
      </c>
      <c r="D113" s="5" t="s">
        <v>141</v>
      </c>
      <c r="E113" s="8">
        <f t="shared" ref="E113:G113" si="129">I113*30</f>
        <v>253560</v>
      </c>
      <c r="F113" s="9">
        <f t="shared" si="129"/>
        <v>83670</v>
      </c>
      <c r="G113" s="8">
        <f t="shared" si="129"/>
        <v>3510</v>
      </c>
      <c r="H113" s="10">
        <f t="shared" si="74"/>
        <v>0.329981069569333</v>
      </c>
      <c r="I113" s="9">
        <v>8452</v>
      </c>
      <c r="J113" s="9">
        <v>2789</v>
      </c>
      <c r="K113" s="9">
        <v>117</v>
      </c>
      <c r="L113" s="15">
        <f>VLOOKUP(B:B,[2]查询时间段分门店销售汇总!$D:$L,9,0)</f>
        <v>220421.83</v>
      </c>
      <c r="M113" s="15">
        <f>VLOOKUP(B:B,[1]门店类型!$C:$P,14,0)</f>
        <v>16470</v>
      </c>
      <c r="N113" s="15">
        <f t="shared" si="75"/>
        <v>203951.83</v>
      </c>
      <c r="O113" s="15">
        <f>VLOOKUP(B:B,[1]门店类型!$C:$Q,15,0)</f>
        <v>-8595.44999999999</v>
      </c>
      <c r="P113" s="15">
        <f>VLOOKUP(B:B,[2]查询时间段分门店销售汇总!$D:$M,10,0)</f>
        <v>63606.81</v>
      </c>
      <c r="Q113" s="15">
        <f t="shared" si="76"/>
        <v>72202.26</v>
      </c>
      <c r="R113" s="15">
        <f>VLOOKUP(B:B,[1]门店类型!$C:$O,13,0)</f>
        <v>90</v>
      </c>
      <c r="S113" s="15">
        <f>VLOOKUP(B:B,[2]查询时间段分门店销售汇总!$D:$J,7,0)</f>
        <v>2610</v>
      </c>
      <c r="T113" s="15">
        <f t="shared" si="77"/>
        <v>2520</v>
      </c>
      <c r="U113" s="15">
        <f t="shared" si="78"/>
        <v>203951.83</v>
      </c>
      <c r="V113" s="15">
        <f t="shared" si="79"/>
        <v>72202.26</v>
      </c>
      <c r="W113" s="15">
        <f t="shared" si="80"/>
        <v>2520</v>
      </c>
      <c r="X113" s="10">
        <f t="shared" si="81"/>
        <v>0.804353328600726</v>
      </c>
      <c r="Y113" s="10">
        <f t="shared" si="82"/>
        <v>0.862940839010398</v>
      </c>
    </row>
    <row r="114" s="1" customFormat="1" customHeight="1" spans="1:25">
      <c r="A114" s="5">
        <v>113</v>
      </c>
      <c r="B114" s="20">
        <v>2797</v>
      </c>
      <c r="C114" s="5" t="s">
        <v>143</v>
      </c>
      <c r="D114" s="5" t="s">
        <v>141</v>
      </c>
      <c r="E114" s="8">
        <f t="shared" ref="E114:G114" si="130">I114*30</f>
        <v>232260</v>
      </c>
      <c r="F114" s="9">
        <f t="shared" si="130"/>
        <v>72000</v>
      </c>
      <c r="G114" s="8">
        <f t="shared" si="130"/>
        <v>3150</v>
      </c>
      <c r="H114" s="10">
        <f t="shared" si="74"/>
        <v>0.309997416688194</v>
      </c>
      <c r="I114" s="9">
        <v>7742</v>
      </c>
      <c r="J114" s="9">
        <v>2400</v>
      </c>
      <c r="K114" s="9">
        <v>105</v>
      </c>
      <c r="L114" s="15">
        <f>VLOOKUP(B:B,[2]查询时间段分门店销售汇总!$D:$L,9,0)</f>
        <v>260131.58</v>
      </c>
      <c r="M114" s="15">
        <f>VLOOKUP(B:B,[1]门店类型!$C:$P,14,0)</f>
        <v>5934</v>
      </c>
      <c r="N114" s="15">
        <f t="shared" si="75"/>
        <v>254197.58</v>
      </c>
      <c r="O114" s="15">
        <f>VLOOKUP(B:B,[1]门店类型!$C:$Q,15,0)</f>
        <v>-3272.03</v>
      </c>
      <c r="P114" s="15">
        <f>VLOOKUP(B:B,[2]查询时间段分门店销售汇总!$D:$M,10,0)</f>
        <v>72350.38</v>
      </c>
      <c r="Q114" s="15">
        <f t="shared" si="76"/>
        <v>75622.41</v>
      </c>
      <c r="R114" s="15">
        <f>VLOOKUP(B:B,[1]门店类型!$C:$O,13,0)</f>
        <v>24</v>
      </c>
      <c r="S114" s="15">
        <f>VLOOKUP(B:B,[2]查询时间段分门店销售汇总!$D:$J,7,0)</f>
        <v>2766</v>
      </c>
      <c r="T114" s="15">
        <f t="shared" si="77"/>
        <v>2742</v>
      </c>
      <c r="U114" s="15">
        <f t="shared" si="78"/>
        <v>254197.58</v>
      </c>
      <c r="V114" s="15">
        <f t="shared" si="79"/>
        <v>75622.41</v>
      </c>
      <c r="W114" s="15">
        <f t="shared" si="80"/>
        <v>2742</v>
      </c>
      <c r="X114" s="10">
        <f t="shared" si="81"/>
        <v>1.09445268233876</v>
      </c>
      <c r="Y114" s="10">
        <f t="shared" si="82"/>
        <v>1.05031125</v>
      </c>
    </row>
    <row r="115" s="1" customFormat="1" customHeight="1" spans="1:25">
      <c r="A115" s="5">
        <v>114</v>
      </c>
      <c r="B115" s="20">
        <v>2808</v>
      </c>
      <c r="C115" s="5" t="s">
        <v>144</v>
      </c>
      <c r="D115" s="5" t="s">
        <v>141</v>
      </c>
      <c r="E115" s="8">
        <f t="shared" ref="E115:G115" si="131">I115*30</f>
        <v>197340</v>
      </c>
      <c r="F115" s="9">
        <f t="shared" si="131"/>
        <v>59201.6129032257</v>
      </c>
      <c r="G115" s="8">
        <f t="shared" si="131"/>
        <v>3390</v>
      </c>
      <c r="H115" s="10">
        <f t="shared" si="74"/>
        <v>0.29999803842721</v>
      </c>
      <c r="I115" s="9">
        <v>6578</v>
      </c>
      <c r="J115" s="9">
        <v>1973.38709677419</v>
      </c>
      <c r="K115" s="9">
        <v>113</v>
      </c>
      <c r="L115" s="15">
        <f>VLOOKUP(B:B,[2]查询时间段分门店销售汇总!$D:$L,9,0)</f>
        <v>152141.72</v>
      </c>
      <c r="M115" s="15">
        <f>VLOOKUP(B:B,[1]门店类型!$C:$P,14,0)</f>
        <v>10380</v>
      </c>
      <c r="N115" s="15">
        <f t="shared" si="75"/>
        <v>141761.72</v>
      </c>
      <c r="O115" s="15">
        <f>VLOOKUP(B:B,[1]门店类型!$C:$Q,15,0)</f>
        <v>-5500.59</v>
      </c>
      <c r="P115" s="15">
        <f>VLOOKUP(B:B,[2]查询时间段分门店销售汇总!$D:$M,10,0)</f>
        <v>40995.53</v>
      </c>
      <c r="Q115" s="15">
        <f t="shared" si="76"/>
        <v>46496.12</v>
      </c>
      <c r="R115" s="15">
        <f>VLOOKUP(B:B,[1]门店类型!$C:$O,13,0)</f>
        <v>48</v>
      </c>
      <c r="S115" s="15">
        <f>VLOOKUP(B:B,[2]查询时间段分门店销售汇总!$D:$J,7,0)</f>
        <v>2261</v>
      </c>
      <c r="T115" s="15">
        <f t="shared" si="77"/>
        <v>2213</v>
      </c>
      <c r="U115" s="15">
        <f t="shared" si="78"/>
        <v>141761.72</v>
      </c>
      <c r="V115" s="15">
        <f t="shared" si="79"/>
        <v>46496.12</v>
      </c>
      <c r="W115" s="15">
        <f t="shared" si="80"/>
        <v>2213</v>
      </c>
      <c r="X115" s="10">
        <f t="shared" si="81"/>
        <v>0.718362825580217</v>
      </c>
      <c r="Y115" s="10">
        <f t="shared" si="82"/>
        <v>0.785386034600192</v>
      </c>
    </row>
    <row r="116" s="1" customFormat="1" customHeight="1" spans="1:25">
      <c r="A116" s="5">
        <v>115</v>
      </c>
      <c r="B116" s="20">
        <v>2819</v>
      </c>
      <c r="C116" s="5" t="s">
        <v>145</v>
      </c>
      <c r="D116" s="5" t="s">
        <v>141</v>
      </c>
      <c r="E116" s="8">
        <f t="shared" ref="E116:G116" si="132">I116*30</f>
        <v>219000</v>
      </c>
      <c r="F116" s="9">
        <f t="shared" si="132"/>
        <v>67500</v>
      </c>
      <c r="G116" s="8">
        <f t="shared" si="132"/>
        <v>3000</v>
      </c>
      <c r="H116" s="10">
        <f t="shared" si="74"/>
        <v>0.308219178082192</v>
      </c>
      <c r="I116" s="9">
        <v>7300</v>
      </c>
      <c r="J116" s="9">
        <v>2250</v>
      </c>
      <c r="K116" s="9">
        <v>100</v>
      </c>
      <c r="L116" s="15">
        <f>VLOOKUP(B:B,[2]查询时间段分门店销售汇总!$D:$L,9,0)</f>
        <v>173098.75</v>
      </c>
      <c r="M116" s="15">
        <f>VLOOKUP(B:B,[1]门店类型!$C:$P,14,0)</f>
        <v>11868</v>
      </c>
      <c r="N116" s="15">
        <f t="shared" si="75"/>
        <v>161230.75</v>
      </c>
      <c r="O116" s="15">
        <f>VLOOKUP(B:B,[1]门店类型!$C:$Q,15,0)</f>
        <v>-6546.72</v>
      </c>
      <c r="P116" s="15">
        <f>VLOOKUP(B:B,[2]查询时间段分门店销售汇总!$D:$M,10,0)</f>
        <v>53922.52</v>
      </c>
      <c r="Q116" s="15">
        <f t="shared" si="76"/>
        <v>60469.24</v>
      </c>
      <c r="R116" s="15">
        <f>VLOOKUP(B:B,[1]门店类型!$C:$O,13,0)</f>
        <v>48</v>
      </c>
      <c r="S116" s="15">
        <f>VLOOKUP(B:B,[2]查询时间段分门店销售汇总!$D:$J,7,0)</f>
        <v>2114</v>
      </c>
      <c r="T116" s="15">
        <f t="shared" si="77"/>
        <v>2066</v>
      </c>
      <c r="U116" s="15">
        <f t="shared" si="78"/>
        <v>161230.75</v>
      </c>
      <c r="V116" s="15">
        <f t="shared" si="79"/>
        <v>60469.24</v>
      </c>
      <c r="W116" s="15">
        <f t="shared" si="80"/>
        <v>2066</v>
      </c>
      <c r="X116" s="10">
        <f t="shared" si="81"/>
        <v>0.736213470319635</v>
      </c>
      <c r="Y116" s="10">
        <f t="shared" si="82"/>
        <v>0.895840592592593</v>
      </c>
    </row>
    <row r="117" s="1" customFormat="1" customHeight="1" spans="1:25">
      <c r="A117" s="5">
        <v>116</v>
      </c>
      <c r="B117" s="20">
        <v>2520</v>
      </c>
      <c r="C117" s="5" t="s">
        <v>146</v>
      </c>
      <c r="D117" s="5" t="s">
        <v>141</v>
      </c>
      <c r="E117" s="8">
        <f t="shared" ref="E117:G117" si="133">I117*30</f>
        <v>240000</v>
      </c>
      <c r="F117" s="9">
        <f t="shared" si="133"/>
        <v>79200</v>
      </c>
      <c r="G117" s="8">
        <f t="shared" si="133"/>
        <v>3690</v>
      </c>
      <c r="H117" s="10">
        <f t="shared" si="74"/>
        <v>0.33</v>
      </c>
      <c r="I117" s="9">
        <v>8000</v>
      </c>
      <c r="J117" s="9">
        <v>2640</v>
      </c>
      <c r="K117" s="9">
        <v>123</v>
      </c>
      <c r="L117" s="15">
        <f>VLOOKUP(B:B,[2]查询时间段分门店销售汇总!$D:$L,9,0)</f>
        <v>187418.9</v>
      </c>
      <c r="M117" s="15">
        <f>VLOOKUP(B:B,[1]门店类型!$C:$P,14,0)</f>
        <v>5418</v>
      </c>
      <c r="N117" s="15">
        <f t="shared" si="75"/>
        <v>182000.9</v>
      </c>
      <c r="O117" s="15">
        <f>VLOOKUP(B:B,[1]门店类型!$C:$Q,15,0)</f>
        <v>-2988.72</v>
      </c>
      <c r="P117" s="15">
        <f>VLOOKUP(B:B,[2]查询时间段分门店销售汇总!$D:$M,10,0)</f>
        <v>64006.67</v>
      </c>
      <c r="Q117" s="15">
        <f t="shared" si="76"/>
        <v>66995.39</v>
      </c>
      <c r="R117" s="15">
        <f>VLOOKUP(B:B,[1]门店类型!$C:$O,13,0)</f>
        <v>23</v>
      </c>
      <c r="S117" s="15">
        <f>VLOOKUP(B:B,[2]查询时间段分门店销售汇总!$D:$J,7,0)</f>
        <v>2879</v>
      </c>
      <c r="T117" s="15">
        <f t="shared" si="77"/>
        <v>2856</v>
      </c>
      <c r="U117" s="15">
        <f t="shared" si="78"/>
        <v>182000.9</v>
      </c>
      <c r="V117" s="15">
        <f t="shared" si="79"/>
        <v>66995.39</v>
      </c>
      <c r="W117" s="15">
        <f t="shared" si="80"/>
        <v>2856</v>
      </c>
      <c r="X117" s="10">
        <f t="shared" si="81"/>
        <v>0.758337083333333</v>
      </c>
      <c r="Y117" s="10">
        <f t="shared" si="82"/>
        <v>0.845901388888889</v>
      </c>
    </row>
    <row r="118" s="1" customFormat="1" customHeight="1" spans="1:25">
      <c r="A118" s="5">
        <v>117</v>
      </c>
      <c r="B118" s="20">
        <v>2512</v>
      </c>
      <c r="C118" s="5" t="s">
        <v>147</v>
      </c>
      <c r="D118" s="5" t="s">
        <v>141</v>
      </c>
      <c r="E118" s="8">
        <f t="shared" ref="E118:G118" si="134">I118*30</f>
        <v>255000</v>
      </c>
      <c r="F118" s="9">
        <f t="shared" si="134"/>
        <v>81600</v>
      </c>
      <c r="G118" s="8">
        <f t="shared" si="134"/>
        <v>3840</v>
      </c>
      <c r="H118" s="10">
        <f t="shared" si="74"/>
        <v>0.32</v>
      </c>
      <c r="I118" s="9">
        <v>8500</v>
      </c>
      <c r="J118" s="9">
        <v>2720</v>
      </c>
      <c r="K118" s="9">
        <v>128</v>
      </c>
      <c r="L118" s="15">
        <f>VLOOKUP(B:B,[2]查询时间段分门店销售汇总!$D:$L,9,0)</f>
        <v>207605.34</v>
      </c>
      <c r="M118" s="15">
        <f>VLOOKUP(B:B,[1]门店类型!$C:$P,14,0)</f>
        <v>3870</v>
      </c>
      <c r="N118" s="15">
        <f t="shared" si="75"/>
        <v>203735.34</v>
      </c>
      <c r="O118" s="15">
        <f>VLOOKUP(B:B,[1]门店类型!$C:$Q,15,0)</f>
        <v>-2134.8</v>
      </c>
      <c r="P118" s="15">
        <f>VLOOKUP(B:B,[2]查询时间段分门店销售汇总!$D:$M,10,0)</f>
        <v>70641.63</v>
      </c>
      <c r="Q118" s="15">
        <f t="shared" si="76"/>
        <v>72776.43</v>
      </c>
      <c r="R118" s="15">
        <f>VLOOKUP(B:B,[1]门店类型!$C:$O,13,0)</f>
        <v>15</v>
      </c>
      <c r="S118" s="15">
        <f>VLOOKUP(B:B,[2]查询时间段分门店销售汇总!$D:$J,7,0)</f>
        <v>2894</v>
      </c>
      <c r="T118" s="15">
        <f t="shared" si="77"/>
        <v>2879</v>
      </c>
      <c r="U118" s="15">
        <f t="shared" si="78"/>
        <v>203735.34</v>
      </c>
      <c r="V118" s="15">
        <f t="shared" si="79"/>
        <v>72776.43</v>
      </c>
      <c r="W118" s="15">
        <f t="shared" si="80"/>
        <v>2879</v>
      </c>
      <c r="X118" s="10">
        <f t="shared" si="81"/>
        <v>0.798962117647059</v>
      </c>
      <c r="Y118" s="10">
        <f t="shared" si="82"/>
        <v>0.891868014705882</v>
      </c>
    </row>
    <row r="119" s="1" customFormat="1" customHeight="1" spans="1:25">
      <c r="A119" s="5">
        <v>118</v>
      </c>
      <c r="B119" s="20">
        <v>2730</v>
      </c>
      <c r="C119" s="5" t="s">
        <v>148</v>
      </c>
      <c r="D119" s="5" t="s">
        <v>141</v>
      </c>
      <c r="E119" s="8">
        <f t="shared" ref="E119:G119" si="135">I119*30</f>
        <v>213840</v>
      </c>
      <c r="F119" s="9">
        <f t="shared" si="135"/>
        <v>72705.4838709678</v>
      </c>
      <c r="G119" s="8">
        <f t="shared" si="135"/>
        <v>3300</v>
      </c>
      <c r="H119" s="10">
        <f t="shared" si="74"/>
        <v>0.339999456934941</v>
      </c>
      <c r="I119" s="9">
        <v>7128</v>
      </c>
      <c r="J119" s="9">
        <v>2423.51612903226</v>
      </c>
      <c r="K119" s="9">
        <v>110</v>
      </c>
      <c r="L119" s="15">
        <f>VLOOKUP(B:B,[2]查询时间段分门店销售汇总!$D:$L,9,0)</f>
        <v>154391.09</v>
      </c>
      <c r="M119" s="15">
        <f>VLOOKUP(B:B,[1]门店类型!$C:$P,14,0)</f>
        <v>0</v>
      </c>
      <c r="N119" s="15">
        <f t="shared" si="75"/>
        <v>154391.09</v>
      </c>
      <c r="O119" s="15">
        <f>VLOOKUP(B:B,[1]门店类型!$C:$Q,15,0)</f>
        <v>0</v>
      </c>
      <c r="P119" s="15">
        <f>VLOOKUP(B:B,[2]查询时间段分门店销售汇总!$D:$M,10,0)</f>
        <v>57996.13</v>
      </c>
      <c r="Q119" s="15">
        <f t="shared" si="76"/>
        <v>57996.13</v>
      </c>
      <c r="R119" s="15">
        <f>VLOOKUP(B:B,[1]门店类型!$C:$O,13,0)</f>
        <v>0</v>
      </c>
      <c r="S119" s="15">
        <f>VLOOKUP(B:B,[2]查询时间段分门店销售汇总!$D:$J,7,0)</f>
        <v>2189</v>
      </c>
      <c r="T119" s="15">
        <f t="shared" si="77"/>
        <v>2189</v>
      </c>
      <c r="U119" s="15">
        <f t="shared" si="78"/>
        <v>154391.09</v>
      </c>
      <c r="V119" s="15">
        <f t="shared" si="79"/>
        <v>57996.13</v>
      </c>
      <c r="W119" s="15">
        <f t="shared" si="80"/>
        <v>2189</v>
      </c>
      <c r="X119" s="10">
        <f t="shared" si="81"/>
        <v>0.721993499812944</v>
      </c>
      <c r="Y119" s="10">
        <f t="shared" si="82"/>
        <v>0.797685771583986</v>
      </c>
    </row>
    <row r="120" s="1" customFormat="1" customHeight="1" spans="1:25">
      <c r="A120" s="5">
        <v>119</v>
      </c>
      <c r="B120" s="20">
        <v>2497</v>
      </c>
      <c r="C120" s="5" t="s">
        <v>149</v>
      </c>
      <c r="D120" s="5" t="s">
        <v>141</v>
      </c>
      <c r="E120" s="8">
        <f t="shared" ref="E120:G120" si="136">I120*30</f>
        <v>189000</v>
      </c>
      <c r="F120" s="9">
        <f t="shared" si="136"/>
        <v>63180</v>
      </c>
      <c r="G120" s="8">
        <f t="shared" si="136"/>
        <v>2760</v>
      </c>
      <c r="H120" s="10">
        <f t="shared" si="74"/>
        <v>0.334285714285714</v>
      </c>
      <c r="I120" s="9">
        <v>6300</v>
      </c>
      <c r="J120" s="9">
        <v>2106</v>
      </c>
      <c r="K120" s="9">
        <v>92</v>
      </c>
      <c r="L120" s="15">
        <f>VLOOKUP(B:B,[2]查询时间段分门店销售汇总!$D:$L,9,0)</f>
        <v>133706.62</v>
      </c>
      <c r="M120" s="15">
        <f>VLOOKUP(B:B,[1]门店类型!$C:$P,14,0)</f>
        <v>0</v>
      </c>
      <c r="N120" s="15">
        <f t="shared" si="75"/>
        <v>133706.62</v>
      </c>
      <c r="O120" s="15">
        <f>VLOOKUP(B:B,[1]门店类型!$C:$Q,15,0)</f>
        <v>0</v>
      </c>
      <c r="P120" s="15">
        <f>VLOOKUP(B:B,[2]查询时间段分门店销售汇总!$D:$M,10,0)</f>
        <v>43654.77</v>
      </c>
      <c r="Q120" s="15">
        <f t="shared" si="76"/>
        <v>43654.77</v>
      </c>
      <c r="R120" s="15">
        <f>VLOOKUP(B:B,[1]门店类型!$C:$O,13,0)</f>
        <v>0</v>
      </c>
      <c r="S120" s="15">
        <f>VLOOKUP(B:B,[2]查询时间段分门店销售汇总!$D:$J,7,0)</f>
        <v>1669</v>
      </c>
      <c r="T120" s="15">
        <f t="shared" si="77"/>
        <v>1669</v>
      </c>
      <c r="U120" s="15">
        <f t="shared" si="78"/>
        <v>133706.62</v>
      </c>
      <c r="V120" s="15">
        <f t="shared" si="79"/>
        <v>43654.77</v>
      </c>
      <c r="W120" s="15">
        <f t="shared" si="80"/>
        <v>1669</v>
      </c>
      <c r="X120" s="10">
        <f t="shared" si="81"/>
        <v>0.707442433862434</v>
      </c>
      <c r="Y120" s="10">
        <f t="shared" si="82"/>
        <v>0.690958689458689</v>
      </c>
    </row>
    <row r="121" s="1" customFormat="1" customHeight="1" spans="1:25">
      <c r="A121" s="5">
        <v>120</v>
      </c>
      <c r="B121" s="20">
        <v>2757</v>
      </c>
      <c r="C121" s="5" t="s">
        <v>150</v>
      </c>
      <c r="D121" s="5" t="s">
        <v>141</v>
      </c>
      <c r="E121" s="8">
        <f t="shared" ref="E121:G121" si="137">I121*30</f>
        <v>254520</v>
      </c>
      <c r="F121" s="9">
        <f t="shared" si="137"/>
        <v>86535.4838709678</v>
      </c>
      <c r="G121" s="8">
        <f t="shared" si="137"/>
        <v>4500</v>
      </c>
      <c r="H121" s="10">
        <f t="shared" si="74"/>
        <v>0.339994828975985</v>
      </c>
      <c r="I121" s="9">
        <v>8484</v>
      </c>
      <c r="J121" s="9">
        <v>2884.51612903226</v>
      </c>
      <c r="K121" s="9">
        <v>150</v>
      </c>
      <c r="L121" s="15">
        <f>VLOOKUP(B:B,[2]查询时间段分门店销售汇总!$D:$L,9,0)</f>
        <v>187380.55</v>
      </c>
      <c r="M121" s="15">
        <f>VLOOKUP(B:B,[1]门店类型!$C:$P,14,0)</f>
        <v>0</v>
      </c>
      <c r="N121" s="15">
        <f t="shared" si="75"/>
        <v>187380.55</v>
      </c>
      <c r="O121" s="15">
        <f>VLOOKUP(B:B,[1]门店类型!$C:$Q,15,0)</f>
        <v>0</v>
      </c>
      <c r="P121" s="15">
        <f>VLOOKUP(B:B,[2]查询时间段分门店销售汇总!$D:$M,10,0)</f>
        <v>71872.55</v>
      </c>
      <c r="Q121" s="15">
        <f t="shared" si="76"/>
        <v>71872.55</v>
      </c>
      <c r="R121" s="15">
        <f>VLOOKUP(B:B,[1]门店类型!$C:$O,13,0)</f>
        <v>0</v>
      </c>
      <c r="S121" s="15">
        <f>VLOOKUP(B:B,[2]查询时间段分门店销售汇总!$D:$J,7,0)</f>
        <v>3545</v>
      </c>
      <c r="T121" s="15">
        <f t="shared" si="77"/>
        <v>3545</v>
      </c>
      <c r="U121" s="15">
        <f t="shared" si="78"/>
        <v>187380.55</v>
      </c>
      <c r="V121" s="15">
        <f t="shared" si="79"/>
        <v>71872.55</v>
      </c>
      <c r="W121" s="15">
        <f t="shared" si="80"/>
        <v>3545</v>
      </c>
      <c r="X121" s="10">
        <f t="shared" si="81"/>
        <v>0.736211496149615</v>
      </c>
      <c r="Y121" s="10">
        <f t="shared" si="82"/>
        <v>0.830555822709311</v>
      </c>
    </row>
    <row r="122" s="1" customFormat="1" customHeight="1" spans="1:25">
      <c r="A122" s="5">
        <v>121</v>
      </c>
      <c r="B122" s="20">
        <v>2735</v>
      </c>
      <c r="C122" s="5" t="s">
        <v>151</v>
      </c>
      <c r="D122" s="5" t="s">
        <v>141</v>
      </c>
      <c r="E122" s="8">
        <f t="shared" ref="E122:G122" si="138">I122*30</f>
        <v>228000</v>
      </c>
      <c r="F122" s="9">
        <f t="shared" si="138"/>
        <v>83721.2903225805</v>
      </c>
      <c r="G122" s="8">
        <f t="shared" si="138"/>
        <v>3750</v>
      </c>
      <c r="H122" s="10">
        <f t="shared" si="74"/>
        <v>0.367198641765704</v>
      </c>
      <c r="I122" s="9">
        <v>7600</v>
      </c>
      <c r="J122" s="9">
        <v>2790.70967741935</v>
      </c>
      <c r="K122" s="9">
        <v>125</v>
      </c>
      <c r="L122" s="15">
        <f>VLOOKUP(B:B,[2]查询时间段分门店销售汇总!$D:$L,9,0)</f>
        <v>182975.46</v>
      </c>
      <c r="M122" s="15">
        <f>VLOOKUP(B:B,[1]门店类型!$C:$P,14,0)</f>
        <v>5160</v>
      </c>
      <c r="N122" s="15">
        <f t="shared" si="75"/>
        <v>177815.46</v>
      </c>
      <c r="O122" s="15">
        <f>VLOOKUP(B:B,[1]门店类型!$C:$Q,15,0)</f>
        <v>-2846.4</v>
      </c>
      <c r="P122" s="15">
        <f>VLOOKUP(B:B,[2]查询时间段分门店销售汇总!$D:$M,10,0)</f>
        <v>59907.49</v>
      </c>
      <c r="Q122" s="15">
        <f t="shared" si="76"/>
        <v>62753.89</v>
      </c>
      <c r="R122" s="15">
        <f>VLOOKUP(B:B,[1]门店类型!$C:$O,13,0)</f>
        <v>20</v>
      </c>
      <c r="S122" s="15">
        <f>VLOOKUP(B:B,[2]查询时间段分门店销售汇总!$D:$J,7,0)</f>
        <v>2813</v>
      </c>
      <c r="T122" s="15">
        <f t="shared" si="77"/>
        <v>2793</v>
      </c>
      <c r="U122" s="15">
        <f t="shared" si="78"/>
        <v>177815.46</v>
      </c>
      <c r="V122" s="15">
        <f t="shared" si="79"/>
        <v>62753.89</v>
      </c>
      <c r="W122" s="15">
        <f t="shared" si="80"/>
        <v>2793</v>
      </c>
      <c r="X122" s="10">
        <f t="shared" si="81"/>
        <v>0.779892368421053</v>
      </c>
      <c r="Y122" s="10">
        <f t="shared" si="82"/>
        <v>0.749557128876149</v>
      </c>
    </row>
    <row r="123" s="1" customFormat="1" customHeight="1" spans="1:25">
      <c r="A123" s="5">
        <v>122</v>
      </c>
      <c r="B123" s="20">
        <v>2526</v>
      </c>
      <c r="C123" s="5" t="s">
        <v>152</v>
      </c>
      <c r="D123" s="5" t="s">
        <v>141</v>
      </c>
      <c r="E123" s="8">
        <f t="shared" ref="E123:G123" si="139">I123*30</f>
        <v>282000</v>
      </c>
      <c r="F123" s="9">
        <f t="shared" si="139"/>
        <v>92160</v>
      </c>
      <c r="G123" s="8">
        <f t="shared" si="139"/>
        <v>3300</v>
      </c>
      <c r="H123" s="10">
        <f t="shared" si="74"/>
        <v>0.326808510638298</v>
      </c>
      <c r="I123" s="9">
        <v>9400</v>
      </c>
      <c r="J123" s="9">
        <v>3072</v>
      </c>
      <c r="K123" s="9">
        <v>110</v>
      </c>
      <c r="L123" s="15">
        <f>VLOOKUP(B:B,[2]查询时间段分门店销售汇总!$D:$L,9,0)</f>
        <v>221278.5</v>
      </c>
      <c r="M123" s="15">
        <f>VLOOKUP(B:B,[1]门店类型!$C:$P,14,0)</f>
        <v>0</v>
      </c>
      <c r="N123" s="15">
        <f t="shared" si="75"/>
        <v>221278.5</v>
      </c>
      <c r="O123" s="15">
        <f>VLOOKUP(B:B,[1]门店类型!$C:$Q,15,0)</f>
        <v>0</v>
      </c>
      <c r="P123" s="15">
        <f>VLOOKUP(B:B,[2]查询时间段分门店销售汇总!$D:$M,10,0)</f>
        <v>79012.57</v>
      </c>
      <c r="Q123" s="15">
        <f t="shared" si="76"/>
        <v>79012.57</v>
      </c>
      <c r="R123" s="15">
        <f>VLOOKUP(B:B,[1]门店类型!$C:$O,13,0)</f>
        <v>0</v>
      </c>
      <c r="S123" s="15">
        <f>VLOOKUP(B:B,[2]查询时间段分门店销售汇总!$D:$J,7,0)</f>
        <v>2726</v>
      </c>
      <c r="T123" s="15">
        <f t="shared" si="77"/>
        <v>2726</v>
      </c>
      <c r="U123" s="15">
        <f t="shared" si="78"/>
        <v>221278.5</v>
      </c>
      <c r="V123" s="15">
        <f t="shared" si="79"/>
        <v>79012.57</v>
      </c>
      <c r="W123" s="15">
        <f t="shared" si="80"/>
        <v>2726</v>
      </c>
      <c r="X123" s="10">
        <f t="shared" si="81"/>
        <v>0.784675531914894</v>
      </c>
      <c r="Y123" s="10">
        <f t="shared" si="82"/>
        <v>0.857341254340278</v>
      </c>
    </row>
    <row r="124" s="1" customFormat="1" customHeight="1" spans="1:25">
      <c r="A124" s="5">
        <v>123</v>
      </c>
      <c r="B124" s="20">
        <v>2714</v>
      </c>
      <c r="C124" s="5" t="s">
        <v>153</v>
      </c>
      <c r="D124" s="5" t="s">
        <v>141</v>
      </c>
      <c r="E124" s="8">
        <f t="shared" ref="E124:G124" si="140">I124*30</f>
        <v>137730</v>
      </c>
      <c r="F124" s="9">
        <f t="shared" si="140"/>
        <v>50908.0645161291</v>
      </c>
      <c r="G124" s="8">
        <f t="shared" si="140"/>
        <v>2310</v>
      </c>
      <c r="H124" s="10">
        <f t="shared" si="74"/>
        <v>0.369622192086903</v>
      </c>
      <c r="I124" s="9">
        <v>4591</v>
      </c>
      <c r="J124" s="9">
        <v>1696.93548387097</v>
      </c>
      <c r="K124" s="9">
        <v>77</v>
      </c>
      <c r="L124" s="15">
        <f>VLOOKUP(B:B,[2]查询时间段分门店销售汇总!$D:$L,9,0)</f>
        <v>87210.09</v>
      </c>
      <c r="M124" s="15">
        <f>VLOOKUP(B:B,[1]门店类型!$C:$P,14,0)</f>
        <v>432</v>
      </c>
      <c r="N124" s="15">
        <f t="shared" si="75"/>
        <v>86778.09</v>
      </c>
      <c r="O124" s="15">
        <f>VLOOKUP(B:B,[1]门店类型!$C:$Q,15,0)</f>
        <v>-194.76</v>
      </c>
      <c r="P124" s="15">
        <f>VLOOKUP(B:B,[2]查询时间段分门店销售汇总!$D:$M,10,0)</f>
        <v>33964.53</v>
      </c>
      <c r="Q124" s="15">
        <f t="shared" si="76"/>
        <v>34159.29</v>
      </c>
      <c r="R124" s="15">
        <f>VLOOKUP(B:B,[1]门店类型!$C:$O,13,0)</f>
        <v>4</v>
      </c>
      <c r="S124" s="15">
        <f>VLOOKUP(B:B,[2]查询时间段分门店销售汇总!$D:$J,7,0)</f>
        <v>1541</v>
      </c>
      <c r="T124" s="15">
        <f t="shared" si="77"/>
        <v>1537</v>
      </c>
      <c r="U124" s="15">
        <f t="shared" si="78"/>
        <v>86778.09</v>
      </c>
      <c r="V124" s="15">
        <f t="shared" si="79"/>
        <v>34159.29</v>
      </c>
      <c r="W124" s="15">
        <f t="shared" si="80"/>
        <v>1537</v>
      </c>
      <c r="X124" s="10">
        <f t="shared" si="81"/>
        <v>0.630059464169026</v>
      </c>
      <c r="Y124" s="10">
        <f t="shared" si="82"/>
        <v>0.670999581788802</v>
      </c>
    </row>
    <row r="125" s="1" customFormat="1" customHeight="1" spans="1:25">
      <c r="A125" s="5">
        <v>124</v>
      </c>
      <c r="B125" s="5">
        <v>102479</v>
      </c>
      <c r="C125" s="5" t="s">
        <v>154</v>
      </c>
      <c r="D125" s="5" t="s">
        <v>141</v>
      </c>
      <c r="E125" s="8">
        <f t="shared" ref="E125:G125" si="141">I125*30</f>
        <v>126000</v>
      </c>
      <c r="F125" s="9">
        <f t="shared" si="141"/>
        <v>42866.1290322582</v>
      </c>
      <c r="G125" s="8">
        <f t="shared" si="141"/>
        <v>1800</v>
      </c>
      <c r="H125" s="10">
        <f t="shared" si="74"/>
        <v>0.34020737327189</v>
      </c>
      <c r="I125" s="9">
        <v>4200</v>
      </c>
      <c r="J125" s="9">
        <v>1428.87096774194</v>
      </c>
      <c r="K125" s="9">
        <v>60</v>
      </c>
      <c r="L125" s="15">
        <f>VLOOKUP(B:B,[2]查询时间段分门店销售汇总!$D:$L,9,0)</f>
        <v>93950.24</v>
      </c>
      <c r="M125" s="15">
        <f>VLOOKUP(B:B,[1]门店类型!$C:$P,14,0)</f>
        <v>13674</v>
      </c>
      <c r="N125" s="15">
        <f t="shared" si="75"/>
        <v>80276.24</v>
      </c>
      <c r="O125" s="15">
        <f>VLOOKUP(B:B,[1]门店类型!$C:$Q,15,0)</f>
        <v>-7542.96</v>
      </c>
      <c r="P125" s="15">
        <f>VLOOKUP(B:B,[2]查询时间段分门店销售汇总!$D:$M,10,0)</f>
        <v>21263.37</v>
      </c>
      <c r="Q125" s="15">
        <f t="shared" si="76"/>
        <v>28806.33</v>
      </c>
      <c r="R125" s="15">
        <f>VLOOKUP(B:B,[1]门店类型!$C:$O,13,0)</f>
        <v>54</v>
      </c>
      <c r="S125" s="15">
        <f>VLOOKUP(B:B,[2]查询时间段分门店销售汇总!$D:$J,7,0)</f>
        <v>1817</v>
      </c>
      <c r="T125" s="15">
        <f t="shared" si="77"/>
        <v>1763</v>
      </c>
      <c r="U125" s="15">
        <f t="shared" si="78"/>
        <v>80276.24</v>
      </c>
      <c r="V125" s="15">
        <f t="shared" si="79"/>
        <v>28806.33</v>
      </c>
      <c r="W125" s="15">
        <f t="shared" si="80"/>
        <v>1763</v>
      </c>
      <c r="X125" s="10">
        <f t="shared" si="81"/>
        <v>0.637113015873016</v>
      </c>
      <c r="Y125" s="10">
        <f t="shared" si="82"/>
        <v>0.67200679534936</v>
      </c>
    </row>
    <row r="126" s="1" customFormat="1" customHeight="1" spans="1:25">
      <c r="A126" s="5">
        <v>125</v>
      </c>
      <c r="B126" s="5">
        <v>103199</v>
      </c>
      <c r="C126" s="5" t="s">
        <v>155</v>
      </c>
      <c r="D126" s="5" t="s">
        <v>141</v>
      </c>
      <c r="E126" s="8">
        <f t="shared" ref="E126:G126" si="142">I126*30</f>
        <v>165000</v>
      </c>
      <c r="F126" s="9">
        <f t="shared" si="142"/>
        <v>51150</v>
      </c>
      <c r="G126" s="8">
        <f t="shared" si="142"/>
        <v>2550</v>
      </c>
      <c r="H126" s="10">
        <f t="shared" si="74"/>
        <v>0.31</v>
      </c>
      <c r="I126" s="9">
        <v>5500</v>
      </c>
      <c r="J126" s="9">
        <v>1705</v>
      </c>
      <c r="K126" s="9">
        <v>85</v>
      </c>
      <c r="L126" s="15">
        <f>VLOOKUP(B:B,[2]查询时间段分门店销售汇总!$D:$L,9,0)</f>
        <v>99104.96</v>
      </c>
      <c r="M126" s="15">
        <f>VLOOKUP(B:B,[1]门店类型!$C:$P,14,0)</f>
        <v>0</v>
      </c>
      <c r="N126" s="15">
        <f t="shared" si="75"/>
        <v>99104.96</v>
      </c>
      <c r="O126" s="15">
        <f>VLOOKUP(B:B,[1]门店类型!$C:$Q,15,0)</f>
        <v>0</v>
      </c>
      <c r="P126" s="15">
        <f>VLOOKUP(B:B,[2]查询时间段分门店销售汇总!$D:$M,10,0)</f>
        <v>34579.92</v>
      </c>
      <c r="Q126" s="15">
        <f t="shared" si="76"/>
        <v>34579.92</v>
      </c>
      <c r="R126" s="15">
        <f>VLOOKUP(B:B,[1]门店类型!$C:$O,13,0)</f>
        <v>0</v>
      </c>
      <c r="S126" s="15">
        <f>VLOOKUP(B:B,[2]查询时间段分门店销售汇总!$D:$J,7,0)</f>
        <v>1832</v>
      </c>
      <c r="T126" s="15">
        <f t="shared" si="77"/>
        <v>1832</v>
      </c>
      <c r="U126" s="15">
        <f t="shared" si="78"/>
        <v>99104.96</v>
      </c>
      <c r="V126" s="15">
        <f t="shared" si="79"/>
        <v>34579.92</v>
      </c>
      <c r="W126" s="15">
        <f t="shared" si="80"/>
        <v>1832</v>
      </c>
      <c r="X126" s="10">
        <f t="shared" si="81"/>
        <v>0.600636121212121</v>
      </c>
      <c r="Y126" s="10">
        <f t="shared" si="82"/>
        <v>0.67604926686217</v>
      </c>
    </row>
    <row r="127" s="1" customFormat="1" customHeight="1" spans="1:25">
      <c r="A127" s="5">
        <v>126</v>
      </c>
      <c r="B127" s="5">
        <v>107658</v>
      </c>
      <c r="C127" s="5" t="s">
        <v>156</v>
      </c>
      <c r="D127" s="5" t="s">
        <v>141</v>
      </c>
      <c r="E127" s="8">
        <f t="shared" ref="E127:G127" si="143">I127*30</f>
        <v>276000</v>
      </c>
      <c r="F127" s="9">
        <f t="shared" si="143"/>
        <v>90145.1612903226</v>
      </c>
      <c r="G127" s="8">
        <f t="shared" si="143"/>
        <v>4050</v>
      </c>
      <c r="H127" s="10">
        <f t="shared" si="74"/>
        <v>0.326612903225807</v>
      </c>
      <c r="I127" s="9">
        <v>9200</v>
      </c>
      <c r="J127" s="9">
        <v>3004.83870967742</v>
      </c>
      <c r="K127" s="9">
        <v>135</v>
      </c>
      <c r="L127" s="15">
        <f>VLOOKUP(B:B,[2]查询时间段分门店销售汇总!$D:$L,9,0)</f>
        <v>191485.11</v>
      </c>
      <c r="M127" s="15">
        <f>VLOOKUP(B:B,[1]门店类型!$C:$P,14,0)</f>
        <v>0</v>
      </c>
      <c r="N127" s="15">
        <f t="shared" si="75"/>
        <v>191485.11</v>
      </c>
      <c r="O127" s="15">
        <f>VLOOKUP(B:B,[1]门店类型!$C:$Q,15,0)</f>
        <v>0</v>
      </c>
      <c r="P127" s="15">
        <f>VLOOKUP(B:B,[2]查询时间段分门店销售汇总!$D:$M,10,0)</f>
        <v>63568.52</v>
      </c>
      <c r="Q127" s="15">
        <f t="shared" si="76"/>
        <v>63568.52</v>
      </c>
      <c r="R127" s="15">
        <f>VLOOKUP(B:B,[1]门店类型!$C:$O,13,0)</f>
        <v>0</v>
      </c>
      <c r="S127" s="15">
        <f>VLOOKUP(B:B,[2]查询时间段分门店销售汇总!$D:$J,7,0)</f>
        <v>2978</v>
      </c>
      <c r="T127" s="15">
        <f t="shared" si="77"/>
        <v>2978</v>
      </c>
      <c r="U127" s="15">
        <f t="shared" si="78"/>
        <v>191485.11</v>
      </c>
      <c r="V127" s="15">
        <f t="shared" si="79"/>
        <v>63568.52</v>
      </c>
      <c r="W127" s="15">
        <f t="shared" si="80"/>
        <v>2978</v>
      </c>
      <c r="X127" s="10">
        <f t="shared" si="81"/>
        <v>0.693786630434783</v>
      </c>
      <c r="Y127" s="10">
        <f t="shared" si="82"/>
        <v>0.705179502594382</v>
      </c>
    </row>
    <row r="128" s="1" customFormat="1" customHeight="1" spans="1:25">
      <c r="A128" s="5">
        <v>127</v>
      </c>
      <c r="B128" s="5">
        <v>114622</v>
      </c>
      <c r="C128" s="5" t="s">
        <v>157</v>
      </c>
      <c r="D128" s="5" t="s">
        <v>141</v>
      </c>
      <c r="E128" s="8">
        <f t="shared" ref="E128:G128" si="144">I128*30</f>
        <v>221100</v>
      </c>
      <c r="F128" s="9">
        <f t="shared" si="144"/>
        <v>75173.2258064517</v>
      </c>
      <c r="G128" s="8">
        <f t="shared" si="144"/>
        <v>4050</v>
      </c>
      <c r="H128" s="10">
        <f t="shared" si="74"/>
        <v>0.339996498446186</v>
      </c>
      <c r="I128" s="9">
        <v>7370</v>
      </c>
      <c r="J128" s="9">
        <v>2505.77419354839</v>
      </c>
      <c r="K128" s="9">
        <v>135</v>
      </c>
      <c r="L128" s="15">
        <f>VLOOKUP(B:B,[2]查询时间段分门店销售汇总!$D:$L,9,0)</f>
        <v>181597.34</v>
      </c>
      <c r="M128" s="15">
        <f>VLOOKUP(B:B,[1]门店类型!$C:$P,14,0)</f>
        <v>0</v>
      </c>
      <c r="N128" s="15">
        <f t="shared" si="75"/>
        <v>181597.34</v>
      </c>
      <c r="O128" s="15">
        <f>VLOOKUP(B:B,[1]门店类型!$C:$Q,15,0)</f>
        <v>0</v>
      </c>
      <c r="P128" s="15">
        <f>VLOOKUP(B:B,[2]查询时间段分门店销售汇总!$D:$M,10,0)</f>
        <v>67540.97</v>
      </c>
      <c r="Q128" s="15">
        <f t="shared" si="76"/>
        <v>67540.97</v>
      </c>
      <c r="R128" s="15">
        <f>VLOOKUP(B:B,[1]门店类型!$C:$O,13,0)</f>
        <v>0</v>
      </c>
      <c r="S128" s="15">
        <f>VLOOKUP(B:B,[2]查询时间段分门店销售汇总!$D:$J,7,0)</f>
        <v>3298</v>
      </c>
      <c r="T128" s="15">
        <f t="shared" si="77"/>
        <v>3298</v>
      </c>
      <c r="U128" s="15">
        <f t="shared" si="78"/>
        <v>181597.34</v>
      </c>
      <c r="V128" s="15">
        <f t="shared" si="79"/>
        <v>67540.97</v>
      </c>
      <c r="W128" s="15">
        <f t="shared" si="80"/>
        <v>3298</v>
      </c>
      <c r="X128" s="10">
        <f t="shared" si="81"/>
        <v>0.821335775667119</v>
      </c>
      <c r="Y128" s="10">
        <f t="shared" si="82"/>
        <v>0.898471088282117</v>
      </c>
    </row>
    <row r="129" s="1" customFormat="1" customHeight="1" spans="1:25">
      <c r="A129" s="5">
        <v>128</v>
      </c>
      <c r="B129" s="5">
        <v>114844</v>
      </c>
      <c r="C129" s="5" t="s">
        <v>158</v>
      </c>
      <c r="D129" s="5" t="s">
        <v>141</v>
      </c>
      <c r="E129" s="8">
        <f t="shared" ref="E129:G129" si="145">I129*30</f>
        <v>267300</v>
      </c>
      <c r="F129" s="9">
        <f t="shared" si="145"/>
        <v>74843.2258064517</v>
      </c>
      <c r="G129" s="8">
        <f t="shared" si="145"/>
        <v>2400</v>
      </c>
      <c r="H129" s="10">
        <f t="shared" si="74"/>
        <v>0.279997103653018</v>
      </c>
      <c r="I129" s="9">
        <v>8910</v>
      </c>
      <c r="J129" s="9">
        <v>2494.77419354839</v>
      </c>
      <c r="K129" s="9">
        <v>80</v>
      </c>
      <c r="L129" s="15">
        <f>VLOOKUP(B:B,[2]查询时间段分门店销售汇总!$D:$L,9,0)</f>
        <v>222425.66</v>
      </c>
      <c r="M129" s="15">
        <f>VLOOKUP(B:B,[1]门店类型!$C:$P,14,0)</f>
        <v>13674</v>
      </c>
      <c r="N129" s="15">
        <f t="shared" si="75"/>
        <v>208751.66</v>
      </c>
      <c r="O129" s="15">
        <f>VLOOKUP(B:B,[1]门店类型!$C:$Q,15,0)</f>
        <v>-7542.96</v>
      </c>
      <c r="P129" s="15">
        <f>VLOOKUP(B:B,[2]查询时间段分门店销售汇总!$D:$M,10,0)</f>
        <v>48533.9</v>
      </c>
      <c r="Q129" s="15">
        <f t="shared" si="76"/>
        <v>56076.86</v>
      </c>
      <c r="R129" s="15">
        <f>VLOOKUP(B:B,[1]门店类型!$C:$O,13,0)</f>
        <v>57</v>
      </c>
      <c r="S129" s="15">
        <f>VLOOKUP(B:B,[2]查询时间段分门店销售汇总!$D:$J,7,0)</f>
        <v>1839</v>
      </c>
      <c r="T129" s="15">
        <f t="shared" si="77"/>
        <v>1782</v>
      </c>
      <c r="U129" s="15">
        <f t="shared" si="78"/>
        <v>208751.66</v>
      </c>
      <c r="V129" s="15">
        <f t="shared" si="79"/>
        <v>56076.86</v>
      </c>
      <c r="W129" s="15">
        <f t="shared" si="80"/>
        <v>1782</v>
      </c>
      <c r="X129" s="10">
        <f t="shared" si="81"/>
        <v>0.780963935652825</v>
      </c>
      <c r="Y129" s="10">
        <f t="shared" si="82"/>
        <v>0.749257656865533</v>
      </c>
    </row>
    <row r="130" s="1" customFormat="1" customHeight="1" spans="1:25">
      <c r="A130" s="5">
        <v>129</v>
      </c>
      <c r="B130" s="5">
        <v>117184</v>
      </c>
      <c r="C130" s="5" t="s">
        <v>159</v>
      </c>
      <c r="D130" s="5" t="s">
        <v>141</v>
      </c>
      <c r="E130" s="8">
        <f t="shared" ref="E130:G130" si="146">I130*30</f>
        <v>217350</v>
      </c>
      <c r="F130" s="9">
        <f t="shared" si="146"/>
        <v>76080</v>
      </c>
      <c r="G130" s="8">
        <f t="shared" si="146"/>
        <v>3360</v>
      </c>
      <c r="H130" s="10">
        <f t="shared" ref="H130:H144" si="147">F130/E130</f>
        <v>0.350034506556246</v>
      </c>
      <c r="I130" s="9">
        <v>7245</v>
      </c>
      <c r="J130" s="9">
        <v>2536</v>
      </c>
      <c r="K130" s="9">
        <v>112</v>
      </c>
      <c r="L130" s="15">
        <f>VLOOKUP(B:B,[2]查询时间段分门店销售汇总!$D:$L,9,0)</f>
        <v>212361.92</v>
      </c>
      <c r="M130" s="15">
        <f>VLOOKUP(B:B,[1]门店类型!$C:$P,14,0)</f>
        <v>8514</v>
      </c>
      <c r="N130" s="15">
        <f t="shared" ref="N130:N144" si="148">L130-M130</f>
        <v>203847.92</v>
      </c>
      <c r="O130" s="15">
        <f>VLOOKUP(B:B,[1]门店类型!$C:$Q,15,0)</f>
        <v>-4696.56</v>
      </c>
      <c r="P130" s="15">
        <f>VLOOKUP(B:B,[2]查询时间段分门店销售汇总!$D:$M,10,0)</f>
        <v>70263.47</v>
      </c>
      <c r="Q130" s="15">
        <f t="shared" ref="Q130:Q144" si="149">P130-O130</f>
        <v>74960.03</v>
      </c>
      <c r="R130" s="15">
        <f>VLOOKUP(B:B,[1]门店类型!$C:$O,13,0)</f>
        <v>33</v>
      </c>
      <c r="S130" s="15">
        <f>VLOOKUP(B:B,[2]查询时间段分门店销售汇总!$D:$J,7,0)</f>
        <v>2677</v>
      </c>
      <c r="T130" s="15">
        <f t="shared" ref="T130:T144" si="150">S130-R130</f>
        <v>2644</v>
      </c>
      <c r="U130" s="15">
        <f t="shared" ref="U130:U144" si="151">N130</f>
        <v>203847.92</v>
      </c>
      <c r="V130" s="15">
        <f t="shared" ref="V130:V144" si="152">Q130</f>
        <v>74960.03</v>
      </c>
      <c r="W130" s="15">
        <f t="shared" ref="W130:W144" si="153">T130</f>
        <v>2644</v>
      </c>
      <c r="X130" s="10">
        <f t="shared" ref="X130:X144" si="154">U130/E130</f>
        <v>0.937878628939499</v>
      </c>
      <c r="Y130" s="10">
        <f t="shared" ref="Y130:Y144" si="155">V130/F130</f>
        <v>0.985279048370137</v>
      </c>
    </row>
    <row r="131" s="1" customFormat="1" customHeight="1" spans="1:25">
      <c r="A131" s="5">
        <v>130</v>
      </c>
      <c r="B131" s="5">
        <v>118758</v>
      </c>
      <c r="C131" s="5" t="s">
        <v>160</v>
      </c>
      <c r="D131" s="5" t="s">
        <v>141</v>
      </c>
      <c r="E131" s="8">
        <f t="shared" ref="E131:G131" si="156">I131*30</f>
        <v>91500</v>
      </c>
      <c r="F131" s="9">
        <f t="shared" si="156"/>
        <v>35190</v>
      </c>
      <c r="G131" s="8">
        <f t="shared" si="156"/>
        <v>1740</v>
      </c>
      <c r="H131" s="10">
        <f t="shared" si="147"/>
        <v>0.384590163934426</v>
      </c>
      <c r="I131" s="9">
        <v>3050</v>
      </c>
      <c r="J131" s="9">
        <v>1173</v>
      </c>
      <c r="K131" s="9">
        <v>58</v>
      </c>
      <c r="L131" s="15">
        <f>VLOOKUP(B:B,[2]查询时间段分门店销售汇总!$D:$L,9,0)</f>
        <v>80598.69</v>
      </c>
      <c r="M131" s="15">
        <f>VLOOKUP(B:B,[1]门店类型!$C:$P,14,0)</f>
        <v>5160</v>
      </c>
      <c r="N131" s="15">
        <f t="shared" si="148"/>
        <v>75438.69</v>
      </c>
      <c r="O131" s="15">
        <f>VLOOKUP(B:B,[1]门店类型!$C:$Q,15,0)</f>
        <v>-2846.4</v>
      </c>
      <c r="P131" s="15">
        <f>VLOOKUP(B:B,[2]查询时间段分门店销售汇总!$D:$M,10,0)</f>
        <v>22248.54</v>
      </c>
      <c r="Q131" s="15">
        <f t="shared" si="149"/>
        <v>25094.94</v>
      </c>
      <c r="R131" s="15">
        <f>VLOOKUP(B:B,[1]门店类型!$C:$O,13,0)</f>
        <v>20</v>
      </c>
      <c r="S131" s="15">
        <f>VLOOKUP(B:B,[2]查询时间段分门店销售汇总!$D:$J,7,0)</f>
        <v>1472</v>
      </c>
      <c r="T131" s="15">
        <f t="shared" si="150"/>
        <v>1452</v>
      </c>
      <c r="U131" s="15">
        <f t="shared" si="151"/>
        <v>75438.69</v>
      </c>
      <c r="V131" s="15">
        <f t="shared" si="152"/>
        <v>25094.94</v>
      </c>
      <c r="W131" s="15">
        <f t="shared" si="153"/>
        <v>1452</v>
      </c>
      <c r="X131" s="10">
        <f t="shared" si="154"/>
        <v>0.824466557377049</v>
      </c>
      <c r="Y131" s="10">
        <f t="shared" si="155"/>
        <v>0.713127024722933</v>
      </c>
    </row>
    <row r="132" s="1" customFormat="1" customHeight="1" spans="1:25">
      <c r="A132" s="5">
        <v>131</v>
      </c>
      <c r="B132" s="5">
        <v>119262</v>
      </c>
      <c r="C132" s="5" t="s">
        <v>161</v>
      </c>
      <c r="D132" s="5" t="s">
        <v>141</v>
      </c>
      <c r="E132" s="8">
        <f t="shared" ref="E132:G132" si="157">I132*30</f>
        <v>119130</v>
      </c>
      <c r="F132" s="9">
        <f t="shared" si="157"/>
        <v>40503.8709677418</v>
      </c>
      <c r="G132" s="8">
        <f t="shared" si="157"/>
        <v>2280</v>
      </c>
      <c r="H132" s="10">
        <f t="shared" si="147"/>
        <v>0.339997238040307</v>
      </c>
      <c r="I132" s="9">
        <v>3971</v>
      </c>
      <c r="J132" s="9">
        <v>1350.12903225806</v>
      </c>
      <c r="K132" s="9">
        <v>76</v>
      </c>
      <c r="L132" s="15">
        <f>VLOOKUP(B:B,[2]查询时间段分门店销售汇总!$D:$L,9,0)</f>
        <v>88463.43</v>
      </c>
      <c r="M132" s="15">
        <f>VLOOKUP(B:B,[1]门店类型!$C:$P,14,0)</f>
        <v>0</v>
      </c>
      <c r="N132" s="15">
        <f t="shared" si="148"/>
        <v>88463.43</v>
      </c>
      <c r="O132" s="15">
        <f>VLOOKUP(B:B,[1]门店类型!$C:$Q,15,0)</f>
        <v>0</v>
      </c>
      <c r="P132" s="15">
        <f>VLOOKUP(B:B,[2]查询时间段分门店销售汇总!$D:$M,10,0)</f>
        <v>33391.65</v>
      </c>
      <c r="Q132" s="15">
        <f t="shared" si="149"/>
        <v>33391.65</v>
      </c>
      <c r="R132" s="15">
        <f>VLOOKUP(B:B,[1]门店类型!$C:$O,13,0)</f>
        <v>0</v>
      </c>
      <c r="S132" s="15">
        <f>VLOOKUP(B:B,[2]查询时间段分门店销售汇总!$D:$J,7,0)</f>
        <v>1554</v>
      </c>
      <c r="T132" s="15">
        <f t="shared" si="150"/>
        <v>1554</v>
      </c>
      <c r="U132" s="15">
        <f t="shared" si="151"/>
        <v>88463.43</v>
      </c>
      <c r="V132" s="15">
        <f t="shared" si="152"/>
        <v>33391.65</v>
      </c>
      <c r="W132" s="15">
        <f t="shared" si="153"/>
        <v>1554</v>
      </c>
      <c r="X132" s="10">
        <f t="shared" si="154"/>
        <v>0.742578947368421</v>
      </c>
      <c r="Y132" s="10">
        <f t="shared" si="155"/>
        <v>0.824406388875618</v>
      </c>
    </row>
    <row r="133" s="1" customFormat="1" customHeight="1" spans="1:25">
      <c r="A133" s="5">
        <v>132</v>
      </c>
      <c r="B133" s="5">
        <v>120844</v>
      </c>
      <c r="C133" s="5" t="s">
        <v>162</v>
      </c>
      <c r="D133" s="5" t="s">
        <v>141</v>
      </c>
      <c r="E133" s="8">
        <f t="shared" ref="E133:G133" si="158">I133*30</f>
        <v>293790</v>
      </c>
      <c r="F133" s="9">
        <f t="shared" si="158"/>
        <v>82262.9032258065</v>
      </c>
      <c r="G133" s="8">
        <f t="shared" si="158"/>
        <v>3750</v>
      </c>
      <c r="H133" s="10">
        <f t="shared" si="147"/>
        <v>0.280005797426075</v>
      </c>
      <c r="I133" s="9">
        <v>9793</v>
      </c>
      <c r="J133" s="9">
        <v>2742.09677419355</v>
      </c>
      <c r="K133" s="9">
        <v>125</v>
      </c>
      <c r="L133" s="15">
        <f>VLOOKUP(B:B,[2]查询时间段分门店销售汇总!$D:$L,9,0)</f>
        <v>206462.38</v>
      </c>
      <c r="M133" s="15">
        <f>VLOOKUP(B:B,[1]门店类型!$C:$P,14,0)</f>
        <v>0</v>
      </c>
      <c r="N133" s="15">
        <f t="shared" si="148"/>
        <v>206462.38</v>
      </c>
      <c r="O133" s="15">
        <f>VLOOKUP(B:B,[1]门店类型!$C:$Q,15,0)</f>
        <v>0</v>
      </c>
      <c r="P133" s="15">
        <f>VLOOKUP(B:B,[2]查询时间段分门店销售汇总!$D:$M,10,0)</f>
        <v>66821.87</v>
      </c>
      <c r="Q133" s="15">
        <f t="shared" si="149"/>
        <v>66821.87</v>
      </c>
      <c r="R133" s="15">
        <f>VLOOKUP(B:B,[1]门店类型!$C:$O,13,0)</f>
        <v>0</v>
      </c>
      <c r="S133" s="15">
        <f>VLOOKUP(B:B,[2]查询时间段分门店销售汇总!$D:$J,7,0)</f>
        <v>2556</v>
      </c>
      <c r="T133" s="15">
        <f t="shared" si="150"/>
        <v>2556</v>
      </c>
      <c r="U133" s="15">
        <f t="shared" si="151"/>
        <v>206462.38</v>
      </c>
      <c r="V133" s="15">
        <f t="shared" si="152"/>
        <v>66821.87</v>
      </c>
      <c r="W133" s="15">
        <f t="shared" si="153"/>
        <v>2556</v>
      </c>
      <c r="X133" s="10">
        <f t="shared" si="154"/>
        <v>0.702754961026584</v>
      </c>
      <c r="Y133" s="10">
        <f t="shared" si="155"/>
        <v>0.81229651981256</v>
      </c>
    </row>
    <row r="134" s="1" customFormat="1" customHeight="1" spans="1:25">
      <c r="A134" s="5">
        <v>133</v>
      </c>
      <c r="B134" s="5">
        <v>122198</v>
      </c>
      <c r="C134" s="5" t="s">
        <v>163</v>
      </c>
      <c r="D134" s="5" t="s">
        <v>141</v>
      </c>
      <c r="E134" s="8">
        <f t="shared" ref="E134:G134" si="159">I134*30</f>
        <v>146190</v>
      </c>
      <c r="F134" s="9">
        <f t="shared" si="159"/>
        <v>46780.6451612904</v>
      </c>
      <c r="G134" s="8">
        <f t="shared" si="159"/>
        <v>2190</v>
      </c>
      <c r="H134" s="10">
        <f t="shared" si="147"/>
        <v>0.319998940839253</v>
      </c>
      <c r="I134" s="9">
        <v>4873</v>
      </c>
      <c r="J134" s="9">
        <v>1559.35483870968</v>
      </c>
      <c r="K134" s="9">
        <v>73</v>
      </c>
      <c r="L134" s="15">
        <f>VLOOKUP(B:B,[2]查询时间段分门店销售汇总!$D:$L,9,0)</f>
        <v>96995.86</v>
      </c>
      <c r="M134" s="15">
        <f>VLOOKUP(B:B,[1]门店类型!$C:$P,14,0)</f>
        <v>0</v>
      </c>
      <c r="N134" s="15">
        <f t="shared" si="148"/>
        <v>96995.86</v>
      </c>
      <c r="O134" s="15">
        <f>VLOOKUP(B:B,[1]门店类型!$C:$Q,15,0)</f>
        <v>0</v>
      </c>
      <c r="P134" s="15">
        <f>VLOOKUP(B:B,[2]查询时间段分门店销售汇总!$D:$M,10,0)</f>
        <v>32041.33</v>
      </c>
      <c r="Q134" s="15">
        <f t="shared" si="149"/>
        <v>32041.33</v>
      </c>
      <c r="R134" s="15">
        <f>VLOOKUP(B:B,[1]门店类型!$C:$O,13,0)</f>
        <v>0</v>
      </c>
      <c r="S134" s="15">
        <f>VLOOKUP(B:B,[2]查询时间段分门店销售汇总!$D:$J,7,0)</f>
        <v>1411</v>
      </c>
      <c r="T134" s="15">
        <f t="shared" si="150"/>
        <v>1411</v>
      </c>
      <c r="U134" s="15">
        <f t="shared" si="151"/>
        <v>96995.86</v>
      </c>
      <c r="V134" s="15">
        <f t="shared" si="152"/>
        <v>32041.33</v>
      </c>
      <c r="W134" s="15">
        <f t="shared" si="153"/>
        <v>1411</v>
      </c>
      <c r="X134" s="10">
        <f t="shared" si="154"/>
        <v>0.663491757302141</v>
      </c>
      <c r="Y134" s="10">
        <f t="shared" si="155"/>
        <v>0.684927065232381</v>
      </c>
    </row>
    <row r="135" s="1" customFormat="1" customHeight="1" spans="1:25">
      <c r="A135" s="5">
        <v>134</v>
      </c>
      <c r="B135" s="5">
        <v>122906</v>
      </c>
      <c r="C135" s="5" t="s">
        <v>164</v>
      </c>
      <c r="D135" s="5" t="s">
        <v>141</v>
      </c>
      <c r="E135" s="8">
        <f t="shared" ref="E135:G135" si="160">I135*30</f>
        <v>138630</v>
      </c>
      <c r="F135" s="9">
        <f t="shared" si="160"/>
        <v>48510</v>
      </c>
      <c r="G135" s="8">
        <f t="shared" si="160"/>
        <v>2520</v>
      </c>
      <c r="H135" s="10">
        <f t="shared" si="147"/>
        <v>0.349924258818438</v>
      </c>
      <c r="I135" s="9">
        <v>4621</v>
      </c>
      <c r="J135" s="9">
        <v>1617</v>
      </c>
      <c r="K135" s="9">
        <v>84</v>
      </c>
      <c r="L135" s="15">
        <f>VLOOKUP(B:B,[2]查询时间段分门店销售汇总!$D:$L,9,0)</f>
        <v>120395.57</v>
      </c>
      <c r="M135" s="15">
        <f>VLOOKUP(B:B,[1]门店类型!$C:$P,14,0)</f>
        <v>0</v>
      </c>
      <c r="N135" s="15">
        <f t="shared" si="148"/>
        <v>120395.57</v>
      </c>
      <c r="O135" s="15">
        <f>VLOOKUP(B:B,[1]门店类型!$C:$Q,15,0)</f>
        <v>0</v>
      </c>
      <c r="P135" s="15">
        <f>VLOOKUP(B:B,[2]查询时间段分门店销售汇总!$D:$M,10,0)</f>
        <v>45242.64</v>
      </c>
      <c r="Q135" s="15">
        <f t="shared" si="149"/>
        <v>45242.64</v>
      </c>
      <c r="R135" s="15">
        <f>VLOOKUP(B:B,[1]门店类型!$C:$O,13,0)</f>
        <v>0</v>
      </c>
      <c r="S135" s="15">
        <f>VLOOKUP(B:B,[2]查询时间段分门店销售汇总!$D:$J,7,0)</f>
        <v>1987</v>
      </c>
      <c r="T135" s="15">
        <f t="shared" si="150"/>
        <v>1987</v>
      </c>
      <c r="U135" s="15">
        <f t="shared" si="151"/>
        <v>120395.57</v>
      </c>
      <c r="V135" s="15">
        <f t="shared" si="152"/>
        <v>45242.64</v>
      </c>
      <c r="W135" s="15">
        <f t="shared" si="153"/>
        <v>1987</v>
      </c>
      <c r="X135" s="10">
        <f t="shared" si="154"/>
        <v>0.868466926350718</v>
      </c>
      <c r="Y135" s="10">
        <f t="shared" si="155"/>
        <v>0.932645640074211</v>
      </c>
    </row>
    <row r="136" s="1" customFormat="1" customHeight="1" spans="1:25">
      <c r="A136" s="5">
        <v>135</v>
      </c>
      <c r="B136" s="5">
        <v>297863</v>
      </c>
      <c r="C136" s="5" t="s">
        <v>165</v>
      </c>
      <c r="D136" s="5" t="s">
        <v>141</v>
      </c>
      <c r="E136" s="8">
        <f t="shared" ref="E136:G136" si="161">I136*30</f>
        <v>138000</v>
      </c>
      <c r="F136" s="9">
        <f t="shared" si="161"/>
        <v>37170</v>
      </c>
      <c r="G136" s="8">
        <f t="shared" si="161"/>
        <v>1650</v>
      </c>
      <c r="H136" s="10">
        <f t="shared" si="147"/>
        <v>0.269347826086957</v>
      </c>
      <c r="I136" s="9">
        <v>4600</v>
      </c>
      <c r="J136" s="9">
        <v>1239</v>
      </c>
      <c r="K136" s="9">
        <v>55</v>
      </c>
      <c r="L136" s="15">
        <f>VLOOKUP(B:B,[2]查询时间段分门店销售汇总!$D:$L,9,0)</f>
        <v>144313.01</v>
      </c>
      <c r="M136" s="15">
        <f>VLOOKUP(B:B,[1]门店类型!$C:$P,14,0)</f>
        <v>0</v>
      </c>
      <c r="N136" s="15">
        <f t="shared" si="148"/>
        <v>144313.01</v>
      </c>
      <c r="O136" s="15">
        <f>VLOOKUP(B:B,[1]门店类型!$C:$Q,15,0)</f>
        <v>0</v>
      </c>
      <c r="P136" s="15">
        <f>VLOOKUP(B:B,[2]查询时间段分门店销售汇总!$D:$M,10,0)</f>
        <v>53562.24</v>
      </c>
      <c r="Q136" s="15">
        <f t="shared" si="149"/>
        <v>53562.24</v>
      </c>
      <c r="R136" s="15">
        <f>VLOOKUP(B:B,[1]门店类型!$C:$O,13,0)</f>
        <v>0</v>
      </c>
      <c r="S136" s="15">
        <f>VLOOKUP(B:B,[2]查询时间段分门店销售汇总!$D:$J,7,0)</f>
        <v>2079</v>
      </c>
      <c r="T136" s="15">
        <f t="shared" si="150"/>
        <v>2079</v>
      </c>
      <c r="U136" s="15">
        <f t="shared" si="151"/>
        <v>144313.01</v>
      </c>
      <c r="V136" s="15">
        <f t="shared" si="152"/>
        <v>53562.24</v>
      </c>
      <c r="W136" s="15">
        <f t="shared" si="153"/>
        <v>2079</v>
      </c>
      <c r="X136" s="10">
        <f t="shared" si="154"/>
        <v>1.04574644927536</v>
      </c>
      <c r="Y136" s="10">
        <f t="shared" si="155"/>
        <v>1.44100726392252</v>
      </c>
    </row>
    <row r="137" s="1" customFormat="1" customHeight="1" spans="1:25">
      <c r="A137" s="5">
        <v>136</v>
      </c>
      <c r="B137" s="5">
        <v>302867</v>
      </c>
      <c r="C137" s="5" t="s">
        <v>166</v>
      </c>
      <c r="D137" s="5" t="s">
        <v>141</v>
      </c>
      <c r="E137" s="8">
        <f t="shared" ref="E137:G137" si="162">I137*30</f>
        <v>66000</v>
      </c>
      <c r="F137" s="9">
        <f t="shared" si="162"/>
        <v>19800</v>
      </c>
      <c r="G137" s="8">
        <f t="shared" si="162"/>
        <v>1050</v>
      </c>
      <c r="H137" s="10">
        <f t="shared" si="147"/>
        <v>0.3</v>
      </c>
      <c r="I137" s="9">
        <v>2200</v>
      </c>
      <c r="J137" s="9">
        <v>660</v>
      </c>
      <c r="K137" s="9">
        <v>35</v>
      </c>
      <c r="L137" s="15">
        <f>VLOOKUP(B:B,[2]查询时间段分门店销售汇总!$D:$L,9,0)</f>
        <v>45375.35</v>
      </c>
      <c r="M137" s="15">
        <f>VLOOKUP(B:B,[1]门店类型!$C:$P,14,0)</f>
        <v>0</v>
      </c>
      <c r="N137" s="15">
        <f t="shared" si="148"/>
        <v>45375.35</v>
      </c>
      <c r="O137" s="15">
        <f>VLOOKUP(B:B,[1]门店类型!$C:$Q,15,0)</f>
        <v>0</v>
      </c>
      <c r="P137" s="15">
        <f>VLOOKUP(B:B,[2]查询时间段分门店销售汇总!$D:$M,10,0)</f>
        <v>15678.29</v>
      </c>
      <c r="Q137" s="15">
        <f t="shared" si="149"/>
        <v>15678.29</v>
      </c>
      <c r="R137" s="15">
        <f>VLOOKUP(B:B,[1]门店类型!$C:$O,13,0)</f>
        <v>0</v>
      </c>
      <c r="S137" s="15">
        <f>VLOOKUP(B:B,[2]查询时间段分门店销售汇总!$D:$J,7,0)</f>
        <v>1082</v>
      </c>
      <c r="T137" s="15">
        <f t="shared" si="150"/>
        <v>1082</v>
      </c>
      <c r="U137" s="15">
        <f t="shared" si="151"/>
        <v>45375.35</v>
      </c>
      <c r="V137" s="15">
        <f t="shared" si="152"/>
        <v>15678.29</v>
      </c>
      <c r="W137" s="15">
        <f t="shared" si="153"/>
        <v>1082</v>
      </c>
      <c r="X137" s="10">
        <f t="shared" si="154"/>
        <v>0.687505303030303</v>
      </c>
      <c r="Y137" s="10">
        <f t="shared" si="155"/>
        <v>0.791832828282828</v>
      </c>
    </row>
    <row r="138" s="1" customFormat="1" customHeight="1" spans="1:25">
      <c r="A138" s="5">
        <v>137</v>
      </c>
      <c r="B138" s="5">
        <v>2905</v>
      </c>
      <c r="C138" s="5" t="s">
        <v>167</v>
      </c>
      <c r="D138" s="5" t="s">
        <v>168</v>
      </c>
      <c r="E138" s="8">
        <f t="shared" ref="E138:G138" si="163">I138*30</f>
        <v>80760</v>
      </c>
      <c r="F138" s="9">
        <f t="shared" si="163"/>
        <v>27240</v>
      </c>
      <c r="G138" s="8">
        <f t="shared" si="163"/>
        <v>1230</v>
      </c>
      <c r="H138" s="10">
        <f t="shared" si="147"/>
        <v>0.337295690936107</v>
      </c>
      <c r="I138" s="9">
        <v>2692</v>
      </c>
      <c r="J138" s="9">
        <v>908</v>
      </c>
      <c r="K138" s="9">
        <v>41</v>
      </c>
      <c r="L138" s="15">
        <f>VLOOKUP(B:B,[2]查询时间段分门店销售汇总!$D:$L,9,0)</f>
        <v>69804.38</v>
      </c>
      <c r="M138" s="15">
        <f>VLOOKUP(B:B,[1]门店类型!$C:$P,14,0)</f>
        <v>0</v>
      </c>
      <c r="N138" s="15">
        <f t="shared" si="148"/>
        <v>69804.38</v>
      </c>
      <c r="O138" s="15">
        <f>VLOOKUP(B:B,[1]门店类型!$C:$Q,15,0)</f>
        <v>0</v>
      </c>
      <c r="P138" s="15">
        <f>VLOOKUP(B:B,[2]查询时间段分门店销售汇总!$D:$M,10,0)</f>
        <v>23734.34</v>
      </c>
      <c r="Q138" s="15">
        <f t="shared" si="149"/>
        <v>23734.34</v>
      </c>
      <c r="R138" s="15">
        <f>VLOOKUP(B:B,[1]门店类型!$C:$O,13,0)</f>
        <v>0</v>
      </c>
      <c r="S138" s="15">
        <f>VLOOKUP(B:B,[2]查询时间段分门店销售汇总!$D:$J,7,0)</f>
        <v>1080</v>
      </c>
      <c r="T138" s="15">
        <f t="shared" si="150"/>
        <v>1080</v>
      </c>
      <c r="U138" s="15">
        <f t="shared" si="151"/>
        <v>69804.38</v>
      </c>
      <c r="V138" s="15">
        <f t="shared" si="152"/>
        <v>23734.34</v>
      </c>
      <c r="W138" s="15">
        <f t="shared" si="153"/>
        <v>1080</v>
      </c>
      <c r="X138" s="10">
        <f t="shared" si="154"/>
        <v>0.864343486874691</v>
      </c>
      <c r="Y138" s="10">
        <f t="shared" si="155"/>
        <v>0.8713046989721</v>
      </c>
    </row>
    <row r="139" s="1" customFormat="1" customHeight="1" spans="1:25">
      <c r="A139" s="5">
        <v>138</v>
      </c>
      <c r="B139" s="5">
        <v>2914</v>
      </c>
      <c r="C139" s="5" t="s">
        <v>169</v>
      </c>
      <c r="D139" s="5" t="s">
        <v>168</v>
      </c>
      <c r="E139" s="8">
        <f t="shared" ref="E139:G139" si="164">I139*30</f>
        <v>236520</v>
      </c>
      <c r="F139" s="9">
        <f t="shared" si="164"/>
        <v>84000</v>
      </c>
      <c r="G139" s="8">
        <f t="shared" si="164"/>
        <v>2640</v>
      </c>
      <c r="H139" s="10">
        <f t="shared" si="147"/>
        <v>0.355149670218163</v>
      </c>
      <c r="I139" s="9">
        <v>7884</v>
      </c>
      <c r="J139" s="9">
        <v>2800</v>
      </c>
      <c r="K139" s="9">
        <v>88</v>
      </c>
      <c r="L139" s="15">
        <f>VLOOKUP(B:B,[2]查询时间段分门店销售汇总!$D:$L,9,0)</f>
        <v>178137.82</v>
      </c>
      <c r="M139" s="15">
        <f>VLOOKUP(B:B,[1]门店类型!$C:$P,14,0)</f>
        <v>0</v>
      </c>
      <c r="N139" s="15">
        <f t="shared" si="148"/>
        <v>178137.82</v>
      </c>
      <c r="O139" s="15">
        <f>VLOOKUP(B:B,[1]门店类型!$C:$Q,15,0)</f>
        <v>0</v>
      </c>
      <c r="P139" s="15">
        <f>VLOOKUP(B:B,[2]查询时间段分门店销售汇总!$D:$M,10,0)</f>
        <v>70255.76</v>
      </c>
      <c r="Q139" s="15">
        <f t="shared" si="149"/>
        <v>70255.76</v>
      </c>
      <c r="R139" s="15">
        <f>VLOOKUP(B:B,[1]门店类型!$C:$O,13,0)</f>
        <v>0</v>
      </c>
      <c r="S139" s="15">
        <f>VLOOKUP(B:B,[2]查询时间段分门店销售汇总!$D:$J,7,0)</f>
        <v>2299</v>
      </c>
      <c r="T139" s="15">
        <f t="shared" si="150"/>
        <v>2299</v>
      </c>
      <c r="U139" s="15">
        <f t="shared" si="151"/>
        <v>178137.82</v>
      </c>
      <c r="V139" s="15">
        <f t="shared" si="152"/>
        <v>70255.76</v>
      </c>
      <c r="W139" s="15">
        <f t="shared" si="153"/>
        <v>2299</v>
      </c>
      <c r="X139" s="10">
        <f t="shared" si="154"/>
        <v>0.75316176221884</v>
      </c>
      <c r="Y139" s="10">
        <f t="shared" si="155"/>
        <v>0.836378095238095</v>
      </c>
    </row>
    <row r="140" s="1" customFormat="1" customHeight="1" spans="1:25">
      <c r="A140" s="5">
        <v>139</v>
      </c>
      <c r="B140" s="5">
        <v>2894</v>
      </c>
      <c r="C140" s="5" t="s">
        <v>170</v>
      </c>
      <c r="D140" s="5" t="s">
        <v>168</v>
      </c>
      <c r="E140" s="8">
        <f t="shared" ref="E140:G140" si="165">I140*30</f>
        <v>102000</v>
      </c>
      <c r="F140" s="9">
        <f t="shared" si="165"/>
        <v>36000</v>
      </c>
      <c r="G140" s="8">
        <f t="shared" si="165"/>
        <v>1290</v>
      </c>
      <c r="H140" s="10">
        <f t="shared" si="147"/>
        <v>0.352941176470588</v>
      </c>
      <c r="I140" s="9">
        <v>3400</v>
      </c>
      <c r="J140" s="9">
        <v>1200</v>
      </c>
      <c r="K140" s="9">
        <v>43</v>
      </c>
      <c r="L140" s="15">
        <f>VLOOKUP(B:B,[2]查询时间段分门店销售汇总!$D:$L,9,0)</f>
        <v>72004.61</v>
      </c>
      <c r="M140" s="15">
        <f>VLOOKUP(B:B,[1]门店类型!$C:$P,14,0)</f>
        <v>0</v>
      </c>
      <c r="N140" s="15">
        <f t="shared" si="148"/>
        <v>72004.61</v>
      </c>
      <c r="O140" s="15">
        <f>VLOOKUP(B:B,[1]门店类型!$C:$Q,15,0)</f>
        <v>0</v>
      </c>
      <c r="P140" s="15">
        <f>VLOOKUP(B:B,[2]查询时间段分门店销售汇总!$D:$M,10,0)</f>
        <v>24757.22</v>
      </c>
      <c r="Q140" s="15">
        <f t="shared" si="149"/>
        <v>24757.22</v>
      </c>
      <c r="R140" s="15">
        <f>VLOOKUP(B:B,[1]门店类型!$C:$O,13,0)</f>
        <v>0</v>
      </c>
      <c r="S140" s="15">
        <f>VLOOKUP(B:B,[2]查询时间段分门店销售汇总!$D:$J,7,0)</f>
        <v>908</v>
      </c>
      <c r="T140" s="15">
        <f t="shared" si="150"/>
        <v>908</v>
      </c>
      <c r="U140" s="15">
        <f t="shared" si="151"/>
        <v>72004.61</v>
      </c>
      <c r="V140" s="15">
        <f t="shared" si="152"/>
        <v>24757.22</v>
      </c>
      <c r="W140" s="15">
        <f t="shared" si="153"/>
        <v>908</v>
      </c>
      <c r="X140" s="10">
        <f t="shared" si="154"/>
        <v>0.705927549019608</v>
      </c>
      <c r="Y140" s="10">
        <f t="shared" si="155"/>
        <v>0.687700555555556</v>
      </c>
    </row>
    <row r="141" s="1" customFormat="1" customHeight="1" spans="1:25">
      <c r="A141" s="5">
        <v>140</v>
      </c>
      <c r="B141" s="5">
        <v>2910</v>
      </c>
      <c r="C141" s="5" t="s">
        <v>171</v>
      </c>
      <c r="D141" s="5" t="s">
        <v>168</v>
      </c>
      <c r="E141" s="8">
        <f t="shared" ref="E141:G141" si="166">I141*30</f>
        <v>154350</v>
      </c>
      <c r="F141" s="9">
        <f t="shared" si="166"/>
        <v>54000</v>
      </c>
      <c r="G141" s="8">
        <f t="shared" si="166"/>
        <v>2040</v>
      </c>
      <c r="H141" s="10">
        <f t="shared" si="147"/>
        <v>0.349854227405248</v>
      </c>
      <c r="I141" s="9">
        <v>5145</v>
      </c>
      <c r="J141" s="9">
        <v>1800</v>
      </c>
      <c r="K141" s="9">
        <v>68</v>
      </c>
      <c r="L141" s="15">
        <f>VLOOKUP(B:B,[2]查询时间段分门店销售汇总!$D:$L,9,0)</f>
        <v>113059.96</v>
      </c>
      <c r="M141" s="15">
        <f>VLOOKUP(B:B,[1]门店类型!$C:$P,14,0)</f>
        <v>0</v>
      </c>
      <c r="N141" s="15">
        <f t="shared" si="148"/>
        <v>113059.96</v>
      </c>
      <c r="O141" s="15">
        <f>VLOOKUP(B:B,[1]门店类型!$C:$Q,15,0)</f>
        <v>0</v>
      </c>
      <c r="P141" s="15">
        <f>VLOOKUP(B:B,[2]查询时间段分门店销售汇总!$D:$M,10,0)</f>
        <v>39178.01</v>
      </c>
      <c r="Q141" s="15">
        <f t="shared" si="149"/>
        <v>39178.01</v>
      </c>
      <c r="R141" s="15">
        <f>VLOOKUP(B:B,[1]门店类型!$C:$O,13,0)</f>
        <v>0</v>
      </c>
      <c r="S141" s="15">
        <f>VLOOKUP(B:B,[2]查询时间段分门店销售汇总!$D:$J,7,0)</f>
        <v>1759</v>
      </c>
      <c r="T141" s="15">
        <f t="shared" si="150"/>
        <v>1759</v>
      </c>
      <c r="U141" s="15">
        <f t="shared" si="151"/>
        <v>113059.96</v>
      </c>
      <c r="V141" s="15">
        <f t="shared" si="152"/>
        <v>39178.01</v>
      </c>
      <c r="W141" s="15">
        <f t="shared" si="153"/>
        <v>1759</v>
      </c>
      <c r="X141" s="10">
        <f t="shared" si="154"/>
        <v>0.732490832523486</v>
      </c>
      <c r="Y141" s="10">
        <f t="shared" si="155"/>
        <v>0.725518703703704</v>
      </c>
    </row>
    <row r="142" s="1" customFormat="1" ht="27" customHeight="1" spans="1:25">
      <c r="A142" s="5">
        <v>141</v>
      </c>
      <c r="B142" s="5">
        <v>2916</v>
      </c>
      <c r="C142" s="21" t="s">
        <v>172</v>
      </c>
      <c r="D142" s="5" t="s">
        <v>168</v>
      </c>
      <c r="E142" s="8">
        <f t="shared" ref="E142:G142" si="167">I142*30</f>
        <v>135870</v>
      </c>
      <c r="F142" s="9">
        <f t="shared" si="167"/>
        <v>48000</v>
      </c>
      <c r="G142" s="8">
        <f t="shared" si="167"/>
        <v>1260</v>
      </c>
      <c r="H142" s="10">
        <f t="shared" si="147"/>
        <v>0.353278869507618</v>
      </c>
      <c r="I142" s="9">
        <v>4529</v>
      </c>
      <c r="J142" s="9">
        <v>1600</v>
      </c>
      <c r="K142" s="9">
        <v>42</v>
      </c>
      <c r="L142" s="15">
        <f>VLOOKUP(B:B,[2]查询时间段分门店销售汇总!$D:$L,9,0)</f>
        <v>102527.85</v>
      </c>
      <c r="M142" s="15">
        <f>VLOOKUP(B:B,[1]门店类型!$C:$P,14,0)</f>
        <v>0</v>
      </c>
      <c r="N142" s="15">
        <f t="shared" si="148"/>
        <v>102527.85</v>
      </c>
      <c r="O142" s="15">
        <f>VLOOKUP(B:B,[1]门店类型!$C:$Q,15,0)</f>
        <v>0</v>
      </c>
      <c r="P142" s="15">
        <f>VLOOKUP(B:B,[2]查询时间段分门店销售汇总!$D:$M,10,0)</f>
        <v>33588.82</v>
      </c>
      <c r="Q142" s="15">
        <f t="shared" si="149"/>
        <v>33588.82</v>
      </c>
      <c r="R142" s="15">
        <f>VLOOKUP(B:B,[1]门店类型!$C:$O,13,0)</f>
        <v>0</v>
      </c>
      <c r="S142" s="15">
        <f>VLOOKUP(B:B,[2]查询时间段分门店销售汇总!$D:$J,7,0)</f>
        <v>1377</v>
      </c>
      <c r="T142" s="15">
        <f t="shared" si="150"/>
        <v>1377</v>
      </c>
      <c r="U142" s="15">
        <f t="shared" si="151"/>
        <v>102527.85</v>
      </c>
      <c r="V142" s="15">
        <f t="shared" si="152"/>
        <v>33588.82</v>
      </c>
      <c r="W142" s="15">
        <f t="shared" si="153"/>
        <v>1377</v>
      </c>
      <c r="X142" s="10">
        <f t="shared" si="154"/>
        <v>0.754602561271804</v>
      </c>
      <c r="Y142" s="10">
        <f t="shared" si="155"/>
        <v>0.699767083333333</v>
      </c>
    </row>
    <row r="143" s="1" customFormat="1" customHeight="1" spans="1:25">
      <c r="A143" s="5">
        <v>142</v>
      </c>
      <c r="B143" s="5">
        <v>104428</v>
      </c>
      <c r="C143" s="5" t="s">
        <v>173</v>
      </c>
      <c r="D143" s="5" t="s">
        <v>168</v>
      </c>
      <c r="E143" s="8">
        <f t="shared" ref="E143:G143" si="168">I143*30</f>
        <v>201480</v>
      </c>
      <c r="F143" s="9">
        <f t="shared" si="168"/>
        <v>72000</v>
      </c>
      <c r="G143" s="8">
        <f t="shared" si="168"/>
        <v>2400</v>
      </c>
      <c r="H143" s="10">
        <f t="shared" si="147"/>
        <v>0.357355568790947</v>
      </c>
      <c r="I143" s="9">
        <v>6716</v>
      </c>
      <c r="J143" s="9">
        <v>2400</v>
      </c>
      <c r="K143" s="9">
        <v>80</v>
      </c>
      <c r="L143" s="15">
        <f>VLOOKUP(B:B,[2]查询时间段分门店销售汇总!$D:$L,9,0)</f>
        <v>174355.88</v>
      </c>
      <c r="M143" s="15">
        <f>VLOOKUP(B:B,[1]门店类型!$C:$P,14,0)</f>
        <v>0</v>
      </c>
      <c r="N143" s="15">
        <f t="shared" si="148"/>
        <v>174355.88</v>
      </c>
      <c r="O143" s="15">
        <f>VLOOKUP(B:B,[1]门店类型!$C:$Q,15,0)</f>
        <v>0</v>
      </c>
      <c r="P143" s="15">
        <f>VLOOKUP(B:B,[2]查询时间段分门店销售汇总!$D:$M,10,0)</f>
        <v>58991.54</v>
      </c>
      <c r="Q143" s="15">
        <f t="shared" si="149"/>
        <v>58991.54</v>
      </c>
      <c r="R143" s="15">
        <f>VLOOKUP(B:B,[1]门店类型!$C:$O,13,0)</f>
        <v>0</v>
      </c>
      <c r="S143" s="15">
        <f>VLOOKUP(B:B,[2]查询时间段分门店销售汇总!$D:$J,7,0)</f>
        <v>2505</v>
      </c>
      <c r="T143" s="15">
        <f t="shared" si="150"/>
        <v>2505</v>
      </c>
      <c r="U143" s="15">
        <f t="shared" si="151"/>
        <v>174355.88</v>
      </c>
      <c r="V143" s="15">
        <f t="shared" si="152"/>
        <v>58991.54</v>
      </c>
      <c r="W143" s="15">
        <f t="shared" si="153"/>
        <v>2505</v>
      </c>
      <c r="X143" s="10">
        <f t="shared" si="154"/>
        <v>0.865375620408974</v>
      </c>
      <c r="Y143" s="10">
        <f t="shared" si="155"/>
        <v>0.819326944444444</v>
      </c>
    </row>
    <row r="144" s="1" customFormat="1" customHeight="1" spans="1:25">
      <c r="A144" s="5">
        <v>143</v>
      </c>
      <c r="B144" s="5">
        <v>104838</v>
      </c>
      <c r="C144" s="5" t="s">
        <v>174</v>
      </c>
      <c r="D144" s="5" t="s">
        <v>168</v>
      </c>
      <c r="E144" s="8">
        <f t="shared" ref="E144:G144" si="169">I144*30</f>
        <v>114630</v>
      </c>
      <c r="F144" s="9">
        <f t="shared" si="169"/>
        <v>39000</v>
      </c>
      <c r="G144" s="8">
        <f t="shared" si="169"/>
        <v>1200</v>
      </c>
      <c r="H144" s="10">
        <f t="shared" si="147"/>
        <v>0.340225071970688</v>
      </c>
      <c r="I144" s="9">
        <v>3821</v>
      </c>
      <c r="J144" s="9">
        <v>1300</v>
      </c>
      <c r="K144" s="9">
        <v>40</v>
      </c>
      <c r="L144" s="15">
        <f>VLOOKUP(B:B,[2]查询时间段分门店销售汇总!$D:$L,9,0)</f>
        <v>68478.64</v>
      </c>
      <c r="M144" s="15">
        <f>VLOOKUP(B:B,[1]门店类型!$C:$P,14,0)</f>
        <v>0</v>
      </c>
      <c r="N144" s="15">
        <f t="shared" si="148"/>
        <v>68478.64</v>
      </c>
      <c r="O144" s="15">
        <f>VLOOKUP(B:B,[1]门店类型!$C:$Q,15,0)</f>
        <v>0</v>
      </c>
      <c r="P144" s="15">
        <f>VLOOKUP(B:B,[2]查询时间段分门店销售汇总!$D:$M,10,0)</f>
        <v>21639.94</v>
      </c>
      <c r="Q144" s="15">
        <f t="shared" si="149"/>
        <v>21639.94</v>
      </c>
      <c r="R144" s="15">
        <f>VLOOKUP(B:B,[1]门店类型!$C:$O,13,0)</f>
        <v>0</v>
      </c>
      <c r="S144" s="15">
        <f>VLOOKUP(B:B,[2]查询时间段分门店销售汇总!$D:$J,7,0)</f>
        <v>1151</v>
      </c>
      <c r="T144" s="15">
        <f t="shared" si="150"/>
        <v>1151</v>
      </c>
      <c r="U144" s="15">
        <f t="shared" si="151"/>
        <v>68478.64</v>
      </c>
      <c r="V144" s="15">
        <f t="shared" si="152"/>
        <v>21639.94</v>
      </c>
      <c r="W144" s="15">
        <f t="shared" si="153"/>
        <v>1151</v>
      </c>
      <c r="X144" s="10">
        <f t="shared" si="154"/>
        <v>0.597388467242432</v>
      </c>
      <c r="Y144" s="10">
        <f t="shared" si="155"/>
        <v>0.554870256410256</v>
      </c>
    </row>
  </sheetData>
  <conditionalFormatting sqref="B2:B144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2024-12-13T08:26:27Z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729B3F8B4DF74C3B8569156D42FDCEFB_12</vt:lpwstr>
  </property>
</Properties>
</file>