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任务清单" sheetId="1" r:id="rId1"/>
    <sheet name="员工完成情况" sheetId="6" r:id="rId2"/>
    <sheet name="门店任务明细表" sheetId="2" r:id="rId3"/>
    <sheet name="Sheet2 (2)" sheetId="4" state="hidden" r:id="rId4"/>
    <sheet name="任务清单 (2)" sheetId="5" state="hidden" r:id="rId5"/>
  </sheets>
  <definedNames>
    <definedName name="_xlnm._FilterDatabase" localSheetId="0" hidden="1">任务清单!$A$2:$P$19</definedName>
    <definedName name="_xlnm._FilterDatabase" localSheetId="2" hidden="1">门店任务明细表!$A$1:$P$145</definedName>
    <definedName name="_xlnm._FilterDatabase" localSheetId="3" hidden="1">'Sheet2 (2)'!$A$1:$P$145</definedName>
    <definedName name="_xlnm._FilterDatabase" localSheetId="4" hidden="1">'任务清单 (2)'!$A$2:$R$24</definedName>
    <definedName name="_xlnm._FilterDatabase" localSheetId="1" hidden="1">员工完成情况!$A$2:$XEC$383</definedName>
  </definedNames>
  <calcPr calcId="144525"/>
</workbook>
</file>

<file path=xl/sharedStrings.xml><?xml version="1.0" encoding="utf-8"?>
<sst xmlns="http://schemas.openxmlformats.org/spreadsheetml/2006/main" count="2154" uniqueCount="694">
  <si>
    <t>2023年3月星级品种</t>
  </si>
  <si>
    <t>提成标准</t>
  </si>
  <si>
    <t>类别</t>
  </si>
  <si>
    <t>ID</t>
  </si>
  <si>
    <t>品名</t>
  </si>
  <si>
    <t>生产厂家</t>
  </si>
  <si>
    <t>规格</t>
  </si>
  <si>
    <t>考核价</t>
  </si>
  <si>
    <t>零售价</t>
  </si>
  <si>
    <t>毛利率</t>
  </si>
  <si>
    <t>厂家政策</t>
  </si>
  <si>
    <t>活动内容</t>
  </si>
  <si>
    <t>活动后毛利</t>
  </si>
  <si>
    <t>任务</t>
  </si>
  <si>
    <t>完成任务</t>
  </si>
  <si>
    <t>未完成任务</t>
  </si>
  <si>
    <t>差额处罚</t>
  </si>
  <si>
    <t>丹参</t>
  </si>
  <si>
    <t>,</t>
  </si>
  <si>
    <t>丹参口服液</t>
  </si>
  <si>
    <t>太极集团重庆涪陵制药厂有限公司</t>
  </si>
  <si>
    <t>10mlx10支</t>
  </si>
  <si>
    <t>①四赠一
②十赠三</t>
  </si>
  <si>
    <t>①74%
②66%</t>
  </si>
  <si>
    <t>5元/盒</t>
  </si>
  <si>
    <t>3元/盒</t>
  </si>
  <si>
    <t>1元/盒</t>
  </si>
  <si>
    <t>生脉饮</t>
  </si>
  <si>
    <t>四赠一</t>
  </si>
  <si>
    <t>2元/盒</t>
  </si>
  <si>
    <t>江中系列</t>
  </si>
  <si>
    <t>乳酸菌素片</t>
  </si>
  <si>
    <t>江中药业股份有限公司</t>
  </si>
  <si>
    <t>0.4gx64片</t>
  </si>
  <si>
    <t>1.5元/盒</t>
  </si>
  <si>
    <t>第二件半价</t>
  </si>
  <si>
    <t>0.5元/盒</t>
  </si>
  <si>
    <t>0.4gx8片x4板</t>
  </si>
  <si>
    <t>多维元素片（21）</t>
  </si>
  <si>
    <t>江西南昌桑海制药有限责任公司（原:江西南昌桑海制药厂）</t>
  </si>
  <si>
    <t>90片</t>
  </si>
  <si>
    <t>4元/盒</t>
  </si>
  <si>
    <t>3.5元/盒</t>
  </si>
  <si>
    <t>西南药业系列</t>
  </si>
  <si>
    <t>维生素C咀嚼片</t>
  </si>
  <si>
    <t>西南药业股份有限公司</t>
  </si>
  <si>
    <t>100mgx60片</t>
  </si>
  <si>
    <t>葡萄糖酸钙维D2咀嚼片(太极钙)</t>
  </si>
  <si>
    <t>48片(复方)/瓶</t>
  </si>
  <si>
    <t>补益系列</t>
  </si>
  <si>
    <t>补肾益寿胶囊</t>
  </si>
  <si>
    <t>0.3gx60粒x3瓶</t>
  </si>
  <si>
    <t>买三赠一</t>
  </si>
  <si>
    <t>900盒
(按3瓶装核算，3盒60粒装计1盒）</t>
  </si>
  <si>
    <t>无</t>
  </si>
  <si>
    <t>补肾益寿胶囊（3盒计1盒）</t>
  </si>
  <si>
    <t>0.3gx60粒</t>
  </si>
  <si>
    <t>阿胶（太极天胶）</t>
  </si>
  <si>
    <t>太极集团甘肃天水羲皇阿胶有限公司</t>
  </si>
  <si>
    <t>250g</t>
  </si>
  <si>
    <r>
      <rPr>
        <b/>
        <sz val="10"/>
        <rFont val="宋体"/>
        <charset val="134"/>
      </rPr>
      <t>①1盒578，赠京润面膜一盒</t>
    </r>
    <r>
      <rPr>
        <b/>
        <sz val="10"/>
        <color indexed="10"/>
        <rFont val="宋体"/>
        <charset val="134"/>
      </rPr>
      <t>（组合ID：9920037）</t>
    </r>
    <r>
      <rPr>
        <b/>
        <sz val="10"/>
        <rFont val="宋体"/>
        <charset val="134"/>
      </rPr>
      <t xml:space="preserve">
②2盒1050，赠京润面膜两盒</t>
    </r>
    <r>
      <rPr>
        <b/>
        <sz val="10"/>
        <color indexed="10"/>
        <rFont val="宋体"/>
        <charset val="134"/>
      </rPr>
      <t>（组合ID：9920038）</t>
    </r>
    <r>
      <rPr>
        <b/>
        <sz val="10"/>
        <rFont val="宋体"/>
        <charset val="134"/>
      </rPr>
      <t xml:space="preserve">
③4盒1996（499/盒），赠面膜3盒</t>
    </r>
    <r>
      <rPr>
        <b/>
        <sz val="10"/>
        <color indexed="10"/>
        <rFont val="宋体"/>
        <charset val="134"/>
      </rPr>
      <t>（组合ID：9920039）</t>
    </r>
    <r>
      <rPr>
        <b/>
        <sz val="10"/>
        <rFont val="宋体"/>
        <charset val="134"/>
      </rPr>
      <t xml:space="preserve">
赠品（ID257355）为门店卖品</t>
    </r>
  </si>
  <si>
    <t>①41%
②35%
③31%</t>
  </si>
  <si>
    <t>及时晒单奖励：
50元/盒</t>
  </si>
  <si>
    <t>免疫/钙系列</t>
  </si>
  <si>
    <t>多维元素片(29)</t>
  </si>
  <si>
    <t>惠氏制药有限公司</t>
  </si>
  <si>
    <t>91片x2瓶（复方）</t>
  </si>
  <si>
    <t>10元/盒</t>
  </si>
  <si>
    <t>满268赠礼品一个</t>
  </si>
  <si>
    <t>多维元素片（29-Ⅱ）</t>
  </si>
  <si>
    <t>91片x2瓶</t>
  </si>
  <si>
    <t>碳酸钙D3咀嚼片Ⅱ(钙尔奇D300)</t>
  </si>
  <si>
    <t>300mgx100片</t>
  </si>
  <si>
    <t>6元/盒</t>
  </si>
  <si>
    <t>金钙尔奇碳酸钙维D3元素片(4)(金钙尔奇D)</t>
  </si>
  <si>
    <t>100片</t>
  </si>
  <si>
    <t>抗过敏系列</t>
  </si>
  <si>
    <t>布地奈德鼻喷雾剂</t>
  </si>
  <si>
    <t>瑞典McNeil AB</t>
  </si>
  <si>
    <t>64ug/喷:120喷(OTC装)</t>
  </si>
  <si>
    <r>
      <rPr>
        <sz val="11"/>
        <color theme="1"/>
        <rFont val="宋体"/>
        <charset val="134"/>
        <scheme val="minor"/>
      </rPr>
      <t xml:space="preserve">组包立省32元（费用厂家根据实销对公补差）
</t>
    </r>
    <r>
      <rPr>
        <b/>
        <sz val="11"/>
        <color rgb="FFFF0000"/>
        <rFont val="宋体"/>
        <charset val="134"/>
        <scheme val="minor"/>
      </rPr>
      <t>组合ID：9920052</t>
    </r>
  </si>
  <si>
    <t>氯雷他定片</t>
  </si>
  <si>
    <t>西安杨森制药有限公司</t>
  </si>
  <si>
    <t>10mgx12片</t>
  </si>
  <si>
    <t>氨糖钙奶粉</t>
  </si>
  <si>
    <t>怡养氨糖钙奶粉</t>
  </si>
  <si>
    <t>雀巢（中国）有限公司</t>
  </si>
  <si>
    <t>800g</t>
  </si>
  <si>
    <t>按实销3:1补后台（票折）</t>
  </si>
  <si>
    <t>已及时发放</t>
  </si>
  <si>
    <t>丹参系列</t>
  </si>
  <si>
    <t>生脉饮（取消处罚）</t>
  </si>
  <si>
    <t>江中乳酸菌素片</t>
  </si>
  <si>
    <t>江中多维元素片</t>
  </si>
  <si>
    <t>西南药业</t>
  </si>
  <si>
    <t>补益系列-补肾</t>
  </si>
  <si>
    <t>补益系列-天胶（奖励已晒单发放）</t>
  </si>
  <si>
    <t>抗过敏用药</t>
  </si>
  <si>
    <t>合计</t>
  </si>
  <si>
    <t>人员id</t>
  </si>
  <si>
    <t>人员名</t>
  </si>
  <si>
    <t>门店名</t>
  </si>
  <si>
    <t>门店id</t>
  </si>
  <si>
    <t>职务</t>
  </si>
  <si>
    <t>系列1基础档</t>
  </si>
  <si>
    <t>销售数量</t>
  </si>
  <si>
    <t>完成情况</t>
  </si>
  <si>
    <t>提成金额</t>
  </si>
  <si>
    <t>系列2基础档</t>
  </si>
  <si>
    <t>系列3基础档</t>
  </si>
  <si>
    <t>64片装</t>
  </si>
  <si>
    <t>32片</t>
  </si>
  <si>
    <t>系列4基础档</t>
  </si>
  <si>
    <t>系列5基础档</t>
  </si>
  <si>
    <t>销售金额</t>
  </si>
  <si>
    <t>系列6基础档</t>
  </si>
  <si>
    <t>60粒</t>
  </si>
  <si>
    <t>180粒</t>
  </si>
  <si>
    <t>系列7基础档</t>
  </si>
  <si>
    <t>系列8基础档</t>
  </si>
  <si>
    <t>系列9基础档</t>
  </si>
  <si>
    <t>奖励</t>
  </si>
  <si>
    <t>处罚</t>
  </si>
  <si>
    <t>蒋雪琴</t>
  </si>
  <si>
    <t>成都成汉太极大药房有限公司</t>
  </si>
  <si>
    <t>店长</t>
  </si>
  <si>
    <t>任雪</t>
  </si>
  <si>
    <t>营业员</t>
  </si>
  <si>
    <t>朱红郦</t>
  </si>
  <si>
    <t>李蕊彤</t>
  </si>
  <si>
    <t>李紫雯</t>
  </si>
  <si>
    <t>四川太极成都高新区尚锦路药店</t>
  </si>
  <si>
    <t/>
  </si>
  <si>
    <t>晏玲</t>
  </si>
  <si>
    <t>四川太极成都高新区泰和二街二药店</t>
  </si>
  <si>
    <t>郭俊梅</t>
  </si>
  <si>
    <t>李佳岭</t>
  </si>
  <si>
    <t>四川太极成都高新区元华二巷药店</t>
  </si>
  <si>
    <t>店员</t>
  </si>
  <si>
    <t>杨玉婷</t>
  </si>
  <si>
    <t>健康顾问</t>
  </si>
  <si>
    <t>张杰</t>
  </si>
  <si>
    <t>四川太极成华区东昌路一药店</t>
  </si>
  <si>
    <t>杨琼</t>
  </si>
  <si>
    <t>执业药师</t>
  </si>
  <si>
    <t>蒋佩芸</t>
  </si>
  <si>
    <t>周燕</t>
  </si>
  <si>
    <t>四川太极成华区二环路北四段药店（汇融名城）</t>
  </si>
  <si>
    <t>胡建兴</t>
  </si>
  <si>
    <t>蒋小琼</t>
  </si>
  <si>
    <t>吕彩霞</t>
  </si>
  <si>
    <t>四川太极成华区华泰路二药店</t>
  </si>
  <si>
    <t>段文秀</t>
  </si>
  <si>
    <t>四川太极成华区华泰路药店</t>
  </si>
  <si>
    <t>李桂芳</t>
  </si>
  <si>
    <t>刘春花</t>
  </si>
  <si>
    <t>谢玉涛</t>
  </si>
  <si>
    <t>四川太极成华区华油路药店</t>
  </si>
  <si>
    <t>高玉</t>
  </si>
  <si>
    <t>黄丹</t>
  </si>
  <si>
    <t>易永红</t>
  </si>
  <si>
    <t>四川太极成华区金马河路药店</t>
  </si>
  <si>
    <t>刘建芳</t>
  </si>
  <si>
    <t>张琴琴</t>
  </si>
  <si>
    <t>蔡红秀</t>
  </si>
  <si>
    <t>四川太极成华区培华东路药店</t>
  </si>
  <si>
    <t>值班店长</t>
  </si>
  <si>
    <t xml:space="preserve">杨凤麟 </t>
  </si>
  <si>
    <t>陈志勇</t>
  </si>
  <si>
    <t>四川太极成华区驷马桥三路药店</t>
  </si>
  <si>
    <t>周燕（驷马桥路）</t>
  </si>
  <si>
    <t>夏秀娟</t>
  </si>
  <si>
    <t>四川太极成华区水碾河路药店</t>
  </si>
  <si>
    <t>张春丽</t>
  </si>
  <si>
    <t xml:space="preserve">马雪 </t>
  </si>
  <si>
    <t>四川太极成华区万科路药店</t>
  </si>
  <si>
    <t>正式员工</t>
  </si>
  <si>
    <t>朱静</t>
  </si>
  <si>
    <t>符洪</t>
  </si>
  <si>
    <t>吴佩娟（万科店）</t>
  </si>
  <si>
    <t>卢卫琴</t>
  </si>
  <si>
    <t>实习生</t>
  </si>
  <si>
    <t>马雪（万宇路）</t>
  </si>
  <si>
    <t>四川太极成华区万宇路药店</t>
  </si>
  <si>
    <t xml:space="preserve">吴佩娟 </t>
  </si>
  <si>
    <t>朱静（万宇路）</t>
  </si>
  <si>
    <t>符洪(万宇）</t>
  </si>
  <si>
    <t>郑梦娟</t>
  </si>
  <si>
    <t>四川太极成华区西林一街药店</t>
  </si>
  <si>
    <t>文淼</t>
  </si>
  <si>
    <t>吴成芬</t>
  </si>
  <si>
    <t>高红华</t>
  </si>
  <si>
    <t>四川太极成华区羊子山西路药店（兴元华盛）</t>
  </si>
  <si>
    <t>王波</t>
  </si>
  <si>
    <t>罗晓梅</t>
  </si>
  <si>
    <t>文红梅</t>
  </si>
  <si>
    <t>殷岱菊</t>
  </si>
  <si>
    <t>四川太极成华杉板桥南一路店</t>
  </si>
  <si>
    <t>杨伟钰</t>
  </si>
  <si>
    <t>庞莉娜</t>
  </si>
  <si>
    <t>试用员工</t>
  </si>
  <si>
    <t>涂思佩</t>
  </si>
  <si>
    <t>四川太极崇州市崇阳镇尚贤坊街药店</t>
  </si>
  <si>
    <t>蒋润</t>
  </si>
  <si>
    <t>彭勤</t>
  </si>
  <si>
    <t>四川太极崇州市崇阳镇蜀州中路药店</t>
  </si>
  <si>
    <t xml:space="preserve">邓莎
</t>
  </si>
  <si>
    <t>胡建梅</t>
  </si>
  <si>
    <t>四川太极崇州市崇阳镇永康东路药店</t>
  </si>
  <si>
    <t>王莉</t>
  </si>
  <si>
    <t>羊薇</t>
  </si>
  <si>
    <t>四川太极崇州市怀远镇文井北路药店</t>
  </si>
  <si>
    <t>张僬</t>
  </si>
  <si>
    <t>王鹏</t>
  </si>
  <si>
    <t>四川太极崇州中心店</t>
  </si>
  <si>
    <t>李婷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</si>
  <si>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</si>
  <si>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</si>
  <si>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</si>
  <si>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</si>
  <si>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</si>
  <si>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</si>
  <si>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韩启敏</t>
  </si>
  <si>
    <t>四川太极都江堰奎光路中段药店</t>
  </si>
  <si>
    <t>陈蓉</t>
  </si>
  <si>
    <t>孙佳丽</t>
  </si>
  <si>
    <t>四川太极都江堰市蒲阳路药店</t>
  </si>
  <si>
    <t>吴阳</t>
  </si>
  <si>
    <t>四川太极都江堰市永丰街道宝莲路药店</t>
  </si>
  <si>
    <t>贾益娟</t>
  </si>
  <si>
    <t>杨文英</t>
  </si>
  <si>
    <t>四川太极都江堰幸福镇翔凤路药店</t>
  </si>
  <si>
    <t>乐良清</t>
  </si>
  <si>
    <t>郭廷廷</t>
  </si>
  <si>
    <t>聂丽</t>
  </si>
  <si>
    <t>四川太极都江堰药店</t>
  </si>
  <si>
    <t>熊雅洁</t>
  </si>
  <si>
    <t>詹少洋</t>
  </si>
  <si>
    <t>员工</t>
  </si>
  <si>
    <t>李小菲</t>
  </si>
  <si>
    <t>四川太极大药房连锁有限公司武侯区聚萃街药店</t>
  </si>
  <si>
    <t>王旭萍</t>
  </si>
  <si>
    <t>叶程</t>
  </si>
  <si>
    <t>四川太极大邑晋原街道金巷西街药店</t>
  </si>
  <si>
    <t>杜丽霞</t>
  </si>
  <si>
    <t>李沙</t>
  </si>
  <si>
    <t>四川太极大邑县安仁镇千禧街药店</t>
  </si>
  <si>
    <t>店长兼执业药师</t>
  </si>
  <si>
    <t>张群</t>
  </si>
  <si>
    <t>韩彬</t>
  </si>
  <si>
    <t>四川太极大邑县观音阁街西段店</t>
  </si>
  <si>
    <t>朱欢</t>
  </si>
  <si>
    <t>彭亚丹</t>
  </si>
  <si>
    <t>四川太极大邑县晋原街道南街药店</t>
  </si>
  <si>
    <t>牟彩云</t>
  </si>
  <si>
    <t>徐志强</t>
  </si>
  <si>
    <t>四川太极大邑县晋原街道蜀望路药店</t>
  </si>
  <si>
    <t>宋丽敏</t>
  </si>
  <si>
    <t>黄霞</t>
  </si>
  <si>
    <t>四川太极大邑县晋原镇北街药店</t>
  </si>
  <si>
    <t>李燕霞</t>
  </si>
  <si>
    <t>许静</t>
  </si>
  <si>
    <t>四川太极大邑县晋源镇东壕沟段药店</t>
  </si>
  <si>
    <t>彭蓉</t>
  </si>
  <si>
    <t>刘秋菊</t>
  </si>
  <si>
    <t>四川太极大邑县晋原镇东街药店</t>
  </si>
  <si>
    <t>徐双秀</t>
  </si>
  <si>
    <t xml:space="preserve">田兰 </t>
  </si>
  <si>
    <t>四川太极大邑县晋原镇内蒙古大道桃源药店</t>
  </si>
  <si>
    <t>郭益</t>
  </si>
  <si>
    <t>余潇</t>
  </si>
  <si>
    <t xml:space="preserve">黄梅 </t>
  </si>
  <si>
    <t>四川太极大邑县晋原镇潘家街药店</t>
  </si>
  <si>
    <t>李娟</t>
  </si>
  <si>
    <t>闵巧</t>
  </si>
  <si>
    <t>付曦</t>
  </si>
  <si>
    <t>四川太极大邑县晋原镇通达东路五段药店</t>
  </si>
  <si>
    <t>唐礼萍</t>
  </si>
  <si>
    <t>熊小玲</t>
  </si>
  <si>
    <t>四川太极大邑县晋原镇子龙路店</t>
  </si>
  <si>
    <t>罗洁滟</t>
  </si>
  <si>
    <t>李秀辉</t>
  </si>
  <si>
    <t>四川太极大邑县青霞街道元通路南段药店</t>
  </si>
  <si>
    <t>龙钰</t>
  </si>
  <si>
    <t>范阳</t>
  </si>
  <si>
    <t>四川太极大邑县沙渠镇方圆路药店</t>
  </si>
  <si>
    <t>严蓉</t>
  </si>
  <si>
    <t>马香容</t>
  </si>
  <si>
    <t>刘娟</t>
  </si>
  <si>
    <t>四川太极大邑县新场镇文昌街药店</t>
  </si>
  <si>
    <t>王茹</t>
  </si>
  <si>
    <t xml:space="preserve">朱晓桃 </t>
  </si>
  <si>
    <t>四川太极光华村街药店</t>
  </si>
  <si>
    <t>姜孝杨</t>
  </si>
  <si>
    <t>黄小丽</t>
  </si>
  <si>
    <t>四川太极高新区大源北街药店</t>
  </si>
  <si>
    <t xml:space="preserve">贾兰 </t>
  </si>
  <si>
    <t>四川太极高新区剑南大道药店</t>
  </si>
  <si>
    <t>鲁霞</t>
  </si>
  <si>
    <t>李蕊如</t>
  </si>
  <si>
    <t>四川太极高新区泰和二街药店</t>
  </si>
  <si>
    <t>黄宇</t>
  </si>
  <si>
    <t>张春苗</t>
  </si>
  <si>
    <t>四川太极高新区天顺路药店</t>
  </si>
  <si>
    <t>邓诗淳</t>
  </si>
  <si>
    <t>王琼</t>
  </si>
  <si>
    <t>四川太极高新区新下街药店</t>
  </si>
  <si>
    <t>试用工</t>
  </si>
  <si>
    <t xml:space="preserve">李平 </t>
  </si>
  <si>
    <t>四川太极高新区中和大道药店</t>
  </si>
  <si>
    <t xml:space="preserve">李蜜 </t>
  </si>
  <si>
    <t>冯学勤</t>
  </si>
  <si>
    <t>四川太极高新区中和公济桥路药店</t>
  </si>
  <si>
    <t xml:space="preserve">雍薛玉 </t>
  </si>
  <si>
    <t xml:space="preserve">李秀丽 </t>
  </si>
  <si>
    <t>四川太极高新区紫薇东路药店</t>
  </si>
  <si>
    <t>龙杰</t>
  </si>
  <si>
    <t>邱运丽</t>
  </si>
  <si>
    <t>四川太极红星店</t>
  </si>
  <si>
    <t>王进</t>
  </si>
  <si>
    <t>孙霁野</t>
  </si>
  <si>
    <t>韩艳梅</t>
  </si>
  <si>
    <t>四川太极怀远店</t>
  </si>
  <si>
    <t>曹琼</t>
  </si>
  <si>
    <t>陈凤珍</t>
  </si>
  <si>
    <t>四川太极金带街药店</t>
  </si>
  <si>
    <t>门店店长</t>
  </si>
  <si>
    <t>王依纯</t>
  </si>
  <si>
    <t>王芳</t>
  </si>
  <si>
    <t>四川太极锦江区观音桥街药店</t>
  </si>
  <si>
    <t>袁咏梅</t>
  </si>
  <si>
    <t>周丹</t>
  </si>
  <si>
    <t>宋留艺</t>
  </si>
  <si>
    <t>四川太极锦江区宏济中路药店</t>
  </si>
  <si>
    <t>黄天平</t>
  </si>
  <si>
    <t>王丽超</t>
  </si>
  <si>
    <t>四川太极锦江区劼人路药店</t>
  </si>
  <si>
    <t>韩守玉</t>
  </si>
  <si>
    <t>梅雅霜</t>
  </si>
  <si>
    <t>四川太极锦江区静沙南路药店</t>
  </si>
  <si>
    <t>何英</t>
  </si>
  <si>
    <t>施雪</t>
  </si>
  <si>
    <t>四川太极锦江区柳翠路药店</t>
  </si>
  <si>
    <t>李倩</t>
  </si>
  <si>
    <t>唐文琼（梨花街）</t>
  </si>
  <si>
    <t>四川太极锦江区梨花街药店</t>
  </si>
  <si>
    <t>蔡旌晶</t>
  </si>
  <si>
    <t>四川太极锦江区庆云南街药店</t>
  </si>
  <si>
    <t>张玲（庆云南街）</t>
  </si>
  <si>
    <t>四川太极锦江区榕声路店</t>
  </si>
  <si>
    <t>熊琴</t>
  </si>
  <si>
    <t>陈香利</t>
  </si>
  <si>
    <t>唐冬芳</t>
  </si>
  <si>
    <t>四川太极锦江区水杉街药店</t>
  </si>
  <si>
    <t>高榕</t>
  </si>
  <si>
    <t>李艳</t>
  </si>
  <si>
    <t>马艺芮</t>
  </si>
  <si>
    <t>四川太极金牛区黄苑东街药店</t>
  </si>
  <si>
    <t>马花</t>
  </si>
  <si>
    <t xml:space="preserve">代志斌 </t>
  </si>
  <si>
    <t>四川太极金牛区花照壁药店</t>
  </si>
  <si>
    <t>李丽</t>
  </si>
  <si>
    <t>雷宇佳</t>
  </si>
  <si>
    <t>实习生,7月12日进入公司</t>
  </si>
  <si>
    <t>廖艳萍</t>
  </si>
  <si>
    <t>四川太极金牛区花照壁中横街药店</t>
  </si>
  <si>
    <t>李静</t>
  </si>
  <si>
    <t>魏小琴</t>
  </si>
  <si>
    <t>四川太极金牛区交大路第三药店</t>
  </si>
  <si>
    <t>李梦菊</t>
  </si>
  <si>
    <t>何姣姣</t>
  </si>
  <si>
    <t>四川太极金牛区金沙路药店</t>
  </si>
  <si>
    <t>邓智</t>
  </si>
  <si>
    <t>梁娟</t>
  </si>
  <si>
    <t>四川太极金牛区蜀汉路药店</t>
  </si>
  <si>
    <t>谢敏</t>
  </si>
  <si>
    <t>执业中药师（2020.03.13到岗）</t>
  </si>
  <si>
    <t>王永秀</t>
  </si>
  <si>
    <t>杨红</t>
  </si>
  <si>
    <t>四川太极金牛区沙湾东一路药店</t>
  </si>
  <si>
    <t>龚敏</t>
  </si>
  <si>
    <t xml:space="preserve">黄娟 </t>
  </si>
  <si>
    <t>四川太极金牛区五福桥东路药店</t>
  </si>
  <si>
    <t>李雪梅</t>
  </si>
  <si>
    <t>陈文芳</t>
  </si>
  <si>
    <t>四川太极金牛区银河北街药店</t>
  </si>
  <si>
    <t>林思敏</t>
  </si>
  <si>
    <t xml:space="preserve">高敏 </t>
  </si>
  <si>
    <t>四川太极金牛区银沙路药店</t>
  </si>
  <si>
    <t>龚正红</t>
  </si>
  <si>
    <t>朱娟</t>
  </si>
  <si>
    <t>唐丹</t>
  </si>
  <si>
    <t>四川太极金丝街药店</t>
  </si>
  <si>
    <t>冯婧恩</t>
  </si>
  <si>
    <t>周金梅（销售员）</t>
  </si>
  <si>
    <t>四川太极浆洗街药店</t>
  </si>
  <si>
    <t>促销</t>
  </si>
  <si>
    <t>赵英（销售员）</t>
  </si>
  <si>
    <t>毛静静</t>
  </si>
  <si>
    <t>唐丽</t>
  </si>
  <si>
    <t>文沅</t>
  </si>
  <si>
    <t>余晓凤</t>
  </si>
  <si>
    <t>四川太极郫都区红光街道红高东路药店</t>
  </si>
  <si>
    <t>江月红</t>
  </si>
  <si>
    <t>四川太极郫县郫筒镇东大街药店</t>
  </si>
  <si>
    <t>李甜甜</t>
  </si>
  <si>
    <t>邓红梅</t>
  </si>
  <si>
    <t>四川太极郫县郫筒镇一环路东南段药店</t>
  </si>
  <si>
    <t>邹东梅</t>
  </si>
  <si>
    <t>黄雨</t>
  </si>
  <si>
    <t>四川太极彭州市致和镇南三环路药店</t>
  </si>
  <si>
    <t>徐莉</t>
  </si>
  <si>
    <t>代理店长</t>
  </si>
  <si>
    <t>申彩文</t>
  </si>
  <si>
    <t>四川太极旗舰店</t>
  </si>
  <si>
    <t>销售代表</t>
  </si>
  <si>
    <t>廖桂英</t>
  </si>
  <si>
    <t>黄长菊</t>
  </si>
  <si>
    <t>马昕</t>
  </si>
  <si>
    <t>阳玲</t>
  </si>
  <si>
    <t>余志彬</t>
  </si>
  <si>
    <t>严善群</t>
  </si>
  <si>
    <t>胡艳弘</t>
  </si>
  <si>
    <t>四川太极清江东路药店</t>
  </si>
  <si>
    <t>代曾莲</t>
  </si>
  <si>
    <t>范海英</t>
  </si>
  <si>
    <t>2022.4.1职业药师</t>
  </si>
  <si>
    <t xml:space="preserve">刘燕 </t>
  </si>
  <si>
    <t>四川太极邛崃市临邛镇翠荫街药店</t>
  </si>
  <si>
    <t>陈礼凤</t>
  </si>
  <si>
    <t>马婷婷</t>
  </si>
  <si>
    <t>四川太极邛崃市临邛镇洪川小区药店</t>
  </si>
  <si>
    <t>高星宇</t>
  </si>
  <si>
    <t>万义丽</t>
  </si>
  <si>
    <t>四川太极邛崃市文君街道凤凰大道药店</t>
  </si>
  <si>
    <t>唐娟</t>
  </si>
  <si>
    <t xml:space="preserve">戚彩 </t>
  </si>
  <si>
    <t>四川太极邛崃市文君街道杏林路药店</t>
  </si>
  <si>
    <t>李宋琴</t>
  </si>
  <si>
    <t>王李秋</t>
  </si>
  <si>
    <t>闵雪</t>
  </si>
  <si>
    <t>四川太极邛崃市羊安镇永康大道药店</t>
  </si>
  <si>
    <t>汪梦雨</t>
  </si>
  <si>
    <t>杨平</t>
  </si>
  <si>
    <t>四川太极邛崃中心药店</t>
  </si>
  <si>
    <t>古素琼</t>
  </si>
  <si>
    <t>金敏霜</t>
  </si>
  <si>
    <t>刘星月</t>
  </si>
  <si>
    <t>试用期</t>
  </si>
  <si>
    <t xml:space="preserve">向海英 </t>
  </si>
  <si>
    <t>四川太极青羊区北东街店</t>
  </si>
  <si>
    <t xml:space="preserve">罗绍梅 </t>
  </si>
  <si>
    <t>余欢</t>
  </si>
  <si>
    <t>实习生2022.7.14</t>
  </si>
  <si>
    <t>曾娟</t>
  </si>
  <si>
    <t>实习生20220621</t>
  </si>
  <si>
    <t>肖瑶</t>
  </si>
  <si>
    <t>四川太极青羊区贝森北路药店</t>
  </si>
  <si>
    <t>朱勋花</t>
  </si>
  <si>
    <t>徐媛翎</t>
  </si>
  <si>
    <t xml:space="preserve">毛玉 </t>
  </si>
  <si>
    <t>四川太极青羊区大石西路药店</t>
  </si>
  <si>
    <t>羊玉梅</t>
  </si>
  <si>
    <t>四川太极青羊区光华北五路药店</t>
  </si>
  <si>
    <t>吕显杨</t>
  </si>
  <si>
    <t>刘蒨</t>
  </si>
  <si>
    <t>李玉先</t>
  </si>
  <si>
    <t>四川太极青羊区光华西一路药店</t>
  </si>
  <si>
    <t>廖晓静</t>
  </si>
  <si>
    <t>向桂西</t>
  </si>
  <si>
    <t>四川太极青羊区金祥路药店</t>
  </si>
  <si>
    <t>黄莉</t>
  </si>
  <si>
    <t xml:space="preserve">高文棋 </t>
  </si>
  <si>
    <t>四川太极青羊区青龙街药店</t>
  </si>
  <si>
    <t>李可</t>
  </si>
  <si>
    <t>程静</t>
  </si>
  <si>
    <t>蹇艺</t>
  </si>
  <si>
    <t xml:space="preserve">冯莉 </t>
  </si>
  <si>
    <t>四川太极青羊区十二桥药店</t>
  </si>
  <si>
    <t xml:space="preserve">辜瑞琪 </t>
  </si>
  <si>
    <t>向丽容</t>
  </si>
  <si>
    <t>曾宣悦</t>
  </si>
  <si>
    <t>刘江南</t>
  </si>
  <si>
    <t>覃朱冯</t>
  </si>
  <si>
    <t>四川太极青羊区蜀辉路药店</t>
  </si>
  <si>
    <t>程改</t>
  </si>
  <si>
    <t>张阿几</t>
  </si>
  <si>
    <t>四川太极青羊区蜀鑫路药店</t>
  </si>
  <si>
    <t>邓可欣</t>
  </si>
  <si>
    <t>向芬</t>
  </si>
  <si>
    <t>四川太极青羊区蜀源路药店</t>
  </si>
  <si>
    <t>邹芊</t>
  </si>
  <si>
    <t>罗豪（童子）</t>
  </si>
  <si>
    <t>四川太极青羊区童子街药店</t>
  </si>
  <si>
    <t>严善群（童子街）</t>
  </si>
  <si>
    <t>朱桂玲</t>
  </si>
  <si>
    <t>月颜颜</t>
  </si>
  <si>
    <t>李秀芳</t>
  </si>
  <si>
    <t>四川太极沙河源药店</t>
  </si>
  <si>
    <t>郑欣慧</t>
  </si>
  <si>
    <t>骆素花</t>
  </si>
  <si>
    <t>四川太极三江店</t>
  </si>
  <si>
    <t>高斯</t>
  </si>
  <si>
    <t>张玉</t>
  </si>
  <si>
    <t>四川太极双林路药店</t>
  </si>
  <si>
    <t>梅茜</t>
  </si>
  <si>
    <t xml:space="preserve">黄兴中 </t>
  </si>
  <si>
    <t>四川太极双流区东升街道三强西路药店</t>
  </si>
  <si>
    <t>李银萍</t>
  </si>
  <si>
    <t>任红艳</t>
  </si>
  <si>
    <t>邹惠</t>
  </si>
  <si>
    <t>四川太极双流县西航港街道锦华路一段药店</t>
  </si>
  <si>
    <t>钟世豪</t>
  </si>
  <si>
    <t>刘新</t>
  </si>
  <si>
    <t>四川太极土龙路药店</t>
  </si>
  <si>
    <t>解超碧</t>
  </si>
  <si>
    <t>四川太极通盈街药店</t>
  </si>
  <si>
    <t>李雪</t>
  </si>
  <si>
    <t>四川太极武侯区大华街药店</t>
  </si>
  <si>
    <t>付菊英</t>
  </si>
  <si>
    <t>李海燕</t>
  </si>
  <si>
    <t>四川太极武侯区大悦路药店</t>
  </si>
  <si>
    <t>张琴</t>
  </si>
  <si>
    <t>王娅</t>
  </si>
  <si>
    <t>四川太极武侯区佳灵路药店</t>
  </si>
  <si>
    <t>葛春艳</t>
  </si>
  <si>
    <t>杨青</t>
  </si>
  <si>
    <t>张娟娟（科华北街）</t>
  </si>
  <si>
    <t>四川太极武侯区科华北路药店</t>
  </si>
  <si>
    <t>彭关敏（科华北街）</t>
  </si>
  <si>
    <t>陈慧</t>
  </si>
  <si>
    <t>冷茂椿</t>
  </si>
  <si>
    <t>四川太极武侯区科华街药店</t>
  </si>
  <si>
    <t>刘云梅</t>
  </si>
  <si>
    <t>四川太极武侯区倪家桥路药店</t>
  </si>
  <si>
    <t>郭定秀</t>
  </si>
  <si>
    <t>黄焰</t>
  </si>
  <si>
    <t>四川太极武侯区顺和街店</t>
  </si>
  <si>
    <t>刘小琴</t>
  </si>
  <si>
    <t>高夏雨</t>
  </si>
  <si>
    <t>张星玉</t>
  </si>
  <si>
    <t>四川太极武侯区双楠路药店</t>
  </si>
  <si>
    <t>张雪</t>
  </si>
  <si>
    <t>阴静（丝竹路）</t>
  </si>
  <si>
    <t>四川太极武侯区丝竹路药店</t>
  </si>
  <si>
    <t>彭关敏（丝竹路）</t>
  </si>
  <si>
    <t>陈昌敏</t>
  </si>
  <si>
    <t>四川太极武侯区逸都路药店</t>
  </si>
  <si>
    <t>王茂兰</t>
  </si>
  <si>
    <t>四川太极武侯区长寿路药店</t>
  </si>
  <si>
    <t>朱晓东</t>
  </si>
  <si>
    <t>杨瑞</t>
  </si>
  <si>
    <t>四川太极温江店</t>
  </si>
  <si>
    <t>王燕丽</t>
  </si>
  <si>
    <t>四川太极五津西路药店</t>
  </si>
  <si>
    <t>门店店长兼执业药师</t>
  </si>
  <si>
    <t>刘芬</t>
  </si>
  <si>
    <t>廖文莉</t>
  </si>
  <si>
    <t xml:space="preserve">杨素芬 </t>
  </si>
  <si>
    <t>四川太极西部店</t>
  </si>
  <si>
    <t>周娟</t>
  </si>
  <si>
    <t>李英</t>
  </si>
  <si>
    <t>四川太极新都区斑竹园街道医贸大道药店</t>
  </si>
  <si>
    <t>药师</t>
  </si>
  <si>
    <t>唐倩</t>
  </si>
  <si>
    <t>罗丹</t>
  </si>
  <si>
    <t>四川太极新都区马超东路店</t>
  </si>
  <si>
    <t>黄杨</t>
  </si>
  <si>
    <t>王雪萍</t>
  </si>
  <si>
    <t>欧玲</t>
  </si>
  <si>
    <t>四川太极新都区新都街道万和北路药店</t>
  </si>
  <si>
    <t>廖红</t>
  </si>
  <si>
    <t>赖春梅</t>
  </si>
  <si>
    <t xml:space="preserve">朱朝霞 </t>
  </si>
  <si>
    <t>四川太极新都区新繁镇繁江北路药店</t>
  </si>
  <si>
    <t>蔡小丽</t>
  </si>
  <si>
    <t>唐阳</t>
  </si>
  <si>
    <t>曾洁</t>
  </si>
  <si>
    <t xml:space="preserve">郑红艳 </t>
  </si>
  <si>
    <t>四川太极新津邓双镇岷江店</t>
  </si>
  <si>
    <t>江润萍</t>
  </si>
  <si>
    <t>朱春梅</t>
  </si>
  <si>
    <t>四川太极新津县五津镇五津西路二药房</t>
  </si>
  <si>
    <t>周香</t>
  </si>
  <si>
    <t>祁荣</t>
  </si>
  <si>
    <t>四川太极新津县五津镇武阳西路药店</t>
  </si>
  <si>
    <t>执业药师店长</t>
  </si>
  <si>
    <t>李迎新</t>
  </si>
  <si>
    <t>任远芳</t>
  </si>
  <si>
    <t>四川太极新乐中街药店</t>
  </si>
  <si>
    <t>吴新异</t>
  </si>
  <si>
    <t>胡元</t>
  </si>
  <si>
    <t>四川太极新园大道药店</t>
  </si>
  <si>
    <t>朱文艺</t>
  </si>
  <si>
    <t>庄静</t>
  </si>
  <si>
    <t>四川太极兴义镇万兴路药店</t>
  </si>
  <si>
    <t>张丹</t>
  </si>
  <si>
    <t>刘秀琼</t>
  </si>
  <si>
    <t>四川太极枣子巷药店</t>
  </si>
  <si>
    <t>邓华芬</t>
  </si>
  <si>
    <t>邹婷</t>
  </si>
  <si>
    <t>邱桐</t>
  </si>
  <si>
    <t>李馨怡</t>
  </si>
  <si>
    <t>四川太极成华区崔家店路药店</t>
  </si>
  <si>
    <t>罗月月</t>
  </si>
  <si>
    <t>陈丽梅</t>
  </si>
  <si>
    <t>四川太极成华区华康路药店</t>
  </si>
  <si>
    <t>黄艳</t>
  </si>
  <si>
    <t>周有惠</t>
  </si>
  <si>
    <t>吴志海</t>
  </si>
  <si>
    <t>四川太极都江堰市蒲阳镇堰问道西路药店</t>
  </si>
  <si>
    <t>代富群</t>
  </si>
  <si>
    <t>魏津</t>
  </si>
  <si>
    <t>四川太极光华药店</t>
  </si>
  <si>
    <t>汤雪芹</t>
  </si>
  <si>
    <t>姚莉</t>
  </si>
  <si>
    <t>彭蕾</t>
  </si>
  <si>
    <t>张媚婷</t>
  </si>
  <si>
    <t>张亚红</t>
  </si>
  <si>
    <t>于春莲</t>
  </si>
  <si>
    <t>四川太极高新区锦城大道药店</t>
  </si>
  <si>
    <t>杨秀娟</t>
  </si>
  <si>
    <t>杜雨娟</t>
  </si>
  <si>
    <t>谭凤旭</t>
  </si>
  <si>
    <t>纪莉萍</t>
  </si>
  <si>
    <t>四川太极青羊区经一路药店</t>
  </si>
  <si>
    <t>陈雪</t>
  </si>
  <si>
    <t>董华</t>
  </si>
  <si>
    <t>刘科言</t>
  </si>
  <si>
    <t>魏存敏</t>
  </si>
  <si>
    <t>郭苓</t>
  </si>
  <si>
    <t>实习健康顾问</t>
  </si>
  <si>
    <t>夏彩红</t>
  </si>
  <si>
    <t>王慧</t>
  </si>
  <si>
    <t>四川太极温江区公平街道江安路药店</t>
  </si>
  <si>
    <t>贺春芳</t>
  </si>
  <si>
    <t>舒海燕</t>
  </si>
  <si>
    <t>林铃</t>
  </si>
  <si>
    <t>阴静</t>
  </si>
  <si>
    <t>李媛2</t>
  </si>
  <si>
    <t>费诗尧</t>
  </si>
  <si>
    <t>吴佩芸</t>
  </si>
  <si>
    <t>黄雅冰</t>
  </si>
  <si>
    <t>黎丹</t>
  </si>
  <si>
    <t>聂小焱</t>
  </si>
  <si>
    <t>张龙禹</t>
  </si>
  <si>
    <t>梁诗瑜</t>
  </si>
  <si>
    <t>何锦楠</t>
  </si>
  <si>
    <t>迪里拜尔·阿合买提</t>
  </si>
  <si>
    <t>何燕</t>
  </si>
  <si>
    <t>李红梅</t>
  </si>
  <si>
    <t>黄长菊（梨花街）</t>
  </si>
  <si>
    <t>王晓雁（梨花街）</t>
  </si>
  <si>
    <t>李佳岭（梨花街）</t>
  </si>
  <si>
    <t>申彩文（丝竹路）</t>
  </si>
  <si>
    <t>申彩文（庆云南街）</t>
  </si>
  <si>
    <t>严善群（梨花街）</t>
  </si>
  <si>
    <t>王晓雁（童子街）</t>
  </si>
  <si>
    <t>蔡旌晶（童子街）</t>
  </si>
  <si>
    <t>彭关敏（童子街）</t>
  </si>
  <si>
    <t>罗豪（梨花）</t>
  </si>
  <si>
    <t>王晓雁（科华北街）</t>
  </si>
  <si>
    <t>门店ID</t>
  </si>
  <si>
    <t>门店名称</t>
  </si>
  <si>
    <t>片区名称</t>
  </si>
  <si>
    <t>丹参口服液任务</t>
  </si>
  <si>
    <t>生脉饮任务</t>
  </si>
  <si>
    <t>161198 乳酸菌素片64片</t>
  </si>
  <si>
    <t>208936 多维元素片（21</t>
  </si>
  <si>
    <t>天胶</t>
  </si>
  <si>
    <t>新津片区</t>
  </si>
  <si>
    <t>西门一片</t>
  </si>
  <si>
    <t>四川太极高新天久北巷药店</t>
  </si>
  <si>
    <t>西门二片</t>
  </si>
  <si>
    <t>旗舰片区</t>
  </si>
  <si>
    <t>都江堰片区</t>
  </si>
  <si>
    <t>东南片区</t>
  </si>
  <si>
    <t xml:space="preserve">四川太极成都高新区泰和二街二药店 </t>
  </si>
  <si>
    <t>崇州片区</t>
  </si>
  <si>
    <t xml:space="preserve">四川太极崇州市崇阳镇永康东路药店 </t>
  </si>
  <si>
    <t>城中片区</t>
  </si>
  <si>
    <t>城郊一片</t>
  </si>
  <si>
    <t>门店类型</t>
  </si>
  <si>
    <t>T</t>
  </si>
  <si>
    <t>A1</t>
  </si>
  <si>
    <t>A2</t>
  </si>
  <si>
    <t>A3</t>
  </si>
  <si>
    <t>B1</t>
  </si>
  <si>
    <t>B2</t>
  </si>
  <si>
    <t>C1</t>
  </si>
  <si>
    <t>C2</t>
  </si>
  <si>
    <t xml:space="preserve">23nian </t>
  </si>
  <si>
    <t>增长额</t>
  </si>
  <si>
    <t>增长率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</si>
</sst>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10"/>
      <name val="宋体"/>
      <charset val="134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9" fontId="0" fillId="0" borderId="3" xfId="1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3" xfId="1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9" fontId="0" fillId="0" borderId="0" xfId="1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2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19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609850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3</xdr:row>
      <xdr:rowOff>99060</xdr:rowOff>
    </xdr:to>
    <xdr:sp>
      <xdr:nvSpPr>
        <xdr:cNvPr id="31" name="图片 2"/>
        <xdr:cNvSpPr>
          <a:spLocks noChangeAspect="1"/>
        </xdr:cNvSpPr>
      </xdr:nvSpPr>
      <xdr:spPr>
        <a:xfrm>
          <a:off x="2343150" y="812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2343150" y="8128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343150" y="8128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2343150" y="812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343150" y="6908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2343150" y="6908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2343150" y="812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2343150" y="6908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47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64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609850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2343150" y="812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2343150" y="812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7153910" y="812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7181215" y="81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7181215" y="81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7181215" y="81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7181215" y="81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7153910" y="812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638425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2343150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3028950" y="6908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638425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2343150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571500</xdr:colOff>
      <xdr:row>17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953000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637155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953000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953000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3028950" y="6908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571500</xdr:colOff>
      <xdr:row>17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953000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637155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953000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953000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442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459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609850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3</xdr:row>
      <xdr:rowOff>99060</xdr:rowOff>
    </xdr:to>
    <xdr:sp>
      <xdr:nvSpPr>
        <xdr:cNvPr id="471" name="图片 2"/>
        <xdr:cNvSpPr>
          <a:spLocks noChangeAspect="1"/>
        </xdr:cNvSpPr>
      </xdr:nvSpPr>
      <xdr:spPr>
        <a:xfrm>
          <a:off x="2343150" y="812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2343150" y="8128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2343150" y="8128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2343150" y="812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2343150" y="6908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2343150" y="6908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2343150" y="812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2343150" y="6908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487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504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609850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2343150" y="812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2343150" y="812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7153910" y="812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7181215" y="81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7181215" y="81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7181215" y="81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7181215" y="81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7153910" y="812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638425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2343150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3028950" y="6908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638425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2343150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571500</xdr:colOff>
      <xdr:row>17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953000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637155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953000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953000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3028950" y="6908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571500</xdr:colOff>
      <xdr:row>17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953000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637155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953000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953000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879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882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99060</xdr:rowOff>
    </xdr:to>
    <xdr:sp>
      <xdr:nvSpPr>
        <xdr:cNvPr id="883" name="图片 2"/>
        <xdr:cNvSpPr>
          <a:spLocks noChangeAspect="1"/>
        </xdr:cNvSpPr>
      </xdr:nvSpPr>
      <xdr:spPr>
        <a:xfrm>
          <a:off x="2343150" y="6908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884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887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637155" y="6908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637155" y="6908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637155" y="69088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25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28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99060</xdr:rowOff>
    </xdr:to>
    <xdr:sp>
      <xdr:nvSpPr>
        <xdr:cNvPr id="929" name="图片 2"/>
        <xdr:cNvSpPr>
          <a:spLocks noChangeAspect="1"/>
        </xdr:cNvSpPr>
      </xdr:nvSpPr>
      <xdr:spPr>
        <a:xfrm>
          <a:off x="2343150" y="6908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30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33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637155" y="6908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637155" y="6908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637155" y="69088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71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72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99060</xdr:rowOff>
    </xdr:to>
    <xdr:sp>
      <xdr:nvSpPr>
        <xdr:cNvPr id="973" name="图片 2"/>
        <xdr:cNvSpPr>
          <a:spLocks noChangeAspect="1"/>
        </xdr:cNvSpPr>
      </xdr:nvSpPr>
      <xdr:spPr>
        <a:xfrm>
          <a:off x="2343150" y="6908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74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75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637155" y="6908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637155" y="6908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637155" y="69088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1013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1014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99060</xdr:rowOff>
    </xdr:to>
    <xdr:sp>
      <xdr:nvSpPr>
        <xdr:cNvPr id="1015" name="图片 2"/>
        <xdr:cNvSpPr>
          <a:spLocks noChangeAspect="1"/>
        </xdr:cNvSpPr>
      </xdr:nvSpPr>
      <xdr:spPr>
        <a:xfrm>
          <a:off x="2343150" y="6908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1016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1017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637155" y="6908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637155" y="6908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637155" y="69088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331470</xdr:colOff>
      <xdr:row>2</xdr:row>
      <xdr:rowOff>0</xdr:rowOff>
    </xdr:from>
    <xdr:to>
      <xdr:col>3</xdr:col>
      <xdr:colOff>950595</xdr:colOff>
      <xdr:row>3</xdr:row>
      <xdr:rowOff>49530</xdr:rowOff>
    </xdr:to>
    <xdr:sp>
      <xdr:nvSpPr>
        <xdr:cNvPr id="1055" name="图片 1"/>
        <xdr:cNvSpPr>
          <a:spLocks noChangeAspect="1"/>
        </xdr:cNvSpPr>
      </xdr:nvSpPr>
      <xdr:spPr>
        <a:xfrm>
          <a:off x="2674620" y="8128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2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19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0575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3</xdr:row>
      <xdr:rowOff>86360</xdr:rowOff>
    </xdr:to>
    <xdr:sp>
      <xdr:nvSpPr>
        <xdr:cNvPr id="31" name="图片 2"/>
        <xdr:cNvSpPr>
          <a:spLocks noChangeAspect="1"/>
        </xdr:cNvSpPr>
      </xdr:nvSpPr>
      <xdr:spPr>
        <a:xfrm>
          <a:off x="2790825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2790825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790825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279082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790825" y="9918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2790825" y="9918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279082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2790825" y="9918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47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64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30575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279082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279082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7601585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7628890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7628890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7628890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7628890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7601585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571500</xdr:colOff>
      <xdr:row>21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3086100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2790825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3476625" y="991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571500</xdr:colOff>
      <xdr:row>21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3086100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2790825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571500</xdr:colOff>
      <xdr:row>21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5400675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3084830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5400675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5400675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3476625" y="991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571500</xdr:colOff>
      <xdr:row>21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5400675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3084830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5400675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5400675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442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459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30575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3</xdr:row>
      <xdr:rowOff>86360</xdr:rowOff>
    </xdr:to>
    <xdr:sp>
      <xdr:nvSpPr>
        <xdr:cNvPr id="471" name="图片 2"/>
        <xdr:cNvSpPr>
          <a:spLocks noChangeAspect="1"/>
        </xdr:cNvSpPr>
      </xdr:nvSpPr>
      <xdr:spPr>
        <a:xfrm>
          <a:off x="2790825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2790825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2790825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279082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2790825" y="9918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2790825" y="9918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279082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2790825" y="9918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487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504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30575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279082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279082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7601585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7628890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7628890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7628890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7628890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7601585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571500</xdr:colOff>
      <xdr:row>21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3086100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2790825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3476625" y="991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571500</xdr:colOff>
      <xdr:row>21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3086100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2790825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571500</xdr:colOff>
      <xdr:row>21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5400675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3084830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5400675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5400675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3476625" y="991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571500</xdr:colOff>
      <xdr:row>21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5400675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3084830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5400675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5400675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879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882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86360</xdr:rowOff>
    </xdr:to>
    <xdr:sp>
      <xdr:nvSpPr>
        <xdr:cNvPr id="883" name="图片 2"/>
        <xdr:cNvSpPr>
          <a:spLocks noChangeAspect="1"/>
        </xdr:cNvSpPr>
      </xdr:nvSpPr>
      <xdr:spPr>
        <a:xfrm>
          <a:off x="2790825" y="9918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884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887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3084830" y="9918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3084830" y="9918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3084830" y="99187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25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28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86360</xdr:rowOff>
    </xdr:to>
    <xdr:sp>
      <xdr:nvSpPr>
        <xdr:cNvPr id="929" name="图片 2"/>
        <xdr:cNvSpPr>
          <a:spLocks noChangeAspect="1"/>
        </xdr:cNvSpPr>
      </xdr:nvSpPr>
      <xdr:spPr>
        <a:xfrm>
          <a:off x="2790825" y="9918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30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33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3084830" y="9918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3084830" y="9918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3084830" y="99187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71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72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86360</xdr:rowOff>
    </xdr:to>
    <xdr:sp>
      <xdr:nvSpPr>
        <xdr:cNvPr id="973" name="图片 2"/>
        <xdr:cNvSpPr>
          <a:spLocks noChangeAspect="1"/>
        </xdr:cNvSpPr>
      </xdr:nvSpPr>
      <xdr:spPr>
        <a:xfrm>
          <a:off x="2790825" y="9918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74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75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3084830" y="9918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3084830" y="9918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3084830" y="99187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1013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1014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86360</xdr:rowOff>
    </xdr:to>
    <xdr:sp>
      <xdr:nvSpPr>
        <xdr:cNvPr id="1015" name="图片 2"/>
        <xdr:cNvSpPr>
          <a:spLocks noChangeAspect="1"/>
        </xdr:cNvSpPr>
      </xdr:nvSpPr>
      <xdr:spPr>
        <a:xfrm>
          <a:off x="2790825" y="9918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1016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1017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3084830" y="9918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3084830" y="9918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3084830" y="99187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331470</xdr:colOff>
      <xdr:row>2</xdr:row>
      <xdr:rowOff>0</xdr:rowOff>
    </xdr:from>
    <xdr:to>
      <xdr:col>3</xdr:col>
      <xdr:colOff>950595</xdr:colOff>
      <xdr:row>3</xdr:row>
      <xdr:rowOff>36830</xdr:rowOff>
    </xdr:to>
    <xdr:sp>
      <xdr:nvSpPr>
        <xdr:cNvPr id="1055" name="图片 1"/>
        <xdr:cNvSpPr>
          <a:spLocks noChangeAspect="1"/>
        </xdr:cNvSpPr>
      </xdr:nvSpPr>
      <xdr:spPr>
        <a:xfrm>
          <a:off x="3122295" y="8382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workbookViewId="0">
      <selection activeCell="N13" sqref="N13:N16"/>
    </sheetView>
  </sheetViews>
  <sheetFormatPr defaultColWidth="9" defaultRowHeight="32" customHeight="1"/>
  <cols>
    <col min="1" max="1" width="14.375" style="2" customWidth="1"/>
    <col min="2" max="2" width="11.125" style="2" customWidth="1"/>
    <col min="3" max="3" width="5.25" style="2" customWidth="1"/>
    <col min="4" max="4" width="30.375" style="3" customWidth="1"/>
    <col min="5" max="5" width="28.875" style="3" customWidth="1"/>
    <col min="6" max="6" width="16.875" style="3" customWidth="1"/>
    <col min="7" max="9" width="10.875" style="2" hidden="1" customWidth="1"/>
    <col min="10" max="10" width="11.5" style="2" hidden="1" customWidth="1"/>
    <col min="11" max="11" width="24.875" style="2" customWidth="1"/>
    <col min="12" max="12" width="13.25" style="2" customWidth="1"/>
    <col min="13" max="13" width="14.25" style="2" customWidth="1"/>
    <col min="14" max="14" width="15.875" style="2" customWidth="1"/>
    <col min="15" max="16" width="14.25" style="2" customWidth="1"/>
  </cols>
  <sheetData>
    <row r="1" customHeight="1" spans="2:16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16"/>
      <c r="N1" s="7" t="s">
        <v>1</v>
      </c>
      <c r="O1" s="7"/>
      <c r="P1" s="7"/>
    </row>
    <row r="2" customHeight="1" spans="1:16">
      <c r="A2" s="5" t="s">
        <v>2</v>
      </c>
      <c r="B2" s="7" t="s">
        <v>3</v>
      </c>
      <c r="C2" s="7"/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7" t="s">
        <v>13</v>
      </c>
      <c r="N2" s="17" t="s">
        <v>14</v>
      </c>
      <c r="O2" s="17" t="s">
        <v>15</v>
      </c>
      <c r="P2" s="7" t="s">
        <v>16</v>
      </c>
    </row>
    <row r="3" customHeight="1" spans="1:16">
      <c r="A3" s="9" t="s">
        <v>17</v>
      </c>
      <c r="B3" s="10">
        <v>133360</v>
      </c>
      <c r="C3" s="10" t="s">
        <v>18</v>
      </c>
      <c r="D3" s="11" t="s">
        <v>19</v>
      </c>
      <c r="E3" s="11" t="s">
        <v>20</v>
      </c>
      <c r="F3" s="11" t="s">
        <v>21</v>
      </c>
      <c r="G3" s="7">
        <v>10.2</v>
      </c>
      <c r="H3" s="7">
        <v>49.9</v>
      </c>
      <c r="I3" s="18">
        <f>(H3-G3)/H3</f>
        <v>0.79559118236473</v>
      </c>
      <c r="J3" s="7"/>
      <c r="K3" s="8" t="s">
        <v>22</v>
      </c>
      <c r="L3" s="8" t="s">
        <v>23</v>
      </c>
      <c r="M3" s="7">
        <v>5280</v>
      </c>
      <c r="N3" s="7" t="s">
        <v>24</v>
      </c>
      <c r="O3" s="7" t="s">
        <v>25</v>
      </c>
      <c r="P3" s="7" t="s">
        <v>26</v>
      </c>
    </row>
    <row r="4" customHeight="1" spans="1:16">
      <c r="A4" s="5" t="s">
        <v>27</v>
      </c>
      <c r="B4" s="10">
        <v>226892</v>
      </c>
      <c r="C4" s="10" t="s">
        <v>18</v>
      </c>
      <c r="D4" s="11" t="s">
        <v>27</v>
      </c>
      <c r="E4" s="11" t="s">
        <v>20</v>
      </c>
      <c r="F4" s="11" t="s">
        <v>21</v>
      </c>
      <c r="G4" s="7">
        <v>8.95</v>
      </c>
      <c r="H4" s="7">
        <v>35</v>
      </c>
      <c r="I4" s="18">
        <f>(H4-G4)/H4</f>
        <v>0.744285714285714</v>
      </c>
      <c r="J4" s="7"/>
      <c r="K4" s="8" t="s">
        <v>28</v>
      </c>
      <c r="L4" s="19">
        <v>0.68</v>
      </c>
      <c r="M4" s="7">
        <v>1020</v>
      </c>
      <c r="N4" s="7" t="s">
        <v>25</v>
      </c>
      <c r="O4" s="7" t="s">
        <v>29</v>
      </c>
      <c r="P4" s="7"/>
    </row>
    <row r="5" s="1" customFormat="1" customHeight="1" spans="1:16">
      <c r="A5" s="12" t="s">
        <v>30</v>
      </c>
      <c r="B5" s="13">
        <v>161198</v>
      </c>
      <c r="C5" s="10" t="s">
        <v>18</v>
      </c>
      <c r="D5" s="14" t="s">
        <v>31</v>
      </c>
      <c r="E5" s="14" t="s">
        <v>32</v>
      </c>
      <c r="F5" s="11" t="s">
        <v>33</v>
      </c>
      <c r="G5" s="15">
        <v>14.5</v>
      </c>
      <c r="H5" s="15">
        <v>31.5</v>
      </c>
      <c r="I5" s="20">
        <f>(H5-G5)/H5</f>
        <v>0.53968253968254</v>
      </c>
      <c r="J5" s="15" t="s">
        <v>34</v>
      </c>
      <c r="K5" s="15" t="s">
        <v>35</v>
      </c>
      <c r="L5" s="21">
        <v>0.386</v>
      </c>
      <c r="M5" s="22">
        <v>5282</v>
      </c>
      <c r="N5" s="15" t="s">
        <v>34</v>
      </c>
      <c r="O5" s="15" t="s">
        <v>26</v>
      </c>
      <c r="P5" s="15" t="s">
        <v>36</v>
      </c>
    </row>
    <row r="6" s="1" customFormat="1" customHeight="1" spans="1:16">
      <c r="A6" s="12"/>
      <c r="B6" s="13">
        <v>130134</v>
      </c>
      <c r="C6" s="10" t="s">
        <v>18</v>
      </c>
      <c r="D6" s="14"/>
      <c r="E6" s="14"/>
      <c r="F6" s="11"/>
      <c r="G6" s="15"/>
      <c r="H6" s="15"/>
      <c r="I6" s="20"/>
      <c r="J6" s="15"/>
      <c r="K6" s="15" t="s">
        <v>37</v>
      </c>
      <c r="L6" s="21"/>
      <c r="M6" s="22"/>
      <c r="N6" s="15"/>
      <c r="O6" s="15"/>
      <c r="P6" s="15"/>
    </row>
    <row r="7" s="1" customFormat="1" customHeight="1" spans="1:16">
      <c r="A7" s="12"/>
      <c r="B7" s="13">
        <v>208936</v>
      </c>
      <c r="C7" s="10" t="s">
        <v>18</v>
      </c>
      <c r="D7" s="14" t="s">
        <v>38</v>
      </c>
      <c r="E7" s="14" t="s">
        <v>39</v>
      </c>
      <c r="F7" s="11" t="s">
        <v>40</v>
      </c>
      <c r="G7" s="15">
        <v>23.8</v>
      </c>
      <c r="H7" s="15">
        <v>68</v>
      </c>
      <c r="I7" s="20">
        <f t="shared" ref="I7:I19" si="0">(H7-G7)/H7</f>
        <v>0.65</v>
      </c>
      <c r="J7" s="15" t="s">
        <v>41</v>
      </c>
      <c r="K7" s="15"/>
      <c r="L7" s="15"/>
      <c r="M7" s="15">
        <v>2026</v>
      </c>
      <c r="N7" s="15" t="s">
        <v>41</v>
      </c>
      <c r="O7" s="15" t="s">
        <v>42</v>
      </c>
      <c r="P7" s="15"/>
    </row>
    <row r="8" customHeight="1" spans="1:16">
      <c r="A8" s="5" t="s">
        <v>43</v>
      </c>
      <c r="B8" s="13">
        <v>66073</v>
      </c>
      <c r="C8" s="10" t="s">
        <v>18</v>
      </c>
      <c r="D8" s="14" t="s">
        <v>44</v>
      </c>
      <c r="E8" s="14" t="s">
        <v>45</v>
      </c>
      <c r="F8" s="14" t="s">
        <v>46</v>
      </c>
      <c r="G8" s="7">
        <v>22.8</v>
      </c>
      <c r="H8" s="7">
        <v>69</v>
      </c>
      <c r="I8" s="18">
        <f t="shared" si="0"/>
        <v>0.669565217391304</v>
      </c>
      <c r="J8" s="7"/>
      <c r="K8" s="7" t="s">
        <v>35</v>
      </c>
      <c r="L8" s="19">
        <v>0.56</v>
      </c>
      <c r="M8" s="7">
        <v>2200</v>
      </c>
      <c r="N8" s="19">
        <v>0.07</v>
      </c>
      <c r="O8" s="19">
        <v>0.06</v>
      </c>
      <c r="P8" s="7" t="s">
        <v>36</v>
      </c>
    </row>
    <row r="9" customHeight="1" spans="1:16">
      <c r="A9" s="5"/>
      <c r="B9" s="13">
        <v>66828</v>
      </c>
      <c r="C9" s="10" t="s">
        <v>18</v>
      </c>
      <c r="D9" s="14" t="s">
        <v>47</v>
      </c>
      <c r="E9" s="14" t="s">
        <v>45</v>
      </c>
      <c r="F9" s="14" t="s">
        <v>48</v>
      </c>
      <c r="G9" s="7">
        <v>15</v>
      </c>
      <c r="H9" s="7">
        <v>88</v>
      </c>
      <c r="I9" s="18">
        <f t="shared" si="0"/>
        <v>0.829545454545455</v>
      </c>
      <c r="J9" s="7"/>
      <c r="K9" s="7" t="s">
        <v>35</v>
      </c>
      <c r="L9" s="19">
        <v>0.77</v>
      </c>
      <c r="M9" s="7"/>
      <c r="N9" s="19"/>
      <c r="O9" s="19"/>
      <c r="P9" s="7"/>
    </row>
    <row r="10" customHeight="1" spans="1:16">
      <c r="A10" s="5" t="s">
        <v>49</v>
      </c>
      <c r="B10" s="13">
        <v>1285</v>
      </c>
      <c r="C10" s="10" t="s">
        <v>18</v>
      </c>
      <c r="D10" s="14" t="s">
        <v>50</v>
      </c>
      <c r="E10" s="14" t="s">
        <v>20</v>
      </c>
      <c r="F10" s="11" t="s">
        <v>51</v>
      </c>
      <c r="G10" s="7">
        <v>198</v>
      </c>
      <c r="H10" s="7">
        <v>294</v>
      </c>
      <c r="I10" s="18">
        <f t="shared" si="0"/>
        <v>0.326530612244898</v>
      </c>
      <c r="J10" s="7"/>
      <c r="K10" s="7" t="s">
        <v>52</v>
      </c>
      <c r="L10" s="19">
        <v>0.1</v>
      </c>
      <c r="M10" s="8" t="s">
        <v>53</v>
      </c>
      <c r="N10" s="19">
        <v>0.08</v>
      </c>
      <c r="O10" s="19">
        <v>0.07</v>
      </c>
      <c r="P10" s="7" t="s">
        <v>54</v>
      </c>
    </row>
    <row r="11" customHeight="1" spans="1:16">
      <c r="A11" s="5"/>
      <c r="B11" s="13">
        <v>21580</v>
      </c>
      <c r="C11" s="10" t="s">
        <v>18</v>
      </c>
      <c r="D11" s="14" t="s">
        <v>55</v>
      </c>
      <c r="E11" s="14" t="s">
        <v>20</v>
      </c>
      <c r="F11" s="11" t="s">
        <v>56</v>
      </c>
      <c r="G11" s="7">
        <v>55.6</v>
      </c>
      <c r="H11" s="7">
        <v>98</v>
      </c>
      <c r="I11" s="18">
        <f t="shared" si="0"/>
        <v>0.43265306122449</v>
      </c>
      <c r="J11" s="7"/>
      <c r="K11" s="7" t="s">
        <v>52</v>
      </c>
      <c r="L11" s="19">
        <v>0.24</v>
      </c>
      <c r="M11" s="8"/>
      <c r="N11" s="7"/>
      <c r="O11" s="19"/>
      <c r="P11" s="7"/>
    </row>
    <row r="12" customHeight="1" spans="1:16">
      <c r="A12" s="5"/>
      <c r="B12" s="13">
        <v>115733</v>
      </c>
      <c r="C12" s="10" t="s">
        <v>18</v>
      </c>
      <c r="D12" s="14" t="s">
        <v>57</v>
      </c>
      <c r="E12" s="14" t="s">
        <v>58</v>
      </c>
      <c r="F12" s="11" t="s">
        <v>59</v>
      </c>
      <c r="G12" s="7">
        <v>340</v>
      </c>
      <c r="H12" s="7">
        <v>699</v>
      </c>
      <c r="I12" s="18">
        <f t="shared" si="0"/>
        <v>0.513590844062947</v>
      </c>
      <c r="J12" s="7"/>
      <c r="K12" s="23" t="s">
        <v>60</v>
      </c>
      <c r="L12" s="24" t="s">
        <v>61</v>
      </c>
      <c r="M12" s="7">
        <v>609</v>
      </c>
      <c r="N12" s="8" t="s">
        <v>62</v>
      </c>
      <c r="O12" s="7"/>
      <c r="P12" s="7"/>
    </row>
    <row r="13" customHeight="1" spans="1:16">
      <c r="A13" s="5" t="s">
        <v>63</v>
      </c>
      <c r="B13" s="13">
        <v>201264</v>
      </c>
      <c r="C13" s="10" t="s">
        <v>18</v>
      </c>
      <c r="D13" s="14" t="s">
        <v>64</v>
      </c>
      <c r="E13" s="14" t="s">
        <v>65</v>
      </c>
      <c r="F13" s="11" t="s">
        <v>66</v>
      </c>
      <c r="G13" s="7">
        <v>147.4</v>
      </c>
      <c r="H13" s="7">
        <v>294</v>
      </c>
      <c r="I13" s="18">
        <f t="shared" si="0"/>
        <v>0.498639455782313</v>
      </c>
      <c r="J13" s="7" t="s">
        <v>67</v>
      </c>
      <c r="K13" s="7" t="s">
        <v>68</v>
      </c>
      <c r="L13" s="18">
        <v>0.498639455782313</v>
      </c>
      <c r="M13" s="7">
        <v>2600</v>
      </c>
      <c r="N13" s="19">
        <v>0.05</v>
      </c>
      <c r="O13" s="19">
        <v>0.05</v>
      </c>
      <c r="P13" s="7" t="s">
        <v>54</v>
      </c>
    </row>
    <row r="14" customHeight="1" spans="1:16">
      <c r="A14" s="5"/>
      <c r="B14" s="13">
        <v>201495</v>
      </c>
      <c r="C14" s="10" t="s">
        <v>18</v>
      </c>
      <c r="D14" s="14" t="s">
        <v>69</v>
      </c>
      <c r="E14" s="14" t="s">
        <v>65</v>
      </c>
      <c r="F14" s="11" t="s">
        <v>70</v>
      </c>
      <c r="G14" s="7">
        <v>149.67</v>
      </c>
      <c r="H14" s="7">
        <v>299</v>
      </c>
      <c r="I14" s="18">
        <f t="shared" si="0"/>
        <v>0.49943143812709</v>
      </c>
      <c r="J14" s="7" t="s">
        <v>67</v>
      </c>
      <c r="K14" s="7"/>
      <c r="L14" s="18">
        <v>0.49943143812709</v>
      </c>
      <c r="M14" s="7"/>
      <c r="N14" s="7"/>
      <c r="O14" s="7"/>
      <c r="P14" s="7"/>
    </row>
    <row r="15" customHeight="1" spans="1:16">
      <c r="A15" s="5"/>
      <c r="B15" s="13">
        <v>154041</v>
      </c>
      <c r="C15" s="10" t="s">
        <v>18</v>
      </c>
      <c r="D15" s="14" t="s">
        <v>71</v>
      </c>
      <c r="E15" s="14" t="s">
        <v>65</v>
      </c>
      <c r="F15" s="11" t="s">
        <v>72</v>
      </c>
      <c r="G15" s="7">
        <v>58.13</v>
      </c>
      <c r="H15" s="7">
        <v>128</v>
      </c>
      <c r="I15" s="18">
        <f t="shared" si="0"/>
        <v>0.545859375</v>
      </c>
      <c r="J15" s="7" t="s">
        <v>73</v>
      </c>
      <c r="K15" s="7"/>
      <c r="L15" s="18">
        <v>0.545859375</v>
      </c>
      <c r="M15" s="7"/>
      <c r="N15" s="7"/>
      <c r="O15" s="7"/>
      <c r="P15" s="7"/>
    </row>
    <row r="16" customHeight="1" spans="1:16">
      <c r="A16" s="5"/>
      <c r="B16" s="13">
        <v>137250</v>
      </c>
      <c r="C16" s="10" t="s">
        <v>18</v>
      </c>
      <c r="D16" s="14" t="s">
        <v>74</v>
      </c>
      <c r="E16" s="14" t="s">
        <v>65</v>
      </c>
      <c r="F16" s="11" t="s">
        <v>75</v>
      </c>
      <c r="G16" s="7">
        <v>109.45</v>
      </c>
      <c r="H16" s="7">
        <v>192</v>
      </c>
      <c r="I16" s="18">
        <f t="shared" si="0"/>
        <v>0.429947916666667</v>
      </c>
      <c r="J16" s="7" t="s">
        <v>67</v>
      </c>
      <c r="K16" s="7"/>
      <c r="L16" s="18">
        <v>0.429947916666667</v>
      </c>
      <c r="M16" s="7"/>
      <c r="N16" s="7"/>
      <c r="O16" s="7"/>
      <c r="P16" s="7"/>
    </row>
    <row r="17" customHeight="1" spans="1:16">
      <c r="A17" s="5" t="s">
        <v>76</v>
      </c>
      <c r="B17" s="13">
        <v>252948</v>
      </c>
      <c r="C17" s="10" t="s">
        <v>18</v>
      </c>
      <c r="D17" s="14" t="s">
        <v>77</v>
      </c>
      <c r="E17" s="14" t="s">
        <v>78</v>
      </c>
      <c r="F17" s="11" t="s">
        <v>79</v>
      </c>
      <c r="G17" s="7">
        <v>69.29</v>
      </c>
      <c r="H17" s="7">
        <v>138</v>
      </c>
      <c r="I17" s="18">
        <f t="shared" si="0"/>
        <v>0.497898550724638</v>
      </c>
      <c r="J17" s="7" t="s">
        <v>67</v>
      </c>
      <c r="K17" s="25" t="s">
        <v>80</v>
      </c>
      <c r="L17" s="19">
        <v>0.32</v>
      </c>
      <c r="M17" s="26">
        <v>2000</v>
      </c>
      <c r="N17" s="19">
        <v>0.05</v>
      </c>
      <c r="O17" s="19">
        <v>0.05</v>
      </c>
      <c r="P17" s="7" t="s">
        <v>54</v>
      </c>
    </row>
    <row r="18" customHeight="1" spans="1:16">
      <c r="A18" s="5"/>
      <c r="B18" s="13">
        <v>154981</v>
      </c>
      <c r="C18" s="10" t="s">
        <v>18</v>
      </c>
      <c r="D18" s="14" t="s">
        <v>81</v>
      </c>
      <c r="E18" s="14" t="s">
        <v>82</v>
      </c>
      <c r="F18" s="11" t="s">
        <v>83</v>
      </c>
      <c r="G18" s="7">
        <v>31.88</v>
      </c>
      <c r="H18" s="7">
        <v>43.7</v>
      </c>
      <c r="I18" s="18">
        <f t="shared" si="0"/>
        <v>0.270480549199085</v>
      </c>
      <c r="J18" s="7" t="s">
        <v>24</v>
      </c>
      <c r="K18" s="8"/>
      <c r="L18" s="7"/>
      <c r="M18" s="26"/>
      <c r="N18" s="7"/>
      <c r="O18" s="7"/>
      <c r="P18" s="7"/>
    </row>
    <row r="19" customHeight="1" spans="1:16">
      <c r="A19" s="5" t="s">
        <v>84</v>
      </c>
      <c r="B19" s="13">
        <v>248168</v>
      </c>
      <c r="C19" s="10" t="s">
        <v>18</v>
      </c>
      <c r="D19" s="14" t="s">
        <v>85</v>
      </c>
      <c r="E19" s="14" t="s">
        <v>86</v>
      </c>
      <c r="F19" s="11" t="s">
        <v>87</v>
      </c>
      <c r="G19" s="7">
        <v>220</v>
      </c>
      <c r="H19" s="7">
        <v>399</v>
      </c>
      <c r="I19" s="18">
        <f t="shared" si="0"/>
        <v>0.448621553884712</v>
      </c>
      <c r="J19" s="8" t="s">
        <v>88</v>
      </c>
      <c r="K19" s="7" t="s">
        <v>35</v>
      </c>
      <c r="L19" s="19">
        <v>0.26</v>
      </c>
      <c r="M19" s="7">
        <v>1100</v>
      </c>
      <c r="N19" s="27" t="s">
        <v>89</v>
      </c>
      <c r="O19" s="28"/>
      <c r="P19" s="7" t="s">
        <v>54</v>
      </c>
    </row>
  </sheetData>
  <mergeCells count="29">
    <mergeCell ref="B1:M1"/>
    <mergeCell ref="N1:O1"/>
    <mergeCell ref="N19:O19"/>
    <mergeCell ref="A5:A7"/>
    <mergeCell ref="A8:A9"/>
    <mergeCell ref="A10:A12"/>
    <mergeCell ref="A13:A16"/>
    <mergeCell ref="A17:A18"/>
    <mergeCell ref="K13:K16"/>
    <mergeCell ref="K17:K18"/>
    <mergeCell ref="L17:L18"/>
    <mergeCell ref="M8:M9"/>
    <mergeCell ref="M10:M11"/>
    <mergeCell ref="M13:M16"/>
    <mergeCell ref="M17:M18"/>
    <mergeCell ref="N8:N9"/>
    <mergeCell ref="N10:N11"/>
    <mergeCell ref="N13:N16"/>
    <mergeCell ref="N17:N18"/>
    <mergeCell ref="O8:O9"/>
    <mergeCell ref="O10:O11"/>
    <mergeCell ref="O13:O16"/>
    <mergeCell ref="O17:O18"/>
    <mergeCell ref="P3:P4"/>
    <mergeCell ref="P5:P7"/>
    <mergeCell ref="P8:P9"/>
    <mergeCell ref="P10:P12"/>
    <mergeCell ref="P13:P16"/>
    <mergeCell ref="P17:P18"/>
  </mergeCells>
  <pageMargins left="0.432638888888889" right="0.393055555555556" top="0.75" bottom="0.75" header="0.3" footer="0.3"/>
  <pageSetup paperSize="9" scale="5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83"/>
  <sheetViews>
    <sheetView tabSelected="1" workbookViewId="0">
      <pane xSplit="4" ySplit="2" topLeftCell="AQ366" activePane="bottomRight" state="frozen"/>
      <selection/>
      <selection pane="topRight"/>
      <selection pane="bottomLeft"/>
      <selection pane="bottomRight" activeCell="AZ383" sqref="AZ383"/>
    </sheetView>
  </sheetViews>
  <sheetFormatPr defaultColWidth="9" defaultRowHeight="29" customHeight="1"/>
  <cols>
    <col min="1" max="1" width="9" style="41"/>
    <col min="2" max="2" width="27.75" style="42" customWidth="1"/>
    <col min="3" max="3" width="33.25" style="41" customWidth="1"/>
    <col min="4" max="5" width="9" style="41"/>
    <col min="6" max="6" width="9" style="42"/>
    <col min="7" max="20" width="9" style="41"/>
    <col min="21" max="21" width="11.375" style="41" customWidth="1"/>
    <col min="22" max="25" width="9" style="41"/>
    <col min="26" max="29" width="9" style="42"/>
    <col min="30" max="30" width="9.375" style="42"/>
    <col min="31" max="31" width="9" style="42"/>
    <col min="32" max="32" width="11.75" style="41" customWidth="1"/>
    <col min="33" max="33" width="9" style="41"/>
    <col min="34" max="34" width="9.25" style="41"/>
    <col min="35" max="35" width="15.375" style="41"/>
    <col min="36" max="38" width="9" style="41"/>
    <col min="39" max="39" width="9.375" style="41"/>
    <col min="40" max="40" width="10.375" style="41"/>
    <col min="41" max="44" width="9" style="41"/>
    <col min="45" max="45" width="9.375" style="41"/>
    <col min="46" max="16357" width="9" style="41"/>
  </cols>
  <sheetData>
    <row r="1" customHeight="1" spans="1:52">
      <c r="A1" s="43"/>
      <c r="B1" s="43"/>
      <c r="C1" s="43"/>
      <c r="D1" s="43"/>
      <c r="E1" s="43"/>
      <c r="F1" s="44" t="s">
        <v>90</v>
      </c>
      <c r="G1" s="44"/>
      <c r="H1" s="44"/>
      <c r="I1" s="44"/>
      <c r="J1" s="44"/>
      <c r="K1" s="47" t="s">
        <v>91</v>
      </c>
      <c r="L1" s="47"/>
      <c r="M1" s="47"/>
      <c r="N1" s="47"/>
      <c r="O1" s="48" t="s">
        <v>92</v>
      </c>
      <c r="P1" s="48"/>
      <c r="Q1" s="48"/>
      <c r="R1" s="48"/>
      <c r="S1" s="48"/>
      <c r="T1" s="48"/>
      <c r="U1" s="43" t="s">
        <v>93</v>
      </c>
      <c r="V1" s="43"/>
      <c r="W1" s="43"/>
      <c r="X1" s="43"/>
      <c r="Y1" s="43"/>
      <c r="Z1" s="44" t="s">
        <v>94</v>
      </c>
      <c r="AA1" s="44"/>
      <c r="AB1" s="44"/>
      <c r="AC1" s="44"/>
      <c r="AD1" s="44"/>
      <c r="AE1" s="44"/>
      <c r="AF1" s="43" t="s">
        <v>95</v>
      </c>
      <c r="AG1" s="43"/>
      <c r="AH1" s="43"/>
      <c r="AI1" s="43"/>
      <c r="AJ1" s="43"/>
      <c r="AK1" s="43"/>
      <c r="AL1" s="48" t="s">
        <v>96</v>
      </c>
      <c r="AM1" s="48"/>
      <c r="AN1" s="48"/>
      <c r="AO1" s="43" t="s">
        <v>63</v>
      </c>
      <c r="AP1" s="43"/>
      <c r="AQ1" s="43"/>
      <c r="AR1" s="43"/>
      <c r="AS1" s="43"/>
      <c r="AT1" s="44" t="s">
        <v>97</v>
      </c>
      <c r="AU1" s="44"/>
      <c r="AV1" s="44"/>
      <c r="AW1" s="44"/>
      <c r="AX1" s="44"/>
      <c r="AY1" s="43" t="s">
        <v>98</v>
      </c>
      <c r="AZ1" s="43"/>
    </row>
    <row r="2" s="40" customFormat="1" customHeight="1" spans="1:52">
      <c r="A2" s="45" t="s">
        <v>99</v>
      </c>
      <c r="B2" s="45" t="s">
        <v>100</v>
      </c>
      <c r="C2" s="45" t="s">
        <v>101</v>
      </c>
      <c r="D2" s="45" t="s">
        <v>102</v>
      </c>
      <c r="E2" s="45" t="s">
        <v>103</v>
      </c>
      <c r="F2" s="46" t="s">
        <v>104</v>
      </c>
      <c r="G2" s="46" t="s">
        <v>105</v>
      </c>
      <c r="H2" s="46" t="s">
        <v>106</v>
      </c>
      <c r="I2" s="46" t="s">
        <v>107</v>
      </c>
      <c r="J2" s="46" t="s">
        <v>16</v>
      </c>
      <c r="K2" s="49" t="s">
        <v>108</v>
      </c>
      <c r="L2" s="49" t="s">
        <v>105</v>
      </c>
      <c r="M2" s="49" t="s">
        <v>106</v>
      </c>
      <c r="N2" s="49" t="s">
        <v>107</v>
      </c>
      <c r="O2" s="46" t="s">
        <v>109</v>
      </c>
      <c r="P2" s="50" t="s">
        <v>110</v>
      </c>
      <c r="Q2" s="50" t="s">
        <v>111</v>
      </c>
      <c r="R2" s="46" t="s">
        <v>106</v>
      </c>
      <c r="S2" s="46" t="s">
        <v>107</v>
      </c>
      <c r="T2" s="46" t="s">
        <v>16</v>
      </c>
      <c r="U2" s="45" t="s">
        <v>112</v>
      </c>
      <c r="V2" s="45" t="s">
        <v>105</v>
      </c>
      <c r="W2" s="45" t="s">
        <v>106</v>
      </c>
      <c r="X2" s="45" t="s">
        <v>107</v>
      </c>
      <c r="Y2" s="45" t="s">
        <v>16</v>
      </c>
      <c r="Z2" s="46" t="s">
        <v>113</v>
      </c>
      <c r="AA2" s="46" t="s">
        <v>105</v>
      </c>
      <c r="AB2" s="46" t="s">
        <v>114</v>
      </c>
      <c r="AC2" s="46" t="s">
        <v>106</v>
      </c>
      <c r="AD2" s="46" t="s">
        <v>107</v>
      </c>
      <c r="AE2" s="46" t="s">
        <v>16</v>
      </c>
      <c r="AF2" s="45" t="s">
        <v>115</v>
      </c>
      <c r="AG2" s="45" t="s">
        <v>116</v>
      </c>
      <c r="AH2" s="45" t="s">
        <v>117</v>
      </c>
      <c r="AI2" s="45" t="s">
        <v>106</v>
      </c>
      <c r="AJ2" s="45" t="s">
        <v>114</v>
      </c>
      <c r="AK2" s="45" t="s">
        <v>107</v>
      </c>
      <c r="AL2" s="46" t="s">
        <v>118</v>
      </c>
      <c r="AM2" s="46" t="s">
        <v>105</v>
      </c>
      <c r="AN2" s="46" t="s">
        <v>106</v>
      </c>
      <c r="AO2" s="45" t="s">
        <v>119</v>
      </c>
      <c r="AP2" s="45" t="s">
        <v>105</v>
      </c>
      <c r="AQ2" s="45" t="s">
        <v>114</v>
      </c>
      <c r="AR2" s="45" t="s">
        <v>106</v>
      </c>
      <c r="AS2" s="45" t="s">
        <v>107</v>
      </c>
      <c r="AT2" s="46" t="s">
        <v>120</v>
      </c>
      <c r="AU2" s="46" t="s">
        <v>105</v>
      </c>
      <c r="AV2" s="46" t="s">
        <v>114</v>
      </c>
      <c r="AW2" s="46" t="s">
        <v>106</v>
      </c>
      <c r="AX2" s="46" t="s">
        <v>107</v>
      </c>
      <c r="AY2" s="53" t="s">
        <v>121</v>
      </c>
      <c r="AZ2" s="53" t="s">
        <v>122</v>
      </c>
    </row>
    <row r="3" s="41" customFormat="1" customHeight="1" spans="1:52">
      <c r="A3" s="43">
        <v>4033</v>
      </c>
      <c r="B3" s="43" t="s">
        <v>123</v>
      </c>
      <c r="C3" s="43" t="s">
        <v>124</v>
      </c>
      <c r="D3" s="43">
        <v>750</v>
      </c>
      <c r="E3" s="43" t="s">
        <v>125</v>
      </c>
      <c r="F3" s="43">
        <v>35</v>
      </c>
      <c r="G3" s="45">
        <v>38</v>
      </c>
      <c r="H3" s="43">
        <f>G3-F3</f>
        <v>3</v>
      </c>
      <c r="I3" s="43">
        <f>F3*5</f>
        <v>175</v>
      </c>
      <c r="J3" s="43"/>
      <c r="K3" s="51">
        <v>19</v>
      </c>
      <c r="L3" s="43"/>
      <c r="M3" s="43">
        <f>L3-K3</f>
        <v>-19</v>
      </c>
      <c r="N3" s="43">
        <f t="shared" ref="N3:N6" si="0">L3*2</f>
        <v>0</v>
      </c>
      <c r="O3" s="51">
        <v>19</v>
      </c>
      <c r="P3" s="45">
        <v>3</v>
      </c>
      <c r="Q3" s="45">
        <v>10</v>
      </c>
      <c r="R3" s="43">
        <f>(P3+Q3/2)-O3</f>
        <v>-11</v>
      </c>
      <c r="S3" s="43">
        <f t="shared" ref="S3:S6" si="1">P3*1+Q3*0.5</f>
        <v>8</v>
      </c>
      <c r="T3" s="43">
        <f>R3*0.5</f>
        <v>-5.5</v>
      </c>
      <c r="U3" s="51">
        <v>6</v>
      </c>
      <c r="V3" s="43">
        <v>6</v>
      </c>
      <c r="W3" s="43">
        <f>V3-U3</f>
        <v>0</v>
      </c>
      <c r="X3" s="43">
        <f>V3*4</f>
        <v>24</v>
      </c>
      <c r="Y3" s="43"/>
      <c r="Z3" s="43">
        <v>8</v>
      </c>
      <c r="AA3" s="43">
        <v>38</v>
      </c>
      <c r="AB3" s="43">
        <v>2395.93</v>
      </c>
      <c r="AC3" s="43">
        <f>AA3-Z3</f>
        <v>30</v>
      </c>
      <c r="AD3" s="43">
        <f>AB3*0.07</f>
        <v>167.7151</v>
      </c>
      <c r="AE3" s="43"/>
      <c r="AF3" s="51">
        <v>4</v>
      </c>
      <c r="AG3" s="45"/>
      <c r="AH3" s="45"/>
      <c r="AI3" s="45">
        <f>(AH3+AG3/3)-AF3</f>
        <v>-4</v>
      </c>
      <c r="AJ3" s="43"/>
      <c r="AK3" s="43">
        <f>AJ3*0.07</f>
        <v>0</v>
      </c>
      <c r="AL3" s="51">
        <v>4</v>
      </c>
      <c r="AM3" s="43">
        <v>0</v>
      </c>
      <c r="AN3" s="43">
        <f>AM3-AL3</f>
        <v>-4</v>
      </c>
      <c r="AO3" s="51">
        <v>14</v>
      </c>
      <c r="AP3" s="45">
        <v>12</v>
      </c>
      <c r="AQ3" s="43">
        <v>2514.6</v>
      </c>
      <c r="AR3" s="43">
        <f>AP3-AO3</f>
        <v>-2</v>
      </c>
      <c r="AS3" s="43">
        <f>AQ3*0.05</f>
        <v>125.73</v>
      </c>
      <c r="AT3" s="51">
        <v>9</v>
      </c>
      <c r="AU3" s="51">
        <v>11</v>
      </c>
      <c r="AV3" s="51">
        <v>513.6</v>
      </c>
      <c r="AW3" s="51">
        <f>AU3-AT3</f>
        <v>2</v>
      </c>
      <c r="AX3" s="51">
        <f>AV3*0.05</f>
        <v>25.68</v>
      </c>
      <c r="AY3" s="43">
        <f>ROUND(I3+N3+S3+X3+AD3+AK3+AS3+AX3,1)</f>
        <v>526.1</v>
      </c>
      <c r="AZ3" s="43">
        <f>ROUND(J3+T3+Y3+AE3,1)</f>
        <v>-5.5</v>
      </c>
    </row>
    <row r="4" s="41" customFormat="1" customHeight="1" spans="1:52">
      <c r="A4" s="43">
        <v>13122</v>
      </c>
      <c r="B4" s="43" t="s">
        <v>126</v>
      </c>
      <c r="C4" s="43" t="s">
        <v>124</v>
      </c>
      <c r="D4" s="43">
        <v>750</v>
      </c>
      <c r="E4" s="43" t="s">
        <v>127</v>
      </c>
      <c r="F4" s="43">
        <v>35</v>
      </c>
      <c r="G4" s="45">
        <v>0</v>
      </c>
      <c r="H4" s="43">
        <f t="shared" ref="H4:H67" si="2">G4-F4</f>
        <v>-35</v>
      </c>
      <c r="I4" s="43">
        <f>G4*3</f>
        <v>0</v>
      </c>
      <c r="J4" s="43">
        <f>H4*1</f>
        <v>-35</v>
      </c>
      <c r="K4" s="51">
        <v>19</v>
      </c>
      <c r="L4" s="43"/>
      <c r="M4" s="43">
        <f t="shared" ref="M4:M67" si="3">L4-K4</f>
        <v>-19</v>
      </c>
      <c r="N4" s="43">
        <f t="shared" si="0"/>
        <v>0</v>
      </c>
      <c r="O4" s="51">
        <v>19</v>
      </c>
      <c r="P4" s="45">
        <v>2</v>
      </c>
      <c r="Q4" s="45">
        <v>0</v>
      </c>
      <c r="R4" s="43">
        <f t="shared" ref="R4:R67" si="4">(P4+Q4/2)-O4</f>
        <v>-17</v>
      </c>
      <c r="S4" s="43">
        <f t="shared" si="1"/>
        <v>2</v>
      </c>
      <c r="T4" s="43">
        <f>R4*0.5</f>
        <v>-8.5</v>
      </c>
      <c r="U4" s="51">
        <v>6</v>
      </c>
      <c r="V4" s="43"/>
      <c r="W4" s="43">
        <f t="shared" ref="W4:W67" si="5">V4-U4</f>
        <v>-6</v>
      </c>
      <c r="X4" s="43">
        <f t="shared" ref="X4:X6" si="6">V4*3.5</f>
        <v>0</v>
      </c>
      <c r="Y4" s="43">
        <f>W4*0.5</f>
        <v>-3</v>
      </c>
      <c r="Z4" s="43">
        <v>8</v>
      </c>
      <c r="AA4" s="43">
        <v>6</v>
      </c>
      <c r="AB4" s="43">
        <v>339</v>
      </c>
      <c r="AC4" s="43">
        <f t="shared" ref="AC4:AC67" si="7">AA4-Z4</f>
        <v>-2</v>
      </c>
      <c r="AD4" s="43">
        <f>AB4*0.06</f>
        <v>20.34</v>
      </c>
      <c r="AE4" s="43">
        <f>AC4*0.5</f>
        <v>-1</v>
      </c>
      <c r="AF4" s="51">
        <v>4</v>
      </c>
      <c r="AG4" s="45"/>
      <c r="AH4" s="45"/>
      <c r="AI4" s="45">
        <f t="shared" ref="AI4:AI67" si="8">(AH4+AG4/3)-AF4</f>
        <v>-4</v>
      </c>
      <c r="AJ4" s="43"/>
      <c r="AK4" s="43">
        <f>AJ4*0.07</f>
        <v>0</v>
      </c>
      <c r="AL4" s="51">
        <v>4</v>
      </c>
      <c r="AM4" s="43"/>
      <c r="AN4" s="43">
        <f t="shared" ref="AN4:AN67" si="9">AM4-AL4</f>
        <v>-4</v>
      </c>
      <c r="AO4" s="51">
        <v>14</v>
      </c>
      <c r="AP4" s="45">
        <v>14</v>
      </c>
      <c r="AQ4" s="43">
        <v>2625.8</v>
      </c>
      <c r="AR4" s="43">
        <f t="shared" ref="AR4:AR67" si="10">AP4-AO4</f>
        <v>0</v>
      </c>
      <c r="AS4" s="43">
        <f t="shared" ref="AS4:AS67" si="11">AQ4*0.05</f>
        <v>131.29</v>
      </c>
      <c r="AT4" s="51">
        <v>9</v>
      </c>
      <c r="AU4" s="51">
        <v>8</v>
      </c>
      <c r="AV4" s="51">
        <v>554.4</v>
      </c>
      <c r="AW4" s="51">
        <f t="shared" ref="AW4:AW67" si="12">AU4-AT4</f>
        <v>-1</v>
      </c>
      <c r="AX4" s="51">
        <f t="shared" ref="AX4:AX67" si="13">AV4*0.05</f>
        <v>27.72</v>
      </c>
      <c r="AY4" s="43">
        <f t="shared" ref="AY4:AY67" si="14">ROUND(I4+N4+S4+X4+AD4+AK4+AS4+AX4,1)</f>
        <v>181.4</v>
      </c>
      <c r="AZ4" s="43">
        <f t="shared" ref="AZ4:AZ67" si="15">ROUND(J4+T4+Y4+AE4,1)</f>
        <v>-47.5</v>
      </c>
    </row>
    <row r="5" s="41" customFormat="1" customHeight="1" spans="1:52">
      <c r="A5" s="43">
        <v>14007</v>
      </c>
      <c r="B5" s="43" t="s">
        <v>128</v>
      </c>
      <c r="C5" s="43" t="s">
        <v>124</v>
      </c>
      <c r="D5" s="43">
        <v>750</v>
      </c>
      <c r="E5" s="43" t="s">
        <v>127</v>
      </c>
      <c r="F5" s="43">
        <v>35</v>
      </c>
      <c r="G5" s="45">
        <v>0</v>
      </c>
      <c r="H5" s="43">
        <f t="shared" si="2"/>
        <v>-35</v>
      </c>
      <c r="I5" s="43">
        <f>G5*3</f>
        <v>0</v>
      </c>
      <c r="J5" s="43">
        <f>H5*1</f>
        <v>-35</v>
      </c>
      <c r="K5" s="51">
        <v>17</v>
      </c>
      <c r="L5" s="43"/>
      <c r="M5" s="43">
        <f t="shared" si="3"/>
        <v>-17</v>
      </c>
      <c r="N5" s="43">
        <f t="shared" si="0"/>
        <v>0</v>
      </c>
      <c r="O5" s="51">
        <v>17</v>
      </c>
      <c r="P5" s="45">
        <v>0</v>
      </c>
      <c r="Q5" s="45">
        <v>6</v>
      </c>
      <c r="R5" s="43">
        <f t="shared" si="4"/>
        <v>-14</v>
      </c>
      <c r="S5" s="43">
        <f t="shared" si="1"/>
        <v>3</v>
      </c>
      <c r="T5" s="43">
        <f>R5*0.5</f>
        <v>-7</v>
      </c>
      <c r="U5" s="51">
        <v>5</v>
      </c>
      <c r="V5" s="43"/>
      <c r="W5" s="43">
        <f t="shared" si="5"/>
        <v>-5</v>
      </c>
      <c r="X5" s="43">
        <f t="shared" si="6"/>
        <v>0</v>
      </c>
      <c r="Y5" s="43">
        <f>W5*0.5</f>
        <v>-2.5</v>
      </c>
      <c r="Z5" s="43">
        <v>6</v>
      </c>
      <c r="AA5" s="43">
        <v>7</v>
      </c>
      <c r="AB5" s="43">
        <v>436.5</v>
      </c>
      <c r="AC5" s="43">
        <f t="shared" si="7"/>
        <v>1</v>
      </c>
      <c r="AD5" s="43">
        <f>AB5*0.07</f>
        <v>30.555</v>
      </c>
      <c r="AE5" s="43"/>
      <c r="AF5" s="51">
        <v>4</v>
      </c>
      <c r="AG5" s="45">
        <v>0</v>
      </c>
      <c r="AH5" s="45">
        <v>1</v>
      </c>
      <c r="AI5" s="45">
        <f t="shared" si="8"/>
        <v>-3</v>
      </c>
      <c r="AJ5" s="43">
        <v>294</v>
      </c>
      <c r="AK5" s="43">
        <f>AJ5*0.07</f>
        <v>20.58</v>
      </c>
      <c r="AL5" s="51">
        <v>2</v>
      </c>
      <c r="AM5" s="43"/>
      <c r="AN5" s="43">
        <f t="shared" si="9"/>
        <v>-2</v>
      </c>
      <c r="AO5" s="51">
        <v>14</v>
      </c>
      <c r="AP5" s="45">
        <v>3</v>
      </c>
      <c r="AQ5" s="43">
        <v>508.8</v>
      </c>
      <c r="AR5" s="43">
        <f t="shared" si="10"/>
        <v>-11</v>
      </c>
      <c r="AS5" s="43">
        <f t="shared" si="11"/>
        <v>25.44</v>
      </c>
      <c r="AT5" s="51">
        <v>8</v>
      </c>
      <c r="AU5" s="51">
        <v>6</v>
      </c>
      <c r="AV5" s="51">
        <v>370.8</v>
      </c>
      <c r="AW5" s="51">
        <f t="shared" si="12"/>
        <v>-2</v>
      </c>
      <c r="AX5" s="51">
        <f t="shared" si="13"/>
        <v>18.54</v>
      </c>
      <c r="AY5" s="43">
        <f t="shared" si="14"/>
        <v>98.1</v>
      </c>
      <c r="AZ5" s="43">
        <f t="shared" si="15"/>
        <v>-44.5</v>
      </c>
    </row>
    <row r="6" s="41" customFormat="1" customHeight="1" spans="1:52">
      <c r="A6" s="43">
        <v>12254</v>
      </c>
      <c r="B6" s="43" t="s">
        <v>129</v>
      </c>
      <c r="C6" s="43" t="s">
        <v>124</v>
      </c>
      <c r="D6" s="43">
        <v>750</v>
      </c>
      <c r="E6" s="43" t="s">
        <v>127</v>
      </c>
      <c r="F6" s="43">
        <v>35</v>
      </c>
      <c r="G6" s="45">
        <v>13</v>
      </c>
      <c r="H6" s="43">
        <f t="shared" si="2"/>
        <v>-22</v>
      </c>
      <c r="I6" s="43">
        <f>G6*3</f>
        <v>39</v>
      </c>
      <c r="J6" s="43">
        <f>H6*1</f>
        <v>-22</v>
      </c>
      <c r="K6" s="51">
        <v>19</v>
      </c>
      <c r="L6" s="43"/>
      <c r="M6" s="43">
        <f t="shared" si="3"/>
        <v>-19</v>
      </c>
      <c r="N6" s="43">
        <f t="shared" si="0"/>
        <v>0</v>
      </c>
      <c r="O6" s="51">
        <v>19</v>
      </c>
      <c r="P6" s="45">
        <v>1</v>
      </c>
      <c r="Q6" s="45">
        <v>5</v>
      </c>
      <c r="R6" s="43">
        <f t="shared" si="4"/>
        <v>-15.5</v>
      </c>
      <c r="S6" s="43">
        <f t="shared" si="1"/>
        <v>3.5</v>
      </c>
      <c r="T6" s="43">
        <f>R6*0.5</f>
        <v>-7.75</v>
      </c>
      <c r="U6" s="51">
        <v>6</v>
      </c>
      <c r="V6" s="43"/>
      <c r="W6" s="43">
        <f t="shared" si="5"/>
        <v>-6</v>
      </c>
      <c r="X6" s="43">
        <f t="shared" si="6"/>
        <v>0</v>
      </c>
      <c r="Y6" s="43">
        <f>W6*0.5</f>
        <v>-3</v>
      </c>
      <c r="Z6" s="43">
        <v>8</v>
      </c>
      <c r="AA6" s="43">
        <v>22</v>
      </c>
      <c r="AB6" s="43">
        <v>1401</v>
      </c>
      <c r="AC6" s="43">
        <f t="shared" si="7"/>
        <v>14</v>
      </c>
      <c r="AD6" s="43">
        <f>AB6*0.07</f>
        <v>98.07</v>
      </c>
      <c r="AE6" s="43"/>
      <c r="AF6" s="51">
        <v>4</v>
      </c>
      <c r="AG6" s="45"/>
      <c r="AH6" s="45"/>
      <c r="AI6" s="45">
        <f t="shared" si="8"/>
        <v>-4</v>
      </c>
      <c r="AJ6" s="43"/>
      <c r="AK6" s="43">
        <f>AJ6*0.07</f>
        <v>0</v>
      </c>
      <c r="AL6" s="51">
        <v>4</v>
      </c>
      <c r="AM6" s="43">
        <v>4</v>
      </c>
      <c r="AN6" s="43">
        <f t="shared" si="9"/>
        <v>0</v>
      </c>
      <c r="AO6" s="51">
        <v>14</v>
      </c>
      <c r="AP6" s="45">
        <v>4</v>
      </c>
      <c r="AQ6" s="43">
        <v>1001.4</v>
      </c>
      <c r="AR6" s="43">
        <f t="shared" si="10"/>
        <v>-10</v>
      </c>
      <c r="AS6" s="43">
        <f t="shared" si="11"/>
        <v>50.07</v>
      </c>
      <c r="AT6" s="51">
        <v>9</v>
      </c>
      <c r="AU6" s="51">
        <v>11</v>
      </c>
      <c r="AV6" s="51">
        <v>871</v>
      </c>
      <c r="AW6" s="51">
        <f t="shared" si="12"/>
        <v>2</v>
      </c>
      <c r="AX6" s="51">
        <f t="shared" si="13"/>
        <v>43.55</v>
      </c>
      <c r="AY6" s="43">
        <f t="shared" si="14"/>
        <v>234.2</v>
      </c>
      <c r="AZ6" s="43">
        <f t="shared" si="15"/>
        <v>-32.8</v>
      </c>
    </row>
    <row r="7" s="41" customFormat="1" customHeight="1" spans="1:52">
      <c r="A7" s="43">
        <v>4077</v>
      </c>
      <c r="B7" s="43" t="s">
        <v>130</v>
      </c>
      <c r="C7" s="43" t="s">
        <v>131</v>
      </c>
      <c r="D7" s="43">
        <v>113008</v>
      </c>
      <c r="E7" s="43" t="s">
        <v>132</v>
      </c>
      <c r="F7" s="43"/>
      <c r="G7" s="45">
        <v>1</v>
      </c>
      <c r="H7" s="43">
        <f t="shared" si="2"/>
        <v>1</v>
      </c>
      <c r="I7" s="43">
        <f>G7*3</f>
        <v>3</v>
      </c>
      <c r="J7" s="43"/>
      <c r="K7" s="43"/>
      <c r="L7" s="43"/>
      <c r="M7" s="43">
        <f t="shared" si="3"/>
        <v>0</v>
      </c>
      <c r="N7" s="43">
        <f>L7*2</f>
        <v>0</v>
      </c>
      <c r="O7" s="43"/>
      <c r="P7" s="45">
        <v>6</v>
      </c>
      <c r="Q7" s="45">
        <v>4</v>
      </c>
      <c r="R7" s="43">
        <f t="shared" si="4"/>
        <v>8</v>
      </c>
      <c r="S7" s="43">
        <f>P7*1+Q7*0.5</f>
        <v>8</v>
      </c>
      <c r="T7" s="43"/>
      <c r="U7" s="43"/>
      <c r="V7" s="43">
        <v>1</v>
      </c>
      <c r="W7" s="43">
        <f t="shared" si="5"/>
        <v>1</v>
      </c>
      <c r="X7" s="43">
        <f>V7*3.5</f>
        <v>3.5</v>
      </c>
      <c r="Y7" s="43"/>
      <c r="Z7" s="43"/>
      <c r="AA7" s="43">
        <v>8</v>
      </c>
      <c r="AB7" s="43">
        <v>521</v>
      </c>
      <c r="AC7" s="43">
        <f t="shared" si="7"/>
        <v>8</v>
      </c>
      <c r="AD7" s="43">
        <f>AB7*0.06</f>
        <v>31.26</v>
      </c>
      <c r="AE7" s="43"/>
      <c r="AF7" s="43"/>
      <c r="AG7" s="45">
        <v>1</v>
      </c>
      <c r="AH7" s="45">
        <v>0</v>
      </c>
      <c r="AI7" s="52">
        <f t="shared" si="8"/>
        <v>0.333333333333333</v>
      </c>
      <c r="AJ7" s="43">
        <v>83</v>
      </c>
      <c r="AK7" s="43">
        <f>AJ7*0.07</f>
        <v>5.81</v>
      </c>
      <c r="AL7" s="43"/>
      <c r="AM7" s="43"/>
      <c r="AN7" s="43">
        <f t="shared" si="9"/>
        <v>0</v>
      </c>
      <c r="AO7" s="43"/>
      <c r="AP7" s="45">
        <v>3</v>
      </c>
      <c r="AQ7" s="43">
        <v>737.4</v>
      </c>
      <c r="AR7" s="43">
        <f t="shared" si="10"/>
        <v>3</v>
      </c>
      <c r="AS7" s="43">
        <f t="shared" si="11"/>
        <v>36.87</v>
      </c>
      <c r="AT7" s="43"/>
      <c r="AU7" s="51">
        <v>3</v>
      </c>
      <c r="AV7" s="51">
        <v>212.11</v>
      </c>
      <c r="AW7" s="51">
        <f t="shared" si="12"/>
        <v>3</v>
      </c>
      <c r="AX7" s="51">
        <f t="shared" si="13"/>
        <v>10.6055</v>
      </c>
      <c r="AY7" s="43">
        <f t="shared" si="14"/>
        <v>99</v>
      </c>
      <c r="AZ7" s="43">
        <f t="shared" si="15"/>
        <v>0</v>
      </c>
    </row>
    <row r="8" s="41" customFormat="1" customHeight="1" spans="1:52">
      <c r="A8" s="43">
        <v>7369</v>
      </c>
      <c r="B8" s="43" t="s">
        <v>133</v>
      </c>
      <c r="C8" s="43" t="s">
        <v>134</v>
      </c>
      <c r="D8" s="43">
        <v>114848</v>
      </c>
      <c r="E8" s="43" t="s">
        <v>127</v>
      </c>
      <c r="F8" s="43">
        <v>5</v>
      </c>
      <c r="G8" s="45">
        <v>13</v>
      </c>
      <c r="H8" s="43">
        <f t="shared" si="2"/>
        <v>8</v>
      </c>
      <c r="I8" s="43">
        <f>F8*5</f>
        <v>25</v>
      </c>
      <c r="J8" s="43"/>
      <c r="K8" s="51">
        <v>1</v>
      </c>
      <c r="L8" s="43">
        <v>1</v>
      </c>
      <c r="M8" s="43">
        <f t="shared" si="3"/>
        <v>0</v>
      </c>
      <c r="N8" s="43">
        <f>L8*3</f>
        <v>3</v>
      </c>
      <c r="O8" s="51">
        <v>8</v>
      </c>
      <c r="P8" s="45">
        <v>3</v>
      </c>
      <c r="Q8" s="45">
        <v>0</v>
      </c>
      <c r="R8" s="43">
        <f t="shared" si="4"/>
        <v>-5</v>
      </c>
      <c r="S8" s="43">
        <f t="shared" ref="S8:S11" si="16">P8*1+Q8*0.5</f>
        <v>3</v>
      </c>
      <c r="T8" s="43">
        <f>R8*0.5</f>
        <v>-2.5</v>
      </c>
      <c r="U8" s="51">
        <v>3</v>
      </c>
      <c r="V8" s="43">
        <v>4</v>
      </c>
      <c r="W8" s="43">
        <f t="shared" si="5"/>
        <v>1</v>
      </c>
      <c r="X8" s="43">
        <f>V8*4</f>
        <v>16</v>
      </c>
      <c r="Y8" s="43"/>
      <c r="Z8" s="43">
        <v>4</v>
      </c>
      <c r="AA8" s="43">
        <v>9</v>
      </c>
      <c r="AB8" s="43">
        <v>630</v>
      </c>
      <c r="AC8" s="43">
        <f t="shared" si="7"/>
        <v>5</v>
      </c>
      <c r="AD8" s="43">
        <f>AB8*0.07</f>
        <v>44.1</v>
      </c>
      <c r="AE8" s="43"/>
      <c r="AF8" s="51">
        <v>1</v>
      </c>
      <c r="AG8" s="45"/>
      <c r="AH8" s="45"/>
      <c r="AI8" s="45">
        <f t="shared" si="8"/>
        <v>-1</v>
      </c>
      <c r="AJ8" s="43"/>
      <c r="AK8" s="43">
        <f>AJ8*0.07</f>
        <v>0</v>
      </c>
      <c r="AL8" s="51">
        <v>1</v>
      </c>
      <c r="AM8" s="43"/>
      <c r="AN8" s="43">
        <f t="shared" si="9"/>
        <v>-1</v>
      </c>
      <c r="AO8" s="51">
        <v>2</v>
      </c>
      <c r="AP8" s="45">
        <v>1</v>
      </c>
      <c r="AQ8" s="43">
        <v>294</v>
      </c>
      <c r="AR8" s="43">
        <f t="shared" si="10"/>
        <v>-1</v>
      </c>
      <c r="AS8" s="43">
        <f t="shared" si="11"/>
        <v>14.7</v>
      </c>
      <c r="AT8" s="51">
        <v>0</v>
      </c>
      <c r="AU8" s="51">
        <v>6</v>
      </c>
      <c r="AV8" s="51">
        <v>338.04</v>
      </c>
      <c r="AW8" s="51">
        <f t="shared" si="12"/>
        <v>6</v>
      </c>
      <c r="AX8" s="51">
        <f t="shared" si="13"/>
        <v>16.902</v>
      </c>
      <c r="AY8" s="43">
        <f t="shared" si="14"/>
        <v>122.7</v>
      </c>
      <c r="AZ8" s="43">
        <f t="shared" si="15"/>
        <v>-2.5</v>
      </c>
    </row>
    <row r="9" s="41" customFormat="1" customHeight="1" spans="1:52">
      <c r="A9" s="43">
        <v>12949</v>
      </c>
      <c r="B9" s="43" t="s">
        <v>135</v>
      </c>
      <c r="C9" s="43" t="s">
        <v>134</v>
      </c>
      <c r="D9" s="43">
        <v>114848</v>
      </c>
      <c r="E9" s="43" t="s">
        <v>127</v>
      </c>
      <c r="F9" s="43">
        <v>10</v>
      </c>
      <c r="G9" s="45">
        <v>1</v>
      </c>
      <c r="H9" s="43">
        <f t="shared" si="2"/>
        <v>-9</v>
      </c>
      <c r="I9" s="43">
        <f>G9*3</f>
        <v>3</v>
      </c>
      <c r="J9" s="43">
        <f t="shared" ref="J9:J15" si="17">H9*1</f>
        <v>-9</v>
      </c>
      <c r="K9" s="51">
        <v>3</v>
      </c>
      <c r="L9" s="43"/>
      <c r="M9" s="43">
        <f t="shared" si="3"/>
        <v>-3</v>
      </c>
      <c r="N9" s="43">
        <f t="shared" ref="N9:N11" si="18">L9*2</f>
        <v>0</v>
      </c>
      <c r="O9" s="51">
        <v>15</v>
      </c>
      <c r="P9" s="45">
        <v>5</v>
      </c>
      <c r="Q9" s="45">
        <v>1</v>
      </c>
      <c r="R9" s="43">
        <f t="shared" si="4"/>
        <v>-9.5</v>
      </c>
      <c r="S9" s="43">
        <f t="shared" si="16"/>
        <v>5.5</v>
      </c>
      <c r="T9" s="43">
        <f>R9*0.5</f>
        <v>-4.75</v>
      </c>
      <c r="U9" s="51">
        <v>6</v>
      </c>
      <c r="V9" s="43"/>
      <c r="W9" s="43">
        <f t="shared" si="5"/>
        <v>-6</v>
      </c>
      <c r="X9" s="43">
        <f t="shared" ref="X9:X11" si="19">V9*3.5</f>
        <v>0</v>
      </c>
      <c r="Y9" s="43">
        <f>W9*0.5</f>
        <v>-3</v>
      </c>
      <c r="Z9" s="43">
        <v>6</v>
      </c>
      <c r="AA9" s="43">
        <v>5</v>
      </c>
      <c r="AB9" s="43">
        <v>241.5</v>
      </c>
      <c r="AC9" s="43">
        <f t="shared" si="7"/>
        <v>-1</v>
      </c>
      <c r="AD9" s="43">
        <f>AB9*0.06</f>
        <v>14.49</v>
      </c>
      <c r="AE9" s="43">
        <f>AC9*0.5</f>
        <v>-0.5</v>
      </c>
      <c r="AF9" s="51">
        <v>3</v>
      </c>
      <c r="AG9" s="45"/>
      <c r="AH9" s="45"/>
      <c r="AI9" s="45">
        <f t="shared" si="8"/>
        <v>-3</v>
      </c>
      <c r="AJ9" s="43"/>
      <c r="AK9" s="43">
        <f>AJ9*0.07</f>
        <v>0</v>
      </c>
      <c r="AL9" s="51">
        <v>1</v>
      </c>
      <c r="AM9" s="43"/>
      <c r="AN9" s="43">
        <f t="shared" si="9"/>
        <v>-1</v>
      </c>
      <c r="AO9" s="51">
        <v>6</v>
      </c>
      <c r="AP9" s="45">
        <v>7</v>
      </c>
      <c r="AQ9" s="43">
        <v>1565.76</v>
      </c>
      <c r="AR9" s="43">
        <f t="shared" si="10"/>
        <v>1</v>
      </c>
      <c r="AS9" s="43">
        <f t="shared" si="11"/>
        <v>78.288</v>
      </c>
      <c r="AT9" s="51">
        <v>0</v>
      </c>
      <c r="AU9" s="51">
        <v>1</v>
      </c>
      <c r="AV9" s="51">
        <v>107.64</v>
      </c>
      <c r="AW9" s="51">
        <f t="shared" si="12"/>
        <v>1</v>
      </c>
      <c r="AX9" s="51">
        <f t="shared" si="13"/>
        <v>5.382</v>
      </c>
      <c r="AY9" s="43">
        <f t="shared" si="14"/>
        <v>106.7</v>
      </c>
      <c r="AZ9" s="43">
        <f t="shared" si="15"/>
        <v>-17.3</v>
      </c>
    </row>
    <row r="10" s="41" customFormat="1" customHeight="1" spans="1:52">
      <c r="A10" s="43">
        <v>9679</v>
      </c>
      <c r="B10" s="43" t="s">
        <v>136</v>
      </c>
      <c r="C10" s="43" t="s">
        <v>137</v>
      </c>
      <c r="D10" s="43">
        <v>106485</v>
      </c>
      <c r="E10" s="43" t="s">
        <v>138</v>
      </c>
      <c r="F10" s="43">
        <v>20</v>
      </c>
      <c r="G10" s="45">
        <v>12</v>
      </c>
      <c r="H10" s="43">
        <f t="shared" si="2"/>
        <v>-8</v>
      </c>
      <c r="I10" s="43">
        <f>G10*3</f>
        <v>36</v>
      </c>
      <c r="J10" s="43">
        <f t="shared" si="17"/>
        <v>-8</v>
      </c>
      <c r="K10" s="51">
        <v>3</v>
      </c>
      <c r="L10" s="43"/>
      <c r="M10" s="43">
        <f t="shared" si="3"/>
        <v>-3</v>
      </c>
      <c r="N10" s="43">
        <f t="shared" si="18"/>
        <v>0</v>
      </c>
      <c r="O10" s="51">
        <v>16</v>
      </c>
      <c r="P10" s="45">
        <v>0</v>
      </c>
      <c r="Q10" s="45">
        <v>67</v>
      </c>
      <c r="R10" s="43">
        <f t="shared" si="4"/>
        <v>17.5</v>
      </c>
      <c r="S10" s="43">
        <f>P10*1.5+Q10*0.75</f>
        <v>50.25</v>
      </c>
      <c r="T10" s="51"/>
      <c r="U10" s="51">
        <v>6</v>
      </c>
      <c r="V10" s="43"/>
      <c r="W10" s="43">
        <f t="shared" si="5"/>
        <v>-6</v>
      </c>
      <c r="X10" s="43">
        <f t="shared" si="19"/>
        <v>0</v>
      </c>
      <c r="Y10" s="43">
        <f>W10*0.5</f>
        <v>-3</v>
      </c>
      <c r="Z10" s="43">
        <v>8</v>
      </c>
      <c r="AA10" s="43">
        <v>13</v>
      </c>
      <c r="AB10" s="43">
        <v>936</v>
      </c>
      <c r="AC10" s="43">
        <f t="shared" si="7"/>
        <v>5</v>
      </c>
      <c r="AD10" s="43">
        <f>AB10*0.07</f>
        <v>65.52</v>
      </c>
      <c r="AE10" s="43"/>
      <c r="AF10" s="51">
        <v>3</v>
      </c>
      <c r="AG10" s="45">
        <v>0</v>
      </c>
      <c r="AH10" s="45">
        <v>1</v>
      </c>
      <c r="AI10" s="45">
        <f t="shared" si="8"/>
        <v>-2</v>
      </c>
      <c r="AJ10" s="43">
        <v>294</v>
      </c>
      <c r="AK10" s="43">
        <f>AJ10*0.07</f>
        <v>20.58</v>
      </c>
      <c r="AL10" s="51">
        <v>2</v>
      </c>
      <c r="AM10" s="43"/>
      <c r="AN10" s="43">
        <f t="shared" si="9"/>
        <v>-2</v>
      </c>
      <c r="AO10" s="51">
        <v>10</v>
      </c>
      <c r="AP10" s="45">
        <v>2</v>
      </c>
      <c r="AQ10" s="43">
        <v>455.4</v>
      </c>
      <c r="AR10" s="43">
        <f t="shared" si="10"/>
        <v>-8</v>
      </c>
      <c r="AS10" s="43">
        <f t="shared" si="11"/>
        <v>22.77</v>
      </c>
      <c r="AT10" s="51">
        <v>7</v>
      </c>
      <c r="AU10" s="51">
        <v>1</v>
      </c>
      <c r="AV10" s="51">
        <v>138</v>
      </c>
      <c r="AW10" s="51">
        <f t="shared" si="12"/>
        <v>-6</v>
      </c>
      <c r="AX10" s="51">
        <f t="shared" si="13"/>
        <v>6.9</v>
      </c>
      <c r="AY10" s="43">
        <f t="shared" si="14"/>
        <v>202</v>
      </c>
      <c r="AZ10" s="43">
        <f t="shared" si="15"/>
        <v>-11</v>
      </c>
    </row>
    <row r="11" s="41" customFormat="1" customHeight="1" spans="1:52">
      <c r="A11" s="43">
        <v>14315</v>
      </c>
      <c r="B11" s="43" t="s">
        <v>139</v>
      </c>
      <c r="C11" s="43" t="s">
        <v>137</v>
      </c>
      <c r="D11" s="43">
        <v>106485</v>
      </c>
      <c r="E11" s="43" t="s">
        <v>140</v>
      </c>
      <c r="F11" s="43">
        <v>20</v>
      </c>
      <c r="G11" s="45">
        <v>2</v>
      </c>
      <c r="H11" s="43">
        <f t="shared" si="2"/>
        <v>-18</v>
      </c>
      <c r="I11" s="43">
        <f>G11*3</f>
        <v>6</v>
      </c>
      <c r="J11" s="43">
        <f t="shared" si="17"/>
        <v>-18</v>
      </c>
      <c r="K11" s="51">
        <v>2</v>
      </c>
      <c r="L11" s="43"/>
      <c r="M11" s="43">
        <f t="shared" si="3"/>
        <v>-2</v>
      </c>
      <c r="N11" s="43">
        <f t="shared" si="18"/>
        <v>0</v>
      </c>
      <c r="O11" s="51">
        <v>15</v>
      </c>
      <c r="P11" s="45">
        <v>0</v>
      </c>
      <c r="Q11" s="45">
        <v>16</v>
      </c>
      <c r="R11" s="43">
        <f t="shared" si="4"/>
        <v>-7</v>
      </c>
      <c r="S11" s="43">
        <f t="shared" si="16"/>
        <v>8</v>
      </c>
      <c r="T11" s="43">
        <f>R11*0.5</f>
        <v>-3.5</v>
      </c>
      <c r="U11" s="51">
        <v>6</v>
      </c>
      <c r="V11" s="43"/>
      <c r="W11" s="43">
        <f t="shared" si="5"/>
        <v>-6</v>
      </c>
      <c r="X11" s="43">
        <f t="shared" si="19"/>
        <v>0</v>
      </c>
      <c r="Y11" s="43">
        <f>W11*0.5</f>
        <v>-3</v>
      </c>
      <c r="Z11" s="43">
        <v>8</v>
      </c>
      <c r="AA11" s="43">
        <v>6</v>
      </c>
      <c r="AB11" s="43">
        <v>383</v>
      </c>
      <c r="AC11" s="43">
        <f t="shared" si="7"/>
        <v>-2</v>
      </c>
      <c r="AD11" s="43">
        <f>AB11*0.06</f>
        <v>22.98</v>
      </c>
      <c r="AE11" s="43">
        <f>AC11*0.5</f>
        <v>-1</v>
      </c>
      <c r="AF11" s="51">
        <v>3</v>
      </c>
      <c r="AG11" s="45">
        <v>0</v>
      </c>
      <c r="AH11" s="45">
        <v>1</v>
      </c>
      <c r="AI11" s="45">
        <f t="shared" si="8"/>
        <v>-2</v>
      </c>
      <c r="AJ11" s="43">
        <v>294</v>
      </c>
      <c r="AK11" s="43">
        <f>AJ11*0.07</f>
        <v>20.58</v>
      </c>
      <c r="AL11" s="51">
        <v>1</v>
      </c>
      <c r="AM11" s="43"/>
      <c r="AN11" s="43">
        <f t="shared" si="9"/>
        <v>-1</v>
      </c>
      <c r="AO11" s="51">
        <v>11</v>
      </c>
      <c r="AP11" s="45">
        <v>2</v>
      </c>
      <c r="AQ11" s="43">
        <v>455.4</v>
      </c>
      <c r="AR11" s="43">
        <f t="shared" si="10"/>
        <v>-9</v>
      </c>
      <c r="AS11" s="43">
        <f t="shared" si="11"/>
        <v>22.77</v>
      </c>
      <c r="AT11" s="51">
        <v>6</v>
      </c>
      <c r="AU11" s="51">
        <v>2</v>
      </c>
      <c r="AV11" s="51">
        <v>186</v>
      </c>
      <c r="AW11" s="51">
        <f t="shared" si="12"/>
        <v>-4</v>
      </c>
      <c r="AX11" s="51">
        <f t="shared" si="13"/>
        <v>9.3</v>
      </c>
      <c r="AY11" s="43">
        <f t="shared" si="14"/>
        <v>89.6</v>
      </c>
      <c r="AZ11" s="43">
        <f t="shared" si="15"/>
        <v>-25.5</v>
      </c>
    </row>
    <row r="12" s="41" customFormat="1" customHeight="1" spans="1:52">
      <c r="A12" s="43">
        <v>11143</v>
      </c>
      <c r="B12" s="43" t="s">
        <v>141</v>
      </c>
      <c r="C12" s="43" t="s">
        <v>142</v>
      </c>
      <c r="D12" s="43">
        <v>114622</v>
      </c>
      <c r="E12" s="43" t="s">
        <v>132</v>
      </c>
      <c r="F12" s="43"/>
      <c r="G12" s="45">
        <v>24</v>
      </c>
      <c r="H12" s="43">
        <f t="shared" si="2"/>
        <v>24</v>
      </c>
      <c r="I12" s="43">
        <f>G12*3</f>
        <v>72</v>
      </c>
      <c r="J12" s="43"/>
      <c r="K12" s="43"/>
      <c r="L12" s="43"/>
      <c r="M12" s="43">
        <f t="shared" si="3"/>
        <v>0</v>
      </c>
      <c r="N12" s="43">
        <f>L12*2</f>
        <v>0</v>
      </c>
      <c r="O12" s="43"/>
      <c r="P12" s="45">
        <v>0</v>
      </c>
      <c r="Q12" s="45">
        <v>30</v>
      </c>
      <c r="R12" s="43">
        <f t="shared" si="4"/>
        <v>15</v>
      </c>
      <c r="S12" s="43">
        <f>P12*1+Q12*0.5</f>
        <v>15</v>
      </c>
      <c r="T12" s="43"/>
      <c r="U12" s="43"/>
      <c r="V12" s="43">
        <v>4</v>
      </c>
      <c r="W12" s="43">
        <f t="shared" si="5"/>
        <v>4</v>
      </c>
      <c r="X12" s="43">
        <f>V12*3.5</f>
        <v>14</v>
      </c>
      <c r="Y12" s="43"/>
      <c r="Z12" s="43"/>
      <c r="AA12" s="43">
        <v>34</v>
      </c>
      <c r="AB12" s="43">
        <v>2054.75</v>
      </c>
      <c r="AC12" s="43">
        <f t="shared" si="7"/>
        <v>34</v>
      </c>
      <c r="AD12" s="43">
        <f>AB12*0.06</f>
        <v>123.285</v>
      </c>
      <c r="AE12" s="43"/>
      <c r="AF12" s="43"/>
      <c r="AG12" s="45"/>
      <c r="AH12" s="45"/>
      <c r="AI12" s="45">
        <f t="shared" si="8"/>
        <v>0</v>
      </c>
      <c r="AJ12" s="43"/>
      <c r="AK12" s="43">
        <f>AJ12*0.07</f>
        <v>0</v>
      </c>
      <c r="AL12" s="43"/>
      <c r="AM12" s="43"/>
      <c r="AN12" s="43">
        <f t="shared" si="9"/>
        <v>0</v>
      </c>
      <c r="AO12" s="43"/>
      <c r="AP12" s="45"/>
      <c r="AQ12" s="43"/>
      <c r="AR12" s="43">
        <f t="shared" si="10"/>
        <v>0</v>
      </c>
      <c r="AS12" s="43">
        <f t="shared" si="11"/>
        <v>0</v>
      </c>
      <c r="AT12" s="43"/>
      <c r="AU12" s="51">
        <v>7</v>
      </c>
      <c r="AV12" s="51">
        <v>508.8</v>
      </c>
      <c r="AW12" s="51">
        <f t="shared" si="12"/>
        <v>7</v>
      </c>
      <c r="AX12" s="51">
        <f t="shared" si="13"/>
        <v>25.44</v>
      </c>
      <c r="AY12" s="43">
        <f t="shared" si="14"/>
        <v>249.7</v>
      </c>
      <c r="AZ12" s="43">
        <f t="shared" si="15"/>
        <v>0</v>
      </c>
    </row>
    <row r="13" s="41" customFormat="1" customHeight="1" spans="1:52">
      <c r="A13" s="43">
        <v>10205</v>
      </c>
      <c r="B13" s="43" t="s">
        <v>143</v>
      </c>
      <c r="C13" s="43" t="s">
        <v>142</v>
      </c>
      <c r="D13" s="43">
        <v>114622</v>
      </c>
      <c r="E13" s="43" t="s">
        <v>144</v>
      </c>
      <c r="F13" s="43">
        <v>12</v>
      </c>
      <c r="G13" s="45">
        <v>1</v>
      </c>
      <c r="H13" s="43">
        <f t="shared" si="2"/>
        <v>-11</v>
      </c>
      <c r="I13" s="43">
        <f>G13*3</f>
        <v>3</v>
      </c>
      <c r="J13" s="43">
        <f t="shared" si="17"/>
        <v>-11</v>
      </c>
      <c r="K13" s="51">
        <v>0</v>
      </c>
      <c r="L13" s="43"/>
      <c r="M13" s="43">
        <f t="shared" si="3"/>
        <v>0</v>
      </c>
      <c r="N13" s="43">
        <f>L13*2</f>
        <v>0</v>
      </c>
      <c r="O13" s="51">
        <v>11</v>
      </c>
      <c r="P13" s="45">
        <v>0</v>
      </c>
      <c r="Q13" s="45">
        <v>7</v>
      </c>
      <c r="R13" s="43">
        <f t="shared" si="4"/>
        <v>-7.5</v>
      </c>
      <c r="S13" s="43">
        <f t="shared" ref="S13:S25" si="20">P13*1+Q13*0.5</f>
        <v>3.5</v>
      </c>
      <c r="T13" s="43">
        <f>R13*0.5</f>
        <v>-3.75</v>
      </c>
      <c r="U13" s="51">
        <v>5</v>
      </c>
      <c r="V13" s="43">
        <v>10</v>
      </c>
      <c r="W13" s="43">
        <f t="shared" si="5"/>
        <v>5</v>
      </c>
      <c r="X13" s="43">
        <f>V13*4</f>
        <v>40</v>
      </c>
      <c r="Y13" s="51"/>
      <c r="Z13" s="43">
        <v>5</v>
      </c>
      <c r="AA13" s="43">
        <v>10</v>
      </c>
      <c r="AB13" s="43">
        <v>609</v>
      </c>
      <c r="AC13" s="43">
        <f t="shared" si="7"/>
        <v>5</v>
      </c>
      <c r="AD13" s="43">
        <f>AB13*0.07</f>
        <v>42.63</v>
      </c>
      <c r="AE13" s="43"/>
      <c r="AF13" s="51">
        <v>2</v>
      </c>
      <c r="AG13" s="45"/>
      <c r="AH13" s="45"/>
      <c r="AI13" s="45">
        <f t="shared" si="8"/>
        <v>-2</v>
      </c>
      <c r="AJ13" s="43"/>
      <c r="AK13" s="43">
        <f>AJ13*0.07</f>
        <v>0</v>
      </c>
      <c r="AL13" s="51">
        <v>1</v>
      </c>
      <c r="AM13" s="43"/>
      <c r="AN13" s="43">
        <f t="shared" si="9"/>
        <v>-1</v>
      </c>
      <c r="AO13" s="51">
        <v>5</v>
      </c>
      <c r="AP13" s="45">
        <v>8</v>
      </c>
      <c r="AQ13" s="43">
        <v>1583.6</v>
      </c>
      <c r="AR13" s="43">
        <f t="shared" si="10"/>
        <v>3</v>
      </c>
      <c r="AS13" s="43">
        <f t="shared" si="11"/>
        <v>79.18</v>
      </c>
      <c r="AT13" s="51">
        <v>4</v>
      </c>
      <c r="AU13" s="51">
        <v>12</v>
      </c>
      <c r="AV13" s="51">
        <v>603.8</v>
      </c>
      <c r="AW13" s="51">
        <f t="shared" si="12"/>
        <v>8</v>
      </c>
      <c r="AX13" s="51">
        <f t="shared" si="13"/>
        <v>30.19</v>
      </c>
      <c r="AY13" s="43">
        <f t="shared" si="14"/>
        <v>198.5</v>
      </c>
      <c r="AZ13" s="43">
        <f t="shared" si="15"/>
        <v>-14.8</v>
      </c>
    </row>
    <row r="14" s="41" customFormat="1" customHeight="1" spans="1:52">
      <c r="A14" s="43">
        <v>15789</v>
      </c>
      <c r="B14" s="43" t="s">
        <v>145</v>
      </c>
      <c r="C14" s="43" t="s">
        <v>142</v>
      </c>
      <c r="D14" s="43">
        <v>114622</v>
      </c>
      <c r="E14" s="43" t="s">
        <v>127</v>
      </c>
      <c r="F14" s="43"/>
      <c r="G14" s="45">
        <v>10</v>
      </c>
      <c r="H14" s="43">
        <f t="shared" si="2"/>
        <v>10</v>
      </c>
      <c r="I14" s="43">
        <f>G14*3</f>
        <v>30</v>
      </c>
      <c r="J14" s="43"/>
      <c r="K14" s="43"/>
      <c r="L14" s="43"/>
      <c r="M14" s="43">
        <f t="shared" si="3"/>
        <v>0</v>
      </c>
      <c r="N14" s="43">
        <f>L14*2</f>
        <v>0</v>
      </c>
      <c r="O14" s="43"/>
      <c r="P14" s="45">
        <v>0</v>
      </c>
      <c r="Q14" s="45">
        <v>8</v>
      </c>
      <c r="R14" s="43">
        <f t="shared" si="4"/>
        <v>4</v>
      </c>
      <c r="S14" s="43">
        <f>P14*1+Q14*0.5</f>
        <v>4</v>
      </c>
      <c r="T14" s="43"/>
      <c r="U14" s="43"/>
      <c r="V14" s="43"/>
      <c r="W14" s="43">
        <f t="shared" si="5"/>
        <v>0</v>
      </c>
      <c r="X14" s="43">
        <f>V14*3.5</f>
        <v>0</v>
      </c>
      <c r="Y14" s="43"/>
      <c r="Z14" s="43"/>
      <c r="AA14" s="43">
        <v>7</v>
      </c>
      <c r="AB14" s="43">
        <v>419.25</v>
      </c>
      <c r="AC14" s="43">
        <f t="shared" si="7"/>
        <v>7</v>
      </c>
      <c r="AD14" s="43">
        <f>AB14*0.06</f>
        <v>25.155</v>
      </c>
      <c r="AE14" s="43"/>
      <c r="AF14" s="43"/>
      <c r="AG14" s="45"/>
      <c r="AH14" s="45"/>
      <c r="AI14" s="45">
        <f t="shared" si="8"/>
        <v>0</v>
      </c>
      <c r="AJ14" s="43"/>
      <c r="AK14" s="43">
        <f>AJ14*0.07</f>
        <v>0</v>
      </c>
      <c r="AL14" s="43"/>
      <c r="AM14" s="43"/>
      <c r="AN14" s="43">
        <f t="shared" si="9"/>
        <v>0</v>
      </c>
      <c r="AO14" s="43"/>
      <c r="AP14" s="45">
        <v>2</v>
      </c>
      <c r="AQ14" s="43">
        <v>291.2</v>
      </c>
      <c r="AR14" s="43">
        <f t="shared" si="10"/>
        <v>2</v>
      </c>
      <c r="AS14" s="43">
        <f t="shared" si="11"/>
        <v>14.56</v>
      </c>
      <c r="AT14" s="43"/>
      <c r="AU14" s="51">
        <v>5</v>
      </c>
      <c r="AV14" s="51">
        <v>230.4</v>
      </c>
      <c r="AW14" s="51">
        <f t="shared" si="12"/>
        <v>5</v>
      </c>
      <c r="AX14" s="51">
        <f t="shared" si="13"/>
        <v>11.52</v>
      </c>
      <c r="AY14" s="43">
        <f t="shared" si="14"/>
        <v>85.2</v>
      </c>
      <c r="AZ14" s="43">
        <f t="shared" si="15"/>
        <v>0</v>
      </c>
    </row>
    <row r="15" s="41" customFormat="1" customHeight="1" spans="1:52">
      <c r="A15" s="43">
        <v>9331</v>
      </c>
      <c r="B15" s="43" t="s">
        <v>146</v>
      </c>
      <c r="C15" s="43" t="s">
        <v>147</v>
      </c>
      <c r="D15" s="43">
        <v>581</v>
      </c>
      <c r="E15" s="43" t="s">
        <v>125</v>
      </c>
      <c r="F15" s="43">
        <v>0</v>
      </c>
      <c r="G15" s="45">
        <v>0</v>
      </c>
      <c r="H15" s="43">
        <f t="shared" si="2"/>
        <v>0</v>
      </c>
      <c r="I15" s="43">
        <f>G15*3</f>
        <v>0</v>
      </c>
      <c r="J15" s="43"/>
      <c r="K15" s="51">
        <v>0</v>
      </c>
      <c r="L15" s="43"/>
      <c r="M15" s="43">
        <f t="shared" si="3"/>
        <v>0</v>
      </c>
      <c r="N15" s="43">
        <f>L15*2</f>
        <v>0</v>
      </c>
      <c r="O15" s="51">
        <v>9</v>
      </c>
      <c r="P15" s="45">
        <v>0</v>
      </c>
      <c r="Q15" s="45">
        <v>1</v>
      </c>
      <c r="R15" s="43">
        <f t="shared" si="4"/>
        <v>-8.5</v>
      </c>
      <c r="S15" s="43">
        <f t="shared" si="20"/>
        <v>0.5</v>
      </c>
      <c r="T15" s="43">
        <f t="shared" ref="T15:T25" si="21">R15*0.5</f>
        <v>-4.25</v>
      </c>
      <c r="U15" s="51">
        <v>1</v>
      </c>
      <c r="V15" s="43"/>
      <c r="W15" s="43">
        <f t="shared" si="5"/>
        <v>-1</v>
      </c>
      <c r="X15" s="43">
        <f t="shared" ref="X15:X20" si="22">V15*3.5</f>
        <v>0</v>
      </c>
      <c r="Y15" s="43">
        <f t="shared" ref="Y15:Y20" si="23">W15*0.5</f>
        <v>-0.5</v>
      </c>
      <c r="Z15" s="43">
        <v>2</v>
      </c>
      <c r="AA15" s="43">
        <v>1</v>
      </c>
      <c r="AB15" s="43">
        <v>69</v>
      </c>
      <c r="AC15" s="43">
        <f t="shared" si="7"/>
        <v>-1</v>
      </c>
      <c r="AD15" s="43">
        <f>AB15*0.06</f>
        <v>4.14</v>
      </c>
      <c r="AE15" s="43">
        <f>AC15*0.5</f>
        <v>-0.5</v>
      </c>
      <c r="AF15" s="51">
        <v>0</v>
      </c>
      <c r="AG15" s="45"/>
      <c r="AH15" s="45"/>
      <c r="AI15" s="45">
        <f t="shared" si="8"/>
        <v>0</v>
      </c>
      <c r="AJ15" s="43"/>
      <c r="AK15" s="43">
        <f>AJ15*0.07</f>
        <v>0</v>
      </c>
      <c r="AL15" s="51">
        <v>0</v>
      </c>
      <c r="AM15" s="43">
        <v>1</v>
      </c>
      <c r="AN15" s="43">
        <f t="shared" si="9"/>
        <v>1</v>
      </c>
      <c r="AO15" s="51">
        <v>4</v>
      </c>
      <c r="AP15" s="45"/>
      <c r="AQ15" s="43"/>
      <c r="AR15" s="43">
        <f t="shared" si="10"/>
        <v>-4</v>
      </c>
      <c r="AS15" s="43">
        <f t="shared" si="11"/>
        <v>0</v>
      </c>
      <c r="AT15" s="51">
        <v>1</v>
      </c>
      <c r="AU15" s="51">
        <v>1</v>
      </c>
      <c r="AV15" s="51">
        <v>45.6</v>
      </c>
      <c r="AW15" s="51">
        <f t="shared" si="12"/>
        <v>0</v>
      </c>
      <c r="AX15" s="51">
        <f t="shared" si="13"/>
        <v>2.28</v>
      </c>
      <c r="AY15" s="43">
        <f t="shared" si="14"/>
        <v>6.9</v>
      </c>
      <c r="AZ15" s="43">
        <f t="shared" si="15"/>
        <v>-5.3</v>
      </c>
    </row>
    <row r="16" s="41" customFormat="1" customHeight="1" spans="1:52">
      <c r="A16" s="43">
        <v>13052</v>
      </c>
      <c r="B16" s="43" t="s">
        <v>148</v>
      </c>
      <c r="C16" s="43" t="s">
        <v>147</v>
      </c>
      <c r="D16" s="43">
        <v>581</v>
      </c>
      <c r="E16" s="43" t="s">
        <v>127</v>
      </c>
      <c r="F16" s="43">
        <v>20</v>
      </c>
      <c r="G16" s="45">
        <v>23</v>
      </c>
      <c r="H16" s="43">
        <f t="shared" si="2"/>
        <v>3</v>
      </c>
      <c r="I16" s="43">
        <f>F16*5</f>
        <v>100</v>
      </c>
      <c r="J16" s="43"/>
      <c r="K16" s="51">
        <v>5</v>
      </c>
      <c r="L16" s="43">
        <v>1</v>
      </c>
      <c r="M16" s="43">
        <f t="shared" si="3"/>
        <v>-4</v>
      </c>
      <c r="N16" s="43">
        <f t="shared" ref="N16:N24" si="24">L16*2</f>
        <v>2</v>
      </c>
      <c r="O16" s="51">
        <v>20</v>
      </c>
      <c r="P16" s="45">
        <v>3</v>
      </c>
      <c r="Q16" s="45">
        <v>1</v>
      </c>
      <c r="R16" s="43">
        <f t="shared" si="4"/>
        <v>-16.5</v>
      </c>
      <c r="S16" s="43">
        <f t="shared" si="20"/>
        <v>3.5</v>
      </c>
      <c r="T16" s="43">
        <f t="shared" si="21"/>
        <v>-8.25</v>
      </c>
      <c r="U16" s="51">
        <v>8</v>
      </c>
      <c r="V16" s="43">
        <v>7</v>
      </c>
      <c r="W16" s="43">
        <f t="shared" si="5"/>
        <v>-1</v>
      </c>
      <c r="X16" s="43">
        <f t="shared" si="22"/>
        <v>24.5</v>
      </c>
      <c r="Y16" s="43">
        <f t="shared" si="23"/>
        <v>-0.5</v>
      </c>
      <c r="Z16" s="43">
        <v>7</v>
      </c>
      <c r="AA16" s="43">
        <v>15</v>
      </c>
      <c r="AB16" s="43">
        <v>917.94</v>
      </c>
      <c r="AC16" s="43">
        <f t="shared" si="7"/>
        <v>8</v>
      </c>
      <c r="AD16" s="43">
        <f t="shared" ref="AD16:AD23" si="25">AB16*0.07</f>
        <v>64.2558</v>
      </c>
      <c r="AE16" s="43"/>
      <c r="AF16" s="51">
        <v>4</v>
      </c>
      <c r="AG16" s="45">
        <v>0</v>
      </c>
      <c r="AH16" s="45">
        <v>1</v>
      </c>
      <c r="AI16" s="45">
        <f t="shared" si="8"/>
        <v>-3</v>
      </c>
      <c r="AJ16" s="43">
        <v>294</v>
      </c>
      <c r="AK16" s="43">
        <f>AJ16*0.07</f>
        <v>20.58</v>
      </c>
      <c r="AL16" s="51">
        <v>1</v>
      </c>
      <c r="AM16" s="43"/>
      <c r="AN16" s="43">
        <f t="shared" si="9"/>
        <v>-1</v>
      </c>
      <c r="AO16" s="51">
        <v>11</v>
      </c>
      <c r="AP16" s="45">
        <v>4</v>
      </c>
      <c r="AQ16" s="43">
        <v>520</v>
      </c>
      <c r="AR16" s="43">
        <f t="shared" si="10"/>
        <v>-7</v>
      </c>
      <c r="AS16" s="43">
        <f t="shared" si="11"/>
        <v>26</v>
      </c>
      <c r="AT16" s="51">
        <v>10</v>
      </c>
      <c r="AU16" s="51">
        <v>10</v>
      </c>
      <c r="AV16" s="51">
        <v>558</v>
      </c>
      <c r="AW16" s="51">
        <f t="shared" si="12"/>
        <v>0</v>
      </c>
      <c r="AX16" s="51">
        <f t="shared" si="13"/>
        <v>27.9</v>
      </c>
      <c r="AY16" s="43">
        <f t="shared" si="14"/>
        <v>268.7</v>
      </c>
      <c r="AZ16" s="43">
        <f t="shared" si="15"/>
        <v>-8.8</v>
      </c>
    </row>
    <row r="17" s="41" customFormat="1" customHeight="1" spans="1:52">
      <c r="A17" s="43">
        <v>13581</v>
      </c>
      <c r="B17" s="43" t="s">
        <v>149</v>
      </c>
      <c r="C17" s="43" t="s">
        <v>147</v>
      </c>
      <c r="D17" s="43">
        <v>581</v>
      </c>
      <c r="E17" s="43" t="s">
        <v>127</v>
      </c>
      <c r="F17" s="43">
        <v>20</v>
      </c>
      <c r="G17" s="45">
        <v>17</v>
      </c>
      <c r="H17" s="43">
        <f t="shared" si="2"/>
        <v>-3</v>
      </c>
      <c r="I17" s="43">
        <f>G17*3</f>
        <v>51</v>
      </c>
      <c r="J17" s="43">
        <f t="shared" ref="J17:J29" si="26">H17*1</f>
        <v>-3</v>
      </c>
      <c r="K17" s="51">
        <v>5</v>
      </c>
      <c r="L17" s="43">
        <v>4</v>
      </c>
      <c r="M17" s="43">
        <f t="shared" si="3"/>
        <v>-1</v>
      </c>
      <c r="N17" s="43">
        <f t="shared" si="24"/>
        <v>8</v>
      </c>
      <c r="O17" s="51">
        <v>20</v>
      </c>
      <c r="P17" s="45">
        <v>11</v>
      </c>
      <c r="Q17" s="45">
        <v>1</v>
      </c>
      <c r="R17" s="43">
        <f t="shared" si="4"/>
        <v>-8.5</v>
      </c>
      <c r="S17" s="43">
        <f t="shared" si="20"/>
        <v>11.5</v>
      </c>
      <c r="T17" s="43">
        <f t="shared" si="21"/>
        <v>-4.25</v>
      </c>
      <c r="U17" s="51">
        <v>8</v>
      </c>
      <c r="V17" s="43"/>
      <c r="W17" s="43">
        <f t="shared" si="5"/>
        <v>-8</v>
      </c>
      <c r="X17" s="43">
        <f t="shared" si="22"/>
        <v>0</v>
      </c>
      <c r="Y17" s="43">
        <f t="shared" si="23"/>
        <v>-4</v>
      </c>
      <c r="Z17" s="43">
        <v>7</v>
      </c>
      <c r="AA17" s="43">
        <v>27</v>
      </c>
      <c r="AB17" s="43">
        <v>1666.6</v>
      </c>
      <c r="AC17" s="43">
        <f t="shared" si="7"/>
        <v>20</v>
      </c>
      <c r="AD17" s="43">
        <f t="shared" si="25"/>
        <v>116.662</v>
      </c>
      <c r="AE17" s="43"/>
      <c r="AF17" s="51">
        <v>4</v>
      </c>
      <c r="AG17" s="45">
        <v>0</v>
      </c>
      <c r="AH17" s="45">
        <v>1</v>
      </c>
      <c r="AI17" s="45">
        <f t="shared" si="8"/>
        <v>-3</v>
      </c>
      <c r="AJ17" s="43">
        <v>278</v>
      </c>
      <c r="AK17" s="43">
        <f>AJ17*0.07</f>
        <v>19.46</v>
      </c>
      <c r="AL17" s="51">
        <v>4</v>
      </c>
      <c r="AM17" s="43">
        <v>2</v>
      </c>
      <c r="AN17" s="43">
        <f t="shared" si="9"/>
        <v>-2</v>
      </c>
      <c r="AO17" s="51">
        <v>11</v>
      </c>
      <c r="AP17" s="45">
        <v>15</v>
      </c>
      <c r="AQ17" s="43">
        <v>2187.8</v>
      </c>
      <c r="AR17" s="43">
        <f t="shared" si="10"/>
        <v>4</v>
      </c>
      <c r="AS17" s="43">
        <f t="shared" si="11"/>
        <v>109.39</v>
      </c>
      <c r="AT17" s="51">
        <v>10</v>
      </c>
      <c r="AU17" s="51">
        <v>7</v>
      </c>
      <c r="AV17" s="51">
        <v>393.3</v>
      </c>
      <c r="AW17" s="51">
        <f t="shared" si="12"/>
        <v>-3</v>
      </c>
      <c r="AX17" s="51">
        <f t="shared" si="13"/>
        <v>19.665</v>
      </c>
      <c r="AY17" s="43">
        <f t="shared" si="14"/>
        <v>335.7</v>
      </c>
      <c r="AZ17" s="43">
        <f t="shared" si="15"/>
        <v>-11.3</v>
      </c>
    </row>
    <row r="18" s="41" customFormat="1" customHeight="1" spans="1:52">
      <c r="A18" s="43">
        <v>7006</v>
      </c>
      <c r="B18" s="43" t="s">
        <v>150</v>
      </c>
      <c r="C18" s="43" t="s">
        <v>151</v>
      </c>
      <c r="D18" s="43">
        <v>122198</v>
      </c>
      <c r="E18" s="43" t="s">
        <v>125</v>
      </c>
      <c r="F18" s="43">
        <v>12</v>
      </c>
      <c r="G18" s="45">
        <v>0</v>
      </c>
      <c r="H18" s="43">
        <f t="shared" si="2"/>
        <v>-12</v>
      </c>
      <c r="I18" s="43">
        <f>G18*3</f>
        <v>0</v>
      </c>
      <c r="J18" s="43">
        <f t="shared" si="26"/>
        <v>-12</v>
      </c>
      <c r="K18" s="51">
        <v>3</v>
      </c>
      <c r="L18" s="43"/>
      <c r="M18" s="43">
        <f t="shared" si="3"/>
        <v>-3</v>
      </c>
      <c r="N18" s="43">
        <f t="shared" si="24"/>
        <v>0</v>
      </c>
      <c r="O18" s="51">
        <v>15</v>
      </c>
      <c r="P18" s="45">
        <v>0</v>
      </c>
      <c r="Q18" s="45">
        <v>5</v>
      </c>
      <c r="R18" s="43">
        <f t="shared" si="4"/>
        <v>-12.5</v>
      </c>
      <c r="S18" s="43">
        <f t="shared" si="20"/>
        <v>2.5</v>
      </c>
      <c r="T18" s="43">
        <f t="shared" si="21"/>
        <v>-6.25</v>
      </c>
      <c r="U18" s="51">
        <v>7</v>
      </c>
      <c r="V18" s="43">
        <v>6</v>
      </c>
      <c r="W18" s="43">
        <f t="shared" si="5"/>
        <v>-1</v>
      </c>
      <c r="X18" s="43">
        <f t="shared" si="22"/>
        <v>21</v>
      </c>
      <c r="Y18" s="43">
        <f t="shared" si="23"/>
        <v>-0.5</v>
      </c>
      <c r="Z18" s="43">
        <v>8</v>
      </c>
      <c r="AA18" s="43">
        <v>15</v>
      </c>
      <c r="AB18" s="43">
        <v>964.42</v>
      </c>
      <c r="AC18" s="43">
        <f t="shared" si="7"/>
        <v>7</v>
      </c>
      <c r="AD18" s="43">
        <f t="shared" si="25"/>
        <v>67.5094</v>
      </c>
      <c r="AE18" s="43"/>
      <c r="AF18" s="51">
        <v>3</v>
      </c>
      <c r="AG18" s="45">
        <v>0</v>
      </c>
      <c r="AH18" s="45">
        <v>2</v>
      </c>
      <c r="AI18" s="45">
        <f t="shared" si="8"/>
        <v>-1</v>
      </c>
      <c r="AJ18" s="43">
        <v>578</v>
      </c>
      <c r="AK18" s="43">
        <f>AJ18*0.07</f>
        <v>40.46</v>
      </c>
      <c r="AL18" s="51">
        <v>2</v>
      </c>
      <c r="AM18" s="43"/>
      <c r="AN18" s="43">
        <f t="shared" si="9"/>
        <v>-2</v>
      </c>
      <c r="AO18" s="51">
        <v>6</v>
      </c>
      <c r="AP18" s="45">
        <v>11</v>
      </c>
      <c r="AQ18" s="43">
        <v>1761</v>
      </c>
      <c r="AR18" s="43">
        <f t="shared" si="10"/>
        <v>5</v>
      </c>
      <c r="AS18" s="43">
        <f t="shared" si="11"/>
        <v>88.05</v>
      </c>
      <c r="AT18" s="51">
        <v>6</v>
      </c>
      <c r="AU18" s="51">
        <v>1</v>
      </c>
      <c r="AV18" s="51">
        <v>30</v>
      </c>
      <c r="AW18" s="51">
        <f t="shared" si="12"/>
        <v>-5</v>
      </c>
      <c r="AX18" s="51">
        <f t="shared" si="13"/>
        <v>1.5</v>
      </c>
      <c r="AY18" s="43">
        <f t="shared" si="14"/>
        <v>221</v>
      </c>
      <c r="AZ18" s="43">
        <f t="shared" si="15"/>
        <v>-18.8</v>
      </c>
    </row>
    <row r="19" s="41" customFormat="1" customHeight="1" spans="1:52">
      <c r="A19" s="43">
        <v>4089</v>
      </c>
      <c r="B19" s="43" t="s">
        <v>152</v>
      </c>
      <c r="C19" s="43" t="s">
        <v>153</v>
      </c>
      <c r="D19" s="43">
        <v>712</v>
      </c>
      <c r="E19" s="43" t="s">
        <v>125</v>
      </c>
      <c r="F19" s="43">
        <v>13</v>
      </c>
      <c r="G19" s="45">
        <v>5</v>
      </c>
      <c r="H19" s="43">
        <f t="shared" si="2"/>
        <v>-8</v>
      </c>
      <c r="I19" s="43">
        <f>G19*3</f>
        <v>15</v>
      </c>
      <c r="J19" s="43">
        <f t="shared" si="26"/>
        <v>-8</v>
      </c>
      <c r="K19" s="51">
        <v>3</v>
      </c>
      <c r="L19" s="43"/>
      <c r="M19" s="43">
        <f t="shared" si="3"/>
        <v>-3</v>
      </c>
      <c r="N19" s="43">
        <f t="shared" si="24"/>
        <v>0</v>
      </c>
      <c r="O19" s="51">
        <v>17</v>
      </c>
      <c r="P19" s="45">
        <v>0</v>
      </c>
      <c r="Q19" s="45">
        <v>9</v>
      </c>
      <c r="R19" s="43">
        <f t="shared" si="4"/>
        <v>-12.5</v>
      </c>
      <c r="S19" s="43">
        <f t="shared" si="20"/>
        <v>4.5</v>
      </c>
      <c r="T19" s="43">
        <f t="shared" si="21"/>
        <v>-6.25</v>
      </c>
      <c r="U19" s="51">
        <v>5</v>
      </c>
      <c r="V19" s="43">
        <v>4</v>
      </c>
      <c r="W19" s="43">
        <f t="shared" si="5"/>
        <v>-1</v>
      </c>
      <c r="X19" s="43">
        <f t="shared" si="22"/>
        <v>14</v>
      </c>
      <c r="Y19" s="43">
        <f t="shared" si="23"/>
        <v>-0.5</v>
      </c>
      <c r="Z19" s="43">
        <v>5</v>
      </c>
      <c r="AA19" s="43">
        <v>11</v>
      </c>
      <c r="AB19" s="43">
        <v>681.5</v>
      </c>
      <c r="AC19" s="43">
        <f t="shared" si="7"/>
        <v>6</v>
      </c>
      <c r="AD19" s="43">
        <f t="shared" si="25"/>
        <v>47.705</v>
      </c>
      <c r="AE19" s="43"/>
      <c r="AF19" s="51">
        <v>3</v>
      </c>
      <c r="AG19" s="45">
        <v>0</v>
      </c>
      <c r="AH19" s="45">
        <v>4</v>
      </c>
      <c r="AI19" s="45">
        <f t="shared" si="8"/>
        <v>1</v>
      </c>
      <c r="AJ19" s="43">
        <v>882</v>
      </c>
      <c r="AK19" s="43">
        <f>AJ19*0.08</f>
        <v>70.56</v>
      </c>
      <c r="AL19" s="51">
        <v>1</v>
      </c>
      <c r="AM19" s="43">
        <v>4</v>
      </c>
      <c r="AN19" s="43">
        <f t="shared" si="9"/>
        <v>3</v>
      </c>
      <c r="AO19" s="51">
        <v>7</v>
      </c>
      <c r="AP19" s="45">
        <v>9</v>
      </c>
      <c r="AQ19" s="43">
        <v>1308</v>
      </c>
      <c r="AR19" s="43">
        <f t="shared" si="10"/>
        <v>2</v>
      </c>
      <c r="AS19" s="43">
        <f t="shared" si="11"/>
        <v>65.4</v>
      </c>
      <c r="AT19" s="51">
        <v>5</v>
      </c>
      <c r="AU19" s="51">
        <v>6</v>
      </c>
      <c r="AV19" s="51">
        <v>280.8</v>
      </c>
      <c r="AW19" s="51">
        <f t="shared" si="12"/>
        <v>1</v>
      </c>
      <c r="AX19" s="51">
        <f t="shared" si="13"/>
        <v>14.04</v>
      </c>
      <c r="AY19" s="43">
        <f t="shared" si="14"/>
        <v>231.2</v>
      </c>
      <c r="AZ19" s="43">
        <f t="shared" si="15"/>
        <v>-14.8</v>
      </c>
    </row>
    <row r="20" s="41" customFormat="1" customHeight="1" spans="1:52">
      <c r="A20" s="43">
        <v>8972</v>
      </c>
      <c r="B20" s="43" t="s">
        <v>154</v>
      </c>
      <c r="C20" s="43" t="s">
        <v>153</v>
      </c>
      <c r="D20" s="43">
        <v>712</v>
      </c>
      <c r="E20" s="43" t="s">
        <v>127</v>
      </c>
      <c r="F20" s="43">
        <v>14</v>
      </c>
      <c r="G20" s="45">
        <v>1</v>
      </c>
      <c r="H20" s="43">
        <f t="shared" si="2"/>
        <v>-13</v>
      </c>
      <c r="I20" s="43">
        <f>G20*3</f>
        <v>3</v>
      </c>
      <c r="J20" s="43">
        <f t="shared" si="26"/>
        <v>-13</v>
      </c>
      <c r="K20" s="51">
        <v>3</v>
      </c>
      <c r="L20" s="43"/>
      <c r="M20" s="43">
        <f t="shared" si="3"/>
        <v>-3</v>
      </c>
      <c r="N20" s="43">
        <f t="shared" si="24"/>
        <v>0</v>
      </c>
      <c r="O20" s="51">
        <v>16</v>
      </c>
      <c r="P20" s="45">
        <v>0</v>
      </c>
      <c r="Q20" s="45">
        <v>7</v>
      </c>
      <c r="R20" s="43">
        <f t="shared" si="4"/>
        <v>-12.5</v>
      </c>
      <c r="S20" s="43">
        <f t="shared" si="20"/>
        <v>3.5</v>
      </c>
      <c r="T20" s="43">
        <f t="shared" si="21"/>
        <v>-6.25</v>
      </c>
      <c r="U20" s="51">
        <v>6</v>
      </c>
      <c r="V20" s="43">
        <v>3</v>
      </c>
      <c r="W20" s="43">
        <f t="shared" si="5"/>
        <v>-3</v>
      </c>
      <c r="X20" s="43">
        <f t="shared" si="22"/>
        <v>10.5</v>
      </c>
      <c r="Y20" s="43">
        <f t="shared" si="23"/>
        <v>-1.5</v>
      </c>
      <c r="Z20" s="43">
        <v>6</v>
      </c>
      <c r="AA20" s="43">
        <v>25</v>
      </c>
      <c r="AB20" s="43">
        <v>1537</v>
      </c>
      <c r="AC20" s="43">
        <f t="shared" si="7"/>
        <v>19</v>
      </c>
      <c r="AD20" s="43">
        <f t="shared" si="25"/>
        <v>107.59</v>
      </c>
      <c r="AE20" s="43"/>
      <c r="AF20" s="51">
        <v>4</v>
      </c>
      <c r="AG20" s="45"/>
      <c r="AH20" s="45"/>
      <c r="AI20" s="45">
        <f t="shared" si="8"/>
        <v>-4</v>
      </c>
      <c r="AJ20" s="43"/>
      <c r="AK20" s="43">
        <f>AJ20*0.07</f>
        <v>0</v>
      </c>
      <c r="AL20" s="51">
        <v>2</v>
      </c>
      <c r="AM20" s="43">
        <v>1</v>
      </c>
      <c r="AN20" s="43">
        <f t="shared" si="9"/>
        <v>-1</v>
      </c>
      <c r="AO20" s="51">
        <v>7</v>
      </c>
      <c r="AP20" s="45">
        <v>4</v>
      </c>
      <c r="AQ20" s="43">
        <v>579.4</v>
      </c>
      <c r="AR20" s="43">
        <f t="shared" si="10"/>
        <v>-3</v>
      </c>
      <c r="AS20" s="43">
        <f t="shared" si="11"/>
        <v>28.97</v>
      </c>
      <c r="AT20" s="51">
        <v>5</v>
      </c>
      <c r="AU20" s="51">
        <v>2</v>
      </c>
      <c r="AV20" s="51">
        <v>183.6</v>
      </c>
      <c r="AW20" s="51">
        <f t="shared" si="12"/>
        <v>-3</v>
      </c>
      <c r="AX20" s="51">
        <f t="shared" si="13"/>
        <v>9.18</v>
      </c>
      <c r="AY20" s="43">
        <f t="shared" si="14"/>
        <v>162.7</v>
      </c>
      <c r="AZ20" s="43">
        <f t="shared" si="15"/>
        <v>-20.8</v>
      </c>
    </row>
    <row r="21" s="41" customFormat="1" customHeight="1" spans="1:52">
      <c r="A21" s="43">
        <v>11382</v>
      </c>
      <c r="B21" s="43" t="s">
        <v>155</v>
      </c>
      <c r="C21" s="43" t="s">
        <v>153</v>
      </c>
      <c r="D21" s="43">
        <v>712</v>
      </c>
      <c r="E21" s="43" t="s">
        <v>127</v>
      </c>
      <c r="F21" s="43">
        <v>13</v>
      </c>
      <c r="G21" s="45">
        <v>0</v>
      </c>
      <c r="H21" s="43">
        <f t="shared" si="2"/>
        <v>-13</v>
      </c>
      <c r="I21" s="43">
        <f>G21*3</f>
        <v>0</v>
      </c>
      <c r="J21" s="43">
        <f t="shared" si="26"/>
        <v>-13</v>
      </c>
      <c r="K21" s="51">
        <v>4</v>
      </c>
      <c r="L21" s="43"/>
      <c r="M21" s="43">
        <f t="shared" si="3"/>
        <v>-4</v>
      </c>
      <c r="N21" s="43">
        <f t="shared" si="24"/>
        <v>0</v>
      </c>
      <c r="O21" s="51">
        <v>16</v>
      </c>
      <c r="P21" s="45">
        <v>0</v>
      </c>
      <c r="Q21" s="45">
        <v>6</v>
      </c>
      <c r="R21" s="43">
        <f t="shared" si="4"/>
        <v>-13</v>
      </c>
      <c r="S21" s="43">
        <f t="shared" si="20"/>
        <v>3</v>
      </c>
      <c r="T21" s="43">
        <f t="shared" si="21"/>
        <v>-6.5</v>
      </c>
      <c r="U21" s="51">
        <v>6</v>
      </c>
      <c r="V21" s="43">
        <v>7</v>
      </c>
      <c r="W21" s="43">
        <f t="shared" si="5"/>
        <v>1</v>
      </c>
      <c r="X21" s="43">
        <f>V21*4</f>
        <v>28</v>
      </c>
      <c r="Y21" s="43"/>
      <c r="Z21" s="43">
        <v>5</v>
      </c>
      <c r="AA21" s="43">
        <v>25</v>
      </c>
      <c r="AB21" s="43">
        <v>1519.29</v>
      </c>
      <c r="AC21" s="43">
        <f t="shared" si="7"/>
        <v>20</v>
      </c>
      <c r="AD21" s="43">
        <f t="shared" si="25"/>
        <v>106.3503</v>
      </c>
      <c r="AE21" s="43"/>
      <c r="AF21" s="51">
        <v>3</v>
      </c>
      <c r="AG21" s="45"/>
      <c r="AH21" s="45"/>
      <c r="AI21" s="45">
        <f t="shared" si="8"/>
        <v>-3</v>
      </c>
      <c r="AJ21" s="43"/>
      <c r="AK21" s="43">
        <f>AJ21*0.07</f>
        <v>0</v>
      </c>
      <c r="AL21" s="51">
        <v>2</v>
      </c>
      <c r="AM21" s="43">
        <v>1</v>
      </c>
      <c r="AN21" s="43">
        <f t="shared" si="9"/>
        <v>-1</v>
      </c>
      <c r="AO21" s="51">
        <v>8</v>
      </c>
      <c r="AP21" s="45"/>
      <c r="AQ21" s="43"/>
      <c r="AR21" s="43">
        <f t="shared" si="10"/>
        <v>-8</v>
      </c>
      <c r="AS21" s="43">
        <f t="shared" si="11"/>
        <v>0</v>
      </c>
      <c r="AT21" s="51">
        <v>5</v>
      </c>
      <c r="AU21" s="51">
        <v>5</v>
      </c>
      <c r="AV21" s="51">
        <v>500</v>
      </c>
      <c r="AW21" s="51">
        <f t="shared" si="12"/>
        <v>0</v>
      </c>
      <c r="AX21" s="51">
        <f t="shared" si="13"/>
        <v>25</v>
      </c>
      <c r="AY21" s="43">
        <f t="shared" si="14"/>
        <v>162.4</v>
      </c>
      <c r="AZ21" s="43">
        <f t="shared" si="15"/>
        <v>-19.5</v>
      </c>
    </row>
    <row r="22" s="41" customFormat="1" customHeight="1" spans="1:52">
      <c r="A22" s="43">
        <v>9140</v>
      </c>
      <c r="B22" s="43" t="s">
        <v>156</v>
      </c>
      <c r="C22" s="43" t="s">
        <v>157</v>
      </c>
      <c r="D22" s="43">
        <v>578</v>
      </c>
      <c r="E22" s="43" t="s">
        <v>144</v>
      </c>
      <c r="F22" s="43">
        <v>15</v>
      </c>
      <c r="G22" s="45">
        <v>13</v>
      </c>
      <c r="H22" s="43">
        <f t="shared" si="2"/>
        <v>-2</v>
      </c>
      <c r="I22" s="43">
        <f>G22*3</f>
        <v>39</v>
      </c>
      <c r="J22" s="43">
        <f t="shared" si="26"/>
        <v>-2</v>
      </c>
      <c r="K22" s="51">
        <v>4</v>
      </c>
      <c r="L22" s="43"/>
      <c r="M22" s="43">
        <f t="shared" si="3"/>
        <v>-4</v>
      </c>
      <c r="N22" s="43">
        <f t="shared" si="24"/>
        <v>0</v>
      </c>
      <c r="O22" s="51">
        <v>14</v>
      </c>
      <c r="P22" s="45">
        <v>2</v>
      </c>
      <c r="Q22" s="45">
        <v>12</v>
      </c>
      <c r="R22" s="43">
        <f t="shared" si="4"/>
        <v>-6</v>
      </c>
      <c r="S22" s="43">
        <f t="shared" si="20"/>
        <v>8</v>
      </c>
      <c r="T22" s="43">
        <f t="shared" si="21"/>
        <v>-3</v>
      </c>
      <c r="U22" s="51">
        <v>6</v>
      </c>
      <c r="V22" s="43">
        <v>3</v>
      </c>
      <c r="W22" s="43">
        <f t="shared" si="5"/>
        <v>-3</v>
      </c>
      <c r="X22" s="43">
        <f t="shared" ref="X22:X27" si="27">V22*3.5</f>
        <v>10.5</v>
      </c>
      <c r="Y22" s="43">
        <f t="shared" ref="Y22:Y27" si="28">W22*0.5</f>
        <v>-1.5</v>
      </c>
      <c r="Z22" s="43">
        <v>6</v>
      </c>
      <c r="AA22" s="43">
        <v>18</v>
      </c>
      <c r="AB22" s="43">
        <v>994.5</v>
      </c>
      <c r="AC22" s="43">
        <f t="shared" si="7"/>
        <v>12</v>
      </c>
      <c r="AD22" s="43">
        <f t="shared" si="25"/>
        <v>69.615</v>
      </c>
      <c r="AE22" s="43"/>
      <c r="AF22" s="51">
        <v>2</v>
      </c>
      <c r="AG22" s="45"/>
      <c r="AH22" s="45"/>
      <c r="AI22" s="45">
        <f t="shared" si="8"/>
        <v>-2</v>
      </c>
      <c r="AJ22" s="43"/>
      <c r="AK22" s="43">
        <f>AJ22*0.07</f>
        <v>0</v>
      </c>
      <c r="AL22" s="51">
        <v>2</v>
      </c>
      <c r="AM22" s="43"/>
      <c r="AN22" s="43">
        <f t="shared" si="9"/>
        <v>-2</v>
      </c>
      <c r="AO22" s="51">
        <v>12</v>
      </c>
      <c r="AP22" s="45">
        <v>8</v>
      </c>
      <c r="AQ22" s="43">
        <v>1851.5</v>
      </c>
      <c r="AR22" s="43">
        <f t="shared" si="10"/>
        <v>-4</v>
      </c>
      <c r="AS22" s="43">
        <f t="shared" si="11"/>
        <v>92.575</v>
      </c>
      <c r="AT22" s="51">
        <v>9</v>
      </c>
      <c r="AU22" s="51">
        <v>8</v>
      </c>
      <c r="AV22" s="51">
        <v>457.72</v>
      </c>
      <c r="AW22" s="51">
        <f t="shared" si="12"/>
        <v>-1</v>
      </c>
      <c r="AX22" s="51">
        <f t="shared" si="13"/>
        <v>22.886</v>
      </c>
      <c r="AY22" s="43">
        <f t="shared" si="14"/>
        <v>242.6</v>
      </c>
      <c r="AZ22" s="43">
        <f t="shared" si="15"/>
        <v>-6.5</v>
      </c>
    </row>
    <row r="23" s="41" customFormat="1" customHeight="1" spans="1:52">
      <c r="A23" s="43">
        <v>13064</v>
      </c>
      <c r="B23" s="43" t="s">
        <v>158</v>
      </c>
      <c r="C23" s="43" t="s">
        <v>157</v>
      </c>
      <c r="D23" s="43">
        <v>578</v>
      </c>
      <c r="E23" s="43" t="s">
        <v>127</v>
      </c>
      <c r="F23" s="43">
        <v>15</v>
      </c>
      <c r="G23" s="45">
        <v>1</v>
      </c>
      <c r="H23" s="43">
        <f t="shared" si="2"/>
        <v>-14</v>
      </c>
      <c r="I23" s="43">
        <f>G23*3</f>
        <v>3</v>
      </c>
      <c r="J23" s="43">
        <f t="shared" si="26"/>
        <v>-14</v>
      </c>
      <c r="K23" s="51">
        <v>4</v>
      </c>
      <c r="L23" s="43"/>
      <c r="M23" s="43">
        <f t="shared" si="3"/>
        <v>-4</v>
      </c>
      <c r="N23" s="43">
        <f t="shared" si="24"/>
        <v>0</v>
      </c>
      <c r="O23" s="51">
        <v>14</v>
      </c>
      <c r="P23" s="45">
        <v>1</v>
      </c>
      <c r="Q23" s="45">
        <v>5</v>
      </c>
      <c r="R23" s="43">
        <f t="shared" si="4"/>
        <v>-10.5</v>
      </c>
      <c r="S23" s="43">
        <f t="shared" si="20"/>
        <v>3.5</v>
      </c>
      <c r="T23" s="43">
        <f t="shared" si="21"/>
        <v>-5.25</v>
      </c>
      <c r="U23" s="51">
        <v>6</v>
      </c>
      <c r="V23" s="43"/>
      <c r="W23" s="43">
        <f t="shared" si="5"/>
        <v>-6</v>
      </c>
      <c r="X23" s="43">
        <f t="shared" si="27"/>
        <v>0</v>
      </c>
      <c r="Y23" s="43">
        <f t="shared" si="28"/>
        <v>-3</v>
      </c>
      <c r="Z23" s="43">
        <v>6</v>
      </c>
      <c r="AA23" s="43">
        <v>20</v>
      </c>
      <c r="AB23" s="43">
        <v>1120.5</v>
      </c>
      <c r="AC23" s="43">
        <f t="shared" si="7"/>
        <v>14</v>
      </c>
      <c r="AD23" s="43">
        <f t="shared" si="25"/>
        <v>78.435</v>
      </c>
      <c r="AE23" s="43"/>
      <c r="AF23" s="51">
        <v>2</v>
      </c>
      <c r="AG23" s="45"/>
      <c r="AH23" s="45"/>
      <c r="AI23" s="45">
        <f t="shared" si="8"/>
        <v>-2</v>
      </c>
      <c r="AJ23" s="43"/>
      <c r="AK23" s="43">
        <f>AJ23*0.07</f>
        <v>0</v>
      </c>
      <c r="AL23" s="51">
        <v>2</v>
      </c>
      <c r="AM23" s="43"/>
      <c r="AN23" s="43">
        <f t="shared" si="9"/>
        <v>-2</v>
      </c>
      <c r="AO23" s="51">
        <v>12</v>
      </c>
      <c r="AP23" s="45">
        <v>3</v>
      </c>
      <c r="AQ23" s="43">
        <v>523.8</v>
      </c>
      <c r="AR23" s="43">
        <f t="shared" si="10"/>
        <v>-9</v>
      </c>
      <c r="AS23" s="43">
        <f t="shared" si="11"/>
        <v>26.19</v>
      </c>
      <c r="AT23" s="51">
        <v>9</v>
      </c>
      <c r="AU23" s="51">
        <v>8</v>
      </c>
      <c r="AV23" s="51">
        <v>367.2</v>
      </c>
      <c r="AW23" s="51">
        <f t="shared" si="12"/>
        <v>-1</v>
      </c>
      <c r="AX23" s="51">
        <f t="shared" si="13"/>
        <v>18.36</v>
      </c>
      <c r="AY23" s="43">
        <f t="shared" si="14"/>
        <v>129.5</v>
      </c>
      <c r="AZ23" s="43">
        <f t="shared" si="15"/>
        <v>-22.3</v>
      </c>
    </row>
    <row r="24" s="41" customFormat="1" customHeight="1" spans="1:52">
      <c r="A24" s="43">
        <v>15335</v>
      </c>
      <c r="B24" s="43" t="s">
        <v>159</v>
      </c>
      <c r="C24" s="43" t="s">
        <v>157</v>
      </c>
      <c r="D24" s="43">
        <v>578</v>
      </c>
      <c r="E24" s="43" t="s">
        <v>127</v>
      </c>
      <c r="F24" s="43">
        <v>10</v>
      </c>
      <c r="G24" s="45">
        <v>0</v>
      </c>
      <c r="H24" s="43">
        <f t="shared" si="2"/>
        <v>-10</v>
      </c>
      <c r="I24" s="43">
        <f>G24*3</f>
        <v>0</v>
      </c>
      <c r="J24" s="43">
        <f t="shared" si="26"/>
        <v>-10</v>
      </c>
      <c r="K24" s="51">
        <v>2</v>
      </c>
      <c r="L24" s="43"/>
      <c r="M24" s="43">
        <f t="shared" si="3"/>
        <v>-2</v>
      </c>
      <c r="N24" s="43">
        <f t="shared" si="24"/>
        <v>0</v>
      </c>
      <c r="O24" s="51">
        <v>9</v>
      </c>
      <c r="P24" s="45">
        <v>0</v>
      </c>
      <c r="Q24" s="45">
        <v>0</v>
      </c>
      <c r="R24" s="43">
        <f t="shared" si="4"/>
        <v>-9</v>
      </c>
      <c r="S24" s="43">
        <f t="shared" si="20"/>
        <v>0</v>
      </c>
      <c r="T24" s="43">
        <f t="shared" si="21"/>
        <v>-4.5</v>
      </c>
      <c r="U24" s="51">
        <v>5</v>
      </c>
      <c r="V24" s="43"/>
      <c r="W24" s="43">
        <f t="shared" si="5"/>
        <v>-5</v>
      </c>
      <c r="X24" s="43">
        <f t="shared" si="27"/>
        <v>0</v>
      </c>
      <c r="Y24" s="43">
        <f t="shared" si="28"/>
        <v>-2.5</v>
      </c>
      <c r="Z24" s="43">
        <v>4</v>
      </c>
      <c r="AA24" s="43"/>
      <c r="AB24" s="43"/>
      <c r="AC24" s="43"/>
      <c r="AD24" s="43">
        <f>AB24*0.06</f>
        <v>0</v>
      </c>
      <c r="AE24" s="43"/>
      <c r="AF24" s="51">
        <v>2</v>
      </c>
      <c r="AG24" s="45"/>
      <c r="AH24" s="45"/>
      <c r="AI24" s="45">
        <f t="shared" si="8"/>
        <v>-2</v>
      </c>
      <c r="AJ24" s="43"/>
      <c r="AK24" s="43">
        <f>AJ24*0.07</f>
        <v>0</v>
      </c>
      <c r="AL24" s="51">
        <v>1</v>
      </c>
      <c r="AM24" s="43"/>
      <c r="AN24" s="43">
        <f t="shared" si="9"/>
        <v>-1</v>
      </c>
      <c r="AO24" s="51">
        <v>8</v>
      </c>
      <c r="AP24" s="45"/>
      <c r="AQ24" s="43"/>
      <c r="AR24" s="43">
        <f t="shared" si="10"/>
        <v>-8</v>
      </c>
      <c r="AS24" s="43">
        <f t="shared" si="11"/>
        <v>0</v>
      </c>
      <c r="AT24" s="51">
        <v>4</v>
      </c>
      <c r="AU24" s="51">
        <v>0</v>
      </c>
      <c r="AV24" s="51"/>
      <c r="AW24" s="51">
        <f t="shared" si="12"/>
        <v>-4</v>
      </c>
      <c r="AX24" s="51">
        <f t="shared" si="13"/>
        <v>0</v>
      </c>
      <c r="AY24" s="43">
        <f t="shared" si="14"/>
        <v>0</v>
      </c>
      <c r="AZ24" s="43">
        <f t="shared" si="15"/>
        <v>-17</v>
      </c>
    </row>
    <row r="25" s="41" customFormat="1" customHeight="1" spans="1:52">
      <c r="A25" s="43">
        <v>5347</v>
      </c>
      <c r="B25" s="43" t="s">
        <v>160</v>
      </c>
      <c r="C25" s="43" t="s">
        <v>161</v>
      </c>
      <c r="D25" s="43">
        <v>103639</v>
      </c>
      <c r="E25" s="43" t="s">
        <v>125</v>
      </c>
      <c r="F25" s="43">
        <v>18</v>
      </c>
      <c r="G25" s="45">
        <v>4</v>
      </c>
      <c r="H25" s="43">
        <f t="shared" si="2"/>
        <v>-14</v>
      </c>
      <c r="I25" s="43">
        <f>G25*3</f>
        <v>12</v>
      </c>
      <c r="J25" s="43">
        <f t="shared" si="26"/>
        <v>-14</v>
      </c>
      <c r="K25" s="51">
        <v>4</v>
      </c>
      <c r="L25" s="43">
        <v>5</v>
      </c>
      <c r="M25" s="43">
        <f t="shared" si="3"/>
        <v>1</v>
      </c>
      <c r="N25" s="43">
        <f>L25*3</f>
        <v>15</v>
      </c>
      <c r="O25" s="51">
        <v>13</v>
      </c>
      <c r="P25" s="45">
        <v>4</v>
      </c>
      <c r="Q25" s="45">
        <v>14</v>
      </c>
      <c r="R25" s="43">
        <f t="shared" si="4"/>
        <v>-2</v>
      </c>
      <c r="S25" s="43">
        <f t="shared" si="20"/>
        <v>11</v>
      </c>
      <c r="T25" s="43">
        <f t="shared" si="21"/>
        <v>-1</v>
      </c>
      <c r="U25" s="51">
        <v>4</v>
      </c>
      <c r="V25" s="43">
        <v>2</v>
      </c>
      <c r="W25" s="43">
        <f t="shared" si="5"/>
        <v>-2</v>
      </c>
      <c r="X25" s="43">
        <f t="shared" si="27"/>
        <v>7</v>
      </c>
      <c r="Y25" s="43">
        <f t="shared" si="28"/>
        <v>-1</v>
      </c>
      <c r="Z25" s="43">
        <v>5</v>
      </c>
      <c r="AA25" s="43">
        <v>12</v>
      </c>
      <c r="AB25" s="43">
        <v>684</v>
      </c>
      <c r="AC25" s="43">
        <f t="shared" si="7"/>
        <v>7</v>
      </c>
      <c r="AD25" s="43">
        <f>AB25*0.07</f>
        <v>47.88</v>
      </c>
      <c r="AE25" s="43"/>
      <c r="AF25" s="51">
        <v>2</v>
      </c>
      <c r="AG25" s="45">
        <v>0</v>
      </c>
      <c r="AH25" s="45">
        <v>8</v>
      </c>
      <c r="AI25" s="45">
        <f t="shared" si="8"/>
        <v>6</v>
      </c>
      <c r="AJ25" s="43">
        <v>1768</v>
      </c>
      <c r="AK25" s="43">
        <f>AJ25*0.08</f>
        <v>141.44</v>
      </c>
      <c r="AL25" s="51">
        <v>1</v>
      </c>
      <c r="AM25" s="43">
        <v>2</v>
      </c>
      <c r="AN25" s="43">
        <f t="shared" si="9"/>
        <v>1</v>
      </c>
      <c r="AO25" s="51">
        <v>6</v>
      </c>
      <c r="AP25" s="45">
        <v>8</v>
      </c>
      <c r="AQ25" s="43">
        <v>1080.6</v>
      </c>
      <c r="AR25" s="43">
        <f t="shared" si="10"/>
        <v>2</v>
      </c>
      <c r="AS25" s="43">
        <f t="shared" si="11"/>
        <v>54.03</v>
      </c>
      <c r="AT25" s="51">
        <v>4</v>
      </c>
      <c r="AU25" s="51">
        <v>7</v>
      </c>
      <c r="AV25" s="51">
        <v>378.4</v>
      </c>
      <c r="AW25" s="51">
        <f t="shared" si="12"/>
        <v>3</v>
      </c>
      <c r="AX25" s="51">
        <f t="shared" si="13"/>
        <v>18.92</v>
      </c>
      <c r="AY25" s="43">
        <f t="shared" si="14"/>
        <v>307.3</v>
      </c>
      <c r="AZ25" s="43">
        <f t="shared" si="15"/>
        <v>-16</v>
      </c>
    </row>
    <row r="26" s="41" customFormat="1" customHeight="1" spans="1:52">
      <c r="A26" s="43">
        <v>12164</v>
      </c>
      <c r="B26" s="43" t="s">
        <v>162</v>
      </c>
      <c r="C26" s="43" t="s">
        <v>161</v>
      </c>
      <c r="D26" s="43">
        <v>103639</v>
      </c>
      <c r="E26" s="43" t="s">
        <v>127</v>
      </c>
      <c r="F26" s="43">
        <v>20</v>
      </c>
      <c r="G26" s="45">
        <v>11</v>
      </c>
      <c r="H26" s="43">
        <f t="shared" si="2"/>
        <v>-9</v>
      </c>
      <c r="I26" s="43">
        <f>G26*3</f>
        <v>33</v>
      </c>
      <c r="J26" s="43">
        <f t="shared" si="26"/>
        <v>-9</v>
      </c>
      <c r="K26" s="51">
        <v>4</v>
      </c>
      <c r="L26" s="43">
        <v>1</v>
      </c>
      <c r="M26" s="43">
        <f t="shared" si="3"/>
        <v>-3</v>
      </c>
      <c r="N26" s="43">
        <f t="shared" ref="N26:N28" si="29">L26*2</f>
        <v>2</v>
      </c>
      <c r="O26" s="51">
        <v>15</v>
      </c>
      <c r="P26" s="45">
        <v>2</v>
      </c>
      <c r="Q26" s="45">
        <v>30</v>
      </c>
      <c r="R26" s="43">
        <f t="shared" si="4"/>
        <v>2</v>
      </c>
      <c r="S26" s="43">
        <f>P26*1.5+Q26*0.75</f>
        <v>25.5</v>
      </c>
      <c r="T26" s="51"/>
      <c r="U26" s="51">
        <v>5</v>
      </c>
      <c r="V26" s="43"/>
      <c r="W26" s="43">
        <f t="shared" si="5"/>
        <v>-5</v>
      </c>
      <c r="X26" s="43">
        <f t="shared" si="27"/>
        <v>0</v>
      </c>
      <c r="Y26" s="43">
        <f t="shared" si="28"/>
        <v>-2.5</v>
      </c>
      <c r="Z26" s="43">
        <v>6</v>
      </c>
      <c r="AA26" s="43">
        <v>8</v>
      </c>
      <c r="AB26" s="43">
        <v>448.5</v>
      </c>
      <c r="AC26" s="43">
        <f t="shared" si="7"/>
        <v>2</v>
      </c>
      <c r="AD26" s="43">
        <f>AB26*0.07</f>
        <v>31.395</v>
      </c>
      <c r="AE26" s="43"/>
      <c r="AF26" s="51">
        <v>3</v>
      </c>
      <c r="AG26" s="45"/>
      <c r="AH26" s="45"/>
      <c r="AI26" s="45">
        <f t="shared" si="8"/>
        <v>-3</v>
      </c>
      <c r="AJ26" s="43"/>
      <c r="AK26" s="43">
        <f>AJ26*0.07</f>
        <v>0</v>
      </c>
      <c r="AL26" s="51">
        <v>2</v>
      </c>
      <c r="AM26" s="43">
        <v>2</v>
      </c>
      <c r="AN26" s="43">
        <f t="shared" si="9"/>
        <v>0</v>
      </c>
      <c r="AO26" s="51">
        <v>6</v>
      </c>
      <c r="AP26" s="45">
        <v>3</v>
      </c>
      <c r="AQ26" s="43">
        <v>354</v>
      </c>
      <c r="AR26" s="43">
        <f t="shared" si="10"/>
        <v>-3</v>
      </c>
      <c r="AS26" s="43">
        <f t="shared" si="11"/>
        <v>17.7</v>
      </c>
      <c r="AT26" s="51">
        <v>5</v>
      </c>
      <c r="AU26" s="51">
        <v>7</v>
      </c>
      <c r="AV26" s="51">
        <v>450.52</v>
      </c>
      <c r="AW26" s="51">
        <f t="shared" si="12"/>
        <v>2</v>
      </c>
      <c r="AX26" s="51">
        <f t="shared" si="13"/>
        <v>22.526</v>
      </c>
      <c r="AY26" s="43">
        <f t="shared" si="14"/>
        <v>132.1</v>
      </c>
      <c r="AZ26" s="43">
        <f t="shared" si="15"/>
        <v>-11.5</v>
      </c>
    </row>
    <row r="27" s="41" customFormat="1" customHeight="1" spans="1:52">
      <c r="A27" s="43">
        <v>15305</v>
      </c>
      <c r="B27" s="43" t="s">
        <v>163</v>
      </c>
      <c r="C27" s="43" t="s">
        <v>161</v>
      </c>
      <c r="D27" s="43">
        <v>103639</v>
      </c>
      <c r="E27" s="43" t="s">
        <v>127</v>
      </c>
      <c r="F27" s="43">
        <v>12</v>
      </c>
      <c r="G27" s="45">
        <v>0</v>
      </c>
      <c r="H27" s="43">
        <f t="shared" si="2"/>
        <v>-12</v>
      </c>
      <c r="I27" s="43">
        <f>G27*3</f>
        <v>0</v>
      </c>
      <c r="J27" s="43">
        <f t="shared" si="26"/>
        <v>-12</v>
      </c>
      <c r="K27" s="51">
        <v>2</v>
      </c>
      <c r="L27" s="43"/>
      <c r="M27" s="43">
        <f t="shared" si="3"/>
        <v>-2</v>
      </c>
      <c r="N27" s="43">
        <f t="shared" si="29"/>
        <v>0</v>
      </c>
      <c r="O27" s="51">
        <v>9</v>
      </c>
      <c r="P27" s="45">
        <v>0</v>
      </c>
      <c r="Q27" s="45">
        <v>11</v>
      </c>
      <c r="R27" s="43">
        <f t="shared" si="4"/>
        <v>-3.5</v>
      </c>
      <c r="S27" s="43">
        <f t="shared" ref="S27:S30" si="30">P27*1+Q27*0.5</f>
        <v>5.5</v>
      </c>
      <c r="T27" s="43">
        <f>R27*0.5</f>
        <v>-1.75</v>
      </c>
      <c r="U27" s="51">
        <v>3</v>
      </c>
      <c r="V27" s="43"/>
      <c r="W27" s="43">
        <f t="shared" si="5"/>
        <v>-3</v>
      </c>
      <c r="X27" s="43">
        <f t="shared" si="27"/>
        <v>0</v>
      </c>
      <c r="Y27" s="43">
        <f t="shared" si="28"/>
        <v>-1.5</v>
      </c>
      <c r="Z27" s="43">
        <v>3</v>
      </c>
      <c r="AA27" s="43">
        <v>4</v>
      </c>
      <c r="AB27" s="43">
        <v>241.5</v>
      </c>
      <c r="AC27" s="43">
        <f t="shared" si="7"/>
        <v>1</v>
      </c>
      <c r="AD27" s="43">
        <f>AB27*0.07</f>
        <v>16.905</v>
      </c>
      <c r="AE27" s="43"/>
      <c r="AF27" s="51">
        <v>1</v>
      </c>
      <c r="AG27" s="45"/>
      <c r="AH27" s="45"/>
      <c r="AI27" s="45">
        <f t="shared" si="8"/>
        <v>-1</v>
      </c>
      <c r="AJ27" s="43"/>
      <c r="AK27" s="43">
        <f>AJ27*0.07</f>
        <v>0</v>
      </c>
      <c r="AL27" s="51">
        <v>1</v>
      </c>
      <c r="AM27" s="43"/>
      <c r="AN27" s="43">
        <f t="shared" si="9"/>
        <v>-1</v>
      </c>
      <c r="AO27" s="51">
        <v>4</v>
      </c>
      <c r="AP27" s="45">
        <v>3</v>
      </c>
      <c r="AQ27" s="43">
        <v>489.6</v>
      </c>
      <c r="AR27" s="43">
        <f t="shared" si="10"/>
        <v>-1</v>
      </c>
      <c r="AS27" s="43">
        <f t="shared" si="11"/>
        <v>24.48</v>
      </c>
      <c r="AT27" s="51">
        <v>3</v>
      </c>
      <c r="AU27" s="51">
        <v>4</v>
      </c>
      <c r="AV27" s="51">
        <v>187.2</v>
      </c>
      <c r="AW27" s="51">
        <f t="shared" si="12"/>
        <v>1</v>
      </c>
      <c r="AX27" s="51">
        <f t="shared" si="13"/>
        <v>9.36</v>
      </c>
      <c r="AY27" s="43">
        <f t="shared" si="14"/>
        <v>56.2</v>
      </c>
      <c r="AZ27" s="43">
        <f t="shared" si="15"/>
        <v>-15.3</v>
      </c>
    </row>
    <row r="28" s="41" customFormat="1" customHeight="1" spans="1:52">
      <c r="A28" s="43">
        <v>13061</v>
      </c>
      <c r="B28" s="43" t="s">
        <v>164</v>
      </c>
      <c r="C28" s="43" t="s">
        <v>165</v>
      </c>
      <c r="D28" s="43">
        <v>114844</v>
      </c>
      <c r="E28" s="43" t="s">
        <v>166</v>
      </c>
      <c r="F28" s="43">
        <v>25</v>
      </c>
      <c r="G28" s="45">
        <v>1</v>
      </c>
      <c r="H28" s="43">
        <f t="shared" si="2"/>
        <v>-24</v>
      </c>
      <c r="I28" s="43">
        <f>G28*3</f>
        <v>3</v>
      </c>
      <c r="J28" s="43">
        <f t="shared" si="26"/>
        <v>-24</v>
      </c>
      <c r="K28" s="51">
        <v>5</v>
      </c>
      <c r="L28" s="43">
        <v>1</v>
      </c>
      <c r="M28" s="43">
        <f t="shared" si="3"/>
        <v>-4</v>
      </c>
      <c r="N28" s="43">
        <f t="shared" si="29"/>
        <v>2</v>
      </c>
      <c r="O28" s="51">
        <v>16</v>
      </c>
      <c r="P28" s="45">
        <v>1</v>
      </c>
      <c r="Q28" s="45">
        <v>2</v>
      </c>
      <c r="R28" s="43">
        <f t="shared" si="4"/>
        <v>-14</v>
      </c>
      <c r="S28" s="43">
        <f t="shared" si="30"/>
        <v>2</v>
      </c>
      <c r="T28" s="43">
        <f>R28*0.5</f>
        <v>-7</v>
      </c>
      <c r="U28" s="51">
        <v>9</v>
      </c>
      <c r="V28" s="43">
        <v>13</v>
      </c>
      <c r="W28" s="43">
        <f t="shared" si="5"/>
        <v>4</v>
      </c>
      <c r="X28" s="43">
        <f>V28*4</f>
        <v>52</v>
      </c>
      <c r="Y28" s="43"/>
      <c r="Z28" s="43">
        <v>8</v>
      </c>
      <c r="AA28" s="43">
        <v>18</v>
      </c>
      <c r="AB28" s="43">
        <v>1073.52</v>
      </c>
      <c r="AC28" s="43">
        <f t="shared" si="7"/>
        <v>10</v>
      </c>
      <c r="AD28" s="43">
        <f>AB28*0.07</f>
        <v>75.1464</v>
      </c>
      <c r="AE28" s="43"/>
      <c r="AF28" s="51">
        <v>4</v>
      </c>
      <c r="AG28" s="45"/>
      <c r="AH28" s="45"/>
      <c r="AI28" s="45">
        <f t="shared" si="8"/>
        <v>-4</v>
      </c>
      <c r="AJ28" s="43"/>
      <c r="AK28" s="43">
        <f>AJ28*0.07</f>
        <v>0</v>
      </c>
      <c r="AL28" s="51">
        <v>2</v>
      </c>
      <c r="AM28" s="43"/>
      <c r="AN28" s="43">
        <f t="shared" si="9"/>
        <v>-2</v>
      </c>
      <c r="AO28" s="51">
        <v>11</v>
      </c>
      <c r="AP28" s="45">
        <v>5</v>
      </c>
      <c r="AQ28" s="43">
        <v>861.4</v>
      </c>
      <c r="AR28" s="43">
        <f t="shared" si="10"/>
        <v>-6</v>
      </c>
      <c r="AS28" s="43">
        <f t="shared" si="11"/>
        <v>43.07</v>
      </c>
      <c r="AT28" s="51">
        <v>8</v>
      </c>
      <c r="AU28" s="51">
        <v>3</v>
      </c>
      <c r="AV28" s="51">
        <v>215.83</v>
      </c>
      <c r="AW28" s="51">
        <f t="shared" si="12"/>
        <v>-5</v>
      </c>
      <c r="AX28" s="51">
        <f t="shared" si="13"/>
        <v>10.7915</v>
      </c>
      <c r="AY28" s="43">
        <f t="shared" si="14"/>
        <v>188</v>
      </c>
      <c r="AZ28" s="43">
        <f t="shared" si="15"/>
        <v>-31</v>
      </c>
    </row>
    <row r="29" s="41" customFormat="1" customHeight="1" spans="1:52">
      <c r="A29" s="43">
        <v>13327</v>
      </c>
      <c r="B29" s="43" t="s">
        <v>167</v>
      </c>
      <c r="C29" s="43" t="s">
        <v>165</v>
      </c>
      <c r="D29" s="43">
        <v>114844</v>
      </c>
      <c r="E29" s="43" t="s">
        <v>125</v>
      </c>
      <c r="F29" s="43">
        <v>25</v>
      </c>
      <c r="G29" s="45">
        <v>0</v>
      </c>
      <c r="H29" s="43">
        <f t="shared" si="2"/>
        <v>-25</v>
      </c>
      <c r="I29" s="43">
        <f>G29*3</f>
        <v>0</v>
      </c>
      <c r="J29" s="43">
        <f t="shared" si="26"/>
        <v>-25</v>
      </c>
      <c r="K29" s="51">
        <v>5</v>
      </c>
      <c r="L29" s="43">
        <v>5</v>
      </c>
      <c r="M29" s="43">
        <f t="shared" si="3"/>
        <v>0</v>
      </c>
      <c r="N29" s="43">
        <f>L29*3</f>
        <v>15</v>
      </c>
      <c r="O29" s="51">
        <v>15</v>
      </c>
      <c r="P29" s="45">
        <v>5</v>
      </c>
      <c r="Q29" s="45">
        <v>3</v>
      </c>
      <c r="R29" s="43">
        <f t="shared" si="4"/>
        <v>-8.5</v>
      </c>
      <c r="S29" s="43">
        <f t="shared" si="30"/>
        <v>6.5</v>
      </c>
      <c r="T29" s="43">
        <f>R29*0.5</f>
        <v>-4.25</v>
      </c>
      <c r="U29" s="51">
        <v>8</v>
      </c>
      <c r="V29" s="43"/>
      <c r="W29" s="43">
        <f t="shared" si="5"/>
        <v>-8</v>
      </c>
      <c r="X29" s="43">
        <f t="shared" ref="X29:X37" si="31">V29*3.5</f>
        <v>0</v>
      </c>
      <c r="Y29" s="43">
        <f>W29*0.5</f>
        <v>-4</v>
      </c>
      <c r="Z29" s="43">
        <v>8</v>
      </c>
      <c r="AA29" s="43">
        <v>5</v>
      </c>
      <c r="AB29" s="43">
        <v>277.02</v>
      </c>
      <c r="AC29" s="43">
        <f t="shared" si="7"/>
        <v>-3</v>
      </c>
      <c r="AD29" s="43">
        <f>AB29*0.06</f>
        <v>16.6212</v>
      </c>
      <c r="AE29" s="43">
        <f>AC29*0.5</f>
        <v>-1.5</v>
      </c>
      <c r="AF29" s="51">
        <v>4</v>
      </c>
      <c r="AG29" s="45">
        <v>0</v>
      </c>
      <c r="AH29" s="45">
        <v>4</v>
      </c>
      <c r="AI29" s="45">
        <f t="shared" si="8"/>
        <v>0</v>
      </c>
      <c r="AJ29" s="43">
        <v>882</v>
      </c>
      <c r="AK29" s="43">
        <f>AJ29*0.08</f>
        <v>70.56</v>
      </c>
      <c r="AL29" s="51">
        <v>2</v>
      </c>
      <c r="AM29" s="43">
        <v>2</v>
      </c>
      <c r="AN29" s="43">
        <f t="shared" si="9"/>
        <v>0</v>
      </c>
      <c r="AO29" s="51">
        <v>11</v>
      </c>
      <c r="AP29" s="45">
        <v>4</v>
      </c>
      <c r="AQ29" s="43">
        <v>771</v>
      </c>
      <c r="AR29" s="43">
        <f t="shared" si="10"/>
        <v>-7</v>
      </c>
      <c r="AS29" s="43">
        <f t="shared" si="11"/>
        <v>38.55</v>
      </c>
      <c r="AT29" s="51">
        <v>7</v>
      </c>
      <c r="AU29" s="51">
        <v>1</v>
      </c>
      <c r="AV29" s="51">
        <v>48</v>
      </c>
      <c r="AW29" s="51">
        <f t="shared" si="12"/>
        <v>-6</v>
      </c>
      <c r="AX29" s="51">
        <f t="shared" si="13"/>
        <v>2.4</v>
      </c>
      <c r="AY29" s="43">
        <f t="shared" si="14"/>
        <v>149.6</v>
      </c>
      <c r="AZ29" s="43">
        <f t="shared" si="15"/>
        <v>-34.8</v>
      </c>
    </row>
    <row r="30" s="41" customFormat="1" customHeight="1" spans="1:52">
      <c r="A30" s="43">
        <v>6544</v>
      </c>
      <c r="B30" s="43" t="s">
        <v>168</v>
      </c>
      <c r="C30" s="43" t="s">
        <v>169</v>
      </c>
      <c r="D30" s="43">
        <v>119262</v>
      </c>
      <c r="E30" s="43" t="s">
        <v>132</v>
      </c>
      <c r="F30" s="43">
        <v>15</v>
      </c>
      <c r="G30" s="45">
        <v>21</v>
      </c>
      <c r="H30" s="43">
        <f t="shared" si="2"/>
        <v>6</v>
      </c>
      <c r="I30" s="43">
        <f>F30*5</f>
        <v>75</v>
      </c>
      <c r="J30" s="43"/>
      <c r="K30" s="51">
        <v>3</v>
      </c>
      <c r="L30" s="43">
        <v>1</v>
      </c>
      <c r="M30" s="43">
        <f t="shared" si="3"/>
        <v>-2</v>
      </c>
      <c r="N30" s="43">
        <f t="shared" ref="N30:N35" si="32">L30*2</f>
        <v>2</v>
      </c>
      <c r="O30" s="51">
        <v>15</v>
      </c>
      <c r="P30" s="45">
        <v>0</v>
      </c>
      <c r="Q30" s="45">
        <v>17</v>
      </c>
      <c r="R30" s="43">
        <f t="shared" si="4"/>
        <v>-6.5</v>
      </c>
      <c r="S30" s="43">
        <f t="shared" si="30"/>
        <v>8.5</v>
      </c>
      <c r="T30" s="43">
        <f>R30*0.5</f>
        <v>-3.25</v>
      </c>
      <c r="U30" s="51">
        <v>7</v>
      </c>
      <c r="V30" s="43">
        <v>12</v>
      </c>
      <c r="W30" s="43">
        <f t="shared" si="5"/>
        <v>5</v>
      </c>
      <c r="X30" s="43">
        <f>V30*4</f>
        <v>48</v>
      </c>
      <c r="Y30" s="43"/>
      <c r="Z30" s="43">
        <v>8</v>
      </c>
      <c r="AA30" s="43">
        <v>26</v>
      </c>
      <c r="AB30" s="43">
        <v>1547.5</v>
      </c>
      <c r="AC30" s="43">
        <f t="shared" si="7"/>
        <v>18</v>
      </c>
      <c r="AD30" s="43">
        <f>AB30*0.07</f>
        <v>108.325</v>
      </c>
      <c r="AE30" s="43"/>
      <c r="AF30" s="51">
        <v>3</v>
      </c>
      <c r="AG30" s="45"/>
      <c r="AH30" s="45"/>
      <c r="AI30" s="45">
        <f t="shared" si="8"/>
        <v>-3</v>
      </c>
      <c r="AJ30" s="43"/>
      <c r="AK30" s="43">
        <f>AJ30*0.07</f>
        <v>0</v>
      </c>
      <c r="AL30" s="51">
        <v>3</v>
      </c>
      <c r="AM30" s="43"/>
      <c r="AN30" s="43">
        <f t="shared" si="9"/>
        <v>-3</v>
      </c>
      <c r="AO30" s="51">
        <v>5</v>
      </c>
      <c r="AP30" s="45"/>
      <c r="AQ30" s="43"/>
      <c r="AR30" s="43">
        <f t="shared" si="10"/>
        <v>-5</v>
      </c>
      <c r="AS30" s="43">
        <f t="shared" si="11"/>
        <v>0</v>
      </c>
      <c r="AT30" s="51">
        <v>5</v>
      </c>
      <c r="AU30" s="51">
        <v>0</v>
      </c>
      <c r="AV30" s="51"/>
      <c r="AW30" s="51">
        <f t="shared" si="12"/>
        <v>-5</v>
      </c>
      <c r="AX30" s="51">
        <f t="shared" si="13"/>
        <v>0</v>
      </c>
      <c r="AY30" s="43">
        <f t="shared" si="14"/>
        <v>241.8</v>
      </c>
      <c r="AZ30" s="43">
        <f t="shared" si="15"/>
        <v>-3.3</v>
      </c>
    </row>
    <row r="31" s="41" customFormat="1" customHeight="1" spans="1:52">
      <c r="A31" s="43">
        <v>1001972</v>
      </c>
      <c r="B31" s="43" t="s">
        <v>170</v>
      </c>
      <c r="C31" s="43" t="s">
        <v>169</v>
      </c>
      <c r="D31" s="43">
        <v>119262</v>
      </c>
      <c r="E31" s="43" t="s">
        <v>132</v>
      </c>
      <c r="F31" s="43">
        <v>5</v>
      </c>
      <c r="G31" s="45">
        <v>6</v>
      </c>
      <c r="H31" s="43">
        <f t="shared" si="2"/>
        <v>1</v>
      </c>
      <c r="I31" s="43">
        <f>F31*5</f>
        <v>25</v>
      </c>
      <c r="J31" s="43"/>
      <c r="K31" s="51">
        <v>2</v>
      </c>
      <c r="L31" s="43"/>
      <c r="M31" s="43">
        <f t="shared" si="3"/>
        <v>-2</v>
      </c>
      <c r="N31" s="43">
        <f t="shared" si="32"/>
        <v>0</v>
      </c>
      <c r="O31" s="51">
        <v>10</v>
      </c>
      <c r="P31" s="45">
        <v>1</v>
      </c>
      <c r="Q31" s="45">
        <v>18</v>
      </c>
      <c r="R31" s="43">
        <f t="shared" si="4"/>
        <v>0</v>
      </c>
      <c r="S31" s="43">
        <f>P31*1.5+Q31*0.75</f>
        <v>15</v>
      </c>
      <c r="T31" s="43"/>
      <c r="U31" s="51">
        <v>4</v>
      </c>
      <c r="V31" s="43">
        <v>1</v>
      </c>
      <c r="W31" s="43">
        <f t="shared" si="5"/>
        <v>-3</v>
      </c>
      <c r="X31" s="43">
        <f t="shared" si="31"/>
        <v>3.5</v>
      </c>
      <c r="Y31" s="43">
        <f t="shared" ref="Y31:Y37" si="33">W31*0.5</f>
        <v>-1.5</v>
      </c>
      <c r="Z31" s="43">
        <v>4</v>
      </c>
      <c r="AA31" s="43">
        <v>8</v>
      </c>
      <c r="AB31" s="43">
        <v>477</v>
      </c>
      <c r="AC31" s="43">
        <f t="shared" si="7"/>
        <v>4</v>
      </c>
      <c r="AD31" s="43">
        <f>AB31*0.07</f>
        <v>33.39</v>
      </c>
      <c r="AE31" s="43"/>
      <c r="AF31" s="51">
        <v>1</v>
      </c>
      <c r="AG31" s="45"/>
      <c r="AH31" s="45"/>
      <c r="AI31" s="45">
        <f t="shared" si="8"/>
        <v>-1</v>
      </c>
      <c r="AJ31" s="43"/>
      <c r="AK31" s="43">
        <f>AJ31*0.07</f>
        <v>0</v>
      </c>
      <c r="AL31" s="51">
        <v>1</v>
      </c>
      <c r="AM31" s="43"/>
      <c r="AN31" s="43">
        <f t="shared" si="9"/>
        <v>-1</v>
      </c>
      <c r="AO31" s="51">
        <v>4</v>
      </c>
      <c r="AP31" s="45"/>
      <c r="AQ31" s="43"/>
      <c r="AR31" s="43">
        <f t="shared" si="10"/>
        <v>-4</v>
      </c>
      <c r="AS31" s="43">
        <f t="shared" si="11"/>
        <v>0</v>
      </c>
      <c r="AT31" s="51">
        <v>3</v>
      </c>
      <c r="AU31" s="51">
        <v>1</v>
      </c>
      <c r="AV31" s="51">
        <v>138</v>
      </c>
      <c r="AW31" s="51">
        <f t="shared" si="12"/>
        <v>-2</v>
      </c>
      <c r="AX31" s="51">
        <f t="shared" si="13"/>
        <v>6.9</v>
      </c>
      <c r="AY31" s="43">
        <f t="shared" si="14"/>
        <v>83.8</v>
      </c>
      <c r="AZ31" s="43">
        <f t="shared" si="15"/>
        <v>-1.5</v>
      </c>
    </row>
    <row r="32" s="41" customFormat="1" customHeight="1" spans="1:52">
      <c r="A32" s="43">
        <v>14171</v>
      </c>
      <c r="B32" s="43" t="s">
        <v>171</v>
      </c>
      <c r="C32" s="43" t="s">
        <v>172</v>
      </c>
      <c r="D32" s="43">
        <v>118758</v>
      </c>
      <c r="E32" s="43" t="s">
        <v>138</v>
      </c>
      <c r="F32" s="43">
        <v>10</v>
      </c>
      <c r="G32" s="45">
        <v>0</v>
      </c>
      <c r="H32" s="43">
        <f t="shared" si="2"/>
        <v>-10</v>
      </c>
      <c r="I32" s="43">
        <f>G32*3</f>
        <v>0</v>
      </c>
      <c r="J32" s="43">
        <f t="shared" ref="J32:J46" si="34">H32*1</f>
        <v>-10</v>
      </c>
      <c r="K32" s="51">
        <v>2</v>
      </c>
      <c r="L32" s="43">
        <v>5</v>
      </c>
      <c r="M32" s="43">
        <f t="shared" si="3"/>
        <v>3</v>
      </c>
      <c r="N32" s="43">
        <f>L32*3</f>
        <v>15</v>
      </c>
      <c r="O32" s="51">
        <v>12</v>
      </c>
      <c r="P32" s="45">
        <v>3</v>
      </c>
      <c r="Q32" s="45">
        <v>0</v>
      </c>
      <c r="R32" s="43">
        <f t="shared" si="4"/>
        <v>-9</v>
      </c>
      <c r="S32" s="43">
        <f t="shared" ref="S32:S43" si="35">P32*1+Q32*0.5</f>
        <v>3</v>
      </c>
      <c r="T32" s="43">
        <f t="shared" ref="T32:T43" si="36">R32*0.5</f>
        <v>-4.5</v>
      </c>
      <c r="U32" s="51">
        <v>5</v>
      </c>
      <c r="V32" s="43">
        <v>4</v>
      </c>
      <c r="W32" s="43">
        <f t="shared" si="5"/>
        <v>-1</v>
      </c>
      <c r="X32" s="43">
        <f t="shared" si="31"/>
        <v>14</v>
      </c>
      <c r="Y32" s="43">
        <f t="shared" si="33"/>
        <v>-0.5</v>
      </c>
      <c r="Z32" s="43">
        <v>6</v>
      </c>
      <c r="AA32" s="43">
        <v>2</v>
      </c>
      <c r="AB32" s="43">
        <v>128</v>
      </c>
      <c r="AC32" s="43">
        <f t="shared" si="7"/>
        <v>-4</v>
      </c>
      <c r="AD32" s="43">
        <f>AB32*0.06</f>
        <v>7.68</v>
      </c>
      <c r="AE32" s="43">
        <f>AC32*0.5</f>
        <v>-2</v>
      </c>
      <c r="AF32" s="51">
        <v>2</v>
      </c>
      <c r="AG32" s="45"/>
      <c r="AH32" s="45"/>
      <c r="AI32" s="45">
        <f t="shared" si="8"/>
        <v>-2</v>
      </c>
      <c r="AJ32" s="43"/>
      <c r="AK32" s="43">
        <f>AJ32*0.07</f>
        <v>0</v>
      </c>
      <c r="AL32" s="51">
        <v>1</v>
      </c>
      <c r="AM32" s="43"/>
      <c r="AN32" s="43">
        <f t="shared" si="9"/>
        <v>-1</v>
      </c>
      <c r="AO32" s="51">
        <v>4</v>
      </c>
      <c r="AP32" s="45"/>
      <c r="AQ32" s="43"/>
      <c r="AR32" s="43">
        <f t="shared" si="10"/>
        <v>-4</v>
      </c>
      <c r="AS32" s="43">
        <f t="shared" si="11"/>
        <v>0</v>
      </c>
      <c r="AT32" s="51">
        <v>4</v>
      </c>
      <c r="AU32" s="51">
        <v>4</v>
      </c>
      <c r="AV32" s="51">
        <v>183.66</v>
      </c>
      <c r="AW32" s="51">
        <f t="shared" si="12"/>
        <v>0</v>
      </c>
      <c r="AX32" s="51">
        <f t="shared" si="13"/>
        <v>9.183</v>
      </c>
      <c r="AY32" s="43">
        <f t="shared" si="14"/>
        <v>48.9</v>
      </c>
      <c r="AZ32" s="43">
        <f t="shared" si="15"/>
        <v>-17</v>
      </c>
    </row>
    <row r="33" s="41" customFormat="1" customHeight="1" spans="1:52">
      <c r="A33" s="43">
        <v>14388</v>
      </c>
      <c r="B33" s="43" t="s">
        <v>173</v>
      </c>
      <c r="C33" s="43" t="s">
        <v>172</v>
      </c>
      <c r="D33" s="43">
        <v>118758</v>
      </c>
      <c r="E33" s="43" t="s">
        <v>125</v>
      </c>
      <c r="F33" s="43">
        <v>10</v>
      </c>
      <c r="G33" s="45">
        <v>1</v>
      </c>
      <c r="H33" s="43">
        <f t="shared" si="2"/>
        <v>-9</v>
      </c>
      <c r="I33" s="43">
        <f>G33*3</f>
        <v>3</v>
      </c>
      <c r="J33" s="43">
        <f t="shared" si="34"/>
        <v>-9</v>
      </c>
      <c r="K33" s="51">
        <v>3</v>
      </c>
      <c r="L33" s="43">
        <v>5</v>
      </c>
      <c r="M33" s="43">
        <f t="shared" si="3"/>
        <v>2</v>
      </c>
      <c r="N33" s="43">
        <f>L33*3</f>
        <v>15</v>
      </c>
      <c r="O33" s="51">
        <v>13</v>
      </c>
      <c r="P33" s="45">
        <v>3</v>
      </c>
      <c r="Q33" s="45">
        <v>0</v>
      </c>
      <c r="R33" s="43">
        <f t="shared" si="4"/>
        <v>-10</v>
      </c>
      <c r="S33" s="43">
        <f t="shared" si="35"/>
        <v>3</v>
      </c>
      <c r="T33" s="43">
        <f t="shared" si="36"/>
        <v>-5</v>
      </c>
      <c r="U33" s="51">
        <v>6</v>
      </c>
      <c r="V33" s="43">
        <v>1</v>
      </c>
      <c r="W33" s="43">
        <f t="shared" si="5"/>
        <v>-5</v>
      </c>
      <c r="X33" s="43">
        <f t="shared" si="31"/>
        <v>3.5</v>
      </c>
      <c r="Y33" s="43">
        <f t="shared" si="33"/>
        <v>-2.5</v>
      </c>
      <c r="Z33" s="43">
        <v>6</v>
      </c>
      <c r="AA33" s="43">
        <v>13</v>
      </c>
      <c r="AB33" s="43">
        <v>748.5</v>
      </c>
      <c r="AC33" s="43">
        <f t="shared" si="7"/>
        <v>7</v>
      </c>
      <c r="AD33" s="43">
        <f>AB33*0.07</f>
        <v>52.395</v>
      </c>
      <c r="AE33" s="43"/>
      <c r="AF33" s="51">
        <v>2</v>
      </c>
      <c r="AG33" s="45"/>
      <c r="AH33" s="45"/>
      <c r="AI33" s="45">
        <f t="shared" si="8"/>
        <v>-2</v>
      </c>
      <c r="AJ33" s="43"/>
      <c r="AK33" s="43">
        <f>AJ33*0.07</f>
        <v>0</v>
      </c>
      <c r="AL33" s="51">
        <v>2</v>
      </c>
      <c r="AM33" s="43"/>
      <c r="AN33" s="43">
        <f t="shared" si="9"/>
        <v>-2</v>
      </c>
      <c r="AO33" s="51">
        <v>5</v>
      </c>
      <c r="AP33" s="45">
        <v>2</v>
      </c>
      <c r="AQ33" s="43">
        <v>342.8</v>
      </c>
      <c r="AR33" s="43">
        <f t="shared" si="10"/>
        <v>-3</v>
      </c>
      <c r="AS33" s="43">
        <f t="shared" si="11"/>
        <v>17.14</v>
      </c>
      <c r="AT33" s="51">
        <v>4</v>
      </c>
      <c r="AU33" s="51">
        <v>4</v>
      </c>
      <c r="AV33" s="51">
        <v>267.61</v>
      </c>
      <c r="AW33" s="51">
        <f t="shared" si="12"/>
        <v>0</v>
      </c>
      <c r="AX33" s="51">
        <f t="shared" si="13"/>
        <v>13.3805</v>
      </c>
      <c r="AY33" s="43">
        <f t="shared" si="14"/>
        <v>107.4</v>
      </c>
      <c r="AZ33" s="43">
        <f t="shared" si="15"/>
        <v>-16.5</v>
      </c>
    </row>
    <row r="34" s="41" customFormat="1" customHeight="1" spans="1:52">
      <c r="A34" s="43">
        <v>4311</v>
      </c>
      <c r="B34" s="43" t="s">
        <v>174</v>
      </c>
      <c r="C34" s="43" t="s">
        <v>175</v>
      </c>
      <c r="D34" s="43">
        <v>707</v>
      </c>
      <c r="E34" s="43" t="s">
        <v>176</v>
      </c>
      <c r="F34" s="43">
        <v>8</v>
      </c>
      <c r="G34" s="45">
        <v>6</v>
      </c>
      <c r="H34" s="43">
        <f t="shared" si="2"/>
        <v>-2</v>
      </c>
      <c r="I34" s="43">
        <f t="shared" ref="I32:I46" si="37">G34*3</f>
        <v>18</v>
      </c>
      <c r="J34" s="43">
        <f t="shared" si="34"/>
        <v>-2</v>
      </c>
      <c r="K34" s="51">
        <v>2</v>
      </c>
      <c r="L34" s="43">
        <v>2</v>
      </c>
      <c r="M34" s="43">
        <f t="shared" si="3"/>
        <v>0</v>
      </c>
      <c r="N34" s="43">
        <f>L34*3</f>
        <v>6</v>
      </c>
      <c r="O34" s="51">
        <v>11</v>
      </c>
      <c r="P34" s="45">
        <v>0</v>
      </c>
      <c r="Q34" s="45">
        <v>5</v>
      </c>
      <c r="R34" s="43">
        <f t="shared" si="4"/>
        <v>-8.5</v>
      </c>
      <c r="S34" s="43">
        <f t="shared" si="35"/>
        <v>2.5</v>
      </c>
      <c r="T34" s="43">
        <f t="shared" si="36"/>
        <v>-4.25</v>
      </c>
      <c r="U34" s="51">
        <v>4</v>
      </c>
      <c r="V34" s="43">
        <v>3</v>
      </c>
      <c r="W34" s="43">
        <f t="shared" si="5"/>
        <v>-1</v>
      </c>
      <c r="X34" s="43">
        <f t="shared" si="31"/>
        <v>10.5</v>
      </c>
      <c r="Y34" s="43">
        <f t="shared" si="33"/>
        <v>-0.5</v>
      </c>
      <c r="Z34" s="43">
        <v>4</v>
      </c>
      <c r="AA34" s="43">
        <v>16</v>
      </c>
      <c r="AB34" s="43">
        <v>913.5</v>
      </c>
      <c r="AC34" s="43">
        <f t="shared" si="7"/>
        <v>12</v>
      </c>
      <c r="AD34" s="43">
        <f>AB34*0.07</f>
        <v>63.945</v>
      </c>
      <c r="AE34" s="43"/>
      <c r="AF34" s="51">
        <v>2</v>
      </c>
      <c r="AG34" s="45">
        <v>0</v>
      </c>
      <c r="AH34" s="45">
        <v>2</v>
      </c>
      <c r="AI34" s="45">
        <f t="shared" si="8"/>
        <v>0</v>
      </c>
      <c r="AJ34" s="43">
        <v>490</v>
      </c>
      <c r="AK34" s="43">
        <f>AJ34*0.08</f>
        <v>39.2</v>
      </c>
      <c r="AL34" s="51">
        <v>2</v>
      </c>
      <c r="AM34" s="43"/>
      <c r="AN34" s="43">
        <f t="shared" si="9"/>
        <v>-2</v>
      </c>
      <c r="AO34" s="51">
        <v>5</v>
      </c>
      <c r="AP34" s="45">
        <v>5</v>
      </c>
      <c r="AQ34" s="43">
        <v>1055.6</v>
      </c>
      <c r="AR34" s="43">
        <f t="shared" si="10"/>
        <v>0</v>
      </c>
      <c r="AS34" s="43">
        <f t="shared" si="11"/>
        <v>52.78</v>
      </c>
      <c r="AT34" s="51">
        <v>5</v>
      </c>
      <c r="AU34" s="51">
        <v>4</v>
      </c>
      <c r="AV34" s="51">
        <v>179.8</v>
      </c>
      <c r="AW34" s="51">
        <f t="shared" si="12"/>
        <v>-1</v>
      </c>
      <c r="AX34" s="51">
        <f t="shared" si="13"/>
        <v>8.99</v>
      </c>
      <c r="AY34" s="43">
        <f t="shared" si="14"/>
        <v>201.9</v>
      </c>
      <c r="AZ34" s="43">
        <f t="shared" si="15"/>
        <v>-6.8</v>
      </c>
    </row>
    <row r="35" s="41" customFormat="1" customHeight="1" spans="1:52">
      <c r="A35" s="43">
        <v>12468</v>
      </c>
      <c r="B35" s="43" t="s">
        <v>177</v>
      </c>
      <c r="C35" s="43" t="s">
        <v>175</v>
      </c>
      <c r="D35" s="43">
        <v>707</v>
      </c>
      <c r="E35" s="43" t="s">
        <v>176</v>
      </c>
      <c r="F35" s="43">
        <v>8</v>
      </c>
      <c r="G35" s="45">
        <v>1</v>
      </c>
      <c r="H35" s="43">
        <f t="shared" si="2"/>
        <v>-7</v>
      </c>
      <c r="I35" s="43">
        <f t="shared" si="37"/>
        <v>3</v>
      </c>
      <c r="J35" s="43">
        <f t="shared" si="34"/>
        <v>-7</v>
      </c>
      <c r="K35" s="51">
        <v>2</v>
      </c>
      <c r="L35" s="43"/>
      <c r="M35" s="43">
        <f t="shared" si="3"/>
        <v>-2</v>
      </c>
      <c r="N35" s="43">
        <f t="shared" si="32"/>
        <v>0</v>
      </c>
      <c r="O35" s="51">
        <v>11</v>
      </c>
      <c r="P35" s="45">
        <v>3</v>
      </c>
      <c r="Q35" s="45">
        <v>15</v>
      </c>
      <c r="R35" s="43">
        <f t="shared" si="4"/>
        <v>-0.5</v>
      </c>
      <c r="S35" s="43">
        <f t="shared" si="35"/>
        <v>10.5</v>
      </c>
      <c r="T35" s="43">
        <f t="shared" si="36"/>
        <v>-0.25</v>
      </c>
      <c r="U35" s="51">
        <v>4</v>
      </c>
      <c r="V35" s="43"/>
      <c r="W35" s="43">
        <f t="shared" si="5"/>
        <v>-4</v>
      </c>
      <c r="X35" s="43">
        <f t="shared" si="31"/>
        <v>0</v>
      </c>
      <c r="Y35" s="43">
        <f t="shared" si="33"/>
        <v>-2</v>
      </c>
      <c r="Z35" s="43">
        <v>4</v>
      </c>
      <c r="AA35" s="43">
        <v>7</v>
      </c>
      <c r="AB35" s="43">
        <v>435.5</v>
      </c>
      <c r="AC35" s="43">
        <f t="shared" si="7"/>
        <v>3</v>
      </c>
      <c r="AD35" s="43">
        <f>AB35*0.07</f>
        <v>30.485</v>
      </c>
      <c r="AE35" s="43"/>
      <c r="AF35" s="51">
        <v>2</v>
      </c>
      <c r="AG35" s="45"/>
      <c r="AH35" s="45"/>
      <c r="AI35" s="45">
        <f t="shared" si="8"/>
        <v>-2</v>
      </c>
      <c r="AJ35" s="43"/>
      <c r="AK35" s="43">
        <f t="shared" ref="AK35:AK43" si="38">AJ35*0.07</f>
        <v>0</v>
      </c>
      <c r="AL35" s="51">
        <v>2</v>
      </c>
      <c r="AM35" s="43"/>
      <c r="AN35" s="43">
        <f t="shared" si="9"/>
        <v>-2</v>
      </c>
      <c r="AO35" s="51">
        <v>5</v>
      </c>
      <c r="AP35" s="45">
        <v>1</v>
      </c>
      <c r="AQ35" s="43">
        <v>182.4</v>
      </c>
      <c r="AR35" s="43">
        <f t="shared" si="10"/>
        <v>-4</v>
      </c>
      <c r="AS35" s="43">
        <f t="shared" si="11"/>
        <v>9.12</v>
      </c>
      <c r="AT35" s="51">
        <v>5</v>
      </c>
      <c r="AU35" s="51">
        <v>5</v>
      </c>
      <c r="AV35" s="51">
        <v>232.8</v>
      </c>
      <c r="AW35" s="51">
        <f t="shared" si="12"/>
        <v>0</v>
      </c>
      <c r="AX35" s="51">
        <f t="shared" si="13"/>
        <v>11.64</v>
      </c>
      <c r="AY35" s="43">
        <f t="shared" si="14"/>
        <v>64.7</v>
      </c>
      <c r="AZ35" s="43">
        <f t="shared" si="15"/>
        <v>-9.3</v>
      </c>
    </row>
    <row r="36" s="41" customFormat="1" customHeight="1" spans="1:52">
      <c r="A36" s="43">
        <v>14454</v>
      </c>
      <c r="B36" s="43" t="s">
        <v>178</v>
      </c>
      <c r="C36" s="43" t="s">
        <v>175</v>
      </c>
      <c r="D36" s="43">
        <v>707</v>
      </c>
      <c r="E36" s="43" t="s">
        <v>176</v>
      </c>
      <c r="F36" s="43">
        <v>8</v>
      </c>
      <c r="G36" s="45">
        <v>0</v>
      </c>
      <c r="H36" s="43">
        <f t="shared" si="2"/>
        <v>-8</v>
      </c>
      <c r="I36" s="43">
        <f t="shared" si="37"/>
        <v>0</v>
      </c>
      <c r="J36" s="43">
        <f t="shared" si="34"/>
        <v>-8</v>
      </c>
      <c r="K36" s="51">
        <v>2</v>
      </c>
      <c r="L36" s="43">
        <v>2</v>
      </c>
      <c r="M36" s="43">
        <f t="shared" si="3"/>
        <v>0</v>
      </c>
      <c r="N36" s="43">
        <f>L36*3</f>
        <v>6</v>
      </c>
      <c r="O36" s="51">
        <v>9</v>
      </c>
      <c r="P36" s="45">
        <v>0</v>
      </c>
      <c r="Q36" s="45">
        <v>2</v>
      </c>
      <c r="R36" s="43">
        <f t="shared" si="4"/>
        <v>-8</v>
      </c>
      <c r="S36" s="43">
        <f t="shared" si="35"/>
        <v>1</v>
      </c>
      <c r="T36" s="43">
        <f t="shared" si="36"/>
        <v>-4</v>
      </c>
      <c r="U36" s="51">
        <v>3</v>
      </c>
      <c r="V36" s="43"/>
      <c r="W36" s="43">
        <f t="shared" si="5"/>
        <v>-3</v>
      </c>
      <c r="X36" s="43">
        <f t="shared" si="31"/>
        <v>0</v>
      </c>
      <c r="Y36" s="43">
        <f t="shared" si="33"/>
        <v>-1.5</v>
      </c>
      <c r="Z36" s="43">
        <v>4</v>
      </c>
      <c r="AA36" s="43">
        <v>2</v>
      </c>
      <c r="AB36" s="43">
        <v>132</v>
      </c>
      <c r="AC36" s="43">
        <f t="shared" si="7"/>
        <v>-2</v>
      </c>
      <c r="AD36" s="43">
        <f>AB36*0.06</f>
        <v>7.92</v>
      </c>
      <c r="AE36" s="43">
        <f>AC36*0.5</f>
        <v>-1</v>
      </c>
      <c r="AF36" s="51">
        <v>1</v>
      </c>
      <c r="AG36" s="45"/>
      <c r="AH36" s="45"/>
      <c r="AI36" s="45">
        <f t="shared" si="8"/>
        <v>-1</v>
      </c>
      <c r="AJ36" s="43"/>
      <c r="AK36" s="43">
        <f t="shared" si="38"/>
        <v>0</v>
      </c>
      <c r="AL36" s="51">
        <v>0</v>
      </c>
      <c r="AM36" s="43"/>
      <c r="AN36" s="43">
        <f t="shared" si="9"/>
        <v>0</v>
      </c>
      <c r="AO36" s="51">
        <v>4</v>
      </c>
      <c r="AP36" s="45"/>
      <c r="AQ36" s="43"/>
      <c r="AR36" s="43">
        <f t="shared" si="10"/>
        <v>-4</v>
      </c>
      <c r="AS36" s="43">
        <f t="shared" si="11"/>
        <v>0</v>
      </c>
      <c r="AT36" s="51">
        <v>5</v>
      </c>
      <c r="AU36" s="51">
        <v>1</v>
      </c>
      <c r="AV36" s="51">
        <v>45.6</v>
      </c>
      <c r="AW36" s="51">
        <f t="shared" si="12"/>
        <v>-4</v>
      </c>
      <c r="AX36" s="51">
        <f t="shared" si="13"/>
        <v>2.28</v>
      </c>
      <c r="AY36" s="43">
        <f t="shared" si="14"/>
        <v>17.2</v>
      </c>
      <c r="AZ36" s="43">
        <f t="shared" si="15"/>
        <v>-14.5</v>
      </c>
    </row>
    <row r="37" s="41" customFormat="1" customHeight="1" spans="1:52">
      <c r="A37" s="43">
        <v>1001696</v>
      </c>
      <c r="B37" s="43" t="s">
        <v>179</v>
      </c>
      <c r="C37" s="43" t="s">
        <v>175</v>
      </c>
      <c r="D37" s="43">
        <v>707</v>
      </c>
      <c r="E37" s="43" t="s">
        <v>176</v>
      </c>
      <c r="F37" s="43">
        <v>8</v>
      </c>
      <c r="G37" s="45">
        <v>0</v>
      </c>
      <c r="H37" s="43">
        <f t="shared" si="2"/>
        <v>-8</v>
      </c>
      <c r="I37" s="43">
        <f t="shared" si="37"/>
        <v>0</v>
      </c>
      <c r="J37" s="43">
        <f t="shared" si="34"/>
        <v>-8</v>
      </c>
      <c r="K37" s="51">
        <v>2</v>
      </c>
      <c r="L37" s="43"/>
      <c r="M37" s="43">
        <f t="shared" si="3"/>
        <v>-2</v>
      </c>
      <c r="N37" s="43">
        <f t="shared" ref="N37:N41" si="39">L37*2</f>
        <v>0</v>
      </c>
      <c r="O37" s="51">
        <v>9</v>
      </c>
      <c r="P37" s="45"/>
      <c r="Q37" s="45"/>
      <c r="R37" s="43">
        <f t="shared" si="4"/>
        <v>-9</v>
      </c>
      <c r="S37" s="43">
        <f t="shared" si="35"/>
        <v>0</v>
      </c>
      <c r="T37" s="43">
        <f t="shared" si="36"/>
        <v>-4.5</v>
      </c>
      <c r="U37" s="51">
        <v>3</v>
      </c>
      <c r="V37" s="43"/>
      <c r="W37" s="43">
        <f t="shared" si="5"/>
        <v>-3</v>
      </c>
      <c r="X37" s="43">
        <f t="shared" si="31"/>
        <v>0</v>
      </c>
      <c r="Y37" s="43">
        <f t="shared" si="33"/>
        <v>-1.5</v>
      </c>
      <c r="Z37" s="43">
        <v>4</v>
      </c>
      <c r="AA37" s="43"/>
      <c r="AB37" s="43"/>
      <c r="AC37" s="43"/>
      <c r="AD37" s="43">
        <f>AB37*0.06</f>
        <v>0</v>
      </c>
      <c r="AE37" s="43"/>
      <c r="AF37" s="51">
        <v>1</v>
      </c>
      <c r="AG37" s="45"/>
      <c r="AH37" s="45"/>
      <c r="AI37" s="45">
        <f t="shared" si="8"/>
        <v>-1</v>
      </c>
      <c r="AJ37" s="43"/>
      <c r="AK37" s="43">
        <f t="shared" si="38"/>
        <v>0</v>
      </c>
      <c r="AL37" s="51">
        <v>0</v>
      </c>
      <c r="AM37" s="43"/>
      <c r="AN37" s="43">
        <f t="shared" si="9"/>
        <v>0</v>
      </c>
      <c r="AO37" s="51">
        <v>4</v>
      </c>
      <c r="AP37" s="45"/>
      <c r="AQ37" s="43"/>
      <c r="AR37" s="43">
        <f t="shared" si="10"/>
        <v>-4</v>
      </c>
      <c r="AS37" s="43">
        <f t="shared" si="11"/>
        <v>0</v>
      </c>
      <c r="AT37" s="51">
        <v>5</v>
      </c>
      <c r="AU37" s="51">
        <v>2</v>
      </c>
      <c r="AV37" s="51">
        <v>186</v>
      </c>
      <c r="AW37" s="51">
        <f t="shared" si="12"/>
        <v>-3</v>
      </c>
      <c r="AX37" s="51">
        <f t="shared" si="13"/>
        <v>9.3</v>
      </c>
      <c r="AY37" s="43">
        <f t="shared" si="14"/>
        <v>9.3</v>
      </c>
      <c r="AZ37" s="43">
        <f t="shared" si="15"/>
        <v>-14</v>
      </c>
    </row>
    <row r="38" s="41" customFormat="1" customHeight="1" spans="1:52">
      <c r="A38" s="43">
        <v>15329</v>
      </c>
      <c r="B38" s="43" t="s">
        <v>180</v>
      </c>
      <c r="C38" s="43" t="s">
        <v>175</v>
      </c>
      <c r="D38" s="43">
        <v>707</v>
      </c>
      <c r="E38" s="43" t="s">
        <v>181</v>
      </c>
      <c r="F38" s="43">
        <v>8</v>
      </c>
      <c r="G38" s="45">
        <v>0</v>
      </c>
      <c r="H38" s="43">
        <f t="shared" si="2"/>
        <v>-8</v>
      </c>
      <c r="I38" s="43">
        <f t="shared" si="37"/>
        <v>0</v>
      </c>
      <c r="J38" s="43">
        <f t="shared" si="34"/>
        <v>-8</v>
      </c>
      <c r="K38" s="51">
        <v>2</v>
      </c>
      <c r="L38" s="43"/>
      <c r="M38" s="43">
        <f t="shared" si="3"/>
        <v>-2</v>
      </c>
      <c r="N38" s="43">
        <f t="shared" si="39"/>
        <v>0</v>
      </c>
      <c r="O38" s="51">
        <v>9</v>
      </c>
      <c r="P38" s="45">
        <v>0</v>
      </c>
      <c r="Q38" s="45">
        <v>6</v>
      </c>
      <c r="R38" s="43">
        <f t="shared" si="4"/>
        <v>-6</v>
      </c>
      <c r="S38" s="43">
        <f t="shared" si="35"/>
        <v>3</v>
      </c>
      <c r="T38" s="43">
        <f t="shared" si="36"/>
        <v>-3</v>
      </c>
      <c r="U38" s="51">
        <v>3</v>
      </c>
      <c r="V38" s="43">
        <v>4</v>
      </c>
      <c r="W38" s="43">
        <f t="shared" si="5"/>
        <v>1</v>
      </c>
      <c r="X38" s="43">
        <f>V38*4</f>
        <v>16</v>
      </c>
      <c r="Y38" s="51"/>
      <c r="Z38" s="43">
        <v>4</v>
      </c>
      <c r="AA38" s="43">
        <v>2</v>
      </c>
      <c r="AB38" s="43">
        <v>132</v>
      </c>
      <c r="AC38" s="43">
        <f t="shared" si="7"/>
        <v>-2</v>
      </c>
      <c r="AD38" s="43">
        <f>AB38*0.06</f>
        <v>7.92</v>
      </c>
      <c r="AE38" s="43">
        <f>AC38*0.5</f>
        <v>-1</v>
      </c>
      <c r="AF38" s="51">
        <v>2</v>
      </c>
      <c r="AG38" s="45"/>
      <c r="AH38" s="45"/>
      <c r="AI38" s="45">
        <f t="shared" si="8"/>
        <v>-2</v>
      </c>
      <c r="AJ38" s="43"/>
      <c r="AK38" s="43">
        <f t="shared" si="38"/>
        <v>0</v>
      </c>
      <c r="AL38" s="51">
        <v>1</v>
      </c>
      <c r="AM38" s="43"/>
      <c r="AN38" s="43">
        <f t="shared" si="9"/>
        <v>-1</v>
      </c>
      <c r="AO38" s="51">
        <v>4</v>
      </c>
      <c r="AP38" s="45"/>
      <c r="AQ38" s="43"/>
      <c r="AR38" s="43">
        <f t="shared" si="10"/>
        <v>-4</v>
      </c>
      <c r="AS38" s="43">
        <f t="shared" si="11"/>
        <v>0</v>
      </c>
      <c r="AT38" s="51">
        <v>5</v>
      </c>
      <c r="AU38" s="51">
        <v>4</v>
      </c>
      <c r="AV38" s="51">
        <v>182.4</v>
      </c>
      <c r="AW38" s="51">
        <f t="shared" si="12"/>
        <v>-1</v>
      </c>
      <c r="AX38" s="51">
        <f t="shared" si="13"/>
        <v>9.12</v>
      </c>
      <c r="AY38" s="43">
        <f t="shared" si="14"/>
        <v>36</v>
      </c>
      <c r="AZ38" s="43">
        <f t="shared" si="15"/>
        <v>-12</v>
      </c>
    </row>
    <row r="39" s="41" customFormat="1" customHeight="1" spans="1:52">
      <c r="A39" s="43">
        <v>998087</v>
      </c>
      <c r="B39" s="43" t="s">
        <v>182</v>
      </c>
      <c r="C39" s="43" t="s">
        <v>183</v>
      </c>
      <c r="D39" s="43">
        <v>743</v>
      </c>
      <c r="E39" s="43" t="s">
        <v>125</v>
      </c>
      <c r="F39" s="43">
        <v>6</v>
      </c>
      <c r="G39" s="45">
        <v>1</v>
      </c>
      <c r="H39" s="43">
        <f t="shared" si="2"/>
        <v>-5</v>
      </c>
      <c r="I39" s="43">
        <f t="shared" si="37"/>
        <v>3</v>
      </c>
      <c r="J39" s="43">
        <f t="shared" si="34"/>
        <v>-5</v>
      </c>
      <c r="K39" s="51">
        <v>1</v>
      </c>
      <c r="L39" s="43"/>
      <c r="M39" s="43">
        <f t="shared" si="3"/>
        <v>-1</v>
      </c>
      <c r="N39" s="43">
        <f t="shared" si="39"/>
        <v>0</v>
      </c>
      <c r="O39" s="51">
        <v>7</v>
      </c>
      <c r="P39" s="45">
        <v>0</v>
      </c>
      <c r="Q39" s="45">
        <v>2</v>
      </c>
      <c r="R39" s="43">
        <f t="shared" si="4"/>
        <v>-6</v>
      </c>
      <c r="S39" s="43">
        <f t="shared" si="35"/>
        <v>1</v>
      </c>
      <c r="T39" s="43">
        <f t="shared" si="36"/>
        <v>-3</v>
      </c>
      <c r="U39" s="51">
        <v>2</v>
      </c>
      <c r="V39" s="43"/>
      <c r="W39" s="43">
        <f t="shared" si="5"/>
        <v>-2</v>
      </c>
      <c r="X39" s="43">
        <f t="shared" ref="X39:X43" si="40">V39*3.5</f>
        <v>0</v>
      </c>
      <c r="Y39" s="43">
        <f>W39*0.5</f>
        <v>-1</v>
      </c>
      <c r="Z39" s="43">
        <v>2</v>
      </c>
      <c r="AA39" s="43">
        <v>2</v>
      </c>
      <c r="AB39" s="43">
        <v>132</v>
      </c>
      <c r="AC39" s="43">
        <f t="shared" si="7"/>
        <v>0</v>
      </c>
      <c r="AD39" s="43">
        <f>AB39*0.07</f>
        <v>9.24</v>
      </c>
      <c r="AE39" s="43"/>
      <c r="AF39" s="51">
        <v>1</v>
      </c>
      <c r="AG39" s="45"/>
      <c r="AH39" s="45"/>
      <c r="AI39" s="45">
        <f t="shared" si="8"/>
        <v>-1</v>
      </c>
      <c r="AJ39" s="43"/>
      <c r="AK39" s="43">
        <f t="shared" si="38"/>
        <v>0</v>
      </c>
      <c r="AL39" s="51">
        <v>0</v>
      </c>
      <c r="AM39" s="43"/>
      <c r="AN39" s="43">
        <f t="shared" si="9"/>
        <v>0</v>
      </c>
      <c r="AO39" s="51">
        <v>3</v>
      </c>
      <c r="AP39" s="45">
        <v>3</v>
      </c>
      <c r="AQ39" s="43">
        <v>496</v>
      </c>
      <c r="AR39" s="43">
        <f t="shared" si="10"/>
        <v>0</v>
      </c>
      <c r="AS39" s="43">
        <f t="shared" si="11"/>
        <v>24.8</v>
      </c>
      <c r="AT39" s="51">
        <v>2</v>
      </c>
      <c r="AU39" s="51">
        <v>0</v>
      </c>
      <c r="AV39" s="51"/>
      <c r="AW39" s="51">
        <f t="shared" si="12"/>
        <v>-2</v>
      </c>
      <c r="AX39" s="51">
        <f t="shared" si="13"/>
        <v>0</v>
      </c>
      <c r="AY39" s="43">
        <f t="shared" si="14"/>
        <v>38</v>
      </c>
      <c r="AZ39" s="43">
        <f t="shared" si="15"/>
        <v>-9</v>
      </c>
    </row>
    <row r="40" s="41" customFormat="1" customHeight="1" spans="1:52">
      <c r="A40" s="43">
        <v>13209</v>
      </c>
      <c r="B40" s="43" t="s">
        <v>184</v>
      </c>
      <c r="C40" s="43" t="s">
        <v>183</v>
      </c>
      <c r="D40" s="43">
        <v>743</v>
      </c>
      <c r="E40" s="43" t="s">
        <v>127</v>
      </c>
      <c r="F40" s="43">
        <v>6</v>
      </c>
      <c r="G40" s="45">
        <v>0</v>
      </c>
      <c r="H40" s="43">
        <f t="shared" si="2"/>
        <v>-6</v>
      </c>
      <c r="I40" s="43">
        <f t="shared" si="37"/>
        <v>0</v>
      </c>
      <c r="J40" s="43">
        <f t="shared" si="34"/>
        <v>-6</v>
      </c>
      <c r="K40" s="51">
        <v>1</v>
      </c>
      <c r="L40" s="43"/>
      <c r="M40" s="43">
        <f t="shared" si="3"/>
        <v>-1</v>
      </c>
      <c r="N40" s="43">
        <f t="shared" si="39"/>
        <v>0</v>
      </c>
      <c r="O40" s="51">
        <v>8</v>
      </c>
      <c r="P40" s="45">
        <v>1</v>
      </c>
      <c r="Q40" s="45">
        <v>4</v>
      </c>
      <c r="R40" s="43">
        <f t="shared" si="4"/>
        <v>-5</v>
      </c>
      <c r="S40" s="43">
        <f t="shared" si="35"/>
        <v>3</v>
      </c>
      <c r="T40" s="43">
        <f t="shared" si="36"/>
        <v>-2.5</v>
      </c>
      <c r="U40" s="51">
        <v>3</v>
      </c>
      <c r="V40" s="43"/>
      <c r="W40" s="43">
        <f t="shared" si="5"/>
        <v>-3</v>
      </c>
      <c r="X40" s="43">
        <f t="shared" si="40"/>
        <v>0</v>
      </c>
      <c r="Y40" s="43">
        <f>W40*0.5</f>
        <v>-1.5</v>
      </c>
      <c r="Z40" s="43">
        <v>4</v>
      </c>
      <c r="AA40" s="43">
        <v>7</v>
      </c>
      <c r="AB40" s="43">
        <v>450</v>
      </c>
      <c r="AC40" s="43">
        <f t="shared" si="7"/>
        <v>3</v>
      </c>
      <c r="AD40" s="43">
        <f>AB40*0.07</f>
        <v>31.5</v>
      </c>
      <c r="AE40" s="43"/>
      <c r="AF40" s="51">
        <v>1</v>
      </c>
      <c r="AG40" s="45"/>
      <c r="AH40" s="45"/>
      <c r="AI40" s="45">
        <f t="shared" si="8"/>
        <v>-1</v>
      </c>
      <c r="AJ40" s="43"/>
      <c r="AK40" s="43">
        <f t="shared" si="38"/>
        <v>0</v>
      </c>
      <c r="AL40" s="51">
        <v>2</v>
      </c>
      <c r="AM40" s="43"/>
      <c r="AN40" s="43">
        <f t="shared" si="9"/>
        <v>-2</v>
      </c>
      <c r="AO40" s="51">
        <v>4</v>
      </c>
      <c r="AP40" s="45">
        <v>1</v>
      </c>
      <c r="AQ40" s="43">
        <v>138</v>
      </c>
      <c r="AR40" s="43">
        <f t="shared" si="10"/>
        <v>-3</v>
      </c>
      <c r="AS40" s="43">
        <f t="shared" si="11"/>
        <v>6.9</v>
      </c>
      <c r="AT40" s="51">
        <v>3</v>
      </c>
      <c r="AU40" s="51">
        <v>0</v>
      </c>
      <c r="AV40" s="51"/>
      <c r="AW40" s="51">
        <f t="shared" si="12"/>
        <v>-3</v>
      </c>
      <c r="AX40" s="51">
        <f t="shared" si="13"/>
        <v>0</v>
      </c>
      <c r="AY40" s="43">
        <f t="shared" si="14"/>
        <v>41.4</v>
      </c>
      <c r="AZ40" s="43">
        <f t="shared" si="15"/>
        <v>-10</v>
      </c>
    </row>
    <row r="41" s="41" customFormat="1" customHeight="1" spans="1:52">
      <c r="A41" s="43">
        <v>1001695</v>
      </c>
      <c r="B41" s="43" t="s">
        <v>185</v>
      </c>
      <c r="C41" s="43" t="s">
        <v>183</v>
      </c>
      <c r="D41" s="43">
        <v>743</v>
      </c>
      <c r="E41" s="43" t="s">
        <v>127</v>
      </c>
      <c r="F41" s="43">
        <v>6</v>
      </c>
      <c r="G41" s="45">
        <v>0</v>
      </c>
      <c r="H41" s="43">
        <f t="shared" si="2"/>
        <v>-6</v>
      </c>
      <c r="I41" s="43">
        <f t="shared" si="37"/>
        <v>0</v>
      </c>
      <c r="J41" s="43">
        <f t="shared" si="34"/>
        <v>-6</v>
      </c>
      <c r="K41" s="51">
        <v>1</v>
      </c>
      <c r="L41" s="43"/>
      <c r="M41" s="43">
        <f t="shared" si="3"/>
        <v>-1</v>
      </c>
      <c r="N41" s="43">
        <f t="shared" si="39"/>
        <v>0</v>
      </c>
      <c r="O41" s="51">
        <v>7</v>
      </c>
      <c r="P41" s="45"/>
      <c r="Q41" s="45"/>
      <c r="R41" s="43">
        <f t="shared" si="4"/>
        <v>-7</v>
      </c>
      <c r="S41" s="43">
        <f t="shared" si="35"/>
        <v>0</v>
      </c>
      <c r="T41" s="43">
        <f t="shared" si="36"/>
        <v>-3.5</v>
      </c>
      <c r="U41" s="51">
        <v>2</v>
      </c>
      <c r="V41" s="43">
        <v>1</v>
      </c>
      <c r="W41" s="43">
        <f t="shared" si="5"/>
        <v>-1</v>
      </c>
      <c r="X41" s="43">
        <f t="shared" si="40"/>
        <v>3.5</v>
      </c>
      <c r="Y41" s="43">
        <f>W41*0.5</f>
        <v>-0.5</v>
      </c>
      <c r="Z41" s="43">
        <v>2</v>
      </c>
      <c r="AA41" s="43"/>
      <c r="AB41" s="43"/>
      <c r="AC41" s="43"/>
      <c r="AD41" s="43">
        <f>AB41*0.06</f>
        <v>0</v>
      </c>
      <c r="AE41" s="43"/>
      <c r="AF41" s="51">
        <v>1</v>
      </c>
      <c r="AG41" s="45"/>
      <c r="AH41" s="45"/>
      <c r="AI41" s="45">
        <f t="shared" si="8"/>
        <v>-1</v>
      </c>
      <c r="AJ41" s="43"/>
      <c r="AK41" s="43">
        <f t="shared" si="38"/>
        <v>0</v>
      </c>
      <c r="AL41" s="51">
        <v>0</v>
      </c>
      <c r="AM41" s="43"/>
      <c r="AN41" s="43">
        <f t="shared" si="9"/>
        <v>0</v>
      </c>
      <c r="AO41" s="51">
        <v>3</v>
      </c>
      <c r="AP41" s="45">
        <v>2</v>
      </c>
      <c r="AQ41" s="43">
        <v>326.4</v>
      </c>
      <c r="AR41" s="43">
        <f t="shared" si="10"/>
        <v>-1</v>
      </c>
      <c r="AS41" s="43">
        <f t="shared" si="11"/>
        <v>16.32</v>
      </c>
      <c r="AT41" s="51">
        <v>2</v>
      </c>
      <c r="AU41" s="51">
        <v>0</v>
      </c>
      <c r="AV41" s="51"/>
      <c r="AW41" s="51">
        <f t="shared" si="12"/>
        <v>-2</v>
      </c>
      <c r="AX41" s="51">
        <f t="shared" si="13"/>
        <v>0</v>
      </c>
      <c r="AY41" s="43">
        <f t="shared" si="14"/>
        <v>19.8</v>
      </c>
      <c r="AZ41" s="43">
        <f t="shared" si="15"/>
        <v>-10</v>
      </c>
    </row>
    <row r="42" s="41" customFormat="1" customHeight="1" spans="1:52">
      <c r="A42" s="43">
        <v>1002790</v>
      </c>
      <c r="B42" s="43" t="s">
        <v>186</v>
      </c>
      <c r="C42" s="43" t="s">
        <v>183</v>
      </c>
      <c r="D42" s="43">
        <v>743</v>
      </c>
      <c r="E42" s="43" t="s">
        <v>127</v>
      </c>
      <c r="F42" s="43">
        <v>6</v>
      </c>
      <c r="G42" s="45">
        <v>0</v>
      </c>
      <c r="H42" s="43">
        <f t="shared" si="2"/>
        <v>-6</v>
      </c>
      <c r="I42" s="43">
        <f t="shared" si="37"/>
        <v>0</v>
      </c>
      <c r="J42" s="43">
        <f t="shared" si="34"/>
        <v>-6</v>
      </c>
      <c r="K42" s="51">
        <v>1</v>
      </c>
      <c r="L42" s="43">
        <v>5</v>
      </c>
      <c r="M42" s="43">
        <f t="shared" si="3"/>
        <v>4</v>
      </c>
      <c r="N42" s="43">
        <f>L42*3</f>
        <v>15</v>
      </c>
      <c r="O42" s="51">
        <v>8</v>
      </c>
      <c r="P42" s="45">
        <v>0</v>
      </c>
      <c r="Q42" s="45">
        <v>6</v>
      </c>
      <c r="R42" s="43">
        <f t="shared" si="4"/>
        <v>-5</v>
      </c>
      <c r="S42" s="43">
        <f t="shared" si="35"/>
        <v>3</v>
      </c>
      <c r="T42" s="43">
        <f t="shared" si="36"/>
        <v>-2.5</v>
      </c>
      <c r="U42" s="51">
        <v>3</v>
      </c>
      <c r="V42" s="43"/>
      <c r="W42" s="43">
        <f t="shared" si="5"/>
        <v>-3</v>
      </c>
      <c r="X42" s="43">
        <f t="shared" si="40"/>
        <v>0</v>
      </c>
      <c r="Y42" s="43">
        <f>W42*0.5</f>
        <v>-1.5</v>
      </c>
      <c r="Z42" s="43">
        <v>4</v>
      </c>
      <c r="AA42" s="43">
        <v>1</v>
      </c>
      <c r="AB42" s="43">
        <v>69</v>
      </c>
      <c r="AC42" s="43">
        <f t="shared" si="7"/>
        <v>-3</v>
      </c>
      <c r="AD42" s="43">
        <f>AB42*0.06</f>
        <v>4.14</v>
      </c>
      <c r="AE42" s="43">
        <f>AC42*0.5</f>
        <v>-1.5</v>
      </c>
      <c r="AF42" s="51">
        <v>2</v>
      </c>
      <c r="AG42" s="45"/>
      <c r="AH42" s="45"/>
      <c r="AI42" s="45">
        <f t="shared" si="8"/>
        <v>-2</v>
      </c>
      <c r="AJ42" s="43"/>
      <c r="AK42" s="43">
        <f t="shared" si="38"/>
        <v>0</v>
      </c>
      <c r="AL42" s="51">
        <v>2</v>
      </c>
      <c r="AM42" s="43"/>
      <c r="AN42" s="43">
        <f t="shared" si="9"/>
        <v>-2</v>
      </c>
      <c r="AO42" s="51">
        <v>3</v>
      </c>
      <c r="AP42" s="45">
        <v>6</v>
      </c>
      <c r="AQ42" s="43">
        <v>769.6</v>
      </c>
      <c r="AR42" s="43">
        <f t="shared" si="10"/>
        <v>3</v>
      </c>
      <c r="AS42" s="43">
        <f t="shared" si="11"/>
        <v>38.48</v>
      </c>
      <c r="AT42" s="51">
        <v>3</v>
      </c>
      <c r="AU42" s="51">
        <v>6</v>
      </c>
      <c r="AV42" s="51">
        <v>264.12</v>
      </c>
      <c r="AW42" s="51">
        <f t="shared" si="12"/>
        <v>3</v>
      </c>
      <c r="AX42" s="51">
        <f t="shared" si="13"/>
        <v>13.206</v>
      </c>
      <c r="AY42" s="43">
        <f t="shared" si="14"/>
        <v>73.8</v>
      </c>
      <c r="AZ42" s="43">
        <f t="shared" si="15"/>
        <v>-11.5</v>
      </c>
    </row>
    <row r="43" s="41" customFormat="1" customHeight="1" spans="1:52">
      <c r="A43" s="43">
        <v>1003610</v>
      </c>
      <c r="B43" s="43" t="s">
        <v>180</v>
      </c>
      <c r="C43" s="43" t="s">
        <v>183</v>
      </c>
      <c r="D43" s="43">
        <v>743</v>
      </c>
      <c r="E43" s="43" t="s">
        <v>127</v>
      </c>
      <c r="F43" s="43">
        <v>6</v>
      </c>
      <c r="G43" s="45">
        <v>0</v>
      </c>
      <c r="H43" s="43">
        <f t="shared" si="2"/>
        <v>-6</v>
      </c>
      <c r="I43" s="43">
        <f t="shared" si="37"/>
        <v>0</v>
      </c>
      <c r="J43" s="43">
        <f t="shared" si="34"/>
        <v>-6</v>
      </c>
      <c r="K43" s="51">
        <v>1</v>
      </c>
      <c r="L43" s="43"/>
      <c r="M43" s="43">
        <f t="shared" si="3"/>
        <v>-1</v>
      </c>
      <c r="N43" s="43">
        <f t="shared" ref="N43:N50" si="41">L43*2</f>
        <v>0</v>
      </c>
      <c r="O43" s="51">
        <v>7</v>
      </c>
      <c r="P43" s="45">
        <v>0</v>
      </c>
      <c r="Q43" s="45">
        <v>1</v>
      </c>
      <c r="R43" s="43">
        <f t="shared" si="4"/>
        <v>-6.5</v>
      </c>
      <c r="S43" s="43">
        <f t="shared" si="35"/>
        <v>0.5</v>
      </c>
      <c r="T43" s="43">
        <f t="shared" si="36"/>
        <v>-3.25</v>
      </c>
      <c r="U43" s="51">
        <v>2</v>
      </c>
      <c r="V43" s="43"/>
      <c r="W43" s="43">
        <f t="shared" si="5"/>
        <v>-2</v>
      </c>
      <c r="X43" s="43">
        <f t="shared" si="40"/>
        <v>0</v>
      </c>
      <c r="Y43" s="43">
        <f>W43*0.5</f>
        <v>-1</v>
      </c>
      <c r="Z43" s="43">
        <v>2</v>
      </c>
      <c r="AA43" s="43">
        <v>1</v>
      </c>
      <c r="AB43" s="43">
        <v>69</v>
      </c>
      <c r="AC43" s="43">
        <f t="shared" si="7"/>
        <v>-1</v>
      </c>
      <c r="AD43" s="43">
        <f>AB43*0.06</f>
        <v>4.14</v>
      </c>
      <c r="AE43" s="43">
        <f>AC43*0.5</f>
        <v>-0.5</v>
      </c>
      <c r="AF43" s="51">
        <v>1</v>
      </c>
      <c r="AG43" s="45"/>
      <c r="AH43" s="45"/>
      <c r="AI43" s="45">
        <f t="shared" si="8"/>
        <v>-1</v>
      </c>
      <c r="AJ43" s="43"/>
      <c r="AK43" s="43">
        <f t="shared" si="38"/>
        <v>0</v>
      </c>
      <c r="AL43" s="51">
        <v>0</v>
      </c>
      <c r="AM43" s="43"/>
      <c r="AN43" s="43">
        <f t="shared" si="9"/>
        <v>0</v>
      </c>
      <c r="AO43" s="51">
        <v>3</v>
      </c>
      <c r="AP43" s="45"/>
      <c r="AQ43" s="43"/>
      <c r="AR43" s="43">
        <f t="shared" si="10"/>
        <v>-3</v>
      </c>
      <c r="AS43" s="43">
        <f t="shared" si="11"/>
        <v>0</v>
      </c>
      <c r="AT43" s="51">
        <v>2</v>
      </c>
      <c r="AU43" s="51">
        <v>0</v>
      </c>
      <c r="AV43" s="51"/>
      <c r="AW43" s="51">
        <f t="shared" si="12"/>
        <v>-2</v>
      </c>
      <c r="AX43" s="51">
        <f t="shared" si="13"/>
        <v>0</v>
      </c>
      <c r="AY43" s="43">
        <f t="shared" si="14"/>
        <v>4.6</v>
      </c>
      <c r="AZ43" s="43">
        <f t="shared" si="15"/>
        <v>-10.8</v>
      </c>
    </row>
    <row r="44" s="41" customFormat="1" customHeight="1" spans="1:52">
      <c r="A44" s="43">
        <v>12282</v>
      </c>
      <c r="B44" s="43" t="s">
        <v>187</v>
      </c>
      <c r="C44" s="43" t="s">
        <v>188</v>
      </c>
      <c r="D44" s="43">
        <v>103199</v>
      </c>
      <c r="E44" s="43" t="s">
        <v>127</v>
      </c>
      <c r="F44" s="43"/>
      <c r="G44" s="45">
        <v>0</v>
      </c>
      <c r="H44" s="43">
        <f t="shared" si="2"/>
        <v>0</v>
      </c>
      <c r="I44" s="43">
        <f>G44*3</f>
        <v>0</v>
      </c>
      <c r="J44" s="43"/>
      <c r="K44" s="43"/>
      <c r="L44" s="43">
        <v>1</v>
      </c>
      <c r="M44" s="43">
        <f t="shared" si="3"/>
        <v>1</v>
      </c>
      <c r="N44" s="43">
        <f>L44*2</f>
        <v>2</v>
      </c>
      <c r="O44" s="43"/>
      <c r="P44" s="45">
        <v>0</v>
      </c>
      <c r="Q44" s="45">
        <v>5</v>
      </c>
      <c r="R44" s="43">
        <f t="shared" si="4"/>
        <v>2.5</v>
      </c>
      <c r="S44" s="43">
        <f>P44*1+Q44*0.5</f>
        <v>2.5</v>
      </c>
      <c r="T44" s="43"/>
      <c r="U44" s="43"/>
      <c r="V44" s="43"/>
      <c r="W44" s="43">
        <f t="shared" si="5"/>
        <v>0</v>
      </c>
      <c r="X44" s="43">
        <f>V44*3.5</f>
        <v>0</v>
      </c>
      <c r="Y44" s="43"/>
      <c r="Z44" s="43"/>
      <c r="AA44" s="43">
        <v>4</v>
      </c>
      <c r="AB44" s="43">
        <v>241.5</v>
      </c>
      <c r="AC44" s="43">
        <f t="shared" si="7"/>
        <v>4</v>
      </c>
      <c r="AD44" s="43">
        <f>AB44*0.06</f>
        <v>14.49</v>
      </c>
      <c r="AE44" s="43"/>
      <c r="AF44" s="43"/>
      <c r="AG44" s="45"/>
      <c r="AH44" s="45"/>
      <c r="AI44" s="45">
        <f t="shared" si="8"/>
        <v>0</v>
      </c>
      <c r="AJ44" s="43"/>
      <c r="AK44" s="43">
        <f>AJ44*0.07</f>
        <v>0</v>
      </c>
      <c r="AL44" s="43"/>
      <c r="AM44" s="43"/>
      <c r="AN44" s="43">
        <f t="shared" si="9"/>
        <v>0</v>
      </c>
      <c r="AO44" s="43"/>
      <c r="AP44" s="45">
        <v>3</v>
      </c>
      <c r="AQ44" s="43">
        <v>645.6</v>
      </c>
      <c r="AR44" s="43">
        <f t="shared" si="10"/>
        <v>3</v>
      </c>
      <c r="AS44" s="43">
        <f t="shared" si="11"/>
        <v>32.28</v>
      </c>
      <c r="AT44" s="43"/>
      <c r="AU44" s="51">
        <v>3</v>
      </c>
      <c r="AV44" s="51">
        <v>231.6</v>
      </c>
      <c r="AW44" s="51">
        <f t="shared" si="12"/>
        <v>3</v>
      </c>
      <c r="AX44" s="51">
        <f t="shared" si="13"/>
        <v>11.58</v>
      </c>
      <c r="AY44" s="43">
        <f t="shared" si="14"/>
        <v>62.9</v>
      </c>
      <c r="AZ44" s="43">
        <f t="shared" si="15"/>
        <v>0</v>
      </c>
    </row>
    <row r="45" s="41" customFormat="1" customHeight="1" spans="1:52">
      <c r="A45" s="43">
        <v>12504</v>
      </c>
      <c r="B45" s="43" t="s">
        <v>189</v>
      </c>
      <c r="C45" s="43" t="s">
        <v>188</v>
      </c>
      <c r="D45" s="43">
        <v>103199</v>
      </c>
      <c r="E45" s="43" t="s">
        <v>125</v>
      </c>
      <c r="F45" s="43"/>
      <c r="G45" s="45">
        <v>0</v>
      </c>
      <c r="H45" s="43">
        <f t="shared" si="2"/>
        <v>0</v>
      </c>
      <c r="I45" s="43">
        <f>G45*3</f>
        <v>0</v>
      </c>
      <c r="J45" s="43"/>
      <c r="K45" s="43"/>
      <c r="L45" s="43"/>
      <c r="M45" s="43">
        <f t="shared" si="3"/>
        <v>0</v>
      </c>
      <c r="N45" s="43">
        <f>L45*2</f>
        <v>0</v>
      </c>
      <c r="O45" s="43"/>
      <c r="P45" s="45">
        <v>0</v>
      </c>
      <c r="Q45" s="45">
        <v>2</v>
      </c>
      <c r="R45" s="43">
        <f t="shared" si="4"/>
        <v>1</v>
      </c>
      <c r="S45" s="43">
        <f>P45*1+Q45*0.5</f>
        <v>1</v>
      </c>
      <c r="T45" s="43"/>
      <c r="U45" s="43"/>
      <c r="V45" s="43"/>
      <c r="W45" s="43">
        <f t="shared" si="5"/>
        <v>0</v>
      </c>
      <c r="X45" s="43">
        <f>V45*3.5</f>
        <v>0</v>
      </c>
      <c r="Y45" s="43"/>
      <c r="Z45" s="43"/>
      <c r="AA45" s="43">
        <v>7</v>
      </c>
      <c r="AB45" s="43">
        <v>456.75</v>
      </c>
      <c r="AC45" s="43">
        <f t="shared" si="7"/>
        <v>7</v>
      </c>
      <c r="AD45" s="43">
        <f>AB45*0.06</f>
        <v>27.405</v>
      </c>
      <c r="AE45" s="43"/>
      <c r="AF45" s="43"/>
      <c r="AG45" s="45"/>
      <c r="AH45" s="45"/>
      <c r="AI45" s="45">
        <f t="shared" si="8"/>
        <v>0</v>
      </c>
      <c r="AJ45" s="43"/>
      <c r="AK45" s="43">
        <f>AJ45*0.07</f>
        <v>0</v>
      </c>
      <c r="AL45" s="43"/>
      <c r="AM45" s="43"/>
      <c r="AN45" s="43">
        <f t="shared" si="9"/>
        <v>0</v>
      </c>
      <c r="AO45" s="43"/>
      <c r="AP45" s="45">
        <v>6</v>
      </c>
      <c r="AQ45" s="43">
        <v>1024.6</v>
      </c>
      <c r="AR45" s="43">
        <f t="shared" si="10"/>
        <v>6</v>
      </c>
      <c r="AS45" s="43">
        <f t="shared" si="11"/>
        <v>51.23</v>
      </c>
      <c r="AT45" s="43"/>
      <c r="AU45" s="51">
        <v>4</v>
      </c>
      <c r="AV45" s="51">
        <v>279.6</v>
      </c>
      <c r="AW45" s="51">
        <f t="shared" si="12"/>
        <v>4</v>
      </c>
      <c r="AX45" s="51">
        <f t="shared" si="13"/>
        <v>13.98</v>
      </c>
      <c r="AY45" s="43">
        <f t="shared" si="14"/>
        <v>93.6</v>
      </c>
      <c r="AZ45" s="43">
        <f t="shared" si="15"/>
        <v>0</v>
      </c>
    </row>
    <row r="46" s="41" customFormat="1" customHeight="1" spans="1:52">
      <c r="A46" s="43">
        <v>14339</v>
      </c>
      <c r="B46" s="43" t="s">
        <v>190</v>
      </c>
      <c r="C46" s="43" t="s">
        <v>188</v>
      </c>
      <c r="D46" s="43">
        <v>103199</v>
      </c>
      <c r="E46" s="43" t="s">
        <v>127</v>
      </c>
      <c r="F46" s="43"/>
      <c r="G46" s="45">
        <v>2</v>
      </c>
      <c r="H46" s="43">
        <f t="shared" si="2"/>
        <v>2</v>
      </c>
      <c r="I46" s="43">
        <f>G46*3</f>
        <v>6</v>
      </c>
      <c r="J46" s="43"/>
      <c r="K46" s="43"/>
      <c r="L46" s="43"/>
      <c r="M46" s="43">
        <f t="shared" si="3"/>
        <v>0</v>
      </c>
      <c r="N46" s="43">
        <f>L46*2</f>
        <v>0</v>
      </c>
      <c r="O46" s="43"/>
      <c r="P46" s="45">
        <v>0</v>
      </c>
      <c r="Q46" s="45">
        <v>6</v>
      </c>
      <c r="R46" s="43">
        <f t="shared" si="4"/>
        <v>3</v>
      </c>
      <c r="S46" s="43">
        <f>P46*1+Q46*0.5</f>
        <v>3</v>
      </c>
      <c r="T46" s="43"/>
      <c r="U46" s="43"/>
      <c r="V46" s="43">
        <v>4</v>
      </c>
      <c r="W46" s="43">
        <f t="shared" si="5"/>
        <v>4</v>
      </c>
      <c r="X46" s="43">
        <f>V46*3.5</f>
        <v>14</v>
      </c>
      <c r="Y46" s="43"/>
      <c r="Z46" s="43"/>
      <c r="AA46" s="43">
        <v>12</v>
      </c>
      <c r="AB46" s="43">
        <v>733</v>
      </c>
      <c r="AC46" s="43">
        <f t="shared" si="7"/>
        <v>12</v>
      </c>
      <c r="AD46" s="43">
        <f>AB46*0.06</f>
        <v>43.98</v>
      </c>
      <c r="AE46" s="43"/>
      <c r="AF46" s="43"/>
      <c r="AG46" s="45">
        <v>0</v>
      </c>
      <c r="AH46" s="45">
        <v>1</v>
      </c>
      <c r="AI46" s="45">
        <f t="shared" si="8"/>
        <v>1</v>
      </c>
      <c r="AJ46" s="43">
        <v>264</v>
      </c>
      <c r="AK46" s="43">
        <f>AJ46*0.07</f>
        <v>18.48</v>
      </c>
      <c r="AL46" s="43"/>
      <c r="AM46" s="43"/>
      <c r="AN46" s="43">
        <f t="shared" si="9"/>
        <v>0</v>
      </c>
      <c r="AO46" s="43"/>
      <c r="AP46" s="45">
        <v>2</v>
      </c>
      <c r="AQ46" s="43">
        <v>417.8</v>
      </c>
      <c r="AR46" s="43">
        <f t="shared" si="10"/>
        <v>2</v>
      </c>
      <c r="AS46" s="43">
        <f t="shared" si="11"/>
        <v>20.89</v>
      </c>
      <c r="AT46" s="43"/>
      <c r="AU46" s="51">
        <v>12</v>
      </c>
      <c r="AV46" s="51">
        <v>627.7</v>
      </c>
      <c r="AW46" s="51">
        <f t="shared" si="12"/>
        <v>12</v>
      </c>
      <c r="AX46" s="51">
        <f t="shared" si="13"/>
        <v>31.385</v>
      </c>
      <c r="AY46" s="43">
        <f t="shared" si="14"/>
        <v>137.7</v>
      </c>
      <c r="AZ46" s="43">
        <f t="shared" si="15"/>
        <v>0</v>
      </c>
    </row>
    <row r="47" s="41" customFormat="1" customHeight="1" spans="1:52">
      <c r="A47" s="43">
        <v>6303</v>
      </c>
      <c r="B47" s="43" t="s">
        <v>191</v>
      </c>
      <c r="C47" s="43" t="s">
        <v>192</v>
      </c>
      <c r="D47" s="43">
        <v>585</v>
      </c>
      <c r="E47" s="43" t="s">
        <v>125</v>
      </c>
      <c r="F47" s="43">
        <v>12</v>
      </c>
      <c r="G47" s="45">
        <v>21</v>
      </c>
      <c r="H47" s="43">
        <f t="shared" si="2"/>
        <v>9</v>
      </c>
      <c r="I47" s="43">
        <f>F47*5</f>
        <v>60</v>
      </c>
      <c r="J47" s="43"/>
      <c r="K47" s="51">
        <v>2</v>
      </c>
      <c r="L47" s="43"/>
      <c r="M47" s="43">
        <f t="shared" si="3"/>
        <v>-2</v>
      </c>
      <c r="N47" s="43">
        <f t="shared" si="41"/>
        <v>0</v>
      </c>
      <c r="O47" s="51">
        <v>12</v>
      </c>
      <c r="P47" s="45">
        <v>1</v>
      </c>
      <c r="Q47" s="45">
        <v>2</v>
      </c>
      <c r="R47" s="43">
        <f t="shared" si="4"/>
        <v>-10</v>
      </c>
      <c r="S47" s="43">
        <f t="shared" ref="S47:S59" si="42">P47*1+Q47*0.5</f>
        <v>2</v>
      </c>
      <c r="T47" s="43">
        <f t="shared" ref="T47:T59" si="43">R47*0.5</f>
        <v>-5</v>
      </c>
      <c r="U47" s="51">
        <v>4</v>
      </c>
      <c r="V47" s="43">
        <v>3</v>
      </c>
      <c r="W47" s="43">
        <f t="shared" si="5"/>
        <v>-1</v>
      </c>
      <c r="X47" s="43">
        <f t="shared" ref="X47:X55" si="44">V47*3.5</f>
        <v>10.5</v>
      </c>
      <c r="Y47" s="43">
        <f>W47*0.5</f>
        <v>-0.5</v>
      </c>
      <c r="Z47" s="43">
        <v>4</v>
      </c>
      <c r="AA47" s="43">
        <v>9</v>
      </c>
      <c r="AB47" s="43">
        <v>522.75</v>
      </c>
      <c r="AC47" s="43">
        <f t="shared" si="7"/>
        <v>5</v>
      </c>
      <c r="AD47" s="43">
        <f t="shared" ref="AD44:AD50" si="45">AB47*0.07</f>
        <v>36.5925</v>
      </c>
      <c r="AE47" s="43"/>
      <c r="AF47" s="51">
        <v>2</v>
      </c>
      <c r="AG47" s="45">
        <v>0</v>
      </c>
      <c r="AH47" s="45">
        <v>0</v>
      </c>
      <c r="AI47" s="45">
        <f t="shared" si="8"/>
        <v>-2</v>
      </c>
      <c r="AJ47" s="43">
        <v>0</v>
      </c>
      <c r="AK47" s="43">
        <f t="shared" ref="AK47:AK52" si="46">AJ47*0.07</f>
        <v>0</v>
      </c>
      <c r="AL47" s="51">
        <v>1</v>
      </c>
      <c r="AM47" s="43"/>
      <c r="AN47" s="43">
        <f t="shared" si="9"/>
        <v>-1</v>
      </c>
      <c r="AO47" s="51">
        <v>8</v>
      </c>
      <c r="AP47" s="45">
        <v>5</v>
      </c>
      <c r="AQ47" s="43">
        <v>790.2</v>
      </c>
      <c r="AR47" s="43">
        <f t="shared" si="10"/>
        <v>-3</v>
      </c>
      <c r="AS47" s="43">
        <f t="shared" si="11"/>
        <v>39.51</v>
      </c>
      <c r="AT47" s="51">
        <v>6</v>
      </c>
      <c r="AU47" s="51">
        <v>3</v>
      </c>
      <c r="AV47" s="51">
        <v>229.2</v>
      </c>
      <c r="AW47" s="51">
        <f t="shared" si="12"/>
        <v>-3</v>
      </c>
      <c r="AX47" s="51">
        <f t="shared" si="13"/>
        <v>11.46</v>
      </c>
      <c r="AY47" s="43">
        <f t="shared" si="14"/>
        <v>160.1</v>
      </c>
      <c r="AZ47" s="43">
        <f t="shared" si="15"/>
        <v>-5.5</v>
      </c>
    </row>
    <row r="48" s="41" customFormat="1" customHeight="1" spans="1:52">
      <c r="A48" s="43">
        <v>7046</v>
      </c>
      <c r="B48" s="43" t="s">
        <v>193</v>
      </c>
      <c r="C48" s="43" t="s">
        <v>192</v>
      </c>
      <c r="D48" s="43">
        <v>585</v>
      </c>
      <c r="E48" s="43" t="s">
        <v>127</v>
      </c>
      <c r="F48" s="43">
        <v>13</v>
      </c>
      <c r="G48" s="45">
        <v>11</v>
      </c>
      <c r="H48" s="43">
        <f t="shared" si="2"/>
        <v>-2</v>
      </c>
      <c r="I48" s="43">
        <f>G48*3</f>
        <v>33</v>
      </c>
      <c r="J48" s="43">
        <f>H48*1</f>
        <v>-2</v>
      </c>
      <c r="K48" s="51">
        <v>3</v>
      </c>
      <c r="L48" s="43"/>
      <c r="M48" s="43">
        <f t="shared" si="3"/>
        <v>-3</v>
      </c>
      <c r="N48" s="43">
        <f t="shared" si="41"/>
        <v>0</v>
      </c>
      <c r="O48" s="51">
        <v>12</v>
      </c>
      <c r="P48" s="45">
        <v>2</v>
      </c>
      <c r="Q48" s="45">
        <v>10</v>
      </c>
      <c r="R48" s="43">
        <f t="shared" si="4"/>
        <v>-5</v>
      </c>
      <c r="S48" s="43">
        <f t="shared" si="42"/>
        <v>7</v>
      </c>
      <c r="T48" s="43">
        <f t="shared" si="43"/>
        <v>-2.5</v>
      </c>
      <c r="U48" s="51">
        <v>5</v>
      </c>
      <c r="V48" s="43">
        <v>3</v>
      </c>
      <c r="W48" s="43">
        <f t="shared" si="5"/>
        <v>-2</v>
      </c>
      <c r="X48" s="43">
        <f t="shared" si="44"/>
        <v>10.5</v>
      </c>
      <c r="Y48" s="43">
        <f>W48*0.5</f>
        <v>-1</v>
      </c>
      <c r="Z48" s="43">
        <v>4</v>
      </c>
      <c r="AA48" s="43">
        <v>24</v>
      </c>
      <c r="AB48" s="43">
        <v>1444.5</v>
      </c>
      <c r="AC48" s="43">
        <f t="shared" si="7"/>
        <v>20</v>
      </c>
      <c r="AD48" s="43">
        <f t="shared" si="45"/>
        <v>101.115</v>
      </c>
      <c r="AE48" s="43"/>
      <c r="AF48" s="51">
        <v>2</v>
      </c>
      <c r="AG48" s="45"/>
      <c r="AH48" s="45"/>
      <c r="AI48" s="45">
        <f t="shared" si="8"/>
        <v>-2</v>
      </c>
      <c r="AJ48" s="43"/>
      <c r="AK48" s="43">
        <f t="shared" si="46"/>
        <v>0</v>
      </c>
      <c r="AL48" s="51">
        <v>1</v>
      </c>
      <c r="AM48" s="43">
        <v>1</v>
      </c>
      <c r="AN48" s="43">
        <f t="shared" si="9"/>
        <v>0</v>
      </c>
      <c r="AO48" s="51">
        <v>8</v>
      </c>
      <c r="AP48" s="45">
        <v>5.5</v>
      </c>
      <c r="AQ48" s="43">
        <v>1046.2</v>
      </c>
      <c r="AR48" s="43">
        <f t="shared" si="10"/>
        <v>-2.5</v>
      </c>
      <c r="AS48" s="43">
        <f t="shared" si="11"/>
        <v>52.31</v>
      </c>
      <c r="AT48" s="51">
        <v>6</v>
      </c>
      <c r="AU48" s="51">
        <v>3</v>
      </c>
      <c r="AV48" s="51">
        <v>128.8</v>
      </c>
      <c r="AW48" s="51">
        <f t="shared" si="12"/>
        <v>-3</v>
      </c>
      <c r="AX48" s="51">
        <f t="shared" si="13"/>
        <v>6.44</v>
      </c>
      <c r="AY48" s="43">
        <f t="shared" si="14"/>
        <v>210.4</v>
      </c>
      <c r="AZ48" s="43">
        <f t="shared" si="15"/>
        <v>-5.5</v>
      </c>
    </row>
    <row r="49" s="41" customFormat="1" customHeight="1" spans="1:52">
      <c r="A49" s="43">
        <v>14139</v>
      </c>
      <c r="B49" s="43" t="s">
        <v>194</v>
      </c>
      <c r="C49" s="43" t="s">
        <v>192</v>
      </c>
      <c r="D49" s="43">
        <v>585</v>
      </c>
      <c r="E49" s="43" t="s">
        <v>127</v>
      </c>
      <c r="F49" s="43">
        <v>13</v>
      </c>
      <c r="G49" s="45">
        <v>13</v>
      </c>
      <c r="H49" s="43">
        <f t="shared" si="2"/>
        <v>0</v>
      </c>
      <c r="I49" s="43">
        <f>F49*5</f>
        <v>65</v>
      </c>
      <c r="J49" s="43"/>
      <c r="K49" s="51">
        <v>3</v>
      </c>
      <c r="L49" s="43"/>
      <c r="M49" s="43">
        <f t="shared" si="3"/>
        <v>-3</v>
      </c>
      <c r="N49" s="43">
        <f t="shared" si="41"/>
        <v>0</v>
      </c>
      <c r="O49" s="51">
        <v>13</v>
      </c>
      <c r="P49" s="45">
        <v>1</v>
      </c>
      <c r="Q49" s="45">
        <v>5</v>
      </c>
      <c r="R49" s="43">
        <f t="shared" si="4"/>
        <v>-9.5</v>
      </c>
      <c r="S49" s="43">
        <f t="shared" si="42"/>
        <v>3.5</v>
      </c>
      <c r="T49" s="43">
        <f t="shared" si="43"/>
        <v>-4.75</v>
      </c>
      <c r="U49" s="51">
        <v>4</v>
      </c>
      <c r="V49" s="43">
        <v>5</v>
      </c>
      <c r="W49" s="43">
        <f t="shared" si="5"/>
        <v>1</v>
      </c>
      <c r="X49" s="43">
        <f>V49*4</f>
        <v>20</v>
      </c>
      <c r="Y49" s="43"/>
      <c r="Z49" s="43">
        <v>4</v>
      </c>
      <c r="AA49" s="43">
        <v>12</v>
      </c>
      <c r="AB49" s="43">
        <v>692.25</v>
      </c>
      <c r="AC49" s="43">
        <f t="shared" si="7"/>
        <v>8</v>
      </c>
      <c r="AD49" s="43">
        <f t="shared" si="45"/>
        <v>48.4575</v>
      </c>
      <c r="AE49" s="43"/>
      <c r="AF49" s="51">
        <v>2</v>
      </c>
      <c r="AG49" s="45"/>
      <c r="AH49" s="45"/>
      <c r="AI49" s="45">
        <f t="shared" si="8"/>
        <v>-2</v>
      </c>
      <c r="AJ49" s="43"/>
      <c r="AK49" s="43">
        <f t="shared" si="46"/>
        <v>0</v>
      </c>
      <c r="AL49" s="51">
        <v>1</v>
      </c>
      <c r="AM49" s="43"/>
      <c r="AN49" s="43">
        <f t="shared" si="9"/>
        <v>-1</v>
      </c>
      <c r="AO49" s="51">
        <v>9</v>
      </c>
      <c r="AP49" s="45">
        <v>5.5</v>
      </c>
      <c r="AQ49" s="43">
        <v>1073.2</v>
      </c>
      <c r="AR49" s="43">
        <f t="shared" si="10"/>
        <v>-3.5</v>
      </c>
      <c r="AS49" s="43">
        <f t="shared" si="11"/>
        <v>53.66</v>
      </c>
      <c r="AT49" s="51">
        <v>6</v>
      </c>
      <c r="AU49" s="51">
        <v>5</v>
      </c>
      <c r="AV49" s="51">
        <v>210.66</v>
      </c>
      <c r="AW49" s="51">
        <f t="shared" si="12"/>
        <v>-1</v>
      </c>
      <c r="AX49" s="51">
        <f t="shared" si="13"/>
        <v>10.533</v>
      </c>
      <c r="AY49" s="43">
        <f t="shared" si="14"/>
        <v>201.2</v>
      </c>
      <c r="AZ49" s="43">
        <f t="shared" si="15"/>
        <v>-4.8</v>
      </c>
    </row>
    <row r="50" s="41" customFormat="1" customHeight="1" spans="1:52">
      <c r="A50" s="43">
        <v>15605</v>
      </c>
      <c r="B50" s="43" t="s">
        <v>195</v>
      </c>
      <c r="C50" s="43" t="s">
        <v>192</v>
      </c>
      <c r="D50" s="43">
        <v>585</v>
      </c>
      <c r="E50" s="43" t="s">
        <v>127</v>
      </c>
      <c r="F50" s="43">
        <v>12</v>
      </c>
      <c r="G50" s="45">
        <v>14</v>
      </c>
      <c r="H50" s="43">
        <f t="shared" si="2"/>
        <v>2</v>
      </c>
      <c r="I50" s="43">
        <f>F50*5</f>
        <v>60</v>
      </c>
      <c r="J50" s="43"/>
      <c r="K50" s="51">
        <v>2</v>
      </c>
      <c r="L50" s="43"/>
      <c r="M50" s="43">
        <f t="shared" si="3"/>
        <v>-2</v>
      </c>
      <c r="N50" s="43">
        <f t="shared" si="41"/>
        <v>0</v>
      </c>
      <c r="O50" s="51">
        <v>12</v>
      </c>
      <c r="P50" s="45">
        <v>1</v>
      </c>
      <c r="Q50" s="45">
        <v>15</v>
      </c>
      <c r="R50" s="43">
        <f t="shared" si="4"/>
        <v>-3.5</v>
      </c>
      <c r="S50" s="43">
        <f t="shared" si="42"/>
        <v>8.5</v>
      </c>
      <c r="T50" s="43">
        <f t="shared" si="43"/>
        <v>-1.75</v>
      </c>
      <c r="U50" s="51">
        <v>4</v>
      </c>
      <c r="V50" s="43">
        <v>6</v>
      </c>
      <c r="W50" s="43">
        <f t="shared" si="5"/>
        <v>2</v>
      </c>
      <c r="X50" s="43">
        <f>V50*4</f>
        <v>24</v>
      </c>
      <c r="Y50" s="43"/>
      <c r="Z50" s="43">
        <v>4</v>
      </c>
      <c r="AA50" s="43">
        <v>6</v>
      </c>
      <c r="AB50" s="43">
        <v>339</v>
      </c>
      <c r="AC50" s="43">
        <f t="shared" si="7"/>
        <v>2</v>
      </c>
      <c r="AD50" s="43">
        <f t="shared" si="45"/>
        <v>23.73</v>
      </c>
      <c r="AE50" s="43"/>
      <c r="AF50" s="51">
        <v>2</v>
      </c>
      <c r="AG50" s="45"/>
      <c r="AH50" s="45"/>
      <c r="AI50" s="45">
        <f t="shared" si="8"/>
        <v>-2</v>
      </c>
      <c r="AJ50" s="43"/>
      <c r="AK50" s="43">
        <f t="shared" si="46"/>
        <v>0</v>
      </c>
      <c r="AL50" s="51">
        <v>1</v>
      </c>
      <c r="AM50" s="43">
        <v>1</v>
      </c>
      <c r="AN50" s="43">
        <f t="shared" si="9"/>
        <v>0</v>
      </c>
      <c r="AO50" s="51">
        <v>8</v>
      </c>
      <c r="AP50" s="45">
        <v>3</v>
      </c>
      <c r="AQ50" s="43">
        <v>459.2</v>
      </c>
      <c r="AR50" s="43">
        <f t="shared" si="10"/>
        <v>-5</v>
      </c>
      <c r="AS50" s="43">
        <f t="shared" si="11"/>
        <v>22.96</v>
      </c>
      <c r="AT50" s="51">
        <v>7</v>
      </c>
      <c r="AU50" s="51">
        <v>6</v>
      </c>
      <c r="AV50" s="51">
        <v>460.8</v>
      </c>
      <c r="AW50" s="51">
        <f t="shared" si="12"/>
        <v>-1</v>
      </c>
      <c r="AX50" s="51">
        <f t="shared" si="13"/>
        <v>23.04</v>
      </c>
      <c r="AY50" s="43">
        <f t="shared" si="14"/>
        <v>162.2</v>
      </c>
      <c r="AZ50" s="43">
        <f t="shared" si="15"/>
        <v>-1.8</v>
      </c>
    </row>
    <row r="51" s="41" customFormat="1" customHeight="1" spans="1:52">
      <c r="A51" s="43">
        <v>5527</v>
      </c>
      <c r="B51" s="43" t="s">
        <v>196</v>
      </c>
      <c r="C51" s="43" t="s">
        <v>197</v>
      </c>
      <c r="D51" s="43">
        <v>511</v>
      </c>
      <c r="E51" s="43" t="s">
        <v>125</v>
      </c>
      <c r="F51" s="43">
        <v>20</v>
      </c>
      <c r="G51" s="45">
        <v>0</v>
      </c>
      <c r="H51" s="43">
        <f t="shared" si="2"/>
        <v>-20</v>
      </c>
      <c r="I51" s="43">
        <f t="shared" ref="I51:I57" si="47">G51*3</f>
        <v>0</v>
      </c>
      <c r="J51" s="43">
        <f>H51*1</f>
        <v>-20</v>
      </c>
      <c r="K51" s="51">
        <v>4</v>
      </c>
      <c r="L51" s="43">
        <v>5</v>
      </c>
      <c r="M51" s="43">
        <f t="shared" si="3"/>
        <v>1</v>
      </c>
      <c r="N51" s="43">
        <f>L51*3</f>
        <v>15</v>
      </c>
      <c r="O51" s="51">
        <v>19</v>
      </c>
      <c r="P51" s="45">
        <v>6</v>
      </c>
      <c r="Q51" s="45">
        <v>12</v>
      </c>
      <c r="R51" s="43">
        <f t="shared" si="4"/>
        <v>-7</v>
      </c>
      <c r="S51" s="43">
        <f t="shared" si="42"/>
        <v>12</v>
      </c>
      <c r="T51" s="43">
        <f t="shared" si="43"/>
        <v>-3.5</v>
      </c>
      <c r="U51" s="51">
        <v>7</v>
      </c>
      <c r="V51" s="43">
        <v>3</v>
      </c>
      <c r="W51" s="43">
        <f t="shared" si="5"/>
        <v>-4</v>
      </c>
      <c r="X51" s="43">
        <f t="shared" si="44"/>
        <v>10.5</v>
      </c>
      <c r="Y51" s="43">
        <f>W51*0.5</f>
        <v>-2</v>
      </c>
      <c r="Z51" s="43">
        <v>6</v>
      </c>
      <c r="AA51" s="43">
        <v>4</v>
      </c>
      <c r="AB51" s="43">
        <v>207</v>
      </c>
      <c r="AC51" s="43">
        <f t="shared" si="7"/>
        <v>-2</v>
      </c>
      <c r="AD51" s="43">
        <f>AB51*0.06</f>
        <v>12.42</v>
      </c>
      <c r="AE51" s="43">
        <f>AC51*0.5</f>
        <v>-1</v>
      </c>
      <c r="AF51" s="51">
        <v>3</v>
      </c>
      <c r="AG51" s="45">
        <v>0</v>
      </c>
      <c r="AH51" s="45">
        <v>0</v>
      </c>
      <c r="AI51" s="45">
        <f t="shared" si="8"/>
        <v>-3</v>
      </c>
      <c r="AJ51" s="43">
        <v>0</v>
      </c>
      <c r="AK51" s="43">
        <f t="shared" si="46"/>
        <v>0</v>
      </c>
      <c r="AL51" s="51">
        <v>2</v>
      </c>
      <c r="AM51" s="43"/>
      <c r="AN51" s="43">
        <f t="shared" si="9"/>
        <v>-2</v>
      </c>
      <c r="AO51" s="51">
        <v>15</v>
      </c>
      <c r="AP51" s="45">
        <v>10</v>
      </c>
      <c r="AQ51" s="43">
        <v>1782.16</v>
      </c>
      <c r="AR51" s="43">
        <f t="shared" si="10"/>
        <v>-5</v>
      </c>
      <c r="AS51" s="43">
        <f t="shared" si="11"/>
        <v>89.108</v>
      </c>
      <c r="AT51" s="51">
        <v>15</v>
      </c>
      <c r="AU51" s="51">
        <v>1</v>
      </c>
      <c r="AV51" s="51">
        <v>48</v>
      </c>
      <c r="AW51" s="51">
        <f t="shared" si="12"/>
        <v>-14</v>
      </c>
      <c r="AX51" s="51">
        <f t="shared" si="13"/>
        <v>2.4</v>
      </c>
      <c r="AY51" s="43">
        <f t="shared" si="14"/>
        <v>141.4</v>
      </c>
      <c r="AZ51" s="43">
        <f t="shared" si="15"/>
        <v>-26.5</v>
      </c>
    </row>
    <row r="52" s="41" customFormat="1" customHeight="1" spans="1:52">
      <c r="A52" s="43">
        <v>7917</v>
      </c>
      <c r="B52" s="43" t="s">
        <v>198</v>
      </c>
      <c r="C52" s="43" t="s">
        <v>197</v>
      </c>
      <c r="D52" s="43">
        <v>511</v>
      </c>
      <c r="E52" s="43" t="s">
        <v>140</v>
      </c>
      <c r="F52" s="43">
        <v>20</v>
      </c>
      <c r="G52" s="45">
        <v>16</v>
      </c>
      <c r="H52" s="43">
        <f t="shared" si="2"/>
        <v>-4</v>
      </c>
      <c r="I52" s="43">
        <f t="shared" si="47"/>
        <v>48</v>
      </c>
      <c r="J52" s="43">
        <f>H52*1</f>
        <v>-4</v>
      </c>
      <c r="K52" s="51">
        <v>4</v>
      </c>
      <c r="L52" s="43"/>
      <c r="M52" s="43">
        <f t="shared" si="3"/>
        <v>-4</v>
      </c>
      <c r="N52" s="43">
        <f t="shared" ref="N52:N57" si="48">L52*2</f>
        <v>0</v>
      </c>
      <c r="O52" s="51">
        <v>19</v>
      </c>
      <c r="P52" s="45">
        <v>6</v>
      </c>
      <c r="Q52" s="45">
        <v>0</v>
      </c>
      <c r="R52" s="43">
        <f t="shared" si="4"/>
        <v>-13</v>
      </c>
      <c r="S52" s="43">
        <f t="shared" si="42"/>
        <v>6</v>
      </c>
      <c r="T52" s="43">
        <f t="shared" si="43"/>
        <v>-6.5</v>
      </c>
      <c r="U52" s="51">
        <v>7</v>
      </c>
      <c r="V52" s="43"/>
      <c r="W52" s="43">
        <f t="shared" si="5"/>
        <v>-7</v>
      </c>
      <c r="X52" s="43">
        <f t="shared" si="44"/>
        <v>0</v>
      </c>
      <c r="Y52" s="43">
        <f>W52*0.5</f>
        <v>-3.5</v>
      </c>
      <c r="Z52" s="43">
        <v>6</v>
      </c>
      <c r="AA52" s="43">
        <v>19</v>
      </c>
      <c r="AB52" s="43">
        <v>1113.75</v>
      </c>
      <c r="AC52" s="43">
        <f t="shared" si="7"/>
        <v>13</v>
      </c>
      <c r="AD52" s="43">
        <f t="shared" ref="AD52:AD59" si="49">AB52*0.07</f>
        <v>77.9625</v>
      </c>
      <c r="AE52" s="43"/>
      <c r="AF52" s="51">
        <v>3</v>
      </c>
      <c r="AG52" s="45">
        <v>0</v>
      </c>
      <c r="AH52" s="45">
        <v>1</v>
      </c>
      <c r="AI52" s="45">
        <f t="shared" si="8"/>
        <v>-2</v>
      </c>
      <c r="AJ52" s="43">
        <v>294</v>
      </c>
      <c r="AK52" s="43">
        <f t="shared" si="46"/>
        <v>20.58</v>
      </c>
      <c r="AL52" s="51">
        <v>2</v>
      </c>
      <c r="AM52" s="43"/>
      <c r="AN52" s="43">
        <f t="shared" si="9"/>
        <v>-2</v>
      </c>
      <c r="AO52" s="51">
        <v>15</v>
      </c>
      <c r="AP52" s="45">
        <v>7</v>
      </c>
      <c r="AQ52" s="43">
        <v>1382.4</v>
      </c>
      <c r="AR52" s="43">
        <f t="shared" si="10"/>
        <v>-8</v>
      </c>
      <c r="AS52" s="43">
        <f t="shared" si="11"/>
        <v>69.12</v>
      </c>
      <c r="AT52" s="51">
        <v>5</v>
      </c>
      <c r="AU52" s="51">
        <v>10</v>
      </c>
      <c r="AV52" s="51">
        <v>650.4</v>
      </c>
      <c r="AW52" s="51">
        <f t="shared" si="12"/>
        <v>5</v>
      </c>
      <c r="AX52" s="51">
        <f t="shared" si="13"/>
        <v>32.52</v>
      </c>
      <c r="AY52" s="43">
        <f t="shared" si="14"/>
        <v>254.2</v>
      </c>
      <c r="AZ52" s="43">
        <f t="shared" si="15"/>
        <v>-14</v>
      </c>
    </row>
    <row r="53" s="41" customFormat="1" customHeight="1" spans="1:52">
      <c r="A53" s="43">
        <v>15726</v>
      </c>
      <c r="B53" s="43" t="s">
        <v>199</v>
      </c>
      <c r="C53" s="43" t="s">
        <v>197</v>
      </c>
      <c r="D53" s="43">
        <v>511</v>
      </c>
      <c r="E53" s="43" t="s">
        <v>200</v>
      </c>
      <c r="F53" s="43">
        <v>10</v>
      </c>
      <c r="G53" s="45">
        <v>0</v>
      </c>
      <c r="H53" s="43">
        <f t="shared" si="2"/>
        <v>-10</v>
      </c>
      <c r="I53" s="43">
        <f t="shared" si="47"/>
        <v>0</v>
      </c>
      <c r="J53" s="43">
        <f>H53*1</f>
        <v>-10</v>
      </c>
      <c r="K53" s="51">
        <v>2</v>
      </c>
      <c r="L53" s="43"/>
      <c r="M53" s="43">
        <f t="shared" si="3"/>
        <v>-2</v>
      </c>
      <c r="N53" s="43">
        <f t="shared" si="48"/>
        <v>0</v>
      </c>
      <c r="O53" s="51">
        <v>11</v>
      </c>
      <c r="P53" s="45">
        <v>7</v>
      </c>
      <c r="Q53" s="45">
        <v>0</v>
      </c>
      <c r="R53" s="43">
        <f t="shared" si="4"/>
        <v>-4</v>
      </c>
      <c r="S53" s="43">
        <f t="shared" si="42"/>
        <v>7</v>
      </c>
      <c r="T53" s="43">
        <f t="shared" si="43"/>
        <v>-2</v>
      </c>
      <c r="U53" s="51">
        <v>3</v>
      </c>
      <c r="V53" s="43"/>
      <c r="W53" s="43">
        <f t="shared" si="5"/>
        <v>-3</v>
      </c>
      <c r="X53" s="43">
        <f t="shared" si="44"/>
        <v>0</v>
      </c>
      <c r="Y53" s="43">
        <f>W53*0.5</f>
        <v>-1.5</v>
      </c>
      <c r="Z53" s="43">
        <v>4</v>
      </c>
      <c r="AA53" s="43">
        <v>10</v>
      </c>
      <c r="AB53" s="43">
        <v>609</v>
      </c>
      <c r="AC53" s="43">
        <f t="shared" si="7"/>
        <v>6</v>
      </c>
      <c r="AD53" s="43">
        <f t="shared" si="49"/>
        <v>42.63</v>
      </c>
      <c r="AE53" s="43"/>
      <c r="AF53" s="51">
        <v>2</v>
      </c>
      <c r="AG53" s="45">
        <v>0</v>
      </c>
      <c r="AH53" s="45">
        <v>2</v>
      </c>
      <c r="AI53" s="45">
        <f t="shared" si="8"/>
        <v>0</v>
      </c>
      <c r="AJ53" s="43">
        <v>588</v>
      </c>
      <c r="AK53" s="43">
        <f>AJ53*0.08</f>
        <v>47.04</v>
      </c>
      <c r="AL53" s="51">
        <v>1</v>
      </c>
      <c r="AM53" s="43"/>
      <c r="AN53" s="43">
        <f t="shared" si="9"/>
        <v>-1</v>
      </c>
      <c r="AO53" s="51">
        <v>6</v>
      </c>
      <c r="AP53" s="45">
        <v>1</v>
      </c>
      <c r="AQ53" s="43">
        <v>239</v>
      </c>
      <c r="AR53" s="43">
        <f t="shared" si="10"/>
        <v>-5</v>
      </c>
      <c r="AS53" s="43">
        <f t="shared" si="11"/>
        <v>11.95</v>
      </c>
      <c r="AT53" s="51">
        <v>5</v>
      </c>
      <c r="AU53" s="51">
        <v>7</v>
      </c>
      <c r="AV53" s="51">
        <v>508.8</v>
      </c>
      <c r="AW53" s="51">
        <f t="shared" si="12"/>
        <v>2</v>
      </c>
      <c r="AX53" s="51">
        <f t="shared" si="13"/>
        <v>25.44</v>
      </c>
      <c r="AY53" s="43">
        <f t="shared" si="14"/>
        <v>134.1</v>
      </c>
      <c r="AZ53" s="43">
        <f t="shared" si="15"/>
        <v>-13.5</v>
      </c>
    </row>
    <row r="54" s="41" customFormat="1" customHeight="1" spans="1:52">
      <c r="A54" s="43">
        <v>12377</v>
      </c>
      <c r="B54" s="43" t="s">
        <v>201</v>
      </c>
      <c r="C54" s="43" t="s">
        <v>202</v>
      </c>
      <c r="D54" s="43">
        <v>754</v>
      </c>
      <c r="E54" s="43" t="s">
        <v>125</v>
      </c>
      <c r="F54" s="43">
        <v>10</v>
      </c>
      <c r="G54" s="45">
        <v>7</v>
      </c>
      <c r="H54" s="43">
        <f t="shared" si="2"/>
        <v>-3</v>
      </c>
      <c r="I54" s="43">
        <f t="shared" si="47"/>
        <v>21</v>
      </c>
      <c r="J54" s="43">
        <f>H54*1</f>
        <v>-3</v>
      </c>
      <c r="K54" s="51">
        <v>3</v>
      </c>
      <c r="L54" s="43">
        <v>1</v>
      </c>
      <c r="M54" s="43">
        <f t="shared" si="3"/>
        <v>-2</v>
      </c>
      <c r="N54" s="43">
        <f t="shared" si="48"/>
        <v>2</v>
      </c>
      <c r="O54" s="51">
        <v>12</v>
      </c>
      <c r="P54" s="45">
        <v>5</v>
      </c>
      <c r="Q54" s="45">
        <v>1</v>
      </c>
      <c r="R54" s="43">
        <f t="shared" si="4"/>
        <v>-6.5</v>
      </c>
      <c r="S54" s="43">
        <f t="shared" si="42"/>
        <v>5.5</v>
      </c>
      <c r="T54" s="43">
        <f t="shared" si="43"/>
        <v>-3.25</v>
      </c>
      <c r="U54" s="51">
        <v>6</v>
      </c>
      <c r="V54" s="43">
        <v>1</v>
      </c>
      <c r="W54" s="43">
        <f t="shared" si="5"/>
        <v>-5</v>
      </c>
      <c r="X54" s="43">
        <f t="shared" si="44"/>
        <v>3.5</v>
      </c>
      <c r="Y54" s="43">
        <f>W54*0.5</f>
        <v>-2.5</v>
      </c>
      <c r="Z54" s="43">
        <v>7</v>
      </c>
      <c r="AA54" s="43">
        <v>14</v>
      </c>
      <c r="AB54" s="43">
        <v>914.6</v>
      </c>
      <c r="AC54" s="43">
        <f t="shared" si="7"/>
        <v>7</v>
      </c>
      <c r="AD54" s="43">
        <f t="shared" si="49"/>
        <v>64.022</v>
      </c>
      <c r="AE54" s="43"/>
      <c r="AF54" s="51">
        <v>3</v>
      </c>
      <c r="AG54" s="45"/>
      <c r="AH54" s="45"/>
      <c r="AI54" s="45">
        <f t="shared" si="8"/>
        <v>-3</v>
      </c>
      <c r="AJ54" s="43"/>
      <c r="AK54" s="43">
        <f>AJ54*0.07</f>
        <v>0</v>
      </c>
      <c r="AL54" s="51">
        <v>2</v>
      </c>
      <c r="AM54" s="43"/>
      <c r="AN54" s="43">
        <f t="shared" si="9"/>
        <v>-2</v>
      </c>
      <c r="AO54" s="51">
        <v>5</v>
      </c>
      <c r="AP54" s="45">
        <v>8</v>
      </c>
      <c r="AQ54" s="43">
        <v>1044.4</v>
      </c>
      <c r="AR54" s="43">
        <f t="shared" si="10"/>
        <v>3</v>
      </c>
      <c r="AS54" s="43">
        <f t="shared" si="11"/>
        <v>52.22</v>
      </c>
      <c r="AT54" s="51">
        <v>5</v>
      </c>
      <c r="AU54" s="51">
        <v>6</v>
      </c>
      <c r="AV54" s="51">
        <v>308</v>
      </c>
      <c r="AW54" s="51">
        <f t="shared" si="12"/>
        <v>1</v>
      </c>
      <c r="AX54" s="51">
        <f t="shared" si="13"/>
        <v>15.4</v>
      </c>
      <c r="AY54" s="43">
        <f t="shared" si="14"/>
        <v>163.6</v>
      </c>
      <c r="AZ54" s="43">
        <f t="shared" si="15"/>
        <v>-8.8</v>
      </c>
    </row>
    <row r="55" s="41" customFormat="1" customHeight="1" spans="1:52">
      <c r="A55" s="43">
        <v>15079</v>
      </c>
      <c r="B55" s="43" t="s">
        <v>203</v>
      </c>
      <c r="C55" s="43" t="s">
        <v>202</v>
      </c>
      <c r="D55" s="43">
        <v>754</v>
      </c>
      <c r="E55" s="43" t="s">
        <v>132</v>
      </c>
      <c r="F55" s="43">
        <v>10</v>
      </c>
      <c r="G55" s="45">
        <v>0</v>
      </c>
      <c r="H55" s="43">
        <f t="shared" si="2"/>
        <v>-10</v>
      </c>
      <c r="I55" s="43">
        <f t="shared" si="47"/>
        <v>0</v>
      </c>
      <c r="J55" s="43">
        <f>H55*1</f>
        <v>-10</v>
      </c>
      <c r="K55" s="51">
        <v>2</v>
      </c>
      <c r="L55" s="43"/>
      <c r="M55" s="43">
        <f t="shared" si="3"/>
        <v>-2</v>
      </c>
      <c r="N55" s="43">
        <f t="shared" si="48"/>
        <v>0</v>
      </c>
      <c r="O55" s="51">
        <v>13</v>
      </c>
      <c r="P55" s="45">
        <v>0</v>
      </c>
      <c r="Q55" s="45">
        <v>3</v>
      </c>
      <c r="R55" s="43">
        <f t="shared" si="4"/>
        <v>-11.5</v>
      </c>
      <c r="S55" s="43">
        <f t="shared" si="42"/>
        <v>1.5</v>
      </c>
      <c r="T55" s="43">
        <f t="shared" si="43"/>
        <v>-5.75</v>
      </c>
      <c r="U55" s="51">
        <v>6</v>
      </c>
      <c r="V55" s="43"/>
      <c r="W55" s="43">
        <f t="shared" si="5"/>
        <v>-6</v>
      </c>
      <c r="X55" s="43">
        <f t="shared" si="44"/>
        <v>0</v>
      </c>
      <c r="Y55" s="43">
        <f>W55*0.5</f>
        <v>-3</v>
      </c>
      <c r="Z55" s="43">
        <v>7</v>
      </c>
      <c r="AA55" s="43">
        <v>12</v>
      </c>
      <c r="AB55" s="43">
        <v>781.65</v>
      </c>
      <c r="AC55" s="43">
        <f t="shared" si="7"/>
        <v>5</v>
      </c>
      <c r="AD55" s="43">
        <f t="shared" si="49"/>
        <v>54.7155</v>
      </c>
      <c r="AE55" s="43"/>
      <c r="AF55" s="51">
        <v>2</v>
      </c>
      <c r="AG55" s="45">
        <v>0</v>
      </c>
      <c r="AH55" s="45">
        <v>1</v>
      </c>
      <c r="AI55" s="45">
        <f t="shared" si="8"/>
        <v>-1</v>
      </c>
      <c r="AJ55" s="43">
        <v>294</v>
      </c>
      <c r="AK55" s="43">
        <f>AJ55*0.07</f>
        <v>20.58</v>
      </c>
      <c r="AL55" s="51">
        <v>2</v>
      </c>
      <c r="AM55" s="43"/>
      <c r="AN55" s="43">
        <f t="shared" si="9"/>
        <v>-2</v>
      </c>
      <c r="AO55" s="51">
        <v>6</v>
      </c>
      <c r="AP55" s="45">
        <v>5</v>
      </c>
      <c r="AQ55" s="43">
        <v>729.6</v>
      </c>
      <c r="AR55" s="43">
        <f t="shared" si="10"/>
        <v>-1</v>
      </c>
      <c r="AS55" s="43">
        <f t="shared" si="11"/>
        <v>36.48</v>
      </c>
      <c r="AT55" s="51">
        <v>5</v>
      </c>
      <c r="AU55" s="51">
        <v>2</v>
      </c>
      <c r="AV55" s="51">
        <v>70</v>
      </c>
      <c r="AW55" s="51">
        <f t="shared" si="12"/>
        <v>-3</v>
      </c>
      <c r="AX55" s="51">
        <f t="shared" si="13"/>
        <v>3.5</v>
      </c>
      <c r="AY55" s="43">
        <f t="shared" si="14"/>
        <v>116.8</v>
      </c>
      <c r="AZ55" s="43">
        <f t="shared" si="15"/>
        <v>-18.8</v>
      </c>
    </row>
    <row r="56" s="41" customFormat="1" customHeight="1" spans="1:52">
      <c r="A56" s="43">
        <v>10955</v>
      </c>
      <c r="B56" s="43" t="s">
        <v>204</v>
      </c>
      <c r="C56" s="43" t="s">
        <v>205</v>
      </c>
      <c r="D56" s="43">
        <v>104838</v>
      </c>
      <c r="E56" s="43" t="s">
        <v>125</v>
      </c>
      <c r="F56" s="43">
        <v>10</v>
      </c>
      <c r="G56" s="45">
        <v>2</v>
      </c>
      <c r="H56" s="43">
        <f t="shared" si="2"/>
        <v>-8</v>
      </c>
      <c r="I56" s="43">
        <f t="shared" si="47"/>
        <v>6</v>
      </c>
      <c r="J56" s="43">
        <f>H56*1</f>
        <v>-8</v>
      </c>
      <c r="K56" s="51">
        <v>2</v>
      </c>
      <c r="L56" s="43"/>
      <c r="M56" s="43">
        <f t="shared" si="3"/>
        <v>-2</v>
      </c>
      <c r="N56" s="43">
        <f t="shared" si="48"/>
        <v>0</v>
      </c>
      <c r="O56" s="51">
        <v>16</v>
      </c>
      <c r="P56" s="45">
        <v>1</v>
      </c>
      <c r="Q56" s="45">
        <v>3</v>
      </c>
      <c r="R56" s="43">
        <f t="shared" si="4"/>
        <v>-13.5</v>
      </c>
      <c r="S56" s="43">
        <f t="shared" si="42"/>
        <v>2.5</v>
      </c>
      <c r="T56" s="43">
        <f t="shared" si="43"/>
        <v>-6.75</v>
      </c>
      <c r="U56" s="51">
        <v>6</v>
      </c>
      <c r="V56" s="43">
        <v>6</v>
      </c>
      <c r="W56" s="43">
        <f t="shared" si="5"/>
        <v>0</v>
      </c>
      <c r="X56" s="43">
        <f>V56*4</f>
        <v>24</v>
      </c>
      <c r="Y56" s="51"/>
      <c r="Z56" s="43">
        <v>7</v>
      </c>
      <c r="AA56" s="43">
        <v>18</v>
      </c>
      <c r="AB56" s="43">
        <v>1080</v>
      </c>
      <c r="AC56" s="43">
        <f t="shared" si="7"/>
        <v>11</v>
      </c>
      <c r="AD56" s="43">
        <f t="shared" si="49"/>
        <v>75.6</v>
      </c>
      <c r="AE56" s="43"/>
      <c r="AF56" s="51">
        <v>2</v>
      </c>
      <c r="AG56" s="45"/>
      <c r="AH56" s="45"/>
      <c r="AI56" s="45">
        <f t="shared" si="8"/>
        <v>-2</v>
      </c>
      <c r="AJ56" s="43"/>
      <c r="AK56" s="43">
        <f>AJ56*0.07</f>
        <v>0</v>
      </c>
      <c r="AL56" s="51">
        <v>2</v>
      </c>
      <c r="AM56" s="43"/>
      <c r="AN56" s="43">
        <f t="shared" si="9"/>
        <v>-2</v>
      </c>
      <c r="AO56" s="51">
        <v>6</v>
      </c>
      <c r="AP56" s="45">
        <v>1</v>
      </c>
      <c r="AQ56" s="43">
        <v>254.6</v>
      </c>
      <c r="AR56" s="43">
        <f t="shared" si="10"/>
        <v>-5</v>
      </c>
      <c r="AS56" s="43">
        <f t="shared" si="11"/>
        <v>12.73</v>
      </c>
      <c r="AT56" s="51">
        <v>5</v>
      </c>
      <c r="AU56" s="51">
        <v>7</v>
      </c>
      <c r="AV56" s="51">
        <v>335.99</v>
      </c>
      <c r="AW56" s="51">
        <f t="shared" si="12"/>
        <v>2</v>
      </c>
      <c r="AX56" s="51">
        <f t="shared" si="13"/>
        <v>16.7995</v>
      </c>
      <c r="AY56" s="43">
        <f t="shared" si="14"/>
        <v>137.6</v>
      </c>
      <c r="AZ56" s="43">
        <f t="shared" si="15"/>
        <v>-14.8</v>
      </c>
    </row>
    <row r="57" s="41" customFormat="1" customHeight="1" spans="1:52">
      <c r="A57" s="43">
        <v>15210</v>
      </c>
      <c r="B57" s="43" t="s">
        <v>206</v>
      </c>
      <c r="C57" s="43" t="s">
        <v>205</v>
      </c>
      <c r="D57" s="43">
        <v>104838</v>
      </c>
      <c r="E57" s="43" t="s">
        <v>127</v>
      </c>
      <c r="F57" s="43">
        <v>10</v>
      </c>
      <c r="G57" s="45">
        <v>1</v>
      </c>
      <c r="H57" s="43">
        <f t="shared" si="2"/>
        <v>-9</v>
      </c>
      <c r="I57" s="43">
        <f t="shared" si="47"/>
        <v>3</v>
      </c>
      <c r="J57" s="43">
        <f>H57*1</f>
        <v>-9</v>
      </c>
      <c r="K57" s="51">
        <v>3</v>
      </c>
      <c r="L57" s="43"/>
      <c r="M57" s="43">
        <f t="shared" si="3"/>
        <v>-3</v>
      </c>
      <c r="N57" s="43">
        <f t="shared" si="48"/>
        <v>0</v>
      </c>
      <c r="O57" s="51">
        <v>15</v>
      </c>
      <c r="P57" s="45">
        <v>9</v>
      </c>
      <c r="Q57" s="45">
        <v>6</v>
      </c>
      <c r="R57" s="43">
        <f t="shared" si="4"/>
        <v>-3</v>
      </c>
      <c r="S57" s="43">
        <f t="shared" si="42"/>
        <v>12</v>
      </c>
      <c r="T57" s="43">
        <f t="shared" si="43"/>
        <v>-1.5</v>
      </c>
      <c r="U57" s="51">
        <v>6</v>
      </c>
      <c r="V57" s="43"/>
      <c r="W57" s="43">
        <f t="shared" si="5"/>
        <v>-6</v>
      </c>
      <c r="X57" s="43">
        <f>V57*3.5</f>
        <v>0</v>
      </c>
      <c r="Y57" s="43">
        <f>W57*0.5</f>
        <v>-3</v>
      </c>
      <c r="Z57" s="43">
        <v>7</v>
      </c>
      <c r="AA57" s="43">
        <v>13</v>
      </c>
      <c r="AB57" s="43">
        <v>747</v>
      </c>
      <c r="AC57" s="43">
        <f t="shared" si="7"/>
        <v>6</v>
      </c>
      <c r="AD57" s="43">
        <f t="shared" si="49"/>
        <v>52.29</v>
      </c>
      <c r="AE57" s="43"/>
      <c r="AF57" s="51">
        <v>3</v>
      </c>
      <c r="AG57" s="45"/>
      <c r="AH57" s="45"/>
      <c r="AI57" s="45">
        <f t="shared" si="8"/>
        <v>-3</v>
      </c>
      <c r="AJ57" s="43"/>
      <c r="AK57" s="43">
        <f>AJ57*0.07</f>
        <v>0</v>
      </c>
      <c r="AL57" s="51">
        <v>2</v>
      </c>
      <c r="AM57" s="43"/>
      <c r="AN57" s="43">
        <f t="shared" si="9"/>
        <v>-2</v>
      </c>
      <c r="AO57" s="51">
        <v>6</v>
      </c>
      <c r="AP57" s="45">
        <v>1</v>
      </c>
      <c r="AQ57" s="43">
        <v>268</v>
      </c>
      <c r="AR57" s="43">
        <f t="shared" si="10"/>
        <v>-5</v>
      </c>
      <c r="AS57" s="43">
        <f t="shared" si="11"/>
        <v>13.4</v>
      </c>
      <c r="AT57" s="51">
        <v>5</v>
      </c>
      <c r="AU57" s="51">
        <v>6</v>
      </c>
      <c r="AV57" s="51">
        <v>202.42</v>
      </c>
      <c r="AW57" s="51">
        <f t="shared" si="12"/>
        <v>1</v>
      </c>
      <c r="AX57" s="51">
        <f t="shared" si="13"/>
        <v>10.121</v>
      </c>
      <c r="AY57" s="43">
        <f t="shared" si="14"/>
        <v>90.8</v>
      </c>
      <c r="AZ57" s="43">
        <f t="shared" si="15"/>
        <v>-13.5</v>
      </c>
    </row>
    <row r="58" s="41" customFormat="1" customHeight="1" spans="1:52">
      <c r="A58" s="43">
        <v>6472</v>
      </c>
      <c r="B58" s="43" t="s">
        <v>207</v>
      </c>
      <c r="C58" s="43" t="s">
        <v>208</v>
      </c>
      <c r="D58" s="43">
        <v>104428</v>
      </c>
      <c r="E58" s="43" t="s">
        <v>125</v>
      </c>
      <c r="F58" s="43">
        <v>25</v>
      </c>
      <c r="G58" s="45">
        <v>8</v>
      </c>
      <c r="H58" s="43">
        <f t="shared" si="2"/>
        <v>-17</v>
      </c>
      <c r="I58" s="43">
        <f>G58*3</f>
        <v>24</v>
      </c>
      <c r="J58" s="43">
        <f>H58*1</f>
        <v>-17</v>
      </c>
      <c r="K58" s="51">
        <v>3</v>
      </c>
      <c r="L58" s="43">
        <v>5</v>
      </c>
      <c r="M58" s="43">
        <f t="shared" si="3"/>
        <v>2</v>
      </c>
      <c r="N58" s="43">
        <f>L58*3</f>
        <v>15</v>
      </c>
      <c r="O58" s="51">
        <v>20</v>
      </c>
      <c r="P58" s="45">
        <v>6</v>
      </c>
      <c r="Q58" s="45">
        <v>11</v>
      </c>
      <c r="R58" s="43">
        <f t="shared" si="4"/>
        <v>-8.5</v>
      </c>
      <c r="S58" s="43">
        <f t="shared" si="42"/>
        <v>11.5</v>
      </c>
      <c r="T58" s="43">
        <f t="shared" si="43"/>
        <v>-4.25</v>
      </c>
      <c r="U58" s="51">
        <v>6</v>
      </c>
      <c r="V58" s="43">
        <v>10</v>
      </c>
      <c r="W58" s="43">
        <f t="shared" si="5"/>
        <v>4</v>
      </c>
      <c r="X58" s="43">
        <f>V58*4</f>
        <v>40</v>
      </c>
      <c r="Y58" s="43"/>
      <c r="Z58" s="43">
        <v>7</v>
      </c>
      <c r="AA58" s="43">
        <v>33</v>
      </c>
      <c r="AB58" s="43">
        <v>1985</v>
      </c>
      <c r="AC58" s="43">
        <f t="shared" si="7"/>
        <v>26</v>
      </c>
      <c r="AD58" s="43">
        <f t="shared" si="49"/>
        <v>138.95</v>
      </c>
      <c r="AE58" s="43"/>
      <c r="AF58" s="51">
        <v>3</v>
      </c>
      <c r="AG58" s="45">
        <v>0</v>
      </c>
      <c r="AH58" s="45">
        <v>1</v>
      </c>
      <c r="AI58" s="45">
        <f t="shared" si="8"/>
        <v>-2</v>
      </c>
      <c r="AJ58" s="43">
        <v>294</v>
      </c>
      <c r="AK58" s="43">
        <f>AJ58*0.07</f>
        <v>20.58</v>
      </c>
      <c r="AL58" s="51">
        <v>2</v>
      </c>
      <c r="AM58" s="43">
        <v>1</v>
      </c>
      <c r="AN58" s="43">
        <f t="shared" si="9"/>
        <v>-1</v>
      </c>
      <c r="AO58" s="51">
        <v>10</v>
      </c>
      <c r="AP58" s="45">
        <v>5</v>
      </c>
      <c r="AQ58" s="43">
        <v>872.6</v>
      </c>
      <c r="AR58" s="43">
        <f t="shared" si="10"/>
        <v>-5</v>
      </c>
      <c r="AS58" s="43">
        <f t="shared" si="11"/>
        <v>43.63</v>
      </c>
      <c r="AT58" s="51">
        <v>12</v>
      </c>
      <c r="AU58" s="51">
        <v>8</v>
      </c>
      <c r="AV58" s="51">
        <v>276.65</v>
      </c>
      <c r="AW58" s="51">
        <f t="shared" si="12"/>
        <v>-4</v>
      </c>
      <c r="AX58" s="51">
        <f t="shared" si="13"/>
        <v>13.8325</v>
      </c>
      <c r="AY58" s="43">
        <f t="shared" si="14"/>
        <v>307.5</v>
      </c>
      <c r="AZ58" s="43">
        <f t="shared" si="15"/>
        <v>-21.3</v>
      </c>
    </row>
    <row r="59" s="41" customFormat="1" customHeight="1" spans="1:52">
      <c r="A59" s="43">
        <v>15599</v>
      </c>
      <c r="B59" s="43" t="s">
        <v>209</v>
      </c>
      <c r="C59" s="43" t="s">
        <v>208</v>
      </c>
      <c r="D59" s="43">
        <v>104428</v>
      </c>
      <c r="E59" s="43" t="s">
        <v>127</v>
      </c>
      <c r="F59" s="43">
        <v>25</v>
      </c>
      <c r="G59" s="45">
        <v>0</v>
      </c>
      <c r="H59" s="43">
        <f t="shared" si="2"/>
        <v>-25</v>
      </c>
      <c r="I59" s="43">
        <f>G59*3</f>
        <v>0</v>
      </c>
      <c r="J59" s="43">
        <f>H59*1</f>
        <v>-25</v>
      </c>
      <c r="K59" s="51">
        <v>2</v>
      </c>
      <c r="L59" s="43"/>
      <c r="M59" s="43">
        <f t="shared" si="3"/>
        <v>-2</v>
      </c>
      <c r="N59" s="43">
        <f>L59*2</f>
        <v>0</v>
      </c>
      <c r="O59" s="51">
        <v>17</v>
      </c>
      <c r="P59" s="45">
        <v>2</v>
      </c>
      <c r="Q59" s="45">
        <v>5</v>
      </c>
      <c r="R59" s="43">
        <f t="shared" si="4"/>
        <v>-12.5</v>
      </c>
      <c r="S59" s="43">
        <f t="shared" si="42"/>
        <v>4.5</v>
      </c>
      <c r="T59" s="43">
        <f t="shared" si="43"/>
        <v>-6.25</v>
      </c>
      <c r="U59" s="51">
        <v>6</v>
      </c>
      <c r="V59" s="43">
        <v>1</v>
      </c>
      <c r="W59" s="43">
        <f t="shared" si="5"/>
        <v>-5</v>
      </c>
      <c r="X59" s="43">
        <f>V59*3.5</f>
        <v>3.5</v>
      </c>
      <c r="Y59" s="43">
        <f>W59*0.5</f>
        <v>-2.5</v>
      </c>
      <c r="Z59" s="43">
        <v>7</v>
      </c>
      <c r="AA59" s="43">
        <v>22</v>
      </c>
      <c r="AB59" s="43">
        <v>1262</v>
      </c>
      <c r="AC59" s="43">
        <f t="shared" si="7"/>
        <v>15</v>
      </c>
      <c r="AD59" s="43">
        <f t="shared" si="49"/>
        <v>88.34</v>
      </c>
      <c r="AE59" s="43"/>
      <c r="AF59" s="51">
        <v>3</v>
      </c>
      <c r="AG59" s="45">
        <v>0</v>
      </c>
      <c r="AH59" s="45">
        <v>3</v>
      </c>
      <c r="AI59" s="45">
        <f t="shared" si="8"/>
        <v>0</v>
      </c>
      <c r="AJ59" s="43">
        <v>686</v>
      </c>
      <c r="AK59" s="43">
        <f>AJ59*0.08</f>
        <v>54.88</v>
      </c>
      <c r="AL59" s="51">
        <v>2</v>
      </c>
      <c r="AM59" s="43">
        <v>2</v>
      </c>
      <c r="AN59" s="43">
        <f t="shared" si="9"/>
        <v>0</v>
      </c>
      <c r="AO59" s="51">
        <v>8</v>
      </c>
      <c r="AP59" s="45">
        <v>3</v>
      </c>
      <c r="AQ59" s="43">
        <v>360.4</v>
      </c>
      <c r="AR59" s="43">
        <f t="shared" si="10"/>
        <v>-5</v>
      </c>
      <c r="AS59" s="43">
        <f t="shared" si="11"/>
        <v>18.02</v>
      </c>
      <c r="AT59" s="51">
        <v>11</v>
      </c>
      <c r="AU59" s="51">
        <v>9</v>
      </c>
      <c r="AV59" s="51">
        <v>309.57</v>
      </c>
      <c r="AW59" s="51">
        <f t="shared" si="12"/>
        <v>-2</v>
      </c>
      <c r="AX59" s="51">
        <f t="shared" si="13"/>
        <v>15.4785</v>
      </c>
      <c r="AY59" s="43">
        <f t="shared" si="14"/>
        <v>184.7</v>
      </c>
      <c r="AZ59" s="43">
        <f t="shared" si="15"/>
        <v>-33.8</v>
      </c>
    </row>
    <row r="60" s="41" customFormat="1" customHeight="1" spans="1:52">
      <c r="A60" s="43">
        <v>14250</v>
      </c>
      <c r="B60" s="43" t="s">
        <v>210</v>
      </c>
      <c r="C60" s="43" t="s">
        <v>211</v>
      </c>
      <c r="D60" s="43">
        <v>122176</v>
      </c>
      <c r="E60" s="43" t="s">
        <v>125</v>
      </c>
      <c r="F60" s="43">
        <v>10</v>
      </c>
      <c r="G60" s="45">
        <v>1</v>
      </c>
      <c r="H60" s="43">
        <f>G60-F60</f>
        <v>-9</v>
      </c>
      <c r="I60" s="43">
        <f t="shared" ref="I60:I65" si="50">G60*3</f>
        <v>3</v>
      </c>
      <c r="J60" s="43">
        <f t="shared" ref="J60:J73" si="51">H60*1</f>
        <v>-9</v>
      </c>
      <c r="K60" s="51">
        <v>2</v>
      </c>
      <c r="L60" s="43">
        <v>6</v>
      </c>
      <c r="M60" s="43">
        <f>L60-K60</f>
        <v>4</v>
      </c>
      <c r="N60" s="43">
        <f>L60*3</f>
        <v>18</v>
      </c>
      <c r="O60" s="51">
        <v>12</v>
      </c>
      <c r="P60" s="45"/>
      <c r="Q60" s="45"/>
      <c r="R60" s="43">
        <f>(P60+Q60/2)-O60</f>
        <v>-12</v>
      </c>
      <c r="S60" s="43">
        <f t="shared" ref="S60:S65" si="52">P60*1+Q60*0.5</f>
        <v>0</v>
      </c>
      <c r="T60" s="43">
        <f t="shared" ref="T60:T65" si="53">R60*0.5</f>
        <v>-6</v>
      </c>
      <c r="U60" s="51">
        <v>5</v>
      </c>
      <c r="V60" s="43"/>
      <c r="W60" s="43">
        <f>V60-U60</f>
        <v>-5</v>
      </c>
      <c r="X60" s="43">
        <f t="shared" ref="X60:X65" si="54">V60*3.5</f>
        <v>0</v>
      </c>
      <c r="Y60" s="43">
        <f t="shared" ref="Y60:Y65" si="55">W60*0.5</f>
        <v>-2.5</v>
      </c>
      <c r="Z60" s="43">
        <v>6</v>
      </c>
      <c r="AA60" s="43">
        <v>3</v>
      </c>
      <c r="AB60" s="43">
        <v>201</v>
      </c>
      <c r="AC60" s="43">
        <f>AA60-Z60</f>
        <v>-3</v>
      </c>
      <c r="AD60" s="43">
        <f>AB60*0.06</f>
        <v>12.06</v>
      </c>
      <c r="AE60" s="43">
        <f>AC60*0.5</f>
        <v>-1.5</v>
      </c>
      <c r="AF60" s="51">
        <v>2</v>
      </c>
      <c r="AG60" s="45"/>
      <c r="AH60" s="45"/>
      <c r="AI60" s="45">
        <f>(AH60+AG60/3)-AF60</f>
        <v>-2</v>
      </c>
      <c r="AJ60" s="43"/>
      <c r="AK60" s="43">
        <f t="shared" ref="AK60:AK65" si="56">AJ60*0.07</f>
        <v>0</v>
      </c>
      <c r="AL60" s="51">
        <v>1</v>
      </c>
      <c r="AM60" s="43"/>
      <c r="AN60" s="43">
        <f>AM60-AL60</f>
        <v>-1</v>
      </c>
      <c r="AO60" s="51">
        <v>4</v>
      </c>
      <c r="AP60" s="45">
        <v>2</v>
      </c>
      <c r="AQ60" s="43">
        <v>200</v>
      </c>
      <c r="AR60" s="43">
        <f>AP60-AO60</f>
        <v>-2</v>
      </c>
      <c r="AS60" s="43">
        <f>AQ60*0.05</f>
        <v>10</v>
      </c>
      <c r="AT60" s="51">
        <v>4</v>
      </c>
      <c r="AU60" s="51">
        <v>1</v>
      </c>
      <c r="AV60" s="51">
        <v>33.68</v>
      </c>
      <c r="AW60" s="51">
        <f>AU60-AT60</f>
        <v>-3</v>
      </c>
      <c r="AX60" s="51">
        <f>AV60*0.05</f>
        <v>1.684</v>
      </c>
      <c r="AY60" s="43">
        <f>ROUND(I60+N60+S60+X60+AD60+AK60+AS60+AX60,1)</f>
        <v>44.7</v>
      </c>
      <c r="AZ60" s="43">
        <f>ROUND(J60+T60+Y60+AE60,1)</f>
        <v>-19</v>
      </c>
    </row>
    <row r="61" s="41" customFormat="1" customHeight="1" spans="1:52">
      <c r="A61" s="43">
        <v>15504</v>
      </c>
      <c r="B61" s="43" t="s">
        <v>212</v>
      </c>
      <c r="C61" s="43" t="s">
        <v>211</v>
      </c>
      <c r="D61" s="43">
        <v>122176</v>
      </c>
      <c r="E61" s="43" t="s">
        <v>127</v>
      </c>
      <c r="F61" s="43">
        <v>10</v>
      </c>
      <c r="G61" s="45">
        <v>1</v>
      </c>
      <c r="H61" s="43">
        <f>G61-F61</f>
        <v>-9</v>
      </c>
      <c r="I61" s="43">
        <f t="shared" si="50"/>
        <v>3</v>
      </c>
      <c r="J61" s="43">
        <f t="shared" si="51"/>
        <v>-9</v>
      </c>
      <c r="K61" s="51">
        <v>3</v>
      </c>
      <c r="L61" s="43"/>
      <c r="M61" s="43">
        <f>L61-K61</f>
        <v>-3</v>
      </c>
      <c r="N61" s="43">
        <f t="shared" ref="N60:N69" si="57">L61*2</f>
        <v>0</v>
      </c>
      <c r="O61" s="51">
        <v>13</v>
      </c>
      <c r="P61" s="45">
        <v>0</v>
      </c>
      <c r="Q61" s="45">
        <v>6</v>
      </c>
      <c r="R61" s="43">
        <f>(P61+Q61/2)-O61</f>
        <v>-10</v>
      </c>
      <c r="S61" s="43">
        <f t="shared" si="52"/>
        <v>3</v>
      </c>
      <c r="T61" s="43">
        <f t="shared" si="53"/>
        <v>-5</v>
      </c>
      <c r="U61" s="51">
        <v>6</v>
      </c>
      <c r="V61" s="43">
        <v>1</v>
      </c>
      <c r="W61" s="43">
        <f>V61-U61</f>
        <v>-5</v>
      </c>
      <c r="X61" s="43">
        <f t="shared" si="54"/>
        <v>3.5</v>
      </c>
      <c r="Y61" s="43">
        <f t="shared" si="55"/>
        <v>-2.5</v>
      </c>
      <c r="Z61" s="43">
        <v>6</v>
      </c>
      <c r="AA61" s="43">
        <v>2</v>
      </c>
      <c r="AB61" s="43">
        <v>132</v>
      </c>
      <c r="AC61" s="43">
        <f>AA61-Z61</f>
        <v>-4</v>
      </c>
      <c r="AD61" s="43">
        <f>AB61*0.06</f>
        <v>7.92</v>
      </c>
      <c r="AE61" s="43">
        <f>AC61*0.5</f>
        <v>-2</v>
      </c>
      <c r="AF61" s="51">
        <v>2</v>
      </c>
      <c r="AG61" s="45"/>
      <c r="AH61" s="45"/>
      <c r="AI61" s="45">
        <f>(AH61+AG61/3)-AF61</f>
        <v>-2</v>
      </c>
      <c r="AJ61" s="43"/>
      <c r="AK61" s="43">
        <f t="shared" si="56"/>
        <v>0</v>
      </c>
      <c r="AL61" s="51">
        <v>2</v>
      </c>
      <c r="AM61" s="43"/>
      <c r="AN61" s="43">
        <f>AM61-AL61</f>
        <v>-2</v>
      </c>
      <c r="AO61" s="51">
        <v>4</v>
      </c>
      <c r="AP61" s="45">
        <v>2</v>
      </c>
      <c r="AQ61" s="43">
        <v>200</v>
      </c>
      <c r="AR61" s="43">
        <f>AP61-AO61</f>
        <v>-2</v>
      </c>
      <c r="AS61" s="43">
        <f>AQ61*0.05</f>
        <v>10</v>
      </c>
      <c r="AT61" s="51">
        <v>4</v>
      </c>
      <c r="AU61" s="51">
        <v>2</v>
      </c>
      <c r="AV61" s="51">
        <v>70</v>
      </c>
      <c r="AW61" s="51">
        <f>AU61-AT61</f>
        <v>-2</v>
      </c>
      <c r="AX61" s="51">
        <f>AV61*0.05</f>
        <v>3.5</v>
      </c>
      <c r="AY61" s="43">
        <f>ROUND(I61+N61+S61+X61+AD61+AK61+AS61+AX61,1)</f>
        <v>30.9</v>
      </c>
      <c r="AZ61" s="43">
        <f>ROUND(J61+T61+Y61+AE61,1)</f>
        <v>-18.5</v>
      </c>
    </row>
    <row r="62" s="41" customFormat="1" customHeight="1" spans="1:52">
      <c r="A62" s="43">
        <v>15081</v>
      </c>
      <c r="B62" s="43" t="s">
        <v>213</v>
      </c>
      <c r="C62" s="43" t="s">
        <v>214</v>
      </c>
      <c r="D62" s="43">
        <v>52</v>
      </c>
      <c r="E62" s="43" t="s">
        <v>127</v>
      </c>
      <c r="F62" s="43">
        <v>10</v>
      </c>
      <c r="G62" s="45">
        <v>0</v>
      </c>
      <c r="H62" s="43">
        <f>G62-F62</f>
        <v>-10</v>
      </c>
      <c r="I62" s="43">
        <f t="shared" si="50"/>
        <v>0</v>
      </c>
      <c r="J62" s="43">
        <f t="shared" si="51"/>
        <v>-10</v>
      </c>
      <c r="K62" s="51">
        <v>3</v>
      </c>
      <c r="L62" s="43"/>
      <c r="M62" s="43">
        <f>L62-K62</f>
        <v>-3</v>
      </c>
      <c r="N62" s="43">
        <f t="shared" si="57"/>
        <v>0</v>
      </c>
      <c r="O62" s="51">
        <v>13</v>
      </c>
      <c r="P62" s="45">
        <v>0</v>
      </c>
      <c r="Q62" s="45">
        <v>4</v>
      </c>
      <c r="R62" s="43">
        <f>(P62+Q62/2)-O62</f>
        <v>-11</v>
      </c>
      <c r="S62" s="43">
        <f t="shared" si="52"/>
        <v>2</v>
      </c>
      <c r="T62" s="43">
        <f t="shared" si="53"/>
        <v>-5.5</v>
      </c>
      <c r="U62" s="51">
        <v>6</v>
      </c>
      <c r="V62" s="43"/>
      <c r="W62" s="43">
        <f>V62-U62</f>
        <v>-6</v>
      </c>
      <c r="X62" s="43">
        <f t="shared" si="54"/>
        <v>0</v>
      </c>
      <c r="Y62" s="43">
        <f t="shared" si="55"/>
        <v>-3</v>
      </c>
      <c r="Z62" s="43">
        <v>7</v>
      </c>
      <c r="AA62" s="43">
        <v>10</v>
      </c>
      <c r="AB62" s="43">
        <v>546</v>
      </c>
      <c r="AC62" s="43">
        <f>AA62-Z62</f>
        <v>3</v>
      </c>
      <c r="AD62" s="43">
        <f t="shared" ref="AD62:AD70" si="58">AB62*0.07</f>
        <v>38.22</v>
      </c>
      <c r="AE62" s="43"/>
      <c r="AF62" s="51">
        <v>3</v>
      </c>
      <c r="AG62" s="45"/>
      <c r="AH62" s="45"/>
      <c r="AI62" s="45">
        <f>(AH62+AG62/3)-AF62</f>
        <v>-3</v>
      </c>
      <c r="AJ62" s="43"/>
      <c r="AK62" s="43">
        <f t="shared" si="56"/>
        <v>0</v>
      </c>
      <c r="AL62" s="51">
        <v>2</v>
      </c>
      <c r="AM62" s="43"/>
      <c r="AN62" s="43">
        <f>AM62-AL62</f>
        <v>-2</v>
      </c>
      <c r="AO62" s="51">
        <v>5</v>
      </c>
      <c r="AP62" s="45">
        <v>2</v>
      </c>
      <c r="AQ62" s="43">
        <v>364.8</v>
      </c>
      <c r="AR62" s="43">
        <f>AP62-AO62</f>
        <v>-3</v>
      </c>
      <c r="AS62" s="43">
        <f>AQ62*0.05</f>
        <v>18.24</v>
      </c>
      <c r="AT62" s="51">
        <v>5</v>
      </c>
      <c r="AU62" s="51">
        <v>1</v>
      </c>
      <c r="AV62" s="51">
        <v>35</v>
      </c>
      <c r="AW62" s="51">
        <f>AU62-AT62</f>
        <v>-4</v>
      </c>
      <c r="AX62" s="51">
        <f>AV62*0.05</f>
        <v>1.75</v>
      </c>
      <c r="AY62" s="43">
        <f>ROUND(I62+N62+S62+X62+AD62+AK62+AS62+AX62,1)</f>
        <v>60.2</v>
      </c>
      <c r="AZ62" s="43">
        <f>ROUND(J62+T62+Y62+AE62,1)</f>
        <v>-18.5</v>
      </c>
    </row>
    <row r="63" s="41" customFormat="1" customHeight="1" spans="1:52">
      <c r="A63" s="43">
        <v>15047</v>
      </c>
      <c r="B63" s="43" t="s">
        <v>215</v>
      </c>
      <c r="C63" s="43" t="s">
        <v>214</v>
      </c>
      <c r="D63" s="43">
        <v>52</v>
      </c>
      <c r="E63" s="43" t="s">
        <v>125</v>
      </c>
      <c r="F63" s="43">
        <v>10</v>
      </c>
      <c r="G63" s="45">
        <v>1</v>
      </c>
      <c r="H63" s="43">
        <f>G63-F63</f>
        <v>-9</v>
      </c>
      <c r="I63" s="43">
        <f t="shared" si="50"/>
        <v>3</v>
      </c>
      <c r="J63" s="43">
        <f t="shared" si="51"/>
        <v>-9</v>
      </c>
      <c r="K63" s="51">
        <v>2</v>
      </c>
      <c r="L63" s="43"/>
      <c r="M63" s="43">
        <f>L63-K63</f>
        <v>-2</v>
      </c>
      <c r="N63" s="43">
        <f t="shared" si="57"/>
        <v>0</v>
      </c>
      <c r="O63" s="51">
        <v>12</v>
      </c>
      <c r="P63" s="45"/>
      <c r="Q63" s="45"/>
      <c r="R63" s="43">
        <f>(P63+Q63/2)-O63</f>
        <v>-12</v>
      </c>
      <c r="S63" s="43">
        <f t="shared" si="52"/>
        <v>0</v>
      </c>
      <c r="T63" s="43">
        <f t="shared" si="53"/>
        <v>-6</v>
      </c>
      <c r="U63" s="51">
        <v>6</v>
      </c>
      <c r="V63" s="43"/>
      <c r="W63" s="43">
        <f>V63-U63</f>
        <v>-6</v>
      </c>
      <c r="X63" s="43">
        <f t="shared" si="54"/>
        <v>0</v>
      </c>
      <c r="Y63" s="43">
        <f t="shared" si="55"/>
        <v>-3</v>
      </c>
      <c r="Z63" s="43">
        <v>7</v>
      </c>
      <c r="AA63" s="43">
        <v>16</v>
      </c>
      <c r="AB63" s="43">
        <v>1046.31</v>
      </c>
      <c r="AC63" s="43">
        <f>AA63-Z63</f>
        <v>9</v>
      </c>
      <c r="AD63" s="43">
        <f t="shared" si="58"/>
        <v>73.2417</v>
      </c>
      <c r="AE63" s="43"/>
      <c r="AF63" s="51">
        <v>2</v>
      </c>
      <c r="AG63" s="45">
        <v>0</v>
      </c>
      <c r="AH63" s="45">
        <v>1</v>
      </c>
      <c r="AI63" s="45">
        <f>(AH63+AG63/3)-AF63</f>
        <v>-1</v>
      </c>
      <c r="AJ63" s="43">
        <v>284</v>
      </c>
      <c r="AK63" s="43">
        <f t="shared" si="56"/>
        <v>19.88</v>
      </c>
      <c r="AL63" s="51">
        <v>1</v>
      </c>
      <c r="AM63" s="43"/>
      <c r="AN63" s="43">
        <f>AM63-AL63</f>
        <v>-1</v>
      </c>
      <c r="AO63" s="51">
        <v>5</v>
      </c>
      <c r="AP63" s="45">
        <v>7</v>
      </c>
      <c r="AQ63" s="43">
        <v>1169.6</v>
      </c>
      <c r="AR63" s="43">
        <f>AP63-AO63</f>
        <v>2</v>
      </c>
      <c r="AS63" s="43">
        <f>AQ63*0.05</f>
        <v>58.48</v>
      </c>
      <c r="AT63" s="51">
        <v>5</v>
      </c>
      <c r="AU63" s="51">
        <v>0</v>
      </c>
      <c r="AV63" s="51"/>
      <c r="AW63" s="51">
        <f>AU63-AT63</f>
        <v>-5</v>
      </c>
      <c r="AX63" s="51">
        <f>AV63*0.05</f>
        <v>0</v>
      </c>
      <c r="AY63" s="43">
        <f>ROUND(I63+N63+S63+X63+AD63+AK63+AS63+AX63,1)</f>
        <v>154.6</v>
      </c>
      <c r="AZ63" s="43">
        <f>ROUND(J63+T63+Y63+AE63,1)</f>
        <v>-18</v>
      </c>
    </row>
    <row r="64" s="41" customFormat="1" customHeight="1" spans="1:52">
      <c r="A64" s="43">
        <v>6492</v>
      </c>
      <c r="B64" s="43" t="s">
        <v>216</v>
      </c>
      <c r="C64" s="43" t="s">
        <v>217</v>
      </c>
      <c r="D64" s="43">
        <v>713</v>
      </c>
      <c r="E64" s="43" t="s">
        <v>125</v>
      </c>
      <c r="F64" s="43">
        <v>10</v>
      </c>
      <c r="G64" s="45">
        <v>8</v>
      </c>
      <c r="H64" s="43">
        <f>G64-F64</f>
        <v>-2</v>
      </c>
      <c r="I64" s="43">
        <f t="shared" si="50"/>
        <v>24</v>
      </c>
      <c r="J64" s="43">
        <f t="shared" si="51"/>
        <v>-2</v>
      </c>
      <c r="K64" s="51">
        <v>3</v>
      </c>
      <c r="L64" s="43"/>
      <c r="M64" s="43">
        <f>L64-K64</f>
        <v>-3</v>
      </c>
      <c r="N64" s="43">
        <f t="shared" si="57"/>
        <v>0</v>
      </c>
      <c r="O64" s="51">
        <v>16</v>
      </c>
      <c r="P64" s="45">
        <v>0</v>
      </c>
      <c r="Q64" s="45">
        <v>10</v>
      </c>
      <c r="R64" s="43">
        <f>(P64+Q64/2)-O64</f>
        <v>-11</v>
      </c>
      <c r="S64" s="43">
        <f t="shared" si="52"/>
        <v>5</v>
      </c>
      <c r="T64" s="43">
        <f t="shared" si="53"/>
        <v>-5.5</v>
      </c>
      <c r="U64" s="51">
        <v>6</v>
      </c>
      <c r="V64" s="43">
        <v>2</v>
      </c>
      <c r="W64" s="43">
        <f>V64-U64</f>
        <v>-4</v>
      </c>
      <c r="X64" s="43">
        <f t="shared" si="54"/>
        <v>7</v>
      </c>
      <c r="Y64" s="43">
        <f t="shared" si="55"/>
        <v>-2</v>
      </c>
      <c r="Z64" s="43">
        <v>7</v>
      </c>
      <c r="AA64" s="43">
        <v>25</v>
      </c>
      <c r="AB64" s="43">
        <v>1484</v>
      </c>
      <c r="AC64" s="43">
        <f>AA64-Z64</f>
        <v>18</v>
      </c>
      <c r="AD64" s="43">
        <f t="shared" si="58"/>
        <v>103.88</v>
      </c>
      <c r="AE64" s="43"/>
      <c r="AF64" s="51">
        <v>3</v>
      </c>
      <c r="AG64" s="45"/>
      <c r="AH64" s="45"/>
      <c r="AI64" s="45">
        <f>(AH64+AG64/3)-AF64</f>
        <v>-3</v>
      </c>
      <c r="AJ64" s="43"/>
      <c r="AK64" s="43">
        <f t="shared" si="56"/>
        <v>0</v>
      </c>
      <c r="AL64" s="51">
        <v>2</v>
      </c>
      <c r="AM64" s="43"/>
      <c r="AN64" s="43">
        <f>AM64-AL64</f>
        <v>-2</v>
      </c>
      <c r="AO64" s="51">
        <v>6</v>
      </c>
      <c r="AP64" s="45">
        <v>4</v>
      </c>
      <c r="AQ64" s="43">
        <v>430.6</v>
      </c>
      <c r="AR64" s="43">
        <f>AP64-AO64</f>
        <v>-2</v>
      </c>
      <c r="AS64" s="43">
        <f>AQ64*0.05</f>
        <v>21.53</v>
      </c>
      <c r="AT64" s="51">
        <v>5</v>
      </c>
      <c r="AU64" s="51">
        <v>2</v>
      </c>
      <c r="AV64" s="51">
        <v>70</v>
      </c>
      <c r="AW64" s="51">
        <f>AU64-AT64</f>
        <v>-3</v>
      </c>
      <c r="AX64" s="51">
        <f>AV64*0.05</f>
        <v>3.5</v>
      </c>
      <c r="AY64" s="43">
        <f>ROUND(I64+N64+S64+X64+AD64+AK64+AS64+AX64,1)</f>
        <v>164.9</v>
      </c>
      <c r="AZ64" s="43">
        <f>ROUND(J64+T64+Y64+AE64,1)</f>
        <v>-9.5</v>
      </c>
    </row>
    <row r="65" s="41" customFormat="1" customHeight="1" spans="1:52">
      <c r="A65" s="43">
        <v>11961</v>
      </c>
      <c r="B65" s="43" t="s">
        <v>218</v>
      </c>
      <c r="C65" s="43" t="s">
        <v>217</v>
      </c>
      <c r="D65" s="43">
        <v>713</v>
      </c>
      <c r="E65" s="43" t="s">
        <v>127</v>
      </c>
      <c r="F65" s="43">
        <v>10</v>
      </c>
      <c r="G65" s="45">
        <v>3</v>
      </c>
      <c r="H65" s="43">
        <f>G65-F65</f>
        <v>-7</v>
      </c>
      <c r="I65" s="43">
        <f t="shared" si="50"/>
        <v>9</v>
      </c>
      <c r="J65" s="43">
        <f t="shared" si="51"/>
        <v>-7</v>
      </c>
      <c r="K65" s="51">
        <v>2</v>
      </c>
      <c r="L65" s="43">
        <v>1</v>
      </c>
      <c r="M65" s="43">
        <f>L65-K65</f>
        <v>-1</v>
      </c>
      <c r="N65" s="43">
        <f t="shared" si="57"/>
        <v>2</v>
      </c>
      <c r="O65" s="51">
        <v>15</v>
      </c>
      <c r="P65" s="45">
        <v>0</v>
      </c>
      <c r="Q65" s="45">
        <v>14</v>
      </c>
      <c r="R65" s="43">
        <f>(P65+Q65/2)-O65</f>
        <v>-8</v>
      </c>
      <c r="S65" s="43">
        <f t="shared" si="52"/>
        <v>7</v>
      </c>
      <c r="T65" s="43">
        <f t="shared" si="53"/>
        <v>-4</v>
      </c>
      <c r="U65" s="51">
        <v>6</v>
      </c>
      <c r="V65" s="43">
        <v>5</v>
      </c>
      <c r="W65" s="43">
        <f>V65-U65</f>
        <v>-1</v>
      </c>
      <c r="X65" s="43">
        <f t="shared" si="54"/>
        <v>17.5</v>
      </c>
      <c r="Y65" s="43">
        <f t="shared" si="55"/>
        <v>-0.5</v>
      </c>
      <c r="Z65" s="43">
        <v>7</v>
      </c>
      <c r="AA65" s="43">
        <v>15</v>
      </c>
      <c r="AB65" s="43">
        <v>1001.5</v>
      </c>
      <c r="AC65" s="43">
        <f>AA65-Z65</f>
        <v>8</v>
      </c>
      <c r="AD65" s="43">
        <f t="shared" si="58"/>
        <v>70.105</v>
      </c>
      <c r="AE65" s="43"/>
      <c r="AF65" s="51">
        <v>2</v>
      </c>
      <c r="AG65" s="45"/>
      <c r="AH65" s="45"/>
      <c r="AI65" s="45">
        <f>(AH65+AG65/3)-AF65</f>
        <v>-2</v>
      </c>
      <c r="AJ65" s="43"/>
      <c r="AK65" s="43">
        <f t="shared" si="56"/>
        <v>0</v>
      </c>
      <c r="AL65" s="51">
        <v>2</v>
      </c>
      <c r="AM65" s="43"/>
      <c r="AN65" s="43">
        <f>AM65-AL65</f>
        <v>-2</v>
      </c>
      <c r="AO65" s="51">
        <v>5</v>
      </c>
      <c r="AP65" s="45">
        <v>1</v>
      </c>
      <c r="AQ65" s="43">
        <v>254.6</v>
      </c>
      <c r="AR65" s="43">
        <f>AP65-AO65</f>
        <v>-4</v>
      </c>
      <c r="AS65" s="43">
        <f>AQ65*0.05</f>
        <v>12.73</v>
      </c>
      <c r="AT65" s="51">
        <v>5</v>
      </c>
      <c r="AU65" s="51">
        <v>0</v>
      </c>
      <c r="AV65" s="51"/>
      <c r="AW65" s="51">
        <f>AU65-AT65</f>
        <v>-5</v>
      </c>
      <c r="AX65" s="51">
        <f>AV65*0.05</f>
        <v>0</v>
      </c>
      <c r="AY65" s="43">
        <f>ROUND(I65+N65+S65+X65+AD65+AK65+AS65+AX65,1)</f>
        <v>118.3</v>
      </c>
      <c r="AZ65" s="43">
        <f>ROUND(J65+T65+Y65+AE65,1)</f>
        <v>-11.5</v>
      </c>
    </row>
    <row r="66" s="41" customFormat="1" customHeight="1" spans="1:52">
      <c r="A66" s="43">
        <v>6497</v>
      </c>
      <c r="B66" s="43" t="s">
        <v>219</v>
      </c>
      <c r="C66" s="43" t="s">
        <v>220</v>
      </c>
      <c r="D66" s="43">
        <v>587</v>
      </c>
      <c r="E66" s="43" t="s">
        <v>127</v>
      </c>
      <c r="F66" s="43">
        <v>25</v>
      </c>
      <c r="G66" s="45">
        <v>0.5</v>
      </c>
      <c r="H66" s="43">
        <f>G66-F66</f>
        <v>-24.5</v>
      </c>
      <c r="I66" s="43">
        <f>G66*3</f>
        <v>1.5</v>
      </c>
      <c r="J66" s="43">
        <f t="shared" si="51"/>
        <v>-24.5</v>
      </c>
      <c r="K66" s="51">
        <v>3</v>
      </c>
      <c r="L66" s="43"/>
      <c r="M66" s="43">
        <f>L66-K66</f>
        <v>-3</v>
      </c>
      <c r="N66" s="43">
        <f t="shared" si="57"/>
        <v>0</v>
      </c>
      <c r="O66" s="51">
        <v>15</v>
      </c>
      <c r="P66" s="45">
        <v>1</v>
      </c>
      <c r="Q66" s="45">
        <v>35</v>
      </c>
      <c r="R66" s="43">
        <f>(P66+Q66/2)-O66</f>
        <v>3.5</v>
      </c>
      <c r="S66" s="43">
        <f>P66*1.5+Q66*0.75</f>
        <v>27.75</v>
      </c>
      <c r="T66" s="43"/>
      <c r="U66" s="51">
        <v>6</v>
      </c>
      <c r="V66" s="43">
        <v>6</v>
      </c>
      <c r="W66" s="43">
        <f>V66-U66</f>
        <v>0</v>
      </c>
      <c r="X66" s="43">
        <f>V66*4</f>
        <v>24</v>
      </c>
      <c r="Y66" s="43"/>
      <c r="Z66" s="43">
        <v>7</v>
      </c>
      <c r="AA66" s="43">
        <v>12</v>
      </c>
      <c r="AB66" s="43">
        <v>792.75</v>
      </c>
      <c r="AC66" s="43">
        <f>AA66-Z66</f>
        <v>5</v>
      </c>
      <c r="AD66" s="43">
        <f t="shared" si="58"/>
        <v>55.4925</v>
      </c>
      <c r="AE66" s="43"/>
      <c r="AF66" s="51">
        <v>3</v>
      </c>
      <c r="AG66" s="45">
        <v>12</v>
      </c>
      <c r="AH66" s="45">
        <v>0</v>
      </c>
      <c r="AI66" s="45">
        <f>(AH66+AG66/3)-AF66</f>
        <v>1</v>
      </c>
      <c r="AJ66" s="43">
        <v>900</v>
      </c>
      <c r="AK66" s="43">
        <f>AJ66*0.08</f>
        <v>72</v>
      </c>
      <c r="AL66" s="51">
        <v>2</v>
      </c>
      <c r="AM66" s="43">
        <v>1</v>
      </c>
      <c r="AN66" s="43">
        <f>AM66-AL66</f>
        <v>-1</v>
      </c>
      <c r="AO66" s="51">
        <v>10</v>
      </c>
      <c r="AP66" s="45">
        <v>4</v>
      </c>
      <c r="AQ66" s="43">
        <v>567</v>
      </c>
      <c r="AR66" s="43">
        <f>AP66-AO66</f>
        <v>-6</v>
      </c>
      <c r="AS66" s="43">
        <f>AQ66*0.05</f>
        <v>28.35</v>
      </c>
      <c r="AT66" s="51">
        <v>8</v>
      </c>
      <c r="AU66" s="51">
        <v>9</v>
      </c>
      <c r="AV66" s="51">
        <v>521</v>
      </c>
      <c r="AW66" s="51">
        <f>AU66-AT66</f>
        <v>1</v>
      </c>
      <c r="AX66" s="51">
        <f>AV66*0.05</f>
        <v>26.05</v>
      </c>
      <c r="AY66" s="43">
        <f>ROUND(I66+N66+S66+X66+AD66+AK66+AS66+AX66,1)</f>
        <v>235.1</v>
      </c>
      <c r="AZ66" s="43">
        <f>ROUND(J66+T66+Y66+AE66,1)</f>
        <v>-24.5</v>
      </c>
    </row>
    <row r="67" s="41" customFormat="1" customHeight="1" spans="1:52">
      <c r="A67" s="43">
        <v>8073</v>
      </c>
      <c r="B67" s="43" t="s">
        <v>221</v>
      </c>
      <c r="C67" s="43" t="s">
        <v>220</v>
      </c>
      <c r="D67" s="43">
        <v>587</v>
      </c>
      <c r="E67" s="43" t="s">
        <v>125</v>
      </c>
      <c r="F67" s="43">
        <v>25</v>
      </c>
      <c r="G67" s="45">
        <v>1.5</v>
      </c>
      <c r="H67" s="43">
        <f t="shared" ref="H67:H130" si="59">G67-F67</f>
        <v>-23.5</v>
      </c>
      <c r="I67" s="43">
        <f>G67*3</f>
        <v>4.5</v>
      </c>
      <c r="J67" s="43">
        <f t="shared" si="51"/>
        <v>-23.5</v>
      </c>
      <c r="K67" s="51">
        <v>2</v>
      </c>
      <c r="L67" s="43"/>
      <c r="M67" s="43">
        <f t="shared" ref="M67:M130" si="60">L67-K67</f>
        <v>-2</v>
      </c>
      <c r="N67" s="43">
        <f t="shared" si="57"/>
        <v>0</v>
      </c>
      <c r="O67" s="51">
        <v>16</v>
      </c>
      <c r="P67" s="45">
        <v>1</v>
      </c>
      <c r="Q67" s="45">
        <v>8</v>
      </c>
      <c r="R67" s="43">
        <f t="shared" ref="R67:R130" si="61">(P67+Q67/2)-O67</f>
        <v>-11</v>
      </c>
      <c r="S67" s="43">
        <f t="shared" ref="S67:S69" si="62">P67*1+Q67*0.5</f>
        <v>5</v>
      </c>
      <c r="T67" s="43">
        <f>R67*0.5</f>
        <v>-5.5</v>
      </c>
      <c r="U67" s="51">
        <v>6</v>
      </c>
      <c r="V67" s="43"/>
      <c r="W67" s="43">
        <f t="shared" ref="W67:W130" si="63">V67-U67</f>
        <v>-6</v>
      </c>
      <c r="X67" s="43">
        <f t="shared" ref="X67:X72" si="64">V67*3.5</f>
        <v>0</v>
      </c>
      <c r="Y67" s="43">
        <f>W67*0.5</f>
        <v>-3</v>
      </c>
      <c r="Z67" s="43">
        <v>7</v>
      </c>
      <c r="AA67" s="43">
        <v>10</v>
      </c>
      <c r="AB67" s="43">
        <v>666</v>
      </c>
      <c r="AC67" s="43">
        <f t="shared" ref="AC67:AC130" si="65">AA67-Z67</f>
        <v>3</v>
      </c>
      <c r="AD67" s="43">
        <f t="shared" si="58"/>
        <v>46.62</v>
      </c>
      <c r="AE67" s="43"/>
      <c r="AF67" s="51">
        <v>2</v>
      </c>
      <c r="AG67" s="45">
        <v>11</v>
      </c>
      <c r="AH67" s="45">
        <v>0</v>
      </c>
      <c r="AI67" s="45">
        <f t="shared" ref="AI67:AI130" si="66">(AH67+AG67/3)-AF67</f>
        <v>1.66666666666667</v>
      </c>
      <c r="AJ67" s="43">
        <v>825</v>
      </c>
      <c r="AK67" s="43">
        <f>AJ67*0.08</f>
        <v>66</v>
      </c>
      <c r="AL67" s="51">
        <v>2</v>
      </c>
      <c r="AM67" s="43"/>
      <c r="AN67" s="43">
        <f t="shared" ref="AN67:AN130" si="67">AM67-AL67</f>
        <v>-2</v>
      </c>
      <c r="AO67" s="51">
        <v>10</v>
      </c>
      <c r="AP67" s="45">
        <v>15</v>
      </c>
      <c r="AQ67" s="43">
        <v>2366.6</v>
      </c>
      <c r="AR67" s="43">
        <f t="shared" ref="AR67:AR130" si="68">AP67-AO67</f>
        <v>5</v>
      </c>
      <c r="AS67" s="43">
        <f t="shared" ref="AS67:AS130" si="69">AQ67*0.05</f>
        <v>118.33</v>
      </c>
      <c r="AT67" s="51">
        <v>8</v>
      </c>
      <c r="AU67" s="51">
        <v>10</v>
      </c>
      <c r="AV67" s="51">
        <v>450.18</v>
      </c>
      <c r="AW67" s="51">
        <f t="shared" ref="AW67:AW130" si="70">AU67-AT67</f>
        <v>2</v>
      </c>
      <c r="AX67" s="51">
        <f t="shared" ref="AX67:AX130" si="71">AV67*0.05</f>
        <v>22.509</v>
      </c>
      <c r="AY67" s="43">
        <f t="shared" ref="AY67:AY130" si="72">ROUND(I67+N67+S67+X67+AD67+AK67+AS67+AX67,1)</f>
        <v>263</v>
      </c>
      <c r="AZ67" s="43">
        <f t="shared" ref="AZ67:AZ130" si="73">ROUND(J67+T67+Y67+AE67,1)</f>
        <v>-32</v>
      </c>
    </row>
    <row r="68" s="41" customFormat="1" customHeight="1" spans="1:52">
      <c r="A68" s="43">
        <v>6385</v>
      </c>
      <c r="B68" s="43" t="s">
        <v>222</v>
      </c>
      <c r="C68" s="43" t="s">
        <v>223</v>
      </c>
      <c r="D68" s="43">
        <v>704</v>
      </c>
      <c r="E68" s="43" t="s">
        <v>125</v>
      </c>
      <c r="F68" s="43">
        <v>20</v>
      </c>
      <c r="G68" s="45">
        <v>1</v>
      </c>
      <c r="H68" s="43">
        <f t="shared" si="59"/>
        <v>-19</v>
      </c>
      <c r="I68" s="43">
        <f>G68*3</f>
        <v>3</v>
      </c>
      <c r="J68" s="43">
        <f t="shared" si="51"/>
        <v>-19</v>
      </c>
      <c r="K68" s="51">
        <v>2</v>
      </c>
      <c r="L68" s="43"/>
      <c r="M68" s="43">
        <f t="shared" si="60"/>
        <v>-2</v>
      </c>
      <c r="N68" s="43">
        <f t="shared" si="57"/>
        <v>0</v>
      </c>
      <c r="O68" s="51">
        <v>15</v>
      </c>
      <c r="P68" s="45">
        <v>10</v>
      </c>
      <c r="Q68" s="45">
        <v>5</v>
      </c>
      <c r="R68" s="43">
        <f t="shared" si="61"/>
        <v>-2.5</v>
      </c>
      <c r="S68" s="43">
        <f t="shared" si="62"/>
        <v>12.5</v>
      </c>
      <c r="T68" s="43">
        <f>R68*0.5</f>
        <v>-1.25</v>
      </c>
      <c r="U68" s="51">
        <v>6</v>
      </c>
      <c r="V68" s="43">
        <v>3</v>
      </c>
      <c r="W68" s="43">
        <f t="shared" si="63"/>
        <v>-3</v>
      </c>
      <c r="X68" s="43">
        <f t="shared" si="64"/>
        <v>10.5</v>
      </c>
      <c r="Y68" s="43">
        <f>W68*0.5</f>
        <v>-1.5</v>
      </c>
      <c r="Z68" s="43">
        <v>7</v>
      </c>
      <c r="AA68" s="43">
        <v>10</v>
      </c>
      <c r="AB68" s="43">
        <v>599.5</v>
      </c>
      <c r="AC68" s="43">
        <f t="shared" si="65"/>
        <v>3</v>
      </c>
      <c r="AD68" s="43">
        <f t="shared" si="58"/>
        <v>41.965</v>
      </c>
      <c r="AE68" s="43"/>
      <c r="AF68" s="51">
        <v>2</v>
      </c>
      <c r="AG68" s="45">
        <v>0</v>
      </c>
      <c r="AH68" s="45">
        <v>1</v>
      </c>
      <c r="AI68" s="45">
        <f t="shared" si="66"/>
        <v>-1</v>
      </c>
      <c r="AJ68" s="43">
        <v>294</v>
      </c>
      <c r="AK68" s="43">
        <f>AJ68*0.07</f>
        <v>20.58</v>
      </c>
      <c r="AL68" s="51">
        <v>2</v>
      </c>
      <c r="AM68" s="43"/>
      <c r="AN68" s="43">
        <f t="shared" si="67"/>
        <v>-2</v>
      </c>
      <c r="AO68" s="51">
        <v>7</v>
      </c>
      <c r="AP68" s="45">
        <v>3</v>
      </c>
      <c r="AQ68" s="43">
        <v>526.8</v>
      </c>
      <c r="AR68" s="43">
        <f t="shared" si="68"/>
        <v>-4</v>
      </c>
      <c r="AS68" s="43">
        <f t="shared" si="69"/>
        <v>26.34</v>
      </c>
      <c r="AT68" s="51">
        <v>5</v>
      </c>
      <c r="AU68" s="51">
        <v>5</v>
      </c>
      <c r="AV68" s="51">
        <v>168.17</v>
      </c>
      <c r="AW68" s="51">
        <f t="shared" si="70"/>
        <v>0</v>
      </c>
      <c r="AX68" s="51">
        <f t="shared" si="71"/>
        <v>8.4085</v>
      </c>
      <c r="AY68" s="43">
        <f t="shared" si="72"/>
        <v>123.3</v>
      </c>
      <c r="AZ68" s="43">
        <f t="shared" si="73"/>
        <v>-21.8</v>
      </c>
    </row>
    <row r="69" s="41" customFormat="1" customHeight="1" spans="1:52">
      <c r="A69" s="43">
        <v>6505</v>
      </c>
      <c r="B69" s="43" t="s">
        <v>224</v>
      </c>
      <c r="C69" s="43" t="s">
        <v>223</v>
      </c>
      <c r="D69" s="43">
        <v>704</v>
      </c>
      <c r="E69" s="43" t="s">
        <v>127</v>
      </c>
      <c r="F69" s="43">
        <v>20</v>
      </c>
      <c r="G69" s="45">
        <v>6</v>
      </c>
      <c r="H69" s="43">
        <f t="shared" si="59"/>
        <v>-14</v>
      </c>
      <c r="I69" s="43">
        <f>G69*3</f>
        <v>18</v>
      </c>
      <c r="J69" s="43">
        <f t="shared" si="51"/>
        <v>-14</v>
      </c>
      <c r="K69" s="51">
        <v>3</v>
      </c>
      <c r="L69" s="43"/>
      <c r="M69" s="43">
        <f t="shared" si="60"/>
        <v>-3</v>
      </c>
      <c r="N69" s="43">
        <f t="shared" si="57"/>
        <v>0</v>
      </c>
      <c r="O69" s="51">
        <v>16</v>
      </c>
      <c r="P69" s="45">
        <v>0</v>
      </c>
      <c r="Q69" s="45">
        <v>2</v>
      </c>
      <c r="R69" s="43">
        <f t="shared" si="61"/>
        <v>-15</v>
      </c>
      <c r="S69" s="43">
        <f t="shared" si="62"/>
        <v>1</v>
      </c>
      <c r="T69" s="43">
        <f>R69*0.5</f>
        <v>-7.5</v>
      </c>
      <c r="U69" s="51">
        <v>6</v>
      </c>
      <c r="V69" s="43">
        <v>11</v>
      </c>
      <c r="W69" s="43">
        <f t="shared" si="63"/>
        <v>5</v>
      </c>
      <c r="X69" s="43">
        <f>V69*4</f>
        <v>44</v>
      </c>
      <c r="Y69" s="43"/>
      <c r="Z69" s="43">
        <v>7</v>
      </c>
      <c r="AA69" s="43">
        <v>27</v>
      </c>
      <c r="AB69" s="43">
        <v>1721.5</v>
      </c>
      <c r="AC69" s="43">
        <f t="shared" si="65"/>
        <v>20</v>
      </c>
      <c r="AD69" s="43">
        <f t="shared" si="58"/>
        <v>120.505</v>
      </c>
      <c r="AE69" s="43"/>
      <c r="AF69" s="51">
        <v>3</v>
      </c>
      <c r="AG69" s="45">
        <v>0</v>
      </c>
      <c r="AH69" s="45">
        <v>4</v>
      </c>
      <c r="AI69" s="45">
        <f t="shared" si="66"/>
        <v>1</v>
      </c>
      <c r="AJ69" s="43">
        <v>882</v>
      </c>
      <c r="AK69" s="43">
        <f>AJ69*0.08</f>
        <v>70.56</v>
      </c>
      <c r="AL69" s="51">
        <v>2</v>
      </c>
      <c r="AM69" s="43"/>
      <c r="AN69" s="43">
        <f t="shared" si="67"/>
        <v>-2</v>
      </c>
      <c r="AO69" s="51">
        <v>8</v>
      </c>
      <c r="AP69" s="45">
        <v>5</v>
      </c>
      <c r="AQ69" s="43">
        <v>695.55</v>
      </c>
      <c r="AR69" s="43">
        <f t="shared" si="68"/>
        <v>-3</v>
      </c>
      <c r="AS69" s="43">
        <f t="shared" si="69"/>
        <v>34.7775</v>
      </c>
      <c r="AT69" s="51">
        <v>5</v>
      </c>
      <c r="AU69" s="51">
        <v>3</v>
      </c>
      <c r="AV69" s="51">
        <v>105</v>
      </c>
      <c r="AW69" s="51">
        <f t="shared" si="70"/>
        <v>-2</v>
      </c>
      <c r="AX69" s="51">
        <f t="shared" si="71"/>
        <v>5.25</v>
      </c>
      <c r="AY69" s="43">
        <f t="shared" si="72"/>
        <v>294.1</v>
      </c>
      <c r="AZ69" s="43">
        <f t="shared" si="73"/>
        <v>-21.5</v>
      </c>
    </row>
    <row r="70" s="41" customFormat="1" customHeight="1" spans="1:52">
      <c r="A70" s="43">
        <v>9527</v>
      </c>
      <c r="B70" s="43" t="s">
        <v>225</v>
      </c>
      <c r="C70" s="43" t="s">
        <v>226</v>
      </c>
      <c r="D70" s="43">
        <v>738</v>
      </c>
      <c r="E70" s="43" t="s">
        <v>127</v>
      </c>
      <c r="F70" s="43">
        <v>4</v>
      </c>
      <c r="G70" s="45">
        <v>0</v>
      </c>
      <c r="H70" s="43">
        <f t="shared" si="59"/>
        <v>-4</v>
      </c>
      <c r="I70" s="43">
        <f>G70*3</f>
        <v>0</v>
      </c>
      <c r="J70" s="43">
        <f t="shared" si="51"/>
        <v>-4</v>
      </c>
      <c r="K70" s="51">
        <v>0</v>
      </c>
      <c r="L70" s="43"/>
      <c r="M70" s="43">
        <f t="shared" si="60"/>
        <v>0</v>
      </c>
      <c r="N70" s="43">
        <f>L70*2</f>
        <v>0</v>
      </c>
      <c r="O70" s="51">
        <v>3</v>
      </c>
      <c r="P70" s="45">
        <v>0</v>
      </c>
      <c r="Q70" s="45">
        <v>13</v>
      </c>
      <c r="R70" s="43">
        <f t="shared" si="61"/>
        <v>3.5</v>
      </c>
      <c r="S70" s="43">
        <f>P70*1.5+Q70*0.75</f>
        <v>9.75</v>
      </c>
      <c r="T70" s="51"/>
      <c r="U70" s="51">
        <v>2</v>
      </c>
      <c r="V70" s="43"/>
      <c r="W70" s="43">
        <f t="shared" si="63"/>
        <v>-2</v>
      </c>
      <c r="X70" s="43">
        <f t="shared" si="64"/>
        <v>0</v>
      </c>
      <c r="Y70" s="43">
        <f>W70*0.5</f>
        <v>-1</v>
      </c>
      <c r="Z70" s="43">
        <v>2</v>
      </c>
      <c r="AA70" s="43">
        <v>10</v>
      </c>
      <c r="AB70" s="43">
        <v>648.75</v>
      </c>
      <c r="AC70" s="43">
        <f t="shared" si="65"/>
        <v>8</v>
      </c>
      <c r="AD70" s="43">
        <f t="shared" si="58"/>
        <v>45.4125</v>
      </c>
      <c r="AE70" s="43"/>
      <c r="AF70" s="51">
        <v>1</v>
      </c>
      <c r="AG70" s="45"/>
      <c r="AH70" s="45"/>
      <c r="AI70" s="45">
        <f t="shared" si="66"/>
        <v>-1</v>
      </c>
      <c r="AJ70" s="43"/>
      <c r="AK70" s="43">
        <f t="shared" ref="AK70:AK76" si="74">AJ70*0.07</f>
        <v>0</v>
      </c>
      <c r="AL70" s="51">
        <v>0</v>
      </c>
      <c r="AM70" s="43"/>
      <c r="AN70" s="43">
        <f t="shared" si="67"/>
        <v>0</v>
      </c>
      <c r="AO70" s="51">
        <v>2</v>
      </c>
      <c r="AP70" s="45">
        <v>7</v>
      </c>
      <c r="AQ70" s="43">
        <v>1146.69</v>
      </c>
      <c r="AR70" s="43">
        <f t="shared" si="68"/>
        <v>5</v>
      </c>
      <c r="AS70" s="43">
        <f t="shared" si="69"/>
        <v>57.3345</v>
      </c>
      <c r="AT70" s="51">
        <v>2</v>
      </c>
      <c r="AU70" s="51">
        <v>2</v>
      </c>
      <c r="AV70" s="51">
        <v>70</v>
      </c>
      <c r="AW70" s="51">
        <f t="shared" si="70"/>
        <v>0</v>
      </c>
      <c r="AX70" s="51">
        <f t="shared" si="71"/>
        <v>3.5</v>
      </c>
      <c r="AY70" s="43">
        <f t="shared" si="72"/>
        <v>116</v>
      </c>
      <c r="AZ70" s="43">
        <f t="shared" si="73"/>
        <v>-5</v>
      </c>
    </row>
    <row r="71" s="41" customFormat="1" customHeight="1" spans="1:52">
      <c r="A71" s="43">
        <v>5521</v>
      </c>
      <c r="B71" s="43" t="s">
        <v>227</v>
      </c>
      <c r="C71" s="43" t="s">
        <v>228</v>
      </c>
      <c r="D71" s="43">
        <v>110378</v>
      </c>
      <c r="E71" s="43" t="s">
        <v>125</v>
      </c>
      <c r="F71" s="43">
        <v>10</v>
      </c>
      <c r="G71" s="45">
        <v>7</v>
      </c>
      <c r="H71" s="43">
        <f t="shared" si="59"/>
        <v>-3</v>
      </c>
      <c r="I71" s="43">
        <f>G71*3</f>
        <v>21</v>
      </c>
      <c r="J71" s="43">
        <f t="shared" si="51"/>
        <v>-3</v>
      </c>
      <c r="K71" s="51">
        <v>2</v>
      </c>
      <c r="L71" s="43"/>
      <c r="M71" s="43">
        <f t="shared" si="60"/>
        <v>-2</v>
      </c>
      <c r="N71" s="43">
        <f t="shared" ref="N71:N76" si="75">L71*2</f>
        <v>0</v>
      </c>
      <c r="O71" s="51">
        <v>13</v>
      </c>
      <c r="P71" s="45">
        <v>0</v>
      </c>
      <c r="Q71" s="45">
        <v>30</v>
      </c>
      <c r="R71" s="43">
        <f t="shared" si="61"/>
        <v>2</v>
      </c>
      <c r="S71" s="43">
        <f>P71*1.5+Q71*0.75</f>
        <v>22.5</v>
      </c>
      <c r="T71" s="43"/>
      <c r="U71" s="51">
        <v>6</v>
      </c>
      <c r="V71" s="43">
        <v>1</v>
      </c>
      <c r="W71" s="43">
        <f t="shared" si="63"/>
        <v>-5</v>
      </c>
      <c r="X71" s="43">
        <f t="shared" si="64"/>
        <v>3.5</v>
      </c>
      <c r="Y71" s="43">
        <f>W71*0.5</f>
        <v>-2.5</v>
      </c>
      <c r="Z71" s="43">
        <v>7</v>
      </c>
      <c r="AA71" s="43">
        <v>6</v>
      </c>
      <c r="AB71" s="43">
        <v>339.04</v>
      </c>
      <c r="AC71" s="43">
        <f t="shared" si="65"/>
        <v>-1</v>
      </c>
      <c r="AD71" s="43">
        <f>AB71*0.06</f>
        <v>20.3424</v>
      </c>
      <c r="AE71" s="43">
        <f>AC71*0.5</f>
        <v>-0.5</v>
      </c>
      <c r="AF71" s="51">
        <v>2</v>
      </c>
      <c r="AG71" s="45"/>
      <c r="AH71" s="45"/>
      <c r="AI71" s="45">
        <f t="shared" si="66"/>
        <v>-2</v>
      </c>
      <c r="AJ71" s="43"/>
      <c r="AK71" s="43">
        <f t="shared" si="74"/>
        <v>0</v>
      </c>
      <c r="AL71" s="51">
        <v>2</v>
      </c>
      <c r="AM71" s="43"/>
      <c r="AN71" s="43">
        <f t="shared" si="67"/>
        <v>-2</v>
      </c>
      <c r="AO71" s="51">
        <v>5</v>
      </c>
      <c r="AP71" s="45">
        <v>1</v>
      </c>
      <c r="AQ71" s="43">
        <v>182.4</v>
      </c>
      <c r="AR71" s="43">
        <f t="shared" si="68"/>
        <v>-4</v>
      </c>
      <c r="AS71" s="43">
        <f t="shared" si="69"/>
        <v>9.12</v>
      </c>
      <c r="AT71" s="51">
        <v>5</v>
      </c>
      <c r="AU71" s="51">
        <v>1</v>
      </c>
      <c r="AV71" s="51">
        <v>35</v>
      </c>
      <c r="AW71" s="51">
        <f t="shared" si="70"/>
        <v>-4</v>
      </c>
      <c r="AX71" s="51">
        <f t="shared" si="71"/>
        <v>1.75</v>
      </c>
      <c r="AY71" s="43">
        <f t="shared" si="72"/>
        <v>78.2</v>
      </c>
      <c r="AZ71" s="43">
        <f t="shared" si="73"/>
        <v>-6</v>
      </c>
    </row>
    <row r="72" s="41" customFormat="1" customHeight="1" spans="1:52">
      <c r="A72" s="43">
        <v>10953</v>
      </c>
      <c r="B72" s="43" t="s">
        <v>229</v>
      </c>
      <c r="C72" s="43" t="s">
        <v>228</v>
      </c>
      <c r="D72" s="43">
        <v>110378</v>
      </c>
      <c r="E72" s="43" t="s">
        <v>127</v>
      </c>
      <c r="F72" s="43">
        <v>10</v>
      </c>
      <c r="G72" s="45">
        <v>0</v>
      </c>
      <c r="H72" s="43">
        <f t="shared" si="59"/>
        <v>-10</v>
      </c>
      <c r="I72" s="43">
        <f>G72*3</f>
        <v>0</v>
      </c>
      <c r="J72" s="43">
        <f t="shared" si="51"/>
        <v>-10</v>
      </c>
      <c r="K72" s="51">
        <v>3</v>
      </c>
      <c r="L72" s="43"/>
      <c r="M72" s="43">
        <f t="shared" si="60"/>
        <v>-3</v>
      </c>
      <c r="N72" s="43">
        <f t="shared" si="75"/>
        <v>0</v>
      </c>
      <c r="O72" s="51">
        <v>12</v>
      </c>
      <c r="P72" s="45">
        <v>0</v>
      </c>
      <c r="Q72" s="45">
        <v>5</v>
      </c>
      <c r="R72" s="43">
        <f t="shared" si="61"/>
        <v>-9.5</v>
      </c>
      <c r="S72" s="43">
        <f t="shared" ref="S72:S76" si="76">P72*1+Q72*0.5</f>
        <v>2.5</v>
      </c>
      <c r="T72" s="43">
        <f>R72*0.5</f>
        <v>-4.75</v>
      </c>
      <c r="U72" s="51">
        <v>6</v>
      </c>
      <c r="V72" s="43"/>
      <c r="W72" s="43">
        <f t="shared" si="63"/>
        <v>-6</v>
      </c>
      <c r="X72" s="43">
        <f t="shared" si="64"/>
        <v>0</v>
      </c>
      <c r="Y72" s="43">
        <f>W72*0.5</f>
        <v>-3</v>
      </c>
      <c r="Z72" s="43">
        <v>7</v>
      </c>
      <c r="AA72" s="43">
        <v>5</v>
      </c>
      <c r="AB72" s="43">
        <v>301.5</v>
      </c>
      <c r="AC72" s="43">
        <f t="shared" si="65"/>
        <v>-2</v>
      </c>
      <c r="AD72" s="43">
        <f>AB72*0.06</f>
        <v>18.09</v>
      </c>
      <c r="AE72" s="43">
        <f>AC72*0.5</f>
        <v>-1</v>
      </c>
      <c r="AF72" s="51">
        <v>3</v>
      </c>
      <c r="AG72" s="45"/>
      <c r="AH72" s="45"/>
      <c r="AI72" s="45">
        <f t="shared" si="66"/>
        <v>-3</v>
      </c>
      <c r="AJ72" s="43"/>
      <c r="AK72" s="43">
        <f t="shared" si="74"/>
        <v>0</v>
      </c>
      <c r="AL72" s="51">
        <v>1</v>
      </c>
      <c r="AM72" s="43"/>
      <c r="AN72" s="43">
        <f t="shared" si="67"/>
        <v>-1</v>
      </c>
      <c r="AO72" s="51">
        <v>5</v>
      </c>
      <c r="AP72" s="45">
        <v>6</v>
      </c>
      <c r="AQ72" s="43">
        <v>1024.8</v>
      </c>
      <c r="AR72" s="43">
        <f t="shared" si="68"/>
        <v>1</v>
      </c>
      <c r="AS72" s="43">
        <f t="shared" si="69"/>
        <v>51.24</v>
      </c>
      <c r="AT72" s="51">
        <v>5</v>
      </c>
      <c r="AU72" s="51">
        <v>4</v>
      </c>
      <c r="AV72" s="51">
        <v>133.46</v>
      </c>
      <c r="AW72" s="51">
        <f t="shared" si="70"/>
        <v>-1</v>
      </c>
      <c r="AX72" s="51">
        <f t="shared" si="71"/>
        <v>6.673</v>
      </c>
      <c r="AY72" s="43">
        <f t="shared" si="72"/>
        <v>78.5</v>
      </c>
      <c r="AZ72" s="43">
        <f t="shared" si="73"/>
        <v>-18.8</v>
      </c>
    </row>
    <row r="73" s="41" customFormat="1" customHeight="1" spans="1:52">
      <c r="A73" s="43">
        <v>6506</v>
      </c>
      <c r="B73" s="43" t="s">
        <v>230</v>
      </c>
      <c r="C73" s="43" t="s">
        <v>231</v>
      </c>
      <c r="D73" s="43">
        <v>706</v>
      </c>
      <c r="E73" s="43" t="s">
        <v>125</v>
      </c>
      <c r="F73" s="43">
        <v>10</v>
      </c>
      <c r="G73" s="45">
        <v>3</v>
      </c>
      <c r="H73" s="43">
        <f t="shared" si="59"/>
        <v>-7</v>
      </c>
      <c r="I73" s="43">
        <f>G73*3</f>
        <v>9</v>
      </c>
      <c r="J73" s="43">
        <f t="shared" si="51"/>
        <v>-7</v>
      </c>
      <c r="K73" s="51">
        <v>2</v>
      </c>
      <c r="L73" s="43"/>
      <c r="M73" s="43">
        <f t="shared" si="60"/>
        <v>-2</v>
      </c>
      <c r="N73" s="43">
        <f t="shared" si="75"/>
        <v>0</v>
      </c>
      <c r="O73" s="51">
        <v>11</v>
      </c>
      <c r="P73" s="45">
        <v>0</v>
      </c>
      <c r="Q73" s="45">
        <v>6</v>
      </c>
      <c r="R73" s="43">
        <f t="shared" si="61"/>
        <v>-8</v>
      </c>
      <c r="S73" s="43">
        <f t="shared" si="76"/>
        <v>3</v>
      </c>
      <c r="T73" s="43">
        <f>R73*0.5</f>
        <v>-4</v>
      </c>
      <c r="U73" s="51">
        <v>4</v>
      </c>
      <c r="V73" s="43">
        <v>6</v>
      </c>
      <c r="W73" s="43">
        <f t="shared" si="63"/>
        <v>2</v>
      </c>
      <c r="X73" s="43">
        <f>V73*4</f>
        <v>24</v>
      </c>
      <c r="Y73" s="51"/>
      <c r="Z73" s="43">
        <v>5</v>
      </c>
      <c r="AA73" s="43">
        <v>12</v>
      </c>
      <c r="AB73" s="43">
        <v>790.15</v>
      </c>
      <c r="AC73" s="43">
        <f t="shared" si="65"/>
        <v>7</v>
      </c>
      <c r="AD73" s="43">
        <f>AB73*0.07</f>
        <v>55.3105</v>
      </c>
      <c r="AE73" s="43"/>
      <c r="AF73" s="51">
        <v>2</v>
      </c>
      <c r="AG73" s="45"/>
      <c r="AH73" s="45"/>
      <c r="AI73" s="45">
        <f t="shared" si="66"/>
        <v>-2</v>
      </c>
      <c r="AJ73" s="43"/>
      <c r="AK73" s="43">
        <f t="shared" si="74"/>
        <v>0</v>
      </c>
      <c r="AL73" s="51">
        <v>1</v>
      </c>
      <c r="AM73" s="43"/>
      <c r="AN73" s="43">
        <f t="shared" si="67"/>
        <v>-1</v>
      </c>
      <c r="AO73" s="51">
        <v>7</v>
      </c>
      <c r="AP73" s="45">
        <v>6</v>
      </c>
      <c r="AQ73" s="43">
        <v>963.6</v>
      </c>
      <c r="AR73" s="43">
        <f t="shared" si="68"/>
        <v>-1</v>
      </c>
      <c r="AS73" s="43">
        <f t="shared" si="69"/>
        <v>48.18</v>
      </c>
      <c r="AT73" s="51">
        <v>3</v>
      </c>
      <c r="AU73" s="51">
        <v>2</v>
      </c>
      <c r="AV73" s="51">
        <v>68.08</v>
      </c>
      <c r="AW73" s="51">
        <f t="shared" si="70"/>
        <v>-1</v>
      </c>
      <c r="AX73" s="51">
        <f t="shared" si="71"/>
        <v>3.404</v>
      </c>
      <c r="AY73" s="43">
        <f t="shared" si="72"/>
        <v>142.9</v>
      </c>
      <c r="AZ73" s="43">
        <f t="shared" si="73"/>
        <v>-11</v>
      </c>
    </row>
    <row r="74" s="41" customFormat="1" customHeight="1" spans="1:52">
      <c r="A74" s="43">
        <v>10772</v>
      </c>
      <c r="B74" s="43" t="s">
        <v>232</v>
      </c>
      <c r="C74" s="43" t="s">
        <v>231</v>
      </c>
      <c r="D74" s="43">
        <v>706</v>
      </c>
      <c r="E74" s="43" t="s">
        <v>127</v>
      </c>
      <c r="F74" s="43">
        <v>10</v>
      </c>
      <c r="G74" s="45">
        <v>13</v>
      </c>
      <c r="H74" s="43">
        <f t="shared" si="59"/>
        <v>3</v>
      </c>
      <c r="I74" s="43">
        <f>F74*5</f>
        <v>50</v>
      </c>
      <c r="J74" s="51"/>
      <c r="K74" s="51">
        <v>2</v>
      </c>
      <c r="L74" s="43"/>
      <c r="M74" s="43">
        <f t="shared" si="60"/>
        <v>-2</v>
      </c>
      <c r="N74" s="43">
        <f t="shared" si="75"/>
        <v>0</v>
      </c>
      <c r="O74" s="51">
        <v>10</v>
      </c>
      <c r="P74" s="45">
        <v>0</v>
      </c>
      <c r="Q74" s="45">
        <v>8</v>
      </c>
      <c r="R74" s="43">
        <f t="shared" si="61"/>
        <v>-6</v>
      </c>
      <c r="S74" s="43">
        <f t="shared" si="76"/>
        <v>4</v>
      </c>
      <c r="T74" s="43">
        <f>R74*0.5</f>
        <v>-3</v>
      </c>
      <c r="U74" s="51">
        <v>4</v>
      </c>
      <c r="V74" s="43">
        <v>1</v>
      </c>
      <c r="W74" s="43">
        <f t="shared" si="63"/>
        <v>-3</v>
      </c>
      <c r="X74" s="43">
        <f t="shared" ref="X74:X76" si="77">V74*3.5</f>
        <v>3.5</v>
      </c>
      <c r="Y74" s="43">
        <f>W74*0.5</f>
        <v>-1.5</v>
      </c>
      <c r="Z74" s="43">
        <v>5</v>
      </c>
      <c r="AA74" s="43">
        <v>7</v>
      </c>
      <c r="AB74" s="43">
        <v>436.5</v>
      </c>
      <c r="AC74" s="43">
        <f t="shared" si="65"/>
        <v>2</v>
      </c>
      <c r="AD74" s="43">
        <f>AB74*0.07</f>
        <v>30.555</v>
      </c>
      <c r="AE74" s="43"/>
      <c r="AF74" s="51">
        <v>2</v>
      </c>
      <c r="AG74" s="45"/>
      <c r="AH74" s="45"/>
      <c r="AI74" s="45">
        <f t="shared" si="66"/>
        <v>-2</v>
      </c>
      <c r="AJ74" s="43"/>
      <c r="AK74" s="43">
        <f t="shared" si="74"/>
        <v>0</v>
      </c>
      <c r="AL74" s="51">
        <v>2</v>
      </c>
      <c r="AM74" s="43"/>
      <c r="AN74" s="43">
        <f t="shared" si="67"/>
        <v>-2</v>
      </c>
      <c r="AO74" s="51">
        <v>6</v>
      </c>
      <c r="AP74" s="45">
        <v>6</v>
      </c>
      <c r="AQ74" s="43">
        <v>1061.8</v>
      </c>
      <c r="AR74" s="43">
        <f t="shared" si="68"/>
        <v>0</v>
      </c>
      <c r="AS74" s="43">
        <f t="shared" si="69"/>
        <v>53.09</v>
      </c>
      <c r="AT74" s="51">
        <v>3</v>
      </c>
      <c r="AU74" s="51">
        <v>4</v>
      </c>
      <c r="AV74" s="51">
        <v>243</v>
      </c>
      <c r="AW74" s="51">
        <f t="shared" si="70"/>
        <v>1</v>
      </c>
      <c r="AX74" s="51">
        <f t="shared" si="71"/>
        <v>12.15</v>
      </c>
      <c r="AY74" s="43">
        <f t="shared" si="72"/>
        <v>153.3</v>
      </c>
      <c r="AZ74" s="43">
        <f t="shared" si="73"/>
        <v>-4.5</v>
      </c>
    </row>
    <row r="75" s="41" customFormat="1" customHeight="1" spans="1:52">
      <c r="A75" s="43">
        <v>15391</v>
      </c>
      <c r="B75" s="43" t="s">
        <v>233</v>
      </c>
      <c r="C75" s="43" t="s">
        <v>231</v>
      </c>
      <c r="D75" s="43">
        <v>706</v>
      </c>
      <c r="E75" s="43" t="s">
        <v>127</v>
      </c>
      <c r="F75" s="43">
        <v>10</v>
      </c>
      <c r="G75" s="45">
        <v>0</v>
      </c>
      <c r="H75" s="43">
        <f t="shared" si="59"/>
        <v>-10</v>
      </c>
      <c r="I75" s="43">
        <f>G75*3</f>
        <v>0</v>
      </c>
      <c r="J75" s="43">
        <f t="shared" ref="J75:J118" si="78">H75*1</f>
        <v>-10</v>
      </c>
      <c r="K75" s="51">
        <v>1</v>
      </c>
      <c r="L75" s="43"/>
      <c r="M75" s="43">
        <f t="shared" si="60"/>
        <v>-1</v>
      </c>
      <c r="N75" s="43">
        <f t="shared" si="75"/>
        <v>0</v>
      </c>
      <c r="O75" s="51">
        <v>10</v>
      </c>
      <c r="P75" s="45">
        <v>0</v>
      </c>
      <c r="Q75" s="45">
        <v>4</v>
      </c>
      <c r="R75" s="43">
        <f t="shared" si="61"/>
        <v>-8</v>
      </c>
      <c r="S75" s="43">
        <f t="shared" si="76"/>
        <v>2</v>
      </c>
      <c r="T75" s="43">
        <f>R75*0.5</f>
        <v>-4</v>
      </c>
      <c r="U75" s="51">
        <v>4</v>
      </c>
      <c r="V75" s="43"/>
      <c r="W75" s="43">
        <f t="shared" si="63"/>
        <v>-4</v>
      </c>
      <c r="X75" s="43">
        <f t="shared" si="77"/>
        <v>0</v>
      </c>
      <c r="Y75" s="43">
        <f>W75*0.5</f>
        <v>-2</v>
      </c>
      <c r="Z75" s="43">
        <v>4</v>
      </c>
      <c r="AA75" s="43">
        <v>15</v>
      </c>
      <c r="AB75" s="43">
        <v>879</v>
      </c>
      <c r="AC75" s="43">
        <f t="shared" si="65"/>
        <v>11</v>
      </c>
      <c r="AD75" s="43">
        <f>AB75*0.07</f>
        <v>61.53</v>
      </c>
      <c r="AE75" s="43"/>
      <c r="AF75" s="51">
        <v>1</v>
      </c>
      <c r="AG75" s="45"/>
      <c r="AH75" s="45"/>
      <c r="AI75" s="45">
        <f t="shared" si="66"/>
        <v>-1</v>
      </c>
      <c r="AJ75" s="43"/>
      <c r="AK75" s="43">
        <f t="shared" si="74"/>
        <v>0</v>
      </c>
      <c r="AL75" s="51">
        <v>1</v>
      </c>
      <c r="AM75" s="43"/>
      <c r="AN75" s="43">
        <f t="shared" si="67"/>
        <v>-1</v>
      </c>
      <c r="AO75" s="51">
        <v>6</v>
      </c>
      <c r="AP75" s="45">
        <v>9</v>
      </c>
      <c r="AQ75" s="43">
        <v>1532.2</v>
      </c>
      <c r="AR75" s="43">
        <f t="shared" si="68"/>
        <v>3</v>
      </c>
      <c r="AS75" s="43">
        <f t="shared" si="69"/>
        <v>76.61</v>
      </c>
      <c r="AT75" s="51">
        <v>4</v>
      </c>
      <c r="AU75" s="51">
        <v>6</v>
      </c>
      <c r="AV75" s="51">
        <v>205.32</v>
      </c>
      <c r="AW75" s="51">
        <f t="shared" si="70"/>
        <v>2</v>
      </c>
      <c r="AX75" s="51">
        <f t="shared" si="71"/>
        <v>10.266</v>
      </c>
      <c r="AY75" s="43">
        <f t="shared" si="72"/>
        <v>150.4</v>
      </c>
      <c r="AZ75" s="43">
        <f t="shared" si="73"/>
        <v>-16</v>
      </c>
    </row>
    <row r="76" s="41" customFormat="1" customHeight="1" spans="1:52">
      <c r="A76" s="43">
        <v>8594</v>
      </c>
      <c r="B76" s="43" t="s">
        <v>234</v>
      </c>
      <c r="C76" s="43" t="s">
        <v>235</v>
      </c>
      <c r="D76" s="43">
        <v>351</v>
      </c>
      <c r="E76" s="43" t="s">
        <v>125</v>
      </c>
      <c r="F76" s="43">
        <v>10</v>
      </c>
      <c r="G76" s="45">
        <v>0</v>
      </c>
      <c r="H76" s="43">
        <f t="shared" si="59"/>
        <v>-10</v>
      </c>
      <c r="I76" s="43">
        <f>G76*3</f>
        <v>0</v>
      </c>
      <c r="J76" s="43">
        <f t="shared" si="78"/>
        <v>-10</v>
      </c>
      <c r="K76" s="51">
        <v>3</v>
      </c>
      <c r="L76" s="43"/>
      <c r="M76" s="43">
        <f t="shared" si="60"/>
        <v>-3</v>
      </c>
      <c r="N76" s="43">
        <f t="shared" si="75"/>
        <v>0</v>
      </c>
      <c r="O76" s="51">
        <v>16</v>
      </c>
      <c r="P76" s="45">
        <v>0</v>
      </c>
      <c r="Q76" s="45">
        <v>8</v>
      </c>
      <c r="R76" s="43">
        <f t="shared" si="61"/>
        <v>-12</v>
      </c>
      <c r="S76" s="43">
        <f t="shared" si="76"/>
        <v>4</v>
      </c>
      <c r="T76" s="43">
        <f>R76*0.5</f>
        <v>-6</v>
      </c>
      <c r="U76" s="51">
        <v>6</v>
      </c>
      <c r="V76" s="43"/>
      <c r="W76" s="43">
        <f t="shared" si="63"/>
        <v>-6</v>
      </c>
      <c r="X76" s="43">
        <f t="shared" si="77"/>
        <v>0</v>
      </c>
      <c r="Y76" s="43">
        <f>W76*0.5</f>
        <v>-3</v>
      </c>
      <c r="Z76" s="43">
        <v>7</v>
      </c>
      <c r="AA76" s="43">
        <v>5</v>
      </c>
      <c r="AB76" s="43">
        <v>321.84</v>
      </c>
      <c r="AC76" s="43">
        <f t="shared" si="65"/>
        <v>-2</v>
      </c>
      <c r="AD76" s="43">
        <f>AB76*0.06</f>
        <v>19.3104</v>
      </c>
      <c r="AE76" s="43">
        <f>AC76*0.5</f>
        <v>-1</v>
      </c>
      <c r="AF76" s="51">
        <v>3</v>
      </c>
      <c r="AG76" s="45"/>
      <c r="AH76" s="45"/>
      <c r="AI76" s="45">
        <f t="shared" si="66"/>
        <v>-3</v>
      </c>
      <c r="AJ76" s="43"/>
      <c r="AK76" s="43">
        <f t="shared" si="74"/>
        <v>0</v>
      </c>
      <c r="AL76" s="51">
        <v>4</v>
      </c>
      <c r="AM76" s="43">
        <v>2</v>
      </c>
      <c r="AN76" s="43">
        <f t="shared" si="67"/>
        <v>-2</v>
      </c>
      <c r="AO76" s="51">
        <v>6</v>
      </c>
      <c r="AP76" s="45">
        <v>2</v>
      </c>
      <c r="AQ76" s="43">
        <v>255</v>
      </c>
      <c r="AR76" s="43">
        <f t="shared" si="68"/>
        <v>-4</v>
      </c>
      <c r="AS76" s="43">
        <f t="shared" si="69"/>
        <v>12.75</v>
      </c>
      <c r="AT76" s="51">
        <v>5</v>
      </c>
      <c r="AU76" s="51">
        <v>2</v>
      </c>
      <c r="AV76" s="51">
        <v>70</v>
      </c>
      <c r="AW76" s="51">
        <f t="shared" si="70"/>
        <v>-3</v>
      </c>
      <c r="AX76" s="51">
        <f t="shared" si="71"/>
        <v>3.5</v>
      </c>
      <c r="AY76" s="43">
        <f t="shared" si="72"/>
        <v>39.6</v>
      </c>
      <c r="AZ76" s="43">
        <f t="shared" si="73"/>
        <v>-20</v>
      </c>
    </row>
    <row r="77" s="41" customFormat="1" customHeight="1" spans="1:52">
      <c r="A77" s="43">
        <v>13325</v>
      </c>
      <c r="B77" s="43" t="s">
        <v>236</v>
      </c>
      <c r="C77" s="43" t="s">
        <v>235</v>
      </c>
      <c r="D77" s="43">
        <v>351</v>
      </c>
      <c r="E77" s="43" t="s">
        <v>127</v>
      </c>
      <c r="F77" s="43"/>
      <c r="G77" s="45">
        <v>4</v>
      </c>
      <c r="H77" s="43">
        <f t="shared" si="59"/>
        <v>4</v>
      </c>
      <c r="I77" s="43">
        <f>G77*3</f>
        <v>12</v>
      </c>
      <c r="J77" s="43"/>
      <c r="K77" s="43"/>
      <c r="L77" s="43"/>
      <c r="M77" s="43">
        <f t="shared" si="60"/>
        <v>0</v>
      </c>
      <c r="N77" s="43">
        <f>L77*2</f>
        <v>0</v>
      </c>
      <c r="O77" s="43"/>
      <c r="P77" s="45">
        <v>0</v>
      </c>
      <c r="Q77" s="45">
        <v>5</v>
      </c>
      <c r="R77" s="43">
        <f t="shared" si="61"/>
        <v>2.5</v>
      </c>
      <c r="S77" s="43">
        <f>P77*1+Q77*0.5</f>
        <v>2.5</v>
      </c>
      <c r="T77" s="43"/>
      <c r="U77" s="43"/>
      <c r="V77" s="43"/>
      <c r="W77" s="43">
        <f t="shared" si="63"/>
        <v>0</v>
      </c>
      <c r="X77" s="43">
        <f>V77*3.5</f>
        <v>0</v>
      </c>
      <c r="Y77" s="43"/>
      <c r="Z77" s="43"/>
      <c r="AA77" s="43">
        <v>3</v>
      </c>
      <c r="AB77" s="43">
        <v>196.66</v>
      </c>
      <c r="AC77" s="43">
        <f t="shared" si="65"/>
        <v>3</v>
      </c>
      <c r="AD77" s="43">
        <f>AB77*0.06</f>
        <v>11.7996</v>
      </c>
      <c r="AE77" s="43"/>
      <c r="AF77" s="43"/>
      <c r="AG77" s="45"/>
      <c r="AH77" s="45"/>
      <c r="AI77" s="45">
        <f t="shared" si="66"/>
        <v>0</v>
      </c>
      <c r="AJ77" s="43"/>
      <c r="AK77" s="43">
        <f>AJ77*0.07</f>
        <v>0</v>
      </c>
      <c r="AL77" s="43"/>
      <c r="AM77" s="43"/>
      <c r="AN77" s="43">
        <f t="shared" si="67"/>
        <v>0</v>
      </c>
      <c r="AO77" s="43"/>
      <c r="AP77" s="45">
        <v>1</v>
      </c>
      <c r="AQ77" s="43">
        <v>156</v>
      </c>
      <c r="AR77" s="43">
        <f t="shared" si="68"/>
        <v>1</v>
      </c>
      <c r="AS77" s="43">
        <f t="shared" si="69"/>
        <v>7.8</v>
      </c>
      <c r="AT77" s="43"/>
      <c r="AU77" s="51">
        <v>2</v>
      </c>
      <c r="AV77" s="51">
        <v>70</v>
      </c>
      <c r="AW77" s="51">
        <f t="shared" si="70"/>
        <v>2</v>
      </c>
      <c r="AX77" s="51">
        <f t="shared" si="71"/>
        <v>3.5</v>
      </c>
      <c r="AY77" s="43">
        <f t="shared" si="72"/>
        <v>37.6</v>
      </c>
      <c r="AZ77" s="43">
        <f t="shared" si="73"/>
        <v>0</v>
      </c>
    </row>
    <row r="78" s="41" customFormat="1" customHeight="1" spans="1:52">
      <c r="A78" s="43">
        <v>15405</v>
      </c>
      <c r="B78" s="43" t="s">
        <v>237</v>
      </c>
      <c r="C78" s="43" t="s">
        <v>235</v>
      </c>
      <c r="D78" s="43">
        <v>351</v>
      </c>
      <c r="E78" s="43" t="s">
        <v>238</v>
      </c>
      <c r="F78" s="43">
        <v>10</v>
      </c>
      <c r="G78" s="45">
        <v>1</v>
      </c>
      <c r="H78" s="43">
        <f t="shared" si="59"/>
        <v>-9</v>
      </c>
      <c r="I78" s="43">
        <f>G78*3</f>
        <v>3</v>
      </c>
      <c r="J78" s="43">
        <f t="shared" si="78"/>
        <v>-9</v>
      </c>
      <c r="K78" s="51">
        <v>2</v>
      </c>
      <c r="L78" s="43">
        <v>2</v>
      </c>
      <c r="M78" s="43">
        <f t="shared" si="60"/>
        <v>0</v>
      </c>
      <c r="N78" s="43">
        <f>L78*3</f>
        <v>6</v>
      </c>
      <c r="O78" s="51">
        <v>15</v>
      </c>
      <c r="P78" s="45">
        <v>0</v>
      </c>
      <c r="Q78" s="45">
        <v>3</v>
      </c>
      <c r="R78" s="43">
        <f t="shared" si="61"/>
        <v>-13.5</v>
      </c>
      <c r="S78" s="43">
        <f t="shared" ref="S78:S83" si="79">P78*1+Q78*0.5</f>
        <v>1.5</v>
      </c>
      <c r="T78" s="43">
        <f t="shared" ref="T78:T83" si="80">R78*0.5</f>
        <v>-6.75</v>
      </c>
      <c r="U78" s="51">
        <v>6</v>
      </c>
      <c r="V78" s="43">
        <v>1</v>
      </c>
      <c r="W78" s="43">
        <f t="shared" si="63"/>
        <v>-5</v>
      </c>
      <c r="X78" s="43">
        <f t="shared" ref="X78:X80" si="81">V78*3.5</f>
        <v>3.5</v>
      </c>
      <c r="Y78" s="43">
        <f>W78*0.5</f>
        <v>-2.5</v>
      </c>
      <c r="Z78" s="43">
        <v>7</v>
      </c>
      <c r="AA78" s="43">
        <v>6</v>
      </c>
      <c r="AB78" s="43">
        <v>388.17</v>
      </c>
      <c r="AC78" s="43">
        <f t="shared" si="65"/>
        <v>-1</v>
      </c>
      <c r="AD78" s="43">
        <f>AB78*0.06</f>
        <v>23.2902</v>
      </c>
      <c r="AE78" s="43">
        <f>AC78*0.5</f>
        <v>-0.5</v>
      </c>
      <c r="AF78" s="51">
        <v>2</v>
      </c>
      <c r="AG78" s="45"/>
      <c r="AH78" s="45"/>
      <c r="AI78" s="45">
        <f t="shared" si="66"/>
        <v>-2</v>
      </c>
      <c r="AJ78" s="43"/>
      <c r="AK78" s="43">
        <f>AJ78*0.07</f>
        <v>0</v>
      </c>
      <c r="AL78" s="51">
        <v>2</v>
      </c>
      <c r="AM78" s="43"/>
      <c r="AN78" s="43">
        <f t="shared" si="67"/>
        <v>-2</v>
      </c>
      <c r="AO78" s="51">
        <v>5</v>
      </c>
      <c r="AP78" s="45"/>
      <c r="AQ78" s="43"/>
      <c r="AR78" s="43">
        <f t="shared" si="68"/>
        <v>-5</v>
      </c>
      <c r="AS78" s="43">
        <f t="shared" si="69"/>
        <v>0</v>
      </c>
      <c r="AT78" s="51">
        <v>5</v>
      </c>
      <c r="AU78" s="51">
        <v>1</v>
      </c>
      <c r="AV78" s="51">
        <v>33.28</v>
      </c>
      <c r="AW78" s="51">
        <f t="shared" si="70"/>
        <v>-4</v>
      </c>
      <c r="AX78" s="51">
        <f t="shared" si="71"/>
        <v>1.664</v>
      </c>
      <c r="AY78" s="43">
        <f t="shared" si="72"/>
        <v>39</v>
      </c>
      <c r="AZ78" s="43">
        <f t="shared" si="73"/>
        <v>-18.8</v>
      </c>
    </row>
    <row r="79" s="41" customFormat="1" customHeight="1" spans="1:52">
      <c r="A79" s="43">
        <v>12915</v>
      </c>
      <c r="B79" s="43" t="s">
        <v>239</v>
      </c>
      <c r="C79" s="43" t="s">
        <v>240</v>
      </c>
      <c r="D79" s="43">
        <v>752</v>
      </c>
      <c r="E79" s="43" t="s">
        <v>125</v>
      </c>
      <c r="F79" s="43">
        <v>9</v>
      </c>
      <c r="G79" s="45">
        <v>1</v>
      </c>
      <c r="H79" s="43">
        <f t="shared" si="59"/>
        <v>-8</v>
      </c>
      <c r="I79" s="43">
        <f>G79*3</f>
        <v>3</v>
      </c>
      <c r="J79" s="43">
        <f t="shared" si="78"/>
        <v>-8</v>
      </c>
      <c r="K79" s="51">
        <v>2</v>
      </c>
      <c r="L79" s="43">
        <v>5</v>
      </c>
      <c r="M79" s="43">
        <f t="shared" si="60"/>
        <v>3</v>
      </c>
      <c r="N79" s="43">
        <f>L79*3</f>
        <v>15</v>
      </c>
      <c r="O79" s="51">
        <v>15</v>
      </c>
      <c r="P79" s="45">
        <v>0</v>
      </c>
      <c r="Q79" s="45">
        <v>6</v>
      </c>
      <c r="R79" s="43">
        <f t="shared" si="61"/>
        <v>-12</v>
      </c>
      <c r="S79" s="43">
        <f t="shared" si="79"/>
        <v>3</v>
      </c>
      <c r="T79" s="43">
        <f t="shared" si="80"/>
        <v>-6</v>
      </c>
      <c r="U79" s="51">
        <v>5</v>
      </c>
      <c r="V79" s="43"/>
      <c r="W79" s="43">
        <f t="shared" si="63"/>
        <v>-5</v>
      </c>
      <c r="X79" s="43">
        <f t="shared" si="81"/>
        <v>0</v>
      </c>
      <c r="Y79" s="43">
        <f>W79*0.5</f>
        <v>-2.5</v>
      </c>
      <c r="Z79" s="43">
        <v>6</v>
      </c>
      <c r="AA79" s="43">
        <v>2</v>
      </c>
      <c r="AB79" s="43">
        <v>138</v>
      </c>
      <c r="AC79" s="43">
        <f t="shared" si="65"/>
        <v>-4</v>
      </c>
      <c r="AD79" s="43">
        <f>AB79*0.06</f>
        <v>8.28</v>
      </c>
      <c r="AE79" s="43">
        <f>AC79*0.5</f>
        <v>-2</v>
      </c>
      <c r="AF79" s="51">
        <v>2</v>
      </c>
      <c r="AG79" s="45"/>
      <c r="AH79" s="45"/>
      <c r="AI79" s="45">
        <f t="shared" si="66"/>
        <v>-2</v>
      </c>
      <c r="AJ79" s="43"/>
      <c r="AK79" s="43">
        <f>AJ79*0.07</f>
        <v>0</v>
      </c>
      <c r="AL79" s="51">
        <v>2</v>
      </c>
      <c r="AM79" s="43"/>
      <c r="AN79" s="43">
        <f t="shared" si="67"/>
        <v>-2</v>
      </c>
      <c r="AO79" s="51">
        <v>9</v>
      </c>
      <c r="AP79" s="45">
        <v>2</v>
      </c>
      <c r="AQ79" s="43">
        <v>382.6</v>
      </c>
      <c r="AR79" s="43">
        <f t="shared" si="68"/>
        <v>-7</v>
      </c>
      <c r="AS79" s="43">
        <f t="shared" si="69"/>
        <v>19.13</v>
      </c>
      <c r="AT79" s="51">
        <v>4</v>
      </c>
      <c r="AU79" s="51">
        <v>2</v>
      </c>
      <c r="AV79" s="51">
        <v>183.6</v>
      </c>
      <c r="AW79" s="51">
        <f t="shared" si="70"/>
        <v>-2</v>
      </c>
      <c r="AX79" s="51">
        <f t="shared" si="71"/>
        <v>9.18</v>
      </c>
      <c r="AY79" s="43">
        <f t="shared" si="72"/>
        <v>57.6</v>
      </c>
      <c r="AZ79" s="43">
        <f t="shared" si="73"/>
        <v>-18.5</v>
      </c>
    </row>
    <row r="80" s="41" customFormat="1" customHeight="1" spans="1:52">
      <c r="A80" s="43">
        <v>15756</v>
      </c>
      <c r="B80" s="43" t="s">
        <v>241</v>
      </c>
      <c r="C80" s="43" t="s">
        <v>240</v>
      </c>
      <c r="D80" s="43">
        <v>752</v>
      </c>
      <c r="E80" s="43" t="s">
        <v>127</v>
      </c>
      <c r="F80" s="43">
        <v>11</v>
      </c>
      <c r="G80" s="45">
        <v>1</v>
      </c>
      <c r="H80" s="43">
        <f t="shared" si="59"/>
        <v>-10</v>
      </c>
      <c r="I80" s="43">
        <f>G80*3</f>
        <v>3</v>
      </c>
      <c r="J80" s="43">
        <f t="shared" si="78"/>
        <v>-10</v>
      </c>
      <c r="K80" s="51">
        <v>3</v>
      </c>
      <c r="L80" s="43">
        <v>3</v>
      </c>
      <c r="M80" s="43">
        <f t="shared" si="60"/>
        <v>0</v>
      </c>
      <c r="N80" s="43">
        <f>L80*3</f>
        <v>9</v>
      </c>
      <c r="O80" s="51">
        <v>16</v>
      </c>
      <c r="P80" s="45">
        <v>0</v>
      </c>
      <c r="Q80" s="45">
        <v>13</v>
      </c>
      <c r="R80" s="43">
        <f t="shared" si="61"/>
        <v>-9.5</v>
      </c>
      <c r="S80" s="43">
        <f t="shared" si="79"/>
        <v>6.5</v>
      </c>
      <c r="T80" s="43">
        <f t="shared" si="80"/>
        <v>-4.75</v>
      </c>
      <c r="U80" s="51">
        <v>7</v>
      </c>
      <c r="V80" s="43"/>
      <c r="W80" s="43">
        <f t="shared" si="63"/>
        <v>-7</v>
      </c>
      <c r="X80" s="43">
        <f t="shared" si="81"/>
        <v>0</v>
      </c>
      <c r="Y80" s="43">
        <f>W80*0.5</f>
        <v>-3.5</v>
      </c>
      <c r="Z80" s="43">
        <v>8</v>
      </c>
      <c r="AA80" s="43">
        <v>4</v>
      </c>
      <c r="AB80" s="43">
        <v>270</v>
      </c>
      <c r="AC80" s="43">
        <f t="shared" si="65"/>
        <v>-4</v>
      </c>
      <c r="AD80" s="43">
        <f>AB80*0.06</f>
        <v>16.2</v>
      </c>
      <c r="AE80" s="43">
        <f>AC80*0.5</f>
        <v>-2</v>
      </c>
      <c r="AF80" s="51">
        <v>3</v>
      </c>
      <c r="AG80" s="45">
        <v>0</v>
      </c>
      <c r="AH80" s="45">
        <v>1</v>
      </c>
      <c r="AI80" s="45">
        <f t="shared" si="66"/>
        <v>-2</v>
      </c>
      <c r="AJ80" s="43">
        <v>203.6</v>
      </c>
      <c r="AK80" s="43">
        <f>AJ80*0.07</f>
        <v>14.252</v>
      </c>
      <c r="AL80" s="51">
        <v>2</v>
      </c>
      <c r="AM80" s="43"/>
      <c r="AN80" s="43">
        <f t="shared" si="67"/>
        <v>-2</v>
      </c>
      <c r="AO80" s="51">
        <v>11</v>
      </c>
      <c r="AP80" s="45">
        <v>4</v>
      </c>
      <c r="AQ80" s="43">
        <v>544</v>
      </c>
      <c r="AR80" s="43">
        <f t="shared" si="68"/>
        <v>-7</v>
      </c>
      <c r="AS80" s="43">
        <f t="shared" si="69"/>
        <v>27.2</v>
      </c>
      <c r="AT80" s="51">
        <v>6</v>
      </c>
      <c r="AU80" s="51">
        <v>1</v>
      </c>
      <c r="AV80" s="51">
        <v>138</v>
      </c>
      <c r="AW80" s="51">
        <f t="shared" si="70"/>
        <v>-5</v>
      </c>
      <c r="AX80" s="51">
        <f t="shared" si="71"/>
        <v>6.9</v>
      </c>
      <c r="AY80" s="43">
        <f t="shared" si="72"/>
        <v>83.1</v>
      </c>
      <c r="AZ80" s="43">
        <f t="shared" si="73"/>
        <v>-20.3</v>
      </c>
    </row>
    <row r="81" s="41" customFormat="1" customHeight="1" spans="1:52">
      <c r="A81" s="43">
        <v>11992</v>
      </c>
      <c r="B81" s="43" t="s">
        <v>242</v>
      </c>
      <c r="C81" s="43" t="s">
        <v>243</v>
      </c>
      <c r="D81" s="43">
        <v>117637</v>
      </c>
      <c r="E81" s="43" t="s">
        <v>125</v>
      </c>
      <c r="F81" s="43">
        <v>10</v>
      </c>
      <c r="G81" s="45">
        <v>3</v>
      </c>
      <c r="H81" s="43">
        <f t="shared" si="59"/>
        <v>-7</v>
      </c>
      <c r="I81" s="43">
        <f>G81*3</f>
        <v>9</v>
      </c>
      <c r="J81" s="43">
        <f t="shared" si="78"/>
        <v>-7</v>
      </c>
      <c r="K81" s="51">
        <v>2</v>
      </c>
      <c r="L81" s="43"/>
      <c r="M81" s="43">
        <f t="shared" si="60"/>
        <v>-2</v>
      </c>
      <c r="N81" s="43">
        <f t="shared" ref="N81:N83" si="82">L81*2</f>
        <v>0</v>
      </c>
      <c r="O81" s="51">
        <v>12</v>
      </c>
      <c r="P81" s="45">
        <v>2</v>
      </c>
      <c r="Q81" s="45">
        <v>0</v>
      </c>
      <c r="R81" s="43">
        <f t="shared" si="61"/>
        <v>-10</v>
      </c>
      <c r="S81" s="43">
        <f t="shared" si="79"/>
        <v>2</v>
      </c>
      <c r="T81" s="43">
        <f t="shared" si="80"/>
        <v>-5</v>
      </c>
      <c r="U81" s="51">
        <v>5</v>
      </c>
      <c r="V81" s="43">
        <v>6</v>
      </c>
      <c r="W81" s="43">
        <f t="shared" si="63"/>
        <v>1</v>
      </c>
      <c r="X81" s="43">
        <f>V81*4</f>
        <v>24</v>
      </c>
      <c r="Y81" s="51"/>
      <c r="Z81" s="43">
        <v>6</v>
      </c>
      <c r="AA81" s="43">
        <v>4</v>
      </c>
      <c r="AB81" s="43">
        <v>264</v>
      </c>
      <c r="AC81" s="43">
        <f t="shared" si="65"/>
        <v>-2</v>
      </c>
      <c r="AD81" s="43">
        <f>AB81*0.06</f>
        <v>15.84</v>
      </c>
      <c r="AE81" s="43">
        <f>AC81*0.5</f>
        <v>-1</v>
      </c>
      <c r="AF81" s="51">
        <v>2</v>
      </c>
      <c r="AG81" s="45"/>
      <c r="AH81" s="45"/>
      <c r="AI81" s="45">
        <f t="shared" si="66"/>
        <v>-2</v>
      </c>
      <c r="AJ81" s="43"/>
      <c r="AK81" s="43">
        <f>AJ81*0.07</f>
        <v>0</v>
      </c>
      <c r="AL81" s="51">
        <v>1</v>
      </c>
      <c r="AM81" s="43"/>
      <c r="AN81" s="43">
        <f t="shared" si="67"/>
        <v>-1</v>
      </c>
      <c r="AO81" s="51">
        <v>4</v>
      </c>
      <c r="AP81" s="45">
        <v>3</v>
      </c>
      <c r="AQ81" s="43">
        <v>384</v>
      </c>
      <c r="AR81" s="43">
        <f t="shared" si="68"/>
        <v>-1</v>
      </c>
      <c r="AS81" s="43">
        <f t="shared" si="69"/>
        <v>19.2</v>
      </c>
      <c r="AT81" s="51">
        <v>4</v>
      </c>
      <c r="AU81" s="51">
        <v>0</v>
      </c>
      <c r="AV81" s="51"/>
      <c r="AW81" s="51">
        <f t="shared" si="70"/>
        <v>-4</v>
      </c>
      <c r="AX81" s="51">
        <f t="shared" si="71"/>
        <v>0</v>
      </c>
      <c r="AY81" s="43">
        <f t="shared" si="72"/>
        <v>70</v>
      </c>
      <c r="AZ81" s="43">
        <f t="shared" si="73"/>
        <v>-13</v>
      </c>
    </row>
    <row r="82" s="41" customFormat="1" customHeight="1" spans="1:52">
      <c r="A82" s="43">
        <v>15595</v>
      </c>
      <c r="B82" s="43" t="s">
        <v>244</v>
      </c>
      <c r="C82" s="43" t="s">
        <v>243</v>
      </c>
      <c r="D82" s="43">
        <v>117637</v>
      </c>
      <c r="E82" s="43" t="s">
        <v>138</v>
      </c>
      <c r="F82" s="43">
        <v>10</v>
      </c>
      <c r="G82" s="45">
        <v>2</v>
      </c>
      <c r="H82" s="43">
        <f t="shared" si="59"/>
        <v>-8</v>
      </c>
      <c r="I82" s="43">
        <f>G82*3</f>
        <v>6</v>
      </c>
      <c r="J82" s="43">
        <f t="shared" si="78"/>
        <v>-8</v>
      </c>
      <c r="K82" s="51">
        <v>3</v>
      </c>
      <c r="L82" s="43"/>
      <c r="M82" s="43">
        <f t="shared" si="60"/>
        <v>-3</v>
      </c>
      <c r="N82" s="43">
        <f t="shared" si="82"/>
        <v>0</v>
      </c>
      <c r="O82" s="51">
        <v>13</v>
      </c>
      <c r="P82" s="45">
        <v>4</v>
      </c>
      <c r="Q82" s="45">
        <v>1</v>
      </c>
      <c r="R82" s="43">
        <f t="shared" si="61"/>
        <v>-8.5</v>
      </c>
      <c r="S82" s="43">
        <f t="shared" si="79"/>
        <v>4.5</v>
      </c>
      <c r="T82" s="43">
        <f t="shared" si="80"/>
        <v>-4.25</v>
      </c>
      <c r="U82" s="51">
        <v>6</v>
      </c>
      <c r="V82" s="43">
        <v>3</v>
      </c>
      <c r="W82" s="43">
        <f t="shared" si="63"/>
        <v>-3</v>
      </c>
      <c r="X82" s="43">
        <f t="shared" ref="X82:X100" si="83">V82*3.5</f>
        <v>10.5</v>
      </c>
      <c r="Y82" s="43">
        <f>W82*0.5</f>
        <v>-1.5</v>
      </c>
      <c r="Z82" s="43">
        <v>6</v>
      </c>
      <c r="AA82" s="43">
        <v>8</v>
      </c>
      <c r="AB82" s="43">
        <v>471.62</v>
      </c>
      <c r="AC82" s="43">
        <f t="shared" si="65"/>
        <v>2</v>
      </c>
      <c r="AD82" s="43">
        <f>AB82*0.07</f>
        <v>33.0134</v>
      </c>
      <c r="AE82" s="43"/>
      <c r="AF82" s="51">
        <v>2</v>
      </c>
      <c r="AG82" s="45"/>
      <c r="AH82" s="45"/>
      <c r="AI82" s="45">
        <f t="shared" si="66"/>
        <v>-2</v>
      </c>
      <c r="AJ82" s="43"/>
      <c r="AK82" s="43">
        <f>AJ82*0.07</f>
        <v>0</v>
      </c>
      <c r="AL82" s="51">
        <v>2</v>
      </c>
      <c r="AM82" s="43">
        <v>1</v>
      </c>
      <c r="AN82" s="43">
        <f t="shared" si="67"/>
        <v>-1</v>
      </c>
      <c r="AO82" s="51">
        <v>5</v>
      </c>
      <c r="AP82" s="45">
        <v>7</v>
      </c>
      <c r="AQ82" s="43">
        <v>1022.6</v>
      </c>
      <c r="AR82" s="43">
        <f t="shared" si="68"/>
        <v>2</v>
      </c>
      <c r="AS82" s="43">
        <f t="shared" si="69"/>
        <v>51.13</v>
      </c>
      <c r="AT82" s="51">
        <v>4</v>
      </c>
      <c r="AU82" s="51">
        <v>0</v>
      </c>
      <c r="AV82" s="51"/>
      <c r="AW82" s="51">
        <f t="shared" si="70"/>
        <v>-4</v>
      </c>
      <c r="AX82" s="51">
        <f t="shared" si="71"/>
        <v>0</v>
      </c>
      <c r="AY82" s="43">
        <f t="shared" si="72"/>
        <v>105.1</v>
      </c>
      <c r="AZ82" s="43">
        <f t="shared" si="73"/>
        <v>-13.8</v>
      </c>
    </row>
    <row r="83" s="41" customFormat="1" customHeight="1" spans="1:52">
      <c r="A83" s="43">
        <v>6148</v>
      </c>
      <c r="B83" s="43" t="s">
        <v>245</v>
      </c>
      <c r="C83" s="43" t="s">
        <v>246</v>
      </c>
      <c r="D83" s="43">
        <v>594</v>
      </c>
      <c r="E83" s="43" t="s">
        <v>247</v>
      </c>
      <c r="F83" s="43">
        <v>15</v>
      </c>
      <c r="G83" s="45">
        <v>3</v>
      </c>
      <c r="H83" s="43">
        <f t="shared" si="59"/>
        <v>-12</v>
      </c>
      <c r="I83" s="43">
        <f>G83*3</f>
        <v>9</v>
      </c>
      <c r="J83" s="43">
        <f t="shared" si="78"/>
        <v>-12</v>
      </c>
      <c r="K83" s="51">
        <v>2</v>
      </c>
      <c r="L83" s="43">
        <v>1</v>
      </c>
      <c r="M83" s="43">
        <f t="shared" si="60"/>
        <v>-1</v>
      </c>
      <c r="N83" s="43">
        <f t="shared" si="82"/>
        <v>2</v>
      </c>
      <c r="O83" s="51">
        <v>15</v>
      </c>
      <c r="P83" s="45">
        <v>2</v>
      </c>
      <c r="Q83" s="45">
        <v>11</v>
      </c>
      <c r="R83" s="43">
        <f t="shared" si="61"/>
        <v>-7.5</v>
      </c>
      <c r="S83" s="43">
        <f t="shared" si="79"/>
        <v>7.5</v>
      </c>
      <c r="T83" s="43">
        <f t="shared" si="80"/>
        <v>-3.75</v>
      </c>
      <c r="U83" s="51">
        <v>6</v>
      </c>
      <c r="V83" s="43">
        <v>7</v>
      </c>
      <c r="W83" s="43">
        <f t="shared" si="63"/>
        <v>1</v>
      </c>
      <c r="X83" s="43">
        <f>V83*4</f>
        <v>28</v>
      </c>
      <c r="Y83" s="51"/>
      <c r="Z83" s="43">
        <v>7</v>
      </c>
      <c r="AA83" s="43">
        <v>7</v>
      </c>
      <c r="AB83" s="43">
        <v>430.42</v>
      </c>
      <c r="AC83" s="43">
        <f t="shared" si="65"/>
        <v>0</v>
      </c>
      <c r="AD83" s="43">
        <f>AB83*0.07</f>
        <v>30.1294</v>
      </c>
      <c r="AE83" s="43"/>
      <c r="AF83" s="51">
        <v>2</v>
      </c>
      <c r="AG83" s="45">
        <v>0</v>
      </c>
      <c r="AH83" s="45">
        <v>2</v>
      </c>
      <c r="AI83" s="45">
        <f t="shared" si="66"/>
        <v>0</v>
      </c>
      <c r="AJ83" s="43">
        <v>490</v>
      </c>
      <c r="AK83" s="43">
        <f>AJ83*0.08</f>
        <v>39.2</v>
      </c>
      <c r="AL83" s="51">
        <v>2</v>
      </c>
      <c r="AM83" s="43">
        <v>1</v>
      </c>
      <c r="AN83" s="43">
        <f t="shared" si="67"/>
        <v>-1</v>
      </c>
      <c r="AO83" s="51">
        <v>5</v>
      </c>
      <c r="AP83" s="45">
        <v>7</v>
      </c>
      <c r="AQ83" s="43">
        <v>1180.51</v>
      </c>
      <c r="AR83" s="43">
        <f t="shared" si="68"/>
        <v>2</v>
      </c>
      <c r="AS83" s="43">
        <f t="shared" si="69"/>
        <v>59.0255</v>
      </c>
      <c r="AT83" s="51">
        <v>6</v>
      </c>
      <c r="AU83" s="51">
        <v>2</v>
      </c>
      <c r="AV83" s="51">
        <v>133.38</v>
      </c>
      <c r="AW83" s="51">
        <f t="shared" si="70"/>
        <v>-4</v>
      </c>
      <c r="AX83" s="51">
        <f t="shared" si="71"/>
        <v>6.669</v>
      </c>
      <c r="AY83" s="43">
        <f t="shared" si="72"/>
        <v>181.5</v>
      </c>
      <c r="AZ83" s="43">
        <f t="shared" si="73"/>
        <v>-15.8</v>
      </c>
    </row>
    <row r="84" s="41" customFormat="1" customHeight="1" spans="1:52">
      <c r="A84" s="43">
        <v>6232</v>
      </c>
      <c r="B84" s="43" t="s">
        <v>248</v>
      </c>
      <c r="C84" s="43" t="s">
        <v>246</v>
      </c>
      <c r="D84" s="43">
        <v>594</v>
      </c>
      <c r="E84" s="43" t="s">
        <v>132</v>
      </c>
      <c r="F84" s="43"/>
      <c r="G84" s="45">
        <v>43</v>
      </c>
      <c r="H84" s="43">
        <f t="shared" si="59"/>
        <v>43</v>
      </c>
      <c r="I84" s="43">
        <f>G84*3</f>
        <v>129</v>
      </c>
      <c r="J84" s="43"/>
      <c r="K84" s="43"/>
      <c r="L84" s="43"/>
      <c r="M84" s="43">
        <f t="shared" si="60"/>
        <v>0</v>
      </c>
      <c r="N84" s="43">
        <f>L84*2</f>
        <v>0</v>
      </c>
      <c r="O84" s="43"/>
      <c r="P84" s="45">
        <v>2</v>
      </c>
      <c r="Q84" s="45">
        <v>8</v>
      </c>
      <c r="R84" s="43">
        <f t="shared" si="61"/>
        <v>6</v>
      </c>
      <c r="S84" s="43">
        <f>P84*1+Q84*0.5</f>
        <v>6</v>
      </c>
      <c r="T84" s="43"/>
      <c r="U84" s="43"/>
      <c r="V84" s="43">
        <v>1</v>
      </c>
      <c r="W84" s="43">
        <f t="shared" si="63"/>
        <v>1</v>
      </c>
      <c r="X84" s="43">
        <f>V84*3.5</f>
        <v>3.5</v>
      </c>
      <c r="Y84" s="43"/>
      <c r="Z84" s="43"/>
      <c r="AA84" s="43">
        <v>30</v>
      </c>
      <c r="AB84" s="43">
        <v>1789.13</v>
      </c>
      <c r="AC84" s="43">
        <f t="shared" si="65"/>
        <v>30</v>
      </c>
      <c r="AD84" s="43">
        <f>AB84*0.06</f>
        <v>107.3478</v>
      </c>
      <c r="AE84" s="43"/>
      <c r="AF84" s="43"/>
      <c r="AG84" s="45">
        <v>0</v>
      </c>
      <c r="AH84" s="45">
        <v>1</v>
      </c>
      <c r="AI84" s="45">
        <f t="shared" si="66"/>
        <v>1</v>
      </c>
      <c r="AJ84" s="43">
        <v>274</v>
      </c>
      <c r="AK84" s="43">
        <f>AJ84*0.07</f>
        <v>19.18</v>
      </c>
      <c r="AL84" s="43"/>
      <c r="AM84" s="43"/>
      <c r="AN84" s="43">
        <f t="shared" si="67"/>
        <v>0</v>
      </c>
      <c r="AO84" s="43"/>
      <c r="AP84" s="45">
        <v>6</v>
      </c>
      <c r="AQ84" s="43">
        <v>1185</v>
      </c>
      <c r="AR84" s="43">
        <f t="shared" si="68"/>
        <v>6</v>
      </c>
      <c r="AS84" s="43">
        <f t="shared" si="69"/>
        <v>59.25</v>
      </c>
      <c r="AT84" s="43"/>
      <c r="AU84" s="51">
        <v>8</v>
      </c>
      <c r="AV84" s="51">
        <v>339.84</v>
      </c>
      <c r="AW84" s="51">
        <f t="shared" si="70"/>
        <v>8</v>
      </c>
      <c r="AX84" s="51">
        <f t="shared" si="71"/>
        <v>16.992</v>
      </c>
      <c r="AY84" s="43">
        <f t="shared" si="72"/>
        <v>341.3</v>
      </c>
      <c r="AZ84" s="43">
        <f t="shared" si="73"/>
        <v>0</v>
      </c>
    </row>
    <row r="85" s="41" customFormat="1" customHeight="1" spans="1:52">
      <c r="A85" s="43">
        <v>13644</v>
      </c>
      <c r="B85" s="43" t="s">
        <v>249</v>
      </c>
      <c r="C85" s="43" t="s">
        <v>250</v>
      </c>
      <c r="D85" s="43">
        <v>117923</v>
      </c>
      <c r="E85" s="43" t="s">
        <v>127</v>
      </c>
      <c r="F85" s="43">
        <v>10</v>
      </c>
      <c r="G85" s="45">
        <v>2</v>
      </c>
      <c r="H85" s="43">
        <f t="shared" si="59"/>
        <v>-8</v>
      </c>
      <c r="I85" s="43">
        <f t="shared" ref="I85:I90" si="84">G85*3</f>
        <v>6</v>
      </c>
      <c r="J85" s="43">
        <f t="shared" si="78"/>
        <v>-8</v>
      </c>
      <c r="K85" s="51">
        <v>2</v>
      </c>
      <c r="L85" s="43">
        <v>1</v>
      </c>
      <c r="M85" s="43">
        <f t="shared" si="60"/>
        <v>-1</v>
      </c>
      <c r="N85" s="43">
        <f t="shared" ref="N85:N100" si="85">L85*2</f>
        <v>2</v>
      </c>
      <c r="O85" s="51">
        <v>13</v>
      </c>
      <c r="P85" s="45">
        <v>1</v>
      </c>
      <c r="Q85" s="45">
        <v>4</v>
      </c>
      <c r="R85" s="43">
        <f t="shared" si="61"/>
        <v>-10</v>
      </c>
      <c r="S85" s="43">
        <f t="shared" ref="S85:S100" si="86">P85*1+Q85*0.5</f>
        <v>3</v>
      </c>
      <c r="T85" s="43">
        <f t="shared" ref="T85:T100" si="87">R85*0.5</f>
        <v>-5</v>
      </c>
      <c r="U85" s="51">
        <v>6</v>
      </c>
      <c r="V85" s="43">
        <v>9</v>
      </c>
      <c r="W85" s="43">
        <f t="shared" si="63"/>
        <v>3</v>
      </c>
      <c r="X85" s="43">
        <f>V85*4</f>
        <v>36</v>
      </c>
      <c r="Y85" s="51"/>
      <c r="Z85" s="43">
        <v>7</v>
      </c>
      <c r="AA85" s="43">
        <v>22</v>
      </c>
      <c r="AB85" s="43">
        <v>1376.5</v>
      </c>
      <c r="AC85" s="43">
        <f t="shared" si="65"/>
        <v>15</v>
      </c>
      <c r="AD85" s="43">
        <f>AB85*0.07</f>
        <v>96.355</v>
      </c>
      <c r="AE85" s="43"/>
      <c r="AF85" s="51">
        <v>2</v>
      </c>
      <c r="AG85" s="45"/>
      <c r="AH85" s="45"/>
      <c r="AI85" s="45">
        <f t="shared" si="66"/>
        <v>-2</v>
      </c>
      <c r="AJ85" s="43"/>
      <c r="AK85" s="43">
        <f t="shared" ref="AK85:AK92" si="88">AJ85*0.07</f>
        <v>0</v>
      </c>
      <c r="AL85" s="51">
        <v>2</v>
      </c>
      <c r="AM85" s="43"/>
      <c r="AN85" s="43">
        <f t="shared" si="67"/>
        <v>-2</v>
      </c>
      <c r="AO85" s="51">
        <v>7</v>
      </c>
      <c r="AP85" s="45">
        <v>12</v>
      </c>
      <c r="AQ85" s="43">
        <v>1692</v>
      </c>
      <c r="AR85" s="43">
        <f t="shared" si="68"/>
        <v>5</v>
      </c>
      <c r="AS85" s="43">
        <f t="shared" si="69"/>
        <v>84.6</v>
      </c>
      <c r="AT85" s="51">
        <v>5</v>
      </c>
      <c r="AU85" s="51">
        <v>5</v>
      </c>
      <c r="AV85" s="51">
        <v>175</v>
      </c>
      <c r="AW85" s="51">
        <f t="shared" si="70"/>
        <v>0</v>
      </c>
      <c r="AX85" s="51">
        <f t="shared" si="71"/>
        <v>8.75</v>
      </c>
      <c r="AY85" s="43">
        <f t="shared" si="72"/>
        <v>236.7</v>
      </c>
      <c r="AZ85" s="43">
        <f t="shared" si="73"/>
        <v>-13</v>
      </c>
    </row>
    <row r="86" s="41" customFormat="1" customHeight="1" spans="1:52">
      <c r="A86" s="43">
        <v>13969</v>
      </c>
      <c r="B86" s="43" t="s">
        <v>251</v>
      </c>
      <c r="C86" s="43" t="s">
        <v>250</v>
      </c>
      <c r="D86" s="43">
        <v>117923</v>
      </c>
      <c r="E86" s="43" t="s">
        <v>125</v>
      </c>
      <c r="F86" s="43">
        <v>10</v>
      </c>
      <c r="G86" s="45">
        <v>0</v>
      </c>
      <c r="H86" s="43">
        <f t="shared" si="59"/>
        <v>-10</v>
      </c>
      <c r="I86" s="43">
        <f t="shared" si="84"/>
        <v>0</v>
      </c>
      <c r="J86" s="43">
        <f t="shared" si="78"/>
        <v>-10</v>
      </c>
      <c r="K86" s="51">
        <v>3</v>
      </c>
      <c r="L86" s="43"/>
      <c r="M86" s="43">
        <f t="shared" si="60"/>
        <v>-3</v>
      </c>
      <c r="N86" s="43">
        <f t="shared" si="85"/>
        <v>0</v>
      </c>
      <c r="O86" s="51">
        <v>12</v>
      </c>
      <c r="P86" s="45">
        <v>2</v>
      </c>
      <c r="Q86" s="45">
        <v>3</v>
      </c>
      <c r="R86" s="43">
        <f t="shared" si="61"/>
        <v>-8.5</v>
      </c>
      <c r="S86" s="43">
        <f t="shared" si="86"/>
        <v>3.5</v>
      </c>
      <c r="T86" s="43">
        <f t="shared" si="87"/>
        <v>-4.25</v>
      </c>
      <c r="U86" s="51">
        <v>6</v>
      </c>
      <c r="V86" s="43">
        <v>4</v>
      </c>
      <c r="W86" s="43">
        <f t="shared" si="63"/>
        <v>-2</v>
      </c>
      <c r="X86" s="43">
        <f t="shared" si="83"/>
        <v>14</v>
      </c>
      <c r="Y86" s="43">
        <f t="shared" ref="Y86:Y100" si="89">W86*0.5</f>
        <v>-1</v>
      </c>
      <c r="Z86" s="43">
        <v>7</v>
      </c>
      <c r="AA86" s="43">
        <v>10</v>
      </c>
      <c r="AB86" s="43">
        <v>603</v>
      </c>
      <c r="AC86" s="43">
        <f t="shared" si="65"/>
        <v>3</v>
      </c>
      <c r="AD86" s="43">
        <f>AB86*0.07</f>
        <v>42.21</v>
      </c>
      <c r="AE86" s="43"/>
      <c r="AF86" s="51">
        <v>3</v>
      </c>
      <c r="AG86" s="45">
        <v>0</v>
      </c>
      <c r="AH86" s="45">
        <v>2</v>
      </c>
      <c r="AI86" s="45">
        <f t="shared" si="66"/>
        <v>-1</v>
      </c>
      <c r="AJ86" s="43">
        <v>490</v>
      </c>
      <c r="AK86" s="43">
        <f t="shared" si="88"/>
        <v>34.3</v>
      </c>
      <c r="AL86" s="51">
        <v>1</v>
      </c>
      <c r="AM86" s="43"/>
      <c r="AN86" s="43">
        <f t="shared" si="67"/>
        <v>-1</v>
      </c>
      <c r="AO86" s="51">
        <v>8</v>
      </c>
      <c r="AP86" s="45">
        <v>1</v>
      </c>
      <c r="AQ86" s="43">
        <v>128</v>
      </c>
      <c r="AR86" s="43">
        <f t="shared" si="68"/>
        <v>-7</v>
      </c>
      <c r="AS86" s="43">
        <f t="shared" si="69"/>
        <v>6.4</v>
      </c>
      <c r="AT86" s="51">
        <v>5</v>
      </c>
      <c r="AU86" s="51">
        <v>3</v>
      </c>
      <c r="AV86" s="51">
        <v>105</v>
      </c>
      <c r="AW86" s="51">
        <f t="shared" si="70"/>
        <v>-2</v>
      </c>
      <c r="AX86" s="51">
        <f t="shared" si="71"/>
        <v>5.25</v>
      </c>
      <c r="AY86" s="43">
        <f t="shared" si="72"/>
        <v>105.7</v>
      </c>
      <c r="AZ86" s="43">
        <f t="shared" si="73"/>
        <v>-15.3</v>
      </c>
    </row>
    <row r="87" s="41" customFormat="1" customHeight="1" spans="1:52">
      <c r="A87" s="43">
        <v>11903</v>
      </c>
      <c r="B87" s="43" t="s">
        <v>252</v>
      </c>
      <c r="C87" s="43" t="s">
        <v>253</v>
      </c>
      <c r="D87" s="43">
        <v>122718</v>
      </c>
      <c r="E87" s="43" t="s">
        <v>127</v>
      </c>
      <c r="F87" s="43">
        <v>10</v>
      </c>
      <c r="G87" s="45">
        <v>0</v>
      </c>
      <c r="H87" s="43">
        <f t="shared" si="59"/>
        <v>-10</v>
      </c>
      <c r="I87" s="43">
        <f t="shared" si="84"/>
        <v>0</v>
      </c>
      <c r="J87" s="43">
        <f t="shared" si="78"/>
        <v>-10</v>
      </c>
      <c r="K87" s="51">
        <v>2</v>
      </c>
      <c r="L87" s="43"/>
      <c r="M87" s="43">
        <f t="shared" si="60"/>
        <v>-2</v>
      </c>
      <c r="N87" s="43">
        <f t="shared" si="85"/>
        <v>0</v>
      </c>
      <c r="O87" s="51">
        <v>15</v>
      </c>
      <c r="P87" s="45">
        <v>0</v>
      </c>
      <c r="Q87" s="45">
        <v>4</v>
      </c>
      <c r="R87" s="43">
        <f t="shared" si="61"/>
        <v>-13</v>
      </c>
      <c r="S87" s="43">
        <f t="shared" si="86"/>
        <v>2</v>
      </c>
      <c r="T87" s="43">
        <f t="shared" si="87"/>
        <v>-6.5</v>
      </c>
      <c r="U87" s="51">
        <v>5</v>
      </c>
      <c r="V87" s="43"/>
      <c r="W87" s="43">
        <f t="shared" si="63"/>
        <v>-5</v>
      </c>
      <c r="X87" s="43">
        <f t="shared" si="83"/>
        <v>0</v>
      </c>
      <c r="Y87" s="43">
        <f t="shared" si="89"/>
        <v>-2.5</v>
      </c>
      <c r="Z87" s="43">
        <v>6</v>
      </c>
      <c r="AA87" s="43"/>
      <c r="AB87" s="43"/>
      <c r="AC87" s="43"/>
      <c r="AD87" s="43">
        <f>AB87*0.06</f>
        <v>0</v>
      </c>
      <c r="AE87" s="43"/>
      <c r="AF87" s="51">
        <v>2</v>
      </c>
      <c r="AG87" s="45"/>
      <c r="AH87" s="45"/>
      <c r="AI87" s="45">
        <f t="shared" si="66"/>
        <v>-2</v>
      </c>
      <c r="AJ87" s="43"/>
      <c r="AK87" s="43">
        <f t="shared" si="88"/>
        <v>0</v>
      </c>
      <c r="AL87" s="51">
        <v>1</v>
      </c>
      <c r="AM87" s="43"/>
      <c r="AN87" s="43">
        <f t="shared" si="67"/>
        <v>-1</v>
      </c>
      <c r="AO87" s="51">
        <v>4</v>
      </c>
      <c r="AP87" s="45"/>
      <c r="AQ87" s="43"/>
      <c r="AR87" s="43">
        <f t="shared" si="68"/>
        <v>-4</v>
      </c>
      <c r="AS87" s="43">
        <f t="shared" si="69"/>
        <v>0</v>
      </c>
      <c r="AT87" s="51">
        <v>4</v>
      </c>
      <c r="AU87" s="51">
        <v>2</v>
      </c>
      <c r="AV87" s="51">
        <v>70</v>
      </c>
      <c r="AW87" s="51">
        <f t="shared" si="70"/>
        <v>-2</v>
      </c>
      <c r="AX87" s="51">
        <f t="shared" si="71"/>
        <v>3.5</v>
      </c>
      <c r="AY87" s="43">
        <f t="shared" si="72"/>
        <v>5.5</v>
      </c>
      <c r="AZ87" s="43">
        <f t="shared" si="73"/>
        <v>-19</v>
      </c>
    </row>
    <row r="88" s="41" customFormat="1" customHeight="1" spans="1:52">
      <c r="A88" s="43">
        <v>12184</v>
      </c>
      <c r="B88" s="43" t="s">
        <v>254</v>
      </c>
      <c r="C88" s="43" t="s">
        <v>253</v>
      </c>
      <c r="D88" s="43">
        <v>122718</v>
      </c>
      <c r="E88" s="43" t="s">
        <v>125</v>
      </c>
      <c r="F88" s="43">
        <v>10</v>
      </c>
      <c r="G88" s="45">
        <v>0</v>
      </c>
      <c r="H88" s="43">
        <f t="shared" si="59"/>
        <v>-10</v>
      </c>
      <c r="I88" s="43">
        <f t="shared" si="84"/>
        <v>0</v>
      </c>
      <c r="J88" s="43">
        <f t="shared" si="78"/>
        <v>-10</v>
      </c>
      <c r="K88" s="51">
        <v>3</v>
      </c>
      <c r="L88" s="43"/>
      <c r="M88" s="43">
        <f t="shared" si="60"/>
        <v>-3</v>
      </c>
      <c r="N88" s="43">
        <f t="shared" si="85"/>
        <v>0</v>
      </c>
      <c r="O88" s="51">
        <v>16</v>
      </c>
      <c r="P88" s="45">
        <v>0</v>
      </c>
      <c r="Q88" s="45">
        <v>4</v>
      </c>
      <c r="R88" s="43">
        <f t="shared" si="61"/>
        <v>-14</v>
      </c>
      <c r="S88" s="43">
        <f t="shared" si="86"/>
        <v>2</v>
      </c>
      <c r="T88" s="43">
        <f t="shared" si="87"/>
        <v>-7</v>
      </c>
      <c r="U88" s="51">
        <v>6</v>
      </c>
      <c r="V88" s="43"/>
      <c r="W88" s="43">
        <f t="shared" si="63"/>
        <v>-6</v>
      </c>
      <c r="X88" s="43">
        <f t="shared" si="83"/>
        <v>0</v>
      </c>
      <c r="Y88" s="43">
        <f t="shared" si="89"/>
        <v>-3</v>
      </c>
      <c r="Z88" s="43">
        <v>6</v>
      </c>
      <c r="AA88" s="43"/>
      <c r="AB88" s="43"/>
      <c r="AC88" s="43"/>
      <c r="AD88" s="43">
        <f>AB88*0.06</f>
        <v>0</v>
      </c>
      <c r="AE88" s="43"/>
      <c r="AF88" s="51">
        <v>2</v>
      </c>
      <c r="AG88" s="45"/>
      <c r="AH88" s="45"/>
      <c r="AI88" s="45">
        <f t="shared" si="66"/>
        <v>-2</v>
      </c>
      <c r="AJ88" s="43"/>
      <c r="AK88" s="43">
        <f t="shared" si="88"/>
        <v>0</v>
      </c>
      <c r="AL88" s="51">
        <v>2</v>
      </c>
      <c r="AM88" s="43"/>
      <c r="AN88" s="43">
        <f t="shared" si="67"/>
        <v>-2</v>
      </c>
      <c r="AO88" s="51">
        <v>4</v>
      </c>
      <c r="AP88" s="45"/>
      <c r="AQ88" s="43"/>
      <c r="AR88" s="43">
        <f t="shared" si="68"/>
        <v>-4</v>
      </c>
      <c r="AS88" s="43">
        <f t="shared" si="69"/>
        <v>0</v>
      </c>
      <c r="AT88" s="51">
        <v>4</v>
      </c>
      <c r="AU88" s="51">
        <v>0</v>
      </c>
      <c r="AV88" s="51"/>
      <c r="AW88" s="51">
        <f t="shared" si="70"/>
        <v>-4</v>
      </c>
      <c r="AX88" s="51">
        <f t="shared" si="71"/>
        <v>0</v>
      </c>
      <c r="AY88" s="43">
        <f t="shared" si="72"/>
        <v>2</v>
      </c>
      <c r="AZ88" s="43">
        <f t="shared" si="73"/>
        <v>-20</v>
      </c>
    </row>
    <row r="89" s="41" customFormat="1" customHeight="1" spans="1:52">
      <c r="A89" s="43">
        <v>14754</v>
      </c>
      <c r="B89" s="43" t="s">
        <v>255</v>
      </c>
      <c r="C89" s="43" t="s">
        <v>256</v>
      </c>
      <c r="D89" s="43">
        <v>122686</v>
      </c>
      <c r="E89" s="43" t="s">
        <v>125</v>
      </c>
      <c r="F89" s="43">
        <v>10</v>
      </c>
      <c r="G89" s="45">
        <v>0</v>
      </c>
      <c r="H89" s="43">
        <f t="shared" si="59"/>
        <v>-10</v>
      </c>
      <c r="I89" s="43">
        <f t="shared" si="84"/>
        <v>0</v>
      </c>
      <c r="J89" s="43">
        <f t="shared" si="78"/>
        <v>-10</v>
      </c>
      <c r="K89" s="51">
        <v>3</v>
      </c>
      <c r="L89" s="43"/>
      <c r="M89" s="43">
        <f t="shared" si="60"/>
        <v>-3</v>
      </c>
      <c r="N89" s="43">
        <f t="shared" si="85"/>
        <v>0</v>
      </c>
      <c r="O89" s="51">
        <v>13</v>
      </c>
      <c r="P89" s="45">
        <v>0</v>
      </c>
      <c r="Q89" s="45">
        <v>10</v>
      </c>
      <c r="R89" s="43">
        <f t="shared" si="61"/>
        <v>-8</v>
      </c>
      <c r="S89" s="43">
        <f t="shared" si="86"/>
        <v>5</v>
      </c>
      <c r="T89" s="43">
        <f t="shared" si="87"/>
        <v>-4</v>
      </c>
      <c r="U89" s="51">
        <v>6</v>
      </c>
      <c r="V89" s="43"/>
      <c r="W89" s="43">
        <f t="shared" si="63"/>
        <v>-6</v>
      </c>
      <c r="X89" s="43">
        <f t="shared" si="83"/>
        <v>0</v>
      </c>
      <c r="Y89" s="43">
        <f t="shared" si="89"/>
        <v>-3</v>
      </c>
      <c r="Z89" s="43">
        <v>6</v>
      </c>
      <c r="AA89" s="43">
        <v>7</v>
      </c>
      <c r="AB89" s="43">
        <v>345</v>
      </c>
      <c r="AC89" s="43">
        <f t="shared" si="65"/>
        <v>1</v>
      </c>
      <c r="AD89" s="43">
        <f>AB89*0.07</f>
        <v>24.15</v>
      </c>
      <c r="AE89" s="43"/>
      <c r="AF89" s="51">
        <v>2</v>
      </c>
      <c r="AG89" s="45"/>
      <c r="AH89" s="45"/>
      <c r="AI89" s="45">
        <f t="shared" si="66"/>
        <v>-2</v>
      </c>
      <c r="AJ89" s="43"/>
      <c r="AK89" s="43">
        <f t="shared" si="88"/>
        <v>0</v>
      </c>
      <c r="AL89" s="51">
        <v>2</v>
      </c>
      <c r="AM89" s="43"/>
      <c r="AN89" s="43">
        <f t="shared" si="67"/>
        <v>-2</v>
      </c>
      <c r="AO89" s="51">
        <v>5</v>
      </c>
      <c r="AP89" s="45">
        <v>2</v>
      </c>
      <c r="AQ89" s="43">
        <v>382.6</v>
      </c>
      <c r="AR89" s="43">
        <f t="shared" si="68"/>
        <v>-3</v>
      </c>
      <c r="AS89" s="43">
        <f t="shared" si="69"/>
        <v>19.13</v>
      </c>
      <c r="AT89" s="51">
        <v>4</v>
      </c>
      <c r="AU89" s="51">
        <v>0</v>
      </c>
      <c r="AV89" s="51"/>
      <c r="AW89" s="51">
        <f t="shared" si="70"/>
        <v>-4</v>
      </c>
      <c r="AX89" s="51">
        <f t="shared" si="71"/>
        <v>0</v>
      </c>
      <c r="AY89" s="43">
        <f t="shared" si="72"/>
        <v>48.3</v>
      </c>
      <c r="AZ89" s="43">
        <f t="shared" si="73"/>
        <v>-17</v>
      </c>
    </row>
    <row r="90" s="41" customFormat="1" customHeight="1" spans="1:52">
      <c r="A90" s="43">
        <v>15665</v>
      </c>
      <c r="B90" s="43" t="s">
        <v>257</v>
      </c>
      <c r="C90" s="43" t="s">
        <v>256</v>
      </c>
      <c r="D90" s="43">
        <v>122686</v>
      </c>
      <c r="E90" s="43" t="s">
        <v>138</v>
      </c>
      <c r="F90" s="43">
        <v>10</v>
      </c>
      <c r="G90" s="45">
        <v>0</v>
      </c>
      <c r="H90" s="43">
        <f t="shared" si="59"/>
        <v>-10</v>
      </c>
      <c r="I90" s="43">
        <f t="shared" si="84"/>
        <v>0</v>
      </c>
      <c r="J90" s="43">
        <f t="shared" si="78"/>
        <v>-10</v>
      </c>
      <c r="K90" s="51">
        <v>2</v>
      </c>
      <c r="L90" s="43"/>
      <c r="M90" s="43">
        <f t="shared" si="60"/>
        <v>-2</v>
      </c>
      <c r="N90" s="43">
        <f t="shared" si="85"/>
        <v>0</v>
      </c>
      <c r="O90" s="51">
        <v>12</v>
      </c>
      <c r="P90" s="45">
        <v>0</v>
      </c>
      <c r="Q90" s="45">
        <v>5</v>
      </c>
      <c r="R90" s="43">
        <f t="shared" si="61"/>
        <v>-9.5</v>
      </c>
      <c r="S90" s="43">
        <f t="shared" si="86"/>
        <v>2.5</v>
      </c>
      <c r="T90" s="43">
        <f t="shared" si="87"/>
        <v>-4.75</v>
      </c>
      <c r="U90" s="51">
        <v>5</v>
      </c>
      <c r="V90" s="43">
        <v>1</v>
      </c>
      <c r="W90" s="43">
        <f t="shared" si="63"/>
        <v>-4</v>
      </c>
      <c r="X90" s="43">
        <f t="shared" si="83"/>
        <v>3.5</v>
      </c>
      <c r="Y90" s="43">
        <f t="shared" si="89"/>
        <v>-2</v>
      </c>
      <c r="Z90" s="43">
        <v>6</v>
      </c>
      <c r="AA90" s="43"/>
      <c r="AB90" s="43"/>
      <c r="AC90" s="43"/>
      <c r="AD90" s="43">
        <f>AB90*0.06</f>
        <v>0</v>
      </c>
      <c r="AE90" s="43"/>
      <c r="AF90" s="51">
        <v>2</v>
      </c>
      <c r="AG90" s="45"/>
      <c r="AH90" s="45"/>
      <c r="AI90" s="45">
        <f t="shared" si="66"/>
        <v>-2</v>
      </c>
      <c r="AJ90" s="43"/>
      <c r="AK90" s="43">
        <f t="shared" si="88"/>
        <v>0</v>
      </c>
      <c r="AL90" s="51">
        <v>1</v>
      </c>
      <c r="AM90" s="43"/>
      <c r="AN90" s="43">
        <f t="shared" si="67"/>
        <v>-1</v>
      </c>
      <c r="AO90" s="51">
        <v>4</v>
      </c>
      <c r="AP90" s="45">
        <v>1</v>
      </c>
      <c r="AQ90" s="43">
        <v>138</v>
      </c>
      <c r="AR90" s="43">
        <f t="shared" si="68"/>
        <v>-3</v>
      </c>
      <c r="AS90" s="43">
        <f t="shared" si="69"/>
        <v>6.9</v>
      </c>
      <c r="AT90" s="51">
        <v>4</v>
      </c>
      <c r="AU90" s="51">
        <v>2</v>
      </c>
      <c r="AV90" s="51">
        <v>276</v>
      </c>
      <c r="AW90" s="51">
        <f t="shared" si="70"/>
        <v>-2</v>
      </c>
      <c r="AX90" s="51">
        <f t="shared" si="71"/>
        <v>13.8</v>
      </c>
      <c r="AY90" s="43">
        <f t="shared" si="72"/>
        <v>26.7</v>
      </c>
      <c r="AZ90" s="43">
        <f t="shared" si="73"/>
        <v>-16.8</v>
      </c>
    </row>
    <row r="91" s="41" customFormat="1" customHeight="1" spans="1:52">
      <c r="A91" s="43">
        <v>13397</v>
      </c>
      <c r="B91" s="43" t="s">
        <v>258</v>
      </c>
      <c r="C91" s="43" t="s">
        <v>259</v>
      </c>
      <c r="D91" s="43">
        <v>107728</v>
      </c>
      <c r="E91" s="43" t="s">
        <v>125</v>
      </c>
      <c r="F91" s="43">
        <v>14</v>
      </c>
      <c r="G91" s="45">
        <v>2</v>
      </c>
      <c r="H91" s="43">
        <f t="shared" si="59"/>
        <v>-12</v>
      </c>
      <c r="I91" s="43">
        <f>G91*3</f>
        <v>6</v>
      </c>
      <c r="J91" s="43">
        <f t="shared" si="78"/>
        <v>-12</v>
      </c>
      <c r="K91" s="51">
        <v>2</v>
      </c>
      <c r="L91" s="43"/>
      <c r="M91" s="43">
        <f t="shared" si="60"/>
        <v>-2</v>
      </c>
      <c r="N91" s="43">
        <f t="shared" si="85"/>
        <v>0</v>
      </c>
      <c r="O91" s="51">
        <v>15</v>
      </c>
      <c r="P91" s="45">
        <v>0</v>
      </c>
      <c r="Q91" s="45">
        <v>12</v>
      </c>
      <c r="R91" s="43">
        <f t="shared" si="61"/>
        <v>-9</v>
      </c>
      <c r="S91" s="43">
        <f t="shared" si="86"/>
        <v>6</v>
      </c>
      <c r="T91" s="43">
        <f t="shared" si="87"/>
        <v>-4.5</v>
      </c>
      <c r="U91" s="51">
        <v>6</v>
      </c>
      <c r="V91" s="43">
        <v>3</v>
      </c>
      <c r="W91" s="43">
        <f t="shared" si="63"/>
        <v>-3</v>
      </c>
      <c r="X91" s="43">
        <f t="shared" si="83"/>
        <v>10.5</v>
      </c>
      <c r="Y91" s="43">
        <f t="shared" si="89"/>
        <v>-1.5</v>
      </c>
      <c r="Z91" s="43">
        <v>7</v>
      </c>
      <c r="AA91" s="43">
        <v>3</v>
      </c>
      <c r="AB91" s="43">
        <v>172.5</v>
      </c>
      <c r="AC91" s="43">
        <f t="shared" si="65"/>
        <v>-4</v>
      </c>
      <c r="AD91" s="43">
        <f>AB91*0.06</f>
        <v>10.35</v>
      </c>
      <c r="AE91" s="43">
        <f>AC91*0.5</f>
        <v>-2</v>
      </c>
      <c r="AF91" s="51">
        <v>2</v>
      </c>
      <c r="AG91" s="45">
        <v>0</v>
      </c>
      <c r="AH91" s="45">
        <v>1</v>
      </c>
      <c r="AI91" s="45">
        <f t="shared" si="66"/>
        <v>-1</v>
      </c>
      <c r="AJ91" s="43">
        <v>288.9</v>
      </c>
      <c r="AK91" s="43">
        <f t="shared" si="88"/>
        <v>20.223</v>
      </c>
      <c r="AL91" s="51">
        <v>1</v>
      </c>
      <c r="AM91" s="43"/>
      <c r="AN91" s="43">
        <f t="shared" si="67"/>
        <v>-1</v>
      </c>
      <c r="AO91" s="51">
        <v>10</v>
      </c>
      <c r="AP91" s="45">
        <v>5</v>
      </c>
      <c r="AQ91" s="43">
        <v>1002.6</v>
      </c>
      <c r="AR91" s="43">
        <f t="shared" si="68"/>
        <v>-5</v>
      </c>
      <c r="AS91" s="43">
        <f t="shared" si="69"/>
        <v>50.13</v>
      </c>
      <c r="AT91" s="51">
        <v>6</v>
      </c>
      <c r="AU91" s="51">
        <v>4</v>
      </c>
      <c r="AV91" s="51">
        <v>140</v>
      </c>
      <c r="AW91" s="51">
        <f t="shared" si="70"/>
        <v>-2</v>
      </c>
      <c r="AX91" s="51">
        <f t="shared" si="71"/>
        <v>7</v>
      </c>
      <c r="AY91" s="43">
        <f t="shared" si="72"/>
        <v>110.2</v>
      </c>
      <c r="AZ91" s="43">
        <f t="shared" si="73"/>
        <v>-20</v>
      </c>
    </row>
    <row r="92" s="41" customFormat="1" customHeight="1" spans="1:52">
      <c r="A92" s="43">
        <v>15085</v>
      </c>
      <c r="B92" s="43" t="s">
        <v>260</v>
      </c>
      <c r="C92" s="43" t="s">
        <v>259</v>
      </c>
      <c r="D92" s="43">
        <v>107728</v>
      </c>
      <c r="E92" s="43" t="s">
        <v>138</v>
      </c>
      <c r="F92" s="43">
        <v>16</v>
      </c>
      <c r="G92" s="45">
        <v>0</v>
      </c>
      <c r="H92" s="43">
        <f t="shared" si="59"/>
        <v>-16</v>
      </c>
      <c r="I92" s="43">
        <f>G92*3</f>
        <v>0</v>
      </c>
      <c r="J92" s="43">
        <f t="shared" si="78"/>
        <v>-16</v>
      </c>
      <c r="K92" s="51">
        <v>3</v>
      </c>
      <c r="L92" s="43"/>
      <c r="M92" s="43">
        <f t="shared" si="60"/>
        <v>-3</v>
      </c>
      <c r="N92" s="43">
        <f t="shared" si="85"/>
        <v>0</v>
      </c>
      <c r="O92" s="51">
        <v>16</v>
      </c>
      <c r="P92" s="45"/>
      <c r="Q92" s="45"/>
      <c r="R92" s="43">
        <f t="shared" si="61"/>
        <v>-16</v>
      </c>
      <c r="S92" s="43">
        <f t="shared" si="86"/>
        <v>0</v>
      </c>
      <c r="T92" s="43">
        <f t="shared" si="87"/>
        <v>-8</v>
      </c>
      <c r="U92" s="51">
        <v>6</v>
      </c>
      <c r="V92" s="43"/>
      <c r="W92" s="43">
        <f t="shared" si="63"/>
        <v>-6</v>
      </c>
      <c r="X92" s="43">
        <f t="shared" si="83"/>
        <v>0</v>
      </c>
      <c r="Y92" s="43">
        <f t="shared" si="89"/>
        <v>-3</v>
      </c>
      <c r="Z92" s="43">
        <v>7</v>
      </c>
      <c r="AA92" s="43">
        <v>1</v>
      </c>
      <c r="AB92" s="43">
        <v>88</v>
      </c>
      <c r="AC92" s="43">
        <f t="shared" si="65"/>
        <v>-6</v>
      </c>
      <c r="AD92" s="43">
        <f>AB92*0.06</f>
        <v>5.28</v>
      </c>
      <c r="AE92" s="43">
        <f>AC92*0.5</f>
        <v>-3</v>
      </c>
      <c r="AF92" s="51">
        <v>3</v>
      </c>
      <c r="AG92" s="45"/>
      <c r="AH92" s="45"/>
      <c r="AI92" s="45">
        <f t="shared" si="66"/>
        <v>-3</v>
      </c>
      <c r="AJ92" s="43"/>
      <c r="AK92" s="43">
        <f t="shared" si="88"/>
        <v>0</v>
      </c>
      <c r="AL92" s="51">
        <v>2</v>
      </c>
      <c r="AM92" s="43"/>
      <c r="AN92" s="43">
        <f t="shared" si="67"/>
        <v>-2</v>
      </c>
      <c r="AO92" s="51">
        <v>10</v>
      </c>
      <c r="AP92" s="45">
        <v>2</v>
      </c>
      <c r="AQ92" s="43">
        <v>281.4</v>
      </c>
      <c r="AR92" s="43">
        <f t="shared" si="68"/>
        <v>-8</v>
      </c>
      <c r="AS92" s="43">
        <f t="shared" si="69"/>
        <v>14.07</v>
      </c>
      <c r="AT92" s="51">
        <v>6</v>
      </c>
      <c r="AU92" s="51">
        <v>1</v>
      </c>
      <c r="AV92" s="51">
        <v>35</v>
      </c>
      <c r="AW92" s="51">
        <f t="shared" si="70"/>
        <v>-5</v>
      </c>
      <c r="AX92" s="51">
        <f t="shared" si="71"/>
        <v>1.75</v>
      </c>
      <c r="AY92" s="43">
        <f t="shared" si="72"/>
        <v>21.1</v>
      </c>
      <c r="AZ92" s="43">
        <f t="shared" si="73"/>
        <v>-30</v>
      </c>
    </row>
    <row r="93" s="41" customFormat="1" customHeight="1" spans="1:52">
      <c r="A93" s="43">
        <v>6731</v>
      </c>
      <c r="B93" s="43" t="s">
        <v>261</v>
      </c>
      <c r="C93" s="43" t="s">
        <v>262</v>
      </c>
      <c r="D93" s="43">
        <v>549</v>
      </c>
      <c r="E93" s="43" t="s">
        <v>125</v>
      </c>
      <c r="F93" s="43">
        <v>10</v>
      </c>
      <c r="G93" s="45">
        <v>1</v>
      </c>
      <c r="H93" s="43">
        <f t="shared" si="59"/>
        <v>-9</v>
      </c>
      <c r="I93" s="43">
        <f>G93*3</f>
        <v>3</v>
      </c>
      <c r="J93" s="43">
        <f t="shared" si="78"/>
        <v>-9</v>
      </c>
      <c r="K93" s="51">
        <v>3</v>
      </c>
      <c r="L93" s="43"/>
      <c r="M93" s="43">
        <f t="shared" si="60"/>
        <v>-3</v>
      </c>
      <c r="N93" s="43">
        <f t="shared" si="85"/>
        <v>0</v>
      </c>
      <c r="O93" s="51">
        <v>16</v>
      </c>
      <c r="P93" s="45">
        <v>4</v>
      </c>
      <c r="Q93" s="45">
        <v>4</v>
      </c>
      <c r="R93" s="43">
        <f t="shared" si="61"/>
        <v>-10</v>
      </c>
      <c r="S93" s="43">
        <f t="shared" si="86"/>
        <v>6</v>
      </c>
      <c r="T93" s="43">
        <f t="shared" si="87"/>
        <v>-5</v>
      </c>
      <c r="U93" s="51">
        <v>6</v>
      </c>
      <c r="V93" s="43"/>
      <c r="W93" s="43">
        <f t="shared" si="63"/>
        <v>-6</v>
      </c>
      <c r="X93" s="43">
        <f t="shared" si="83"/>
        <v>0</v>
      </c>
      <c r="Y93" s="43">
        <f t="shared" si="89"/>
        <v>-3</v>
      </c>
      <c r="Z93" s="43">
        <v>7</v>
      </c>
      <c r="AA93" s="43">
        <v>10</v>
      </c>
      <c r="AB93" s="43">
        <v>660</v>
      </c>
      <c r="AC93" s="43">
        <f t="shared" si="65"/>
        <v>3</v>
      </c>
      <c r="AD93" s="43">
        <f>AB93*0.07</f>
        <v>46.2</v>
      </c>
      <c r="AE93" s="43"/>
      <c r="AF93" s="51">
        <v>3</v>
      </c>
      <c r="AG93" s="45">
        <v>0</v>
      </c>
      <c r="AH93" s="45">
        <v>3</v>
      </c>
      <c r="AI93" s="45">
        <f t="shared" si="66"/>
        <v>0</v>
      </c>
      <c r="AJ93" s="43">
        <v>686</v>
      </c>
      <c r="AK93" s="43">
        <f>AJ93*0.08</f>
        <v>54.88</v>
      </c>
      <c r="AL93" s="51">
        <v>2</v>
      </c>
      <c r="AM93" s="43"/>
      <c r="AN93" s="43">
        <f t="shared" si="67"/>
        <v>-2</v>
      </c>
      <c r="AO93" s="51">
        <v>9</v>
      </c>
      <c r="AP93" s="45">
        <v>2</v>
      </c>
      <c r="AQ93" s="43">
        <v>307.2</v>
      </c>
      <c r="AR93" s="43">
        <f t="shared" si="68"/>
        <v>-7</v>
      </c>
      <c r="AS93" s="43">
        <f t="shared" si="69"/>
        <v>15.36</v>
      </c>
      <c r="AT93" s="51">
        <v>6</v>
      </c>
      <c r="AU93" s="51">
        <v>1</v>
      </c>
      <c r="AV93" s="51">
        <v>35</v>
      </c>
      <c r="AW93" s="51">
        <f t="shared" si="70"/>
        <v>-5</v>
      </c>
      <c r="AX93" s="51">
        <f t="shared" si="71"/>
        <v>1.75</v>
      </c>
      <c r="AY93" s="43">
        <f t="shared" si="72"/>
        <v>127.2</v>
      </c>
      <c r="AZ93" s="43">
        <f t="shared" si="73"/>
        <v>-17</v>
      </c>
    </row>
    <row r="94" s="41" customFormat="1" customHeight="1" spans="1:52">
      <c r="A94" s="43">
        <v>7687</v>
      </c>
      <c r="B94" s="43" t="s">
        <v>263</v>
      </c>
      <c r="C94" s="43" t="s">
        <v>262</v>
      </c>
      <c r="D94" s="43">
        <v>549</v>
      </c>
      <c r="E94" s="43" t="s">
        <v>127</v>
      </c>
      <c r="F94" s="43">
        <v>10</v>
      </c>
      <c r="G94" s="45">
        <v>0</v>
      </c>
      <c r="H94" s="43">
        <f t="shared" si="59"/>
        <v>-10</v>
      </c>
      <c r="I94" s="43">
        <f>G94*3</f>
        <v>0</v>
      </c>
      <c r="J94" s="43">
        <f t="shared" si="78"/>
        <v>-10</v>
      </c>
      <c r="K94" s="51">
        <v>2</v>
      </c>
      <c r="L94" s="43"/>
      <c r="M94" s="43">
        <f t="shared" si="60"/>
        <v>-2</v>
      </c>
      <c r="N94" s="43">
        <f t="shared" si="85"/>
        <v>0</v>
      </c>
      <c r="O94" s="51">
        <v>15</v>
      </c>
      <c r="P94" s="45">
        <v>0</v>
      </c>
      <c r="Q94" s="45">
        <v>18</v>
      </c>
      <c r="R94" s="43">
        <f t="shared" si="61"/>
        <v>-6</v>
      </c>
      <c r="S94" s="43">
        <f t="shared" si="86"/>
        <v>9</v>
      </c>
      <c r="T94" s="43">
        <f t="shared" si="87"/>
        <v>-3</v>
      </c>
      <c r="U94" s="51">
        <v>6</v>
      </c>
      <c r="V94" s="43"/>
      <c r="W94" s="43">
        <f t="shared" si="63"/>
        <v>-6</v>
      </c>
      <c r="X94" s="43">
        <f t="shared" si="83"/>
        <v>0</v>
      </c>
      <c r="Y94" s="43">
        <f t="shared" si="89"/>
        <v>-3</v>
      </c>
      <c r="Z94" s="43">
        <v>7</v>
      </c>
      <c r="AA94" s="43">
        <v>1</v>
      </c>
      <c r="AB94" s="43">
        <v>69</v>
      </c>
      <c r="AC94" s="43">
        <f t="shared" si="65"/>
        <v>-6</v>
      </c>
      <c r="AD94" s="43">
        <f>AB94*0.06</f>
        <v>4.14</v>
      </c>
      <c r="AE94" s="43">
        <f>AC94*0.5</f>
        <v>-3</v>
      </c>
      <c r="AF94" s="51">
        <v>2</v>
      </c>
      <c r="AG94" s="45"/>
      <c r="AH94" s="45"/>
      <c r="AI94" s="45">
        <f t="shared" si="66"/>
        <v>-2</v>
      </c>
      <c r="AJ94" s="43"/>
      <c r="AK94" s="43">
        <f t="shared" ref="AK94:AK100" si="90">AJ94*0.07</f>
        <v>0</v>
      </c>
      <c r="AL94" s="51">
        <v>2</v>
      </c>
      <c r="AM94" s="43"/>
      <c r="AN94" s="43">
        <f t="shared" si="67"/>
        <v>-2</v>
      </c>
      <c r="AO94" s="51">
        <v>8</v>
      </c>
      <c r="AP94" s="45">
        <v>5</v>
      </c>
      <c r="AQ94" s="43">
        <v>887.4</v>
      </c>
      <c r="AR94" s="43">
        <f t="shared" si="68"/>
        <v>-3</v>
      </c>
      <c r="AS94" s="43">
        <f t="shared" si="69"/>
        <v>44.37</v>
      </c>
      <c r="AT94" s="51">
        <v>5</v>
      </c>
      <c r="AU94" s="51">
        <v>1</v>
      </c>
      <c r="AV94" s="51">
        <v>35</v>
      </c>
      <c r="AW94" s="51">
        <f t="shared" si="70"/>
        <v>-4</v>
      </c>
      <c r="AX94" s="51">
        <f t="shared" si="71"/>
        <v>1.75</v>
      </c>
      <c r="AY94" s="43">
        <f t="shared" si="72"/>
        <v>59.3</v>
      </c>
      <c r="AZ94" s="43">
        <f t="shared" si="73"/>
        <v>-19</v>
      </c>
    </row>
    <row r="95" s="41" customFormat="1" customHeight="1" spans="1:52">
      <c r="A95" s="43">
        <v>14740</v>
      </c>
      <c r="B95" s="43" t="s">
        <v>264</v>
      </c>
      <c r="C95" s="43" t="s">
        <v>265</v>
      </c>
      <c r="D95" s="43">
        <v>748</v>
      </c>
      <c r="E95" s="43" t="s">
        <v>125</v>
      </c>
      <c r="F95" s="43">
        <v>15</v>
      </c>
      <c r="G95" s="45">
        <v>1</v>
      </c>
      <c r="H95" s="43">
        <f t="shared" si="59"/>
        <v>-14</v>
      </c>
      <c r="I95" s="43">
        <f>G95*3</f>
        <v>3</v>
      </c>
      <c r="J95" s="43">
        <f t="shared" si="78"/>
        <v>-14</v>
      </c>
      <c r="K95" s="51">
        <v>3</v>
      </c>
      <c r="L95" s="43"/>
      <c r="M95" s="43">
        <f t="shared" si="60"/>
        <v>-3</v>
      </c>
      <c r="N95" s="43">
        <f t="shared" si="85"/>
        <v>0</v>
      </c>
      <c r="O95" s="51">
        <v>16</v>
      </c>
      <c r="P95" s="45">
        <v>4</v>
      </c>
      <c r="Q95" s="45">
        <v>0</v>
      </c>
      <c r="R95" s="43">
        <f t="shared" si="61"/>
        <v>-12</v>
      </c>
      <c r="S95" s="43">
        <f t="shared" si="86"/>
        <v>4</v>
      </c>
      <c r="T95" s="43">
        <f t="shared" si="87"/>
        <v>-6</v>
      </c>
      <c r="U95" s="51">
        <v>6</v>
      </c>
      <c r="V95" s="43">
        <v>1</v>
      </c>
      <c r="W95" s="43">
        <f t="shared" si="63"/>
        <v>-5</v>
      </c>
      <c r="X95" s="43">
        <f t="shared" si="83"/>
        <v>3.5</v>
      </c>
      <c r="Y95" s="43">
        <f t="shared" si="89"/>
        <v>-2.5</v>
      </c>
      <c r="Z95" s="43">
        <v>7</v>
      </c>
      <c r="AA95" s="43">
        <v>4</v>
      </c>
      <c r="AB95" s="43">
        <v>207</v>
      </c>
      <c r="AC95" s="43">
        <f t="shared" si="65"/>
        <v>-3</v>
      </c>
      <c r="AD95" s="43">
        <f>AB95*0.06</f>
        <v>12.42</v>
      </c>
      <c r="AE95" s="43">
        <f>AC95*0.5</f>
        <v>-1.5</v>
      </c>
      <c r="AF95" s="51">
        <v>3</v>
      </c>
      <c r="AG95" s="45"/>
      <c r="AH95" s="45"/>
      <c r="AI95" s="45">
        <f t="shared" si="66"/>
        <v>-3</v>
      </c>
      <c r="AJ95" s="43"/>
      <c r="AK95" s="43">
        <f t="shared" si="90"/>
        <v>0</v>
      </c>
      <c r="AL95" s="51">
        <v>2</v>
      </c>
      <c r="AM95" s="43"/>
      <c r="AN95" s="43">
        <f t="shared" si="67"/>
        <v>-2</v>
      </c>
      <c r="AO95" s="51">
        <v>6</v>
      </c>
      <c r="AP95" s="45">
        <v>1</v>
      </c>
      <c r="AQ95" s="43">
        <v>128</v>
      </c>
      <c r="AR95" s="43">
        <f t="shared" si="68"/>
        <v>-5</v>
      </c>
      <c r="AS95" s="43">
        <f t="shared" si="69"/>
        <v>6.4</v>
      </c>
      <c r="AT95" s="51">
        <v>5</v>
      </c>
      <c r="AU95" s="51">
        <v>5</v>
      </c>
      <c r="AV95" s="51">
        <v>230.6</v>
      </c>
      <c r="AW95" s="51">
        <f t="shared" si="70"/>
        <v>0</v>
      </c>
      <c r="AX95" s="51">
        <f t="shared" si="71"/>
        <v>11.53</v>
      </c>
      <c r="AY95" s="43">
        <f t="shared" si="72"/>
        <v>40.9</v>
      </c>
      <c r="AZ95" s="43">
        <f t="shared" si="73"/>
        <v>-24</v>
      </c>
    </row>
    <row r="96" s="41" customFormat="1" customHeight="1" spans="1:52">
      <c r="A96" s="43">
        <v>15368</v>
      </c>
      <c r="B96" s="43" t="s">
        <v>266</v>
      </c>
      <c r="C96" s="43" t="s">
        <v>265</v>
      </c>
      <c r="D96" s="43">
        <v>748</v>
      </c>
      <c r="E96" s="43" t="s">
        <v>127</v>
      </c>
      <c r="F96" s="43">
        <v>15</v>
      </c>
      <c r="G96" s="45">
        <v>1</v>
      </c>
      <c r="H96" s="43">
        <f t="shared" si="59"/>
        <v>-14</v>
      </c>
      <c r="I96" s="43">
        <f>G96*3</f>
        <v>3</v>
      </c>
      <c r="J96" s="43">
        <f t="shared" si="78"/>
        <v>-14</v>
      </c>
      <c r="K96" s="51">
        <v>2</v>
      </c>
      <c r="L96" s="43"/>
      <c r="M96" s="43">
        <f t="shared" si="60"/>
        <v>-2</v>
      </c>
      <c r="N96" s="43">
        <f t="shared" si="85"/>
        <v>0</v>
      </c>
      <c r="O96" s="51">
        <v>15</v>
      </c>
      <c r="P96" s="45">
        <v>3</v>
      </c>
      <c r="Q96" s="45">
        <v>1</v>
      </c>
      <c r="R96" s="43">
        <f t="shared" si="61"/>
        <v>-11.5</v>
      </c>
      <c r="S96" s="43">
        <f t="shared" si="86"/>
        <v>3.5</v>
      </c>
      <c r="T96" s="43">
        <f t="shared" si="87"/>
        <v>-5.75</v>
      </c>
      <c r="U96" s="51">
        <v>6</v>
      </c>
      <c r="V96" s="43">
        <v>1</v>
      </c>
      <c r="W96" s="43">
        <f t="shared" si="63"/>
        <v>-5</v>
      </c>
      <c r="X96" s="43">
        <f t="shared" si="83"/>
        <v>3.5</v>
      </c>
      <c r="Y96" s="43">
        <f t="shared" si="89"/>
        <v>-2.5</v>
      </c>
      <c r="Z96" s="43">
        <v>7</v>
      </c>
      <c r="AA96" s="43">
        <v>9</v>
      </c>
      <c r="AB96" s="43">
        <v>538.25</v>
      </c>
      <c r="AC96" s="43">
        <f t="shared" si="65"/>
        <v>2</v>
      </c>
      <c r="AD96" s="43">
        <f>AB96*0.07</f>
        <v>37.6775</v>
      </c>
      <c r="AE96" s="43"/>
      <c r="AF96" s="51">
        <v>2</v>
      </c>
      <c r="AG96" s="45"/>
      <c r="AH96" s="45"/>
      <c r="AI96" s="45">
        <f t="shared" si="66"/>
        <v>-2</v>
      </c>
      <c r="AJ96" s="43"/>
      <c r="AK96" s="43">
        <f t="shared" si="90"/>
        <v>0</v>
      </c>
      <c r="AL96" s="51">
        <v>2</v>
      </c>
      <c r="AM96" s="43"/>
      <c r="AN96" s="43">
        <f t="shared" si="67"/>
        <v>-2</v>
      </c>
      <c r="AO96" s="51">
        <v>6</v>
      </c>
      <c r="AP96" s="45">
        <v>5</v>
      </c>
      <c r="AQ96" s="43">
        <v>691</v>
      </c>
      <c r="AR96" s="43">
        <f t="shared" si="68"/>
        <v>-1</v>
      </c>
      <c r="AS96" s="43">
        <f t="shared" si="69"/>
        <v>34.55</v>
      </c>
      <c r="AT96" s="51">
        <v>5</v>
      </c>
      <c r="AU96" s="51">
        <v>3</v>
      </c>
      <c r="AV96" s="51">
        <v>208</v>
      </c>
      <c r="AW96" s="51">
        <f t="shared" si="70"/>
        <v>-2</v>
      </c>
      <c r="AX96" s="51">
        <f t="shared" si="71"/>
        <v>10.4</v>
      </c>
      <c r="AY96" s="43">
        <f t="shared" si="72"/>
        <v>92.6</v>
      </c>
      <c r="AZ96" s="43">
        <f t="shared" si="73"/>
        <v>-22.3</v>
      </c>
    </row>
    <row r="97" s="41" customFormat="1" customHeight="1" spans="1:52">
      <c r="A97" s="43">
        <v>4028</v>
      </c>
      <c r="B97" s="43" t="s">
        <v>267</v>
      </c>
      <c r="C97" s="43" t="s">
        <v>268</v>
      </c>
      <c r="D97" s="43">
        <v>746</v>
      </c>
      <c r="E97" s="43" t="s">
        <v>125</v>
      </c>
      <c r="F97" s="43">
        <v>17</v>
      </c>
      <c r="G97" s="45">
        <v>5</v>
      </c>
      <c r="H97" s="43">
        <f t="shared" si="59"/>
        <v>-12</v>
      </c>
      <c r="I97" s="43">
        <f>G97*3</f>
        <v>15</v>
      </c>
      <c r="J97" s="43">
        <f t="shared" si="78"/>
        <v>-12</v>
      </c>
      <c r="K97" s="51">
        <v>2</v>
      </c>
      <c r="L97" s="43"/>
      <c r="M97" s="43">
        <f t="shared" si="60"/>
        <v>-2</v>
      </c>
      <c r="N97" s="43">
        <f t="shared" si="85"/>
        <v>0</v>
      </c>
      <c r="O97" s="51">
        <v>13</v>
      </c>
      <c r="P97" s="45">
        <v>2</v>
      </c>
      <c r="Q97" s="45">
        <v>16</v>
      </c>
      <c r="R97" s="43">
        <f t="shared" si="61"/>
        <v>-3</v>
      </c>
      <c r="S97" s="43">
        <f t="shared" si="86"/>
        <v>10</v>
      </c>
      <c r="T97" s="43">
        <f t="shared" si="87"/>
        <v>-1.5</v>
      </c>
      <c r="U97" s="51">
        <v>5</v>
      </c>
      <c r="V97" s="43"/>
      <c r="W97" s="43">
        <f t="shared" si="63"/>
        <v>-5</v>
      </c>
      <c r="X97" s="43">
        <f t="shared" si="83"/>
        <v>0</v>
      </c>
      <c r="Y97" s="43">
        <f t="shared" si="89"/>
        <v>-2.5</v>
      </c>
      <c r="Z97" s="43">
        <v>6</v>
      </c>
      <c r="AA97" s="43">
        <v>6</v>
      </c>
      <c r="AB97" s="43">
        <v>339</v>
      </c>
      <c r="AC97" s="43">
        <f t="shared" si="65"/>
        <v>0</v>
      </c>
      <c r="AD97" s="43">
        <f>AB97*0.07</f>
        <v>23.73</v>
      </c>
      <c r="AE97" s="43"/>
      <c r="AF97" s="51">
        <v>2</v>
      </c>
      <c r="AG97" s="45"/>
      <c r="AH97" s="45"/>
      <c r="AI97" s="45">
        <f t="shared" si="66"/>
        <v>-2</v>
      </c>
      <c r="AJ97" s="43"/>
      <c r="AK97" s="43">
        <f t="shared" si="90"/>
        <v>0</v>
      </c>
      <c r="AL97" s="51">
        <v>2</v>
      </c>
      <c r="AM97" s="43"/>
      <c r="AN97" s="43">
        <f t="shared" si="67"/>
        <v>-2</v>
      </c>
      <c r="AO97" s="51">
        <v>6</v>
      </c>
      <c r="AP97" s="45">
        <v>2</v>
      </c>
      <c r="AQ97" s="43">
        <v>276</v>
      </c>
      <c r="AR97" s="43">
        <f t="shared" si="68"/>
        <v>-4</v>
      </c>
      <c r="AS97" s="43">
        <f t="shared" si="69"/>
        <v>13.8</v>
      </c>
      <c r="AT97" s="51">
        <v>6</v>
      </c>
      <c r="AU97" s="51">
        <v>5</v>
      </c>
      <c r="AV97" s="51">
        <v>168.6</v>
      </c>
      <c r="AW97" s="51">
        <f t="shared" si="70"/>
        <v>-1</v>
      </c>
      <c r="AX97" s="51">
        <f t="shared" si="71"/>
        <v>8.43</v>
      </c>
      <c r="AY97" s="43">
        <f t="shared" si="72"/>
        <v>71</v>
      </c>
      <c r="AZ97" s="43">
        <f t="shared" si="73"/>
        <v>-16</v>
      </c>
    </row>
    <row r="98" s="41" customFormat="1" customHeight="1" spans="1:52">
      <c r="A98" s="43">
        <v>14106</v>
      </c>
      <c r="B98" s="43" t="s">
        <v>269</v>
      </c>
      <c r="C98" s="43" t="s">
        <v>268</v>
      </c>
      <c r="D98" s="43">
        <v>746</v>
      </c>
      <c r="E98" s="43" t="s">
        <v>127</v>
      </c>
      <c r="F98" s="43">
        <v>17</v>
      </c>
      <c r="G98" s="45">
        <v>0</v>
      </c>
      <c r="H98" s="43">
        <f t="shared" si="59"/>
        <v>-17</v>
      </c>
      <c r="I98" s="43">
        <f>G98*3</f>
        <v>0</v>
      </c>
      <c r="J98" s="43">
        <f t="shared" si="78"/>
        <v>-17</v>
      </c>
      <c r="K98" s="51">
        <v>2</v>
      </c>
      <c r="L98" s="43"/>
      <c r="M98" s="43">
        <f t="shared" si="60"/>
        <v>-2</v>
      </c>
      <c r="N98" s="43">
        <f t="shared" si="85"/>
        <v>0</v>
      </c>
      <c r="O98" s="51">
        <v>13</v>
      </c>
      <c r="P98" s="45">
        <v>0</v>
      </c>
      <c r="Q98" s="45">
        <v>5</v>
      </c>
      <c r="R98" s="43">
        <f t="shared" si="61"/>
        <v>-10.5</v>
      </c>
      <c r="S98" s="43">
        <f t="shared" si="86"/>
        <v>2.5</v>
      </c>
      <c r="T98" s="43">
        <f t="shared" si="87"/>
        <v>-5.25</v>
      </c>
      <c r="U98" s="51">
        <v>6</v>
      </c>
      <c r="V98" s="43"/>
      <c r="W98" s="43">
        <f t="shared" si="63"/>
        <v>-6</v>
      </c>
      <c r="X98" s="43">
        <f t="shared" si="83"/>
        <v>0</v>
      </c>
      <c r="Y98" s="43">
        <f t="shared" si="89"/>
        <v>-3</v>
      </c>
      <c r="Z98" s="43">
        <v>5</v>
      </c>
      <c r="AA98" s="43">
        <v>5</v>
      </c>
      <c r="AB98" s="43">
        <v>301.5</v>
      </c>
      <c r="AC98" s="43">
        <f t="shared" si="65"/>
        <v>0</v>
      </c>
      <c r="AD98" s="43">
        <f>AB98*0.07</f>
        <v>21.105</v>
      </c>
      <c r="AE98" s="43"/>
      <c r="AF98" s="51">
        <v>2</v>
      </c>
      <c r="AG98" s="45"/>
      <c r="AH98" s="45"/>
      <c r="AI98" s="45">
        <f t="shared" si="66"/>
        <v>-2</v>
      </c>
      <c r="AJ98" s="43"/>
      <c r="AK98" s="43">
        <f t="shared" si="90"/>
        <v>0</v>
      </c>
      <c r="AL98" s="51">
        <v>1</v>
      </c>
      <c r="AM98" s="43">
        <v>1</v>
      </c>
      <c r="AN98" s="43">
        <f t="shared" si="67"/>
        <v>0</v>
      </c>
      <c r="AO98" s="51">
        <v>6</v>
      </c>
      <c r="AP98" s="45">
        <v>2</v>
      </c>
      <c r="AQ98" s="43">
        <v>237</v>
      </c>
      <c r="AR98" s="43">
        <f t="shared" si="68"/>
        <v>-4</v>
      </c>
      <c r="AS98" s="43">
        <f t="shared" si="69"/>
        <v>11.85</v>
      </c>
      <c r="AT98" s="51">
        <v>5</v>
      </c>
      <c r="AU98" s="51">
        <v>5</v>
      </c>
      <c r="AV98" s="51">
        <v>175</v>
      </c>
      <c r="AW98" s="51">
        <f t="shared" si="70"/>
        <v>0</v>
      </c>
      <c r="AX98" s="51">
        <f t="shared" si="71"/>
        <v>8.75</v>
      </c>
      <c r="AY98" s="43">
        <f t="shared" si="72"/>
        <v>44.2</v>
      </c>
      <c r="AZ98" s="43">
        <f t="shared" si="73"/>
        <v>-25.3</v>
      </c>
    </row>
    <row r="99" s="41" customFormat="1" customHeight="1" spans="1:52">
      <c r="A99" s="43">
        <v>15505</v>
      </c>
      <c r="B99" s="43" t="s">
        <v>270</v>
      </c>
      <c r="C99" s="43" t="s">
        <v>268</v>
      </c>
      <c r="D99" s="43">
        <v>746</v>
      </c>
      <c r="E99" s="43" t="s">
        <v>127</v>
      </c>
      <c r="F99" s="43">
        <v>16</v>
      </c>
      <c r="G99" s="45">
        <v>0</v>
      </c>
      <c r="H99" s="43">
        <f t="shared" si="59"/>
        <v>-16</v>
      </c>
      <c r="I99" s="43">
        <f>G99*3</f>
        <v>0</v>
      </c>
      <c r="J99" s="43">
        <f t="shared" si="78"/>
        <v>-16</v>
      </c>
      <c r="K99" s="51">
        <v>1</v>
      </c>
      <c r="L99" s="43"/>
      <c r="M99" s="43">
        <f t="shared" si="60"/>
        <v>-1</v>
      </c>
      <c r="N99" s="43">
        <f t="shared" si="85"/>
        <v>0</v>
      </c>
      <c r="O99" s="51">
        <v>11</v>
      </c>
      <c r="P99" s="45">
        <v>0</v>
      </c>
      <c r="Q99" s="45">
        <v>2</v>
      </c>
      <c r="R99" s="43">
        <f t="shared" si="61"/>
        <v>-10</v>
      </c>
      <c r="S99" s="43">
        <f t="shared" si="86"/>
        <v>1</v>
      </c>
      <c r="T99" s="43">
        <f t="shared" si="87"/>
        <v>-5</v>
      </c>
      <c r="U99" s="51">
        <v>6</v>
      </c>
      <c r="V99" s="43">
        <v>1</v>
      </c>
      <c r="W99" s="43">
        <f t="shared" si="63"/>
        <v>-5</v>
      </c>
      <c r="X99" s="43">
        <f t="shared" si="83"/>
        <v>3.5</v>
      </c>
      <c r="Y99" s="43">
        <f t="shared" si="89"/>
        <v>-2.5</v>
      </c>
      <c r="Z99" s="43">
        <v>5</v>
      </c>
      <c r="AA99" s="43">
        <v>4</v>
      </c>
      <c r="AB99" s="43">
        <v>267</v>
      </c>
      <c r="AC99" s="43">
        <f t="shared" si="65"/>
        <v>-1</v>
      </c>
      <c r="AD99" s="43">
        <f>AB99*0.06</f>
        <v>16.02</v>
      </c>
      <c r="AE99" s="43">
        <f>AC99*0.5</f>
        <v>-0.5</v>
      </c>
      <c r="AF99" s="51">
        <v>2</v>
      </c>
      <c r="AG99" s="45"/>
      <c r="AH99" s="45"/>
      <c r="AI99" s="45">
        <f t="shared" si="66"/>
        <v>-2</v>
      </c>
      <c r="AJ99" s="43"/>
      <c r="AK99" s="43">
        <f t="shared" si="90"/>
        <v>0</v>
      </c>
      <c r="AL99" s="51">
        <v>1</v>
      </c>
      <c r="AM99" s="43">
        <v>5</v>
      </c>
      <c r="AN99" s="43">
        <f t="shared" si="67"/>
        <v>4</v>
      </c>
      <c r="AO99" s="51">
        <v>6</v>
      </c>
      <c r="AP99" s="45"/>
      <c r="AQ99" s="43"/>
      <c r="AR99" s="43">
        <f t="shared" si="68"/>
        <v>-6</v>
      </c>
      <c r="AS99" s="43">
        <f t="shared" si="69"/>
        <v>0</v>
      </c>
      <c r="AT99" s="51">
        <v>5</v>
      </c>
      <c r="AU99" s="51">
        <v>3</v>
      </c>
      <c r="AV99" s="51">
        <v>208.62</v>
      </c>
      <c r="AW99" s="51">
        <f t="shared" si="70"/>
        <v>-2</v>
      </c>
      <c r="AX99" s="51">
        <f t="shared" si="71"/>
        <v>10.431</v>
      </c>
      <c r="AY99" s="43">
        <f t="shared" si="72"/>
        <v>31</v>
      </c>
      <c r="AZ99" s="43">
        <f t="shared" si="73"/>
        <v>-24</v>
      </c>
    </row>
    <row r="100" s="41" customFormat="1" customHeight="1" spans="1:52">
      <c r="A100" s="43">
        <v>4081</v>
      </c>
      <c r="B100" s="43" t="s">
        <v>271</v>
      </c>
      <c r="C100" s="43" t="s">
        <v>272</v>
      </c>
      <c r="D100" s="43">
        <v>104533</v>
      </c>
      <c r="E100" s="43" t="s">
        <v>144</v>
      </c>
      <c r="F100" s="43">
        <v>10</v>
      </c>
      <c r="G100" s="45">
        <v>0</v>
      </c>
      <c r="H100" s="43">
        <f t="shared" si="59"/>
        <v>-10</v>
      </c>
      <c r="I100" s="43">
        <f>G100*3</f>
        <v>0</v>
      </c>
      <c r="J100" s="43">
        <f t="shared" si="78"/>
        <v>-10</v>
      </c>
      <c r="K100" s="51">
        <v>3</v>
      </c>
      <c r="L100" s="43"/>
      <c r="M100" s="43">
        <f t="shared" si="60"/>
        <v>-3</v>
      </c>
      <c r="N100" s="43">
        <f t="shared" si="85"/>
        <v>0</v>
      </c>
      <c r="O100" s="51">
        <v>15</v>
      </c>
      <c r="P100" s="45">
        <v>0</v>
      </c>
      <c r="Q100" s="45">
        <v>15</v>
      </c>
      <c r="R100" s="43">
        <f t="shared" si="61"/>
        <v>-7.5</v>
      </c>
      <c r="S100" s="43">
        <f t="shared" si="86"/>
        <v>7.5</v>
      </c>
      <c r="T100" s="43">
        <f t="shared" si="87"/>
        <v>-3.75</v>
      </c>
      <c r="U100" s="51">
        <v>6</v>
      </c>
      <c r="V100" s="43"/>
      <c r="W100" s="43">
        <f t="shared" si="63"/>
        <v>-6</v>
      </c>
      <c r="X100" s="43">
        <f t="shared" si="83"/>
        <v>0</v>
      </c>
      <c r="Y100" s="43">
        <f t="shared" si="89"/>
        <v>-3</v>
      </c>
      <c r="Z100" s="43">
        <v>7</v>
      </c>
      <c r="AA100" s="43">
        <v>5</v>
      </c>
      <c r="AB100" s="43">
        <v>256</v>
      </c>
      <c r="AC100" s="43">
        <f t="shared" si="65"/>
        <v>-2</v>
      </c>
      <c r="AD100" s="43">
        <f>AB100*0.06</f>
        <v>15.36</v>
      </c>
      <c r="AE100" s="43">
        <f>AC100*0.5</f>
        <v>-1</v>
      </c>
      <c r="AF100" s="51">
        <v>3</v>
      </c>
      <c r="AG100" s="45">
        <v>0</v>
      </c>
      <c r="AH100" s="45">
        <v>1</v>
      </c>
      <c r="AI100" s="45">
        <f t="shared" si="66"/>
        <v>-2</v>
      </c>
      <c r="AJ100" s="43">
        <v>240</v>
      </c>
      <c r="AK100" s="43">
        <f t="shared" si="90"/>
        <v>16.8</v>
      </c>
      <c r="AL100" s="51">
        <v>2</v>
      </c>
      <c r="AM100" s="43"/>
      <c r="AN100" s="43">
        <f t="shared" si="67"/>
        <v>-2</v>
      </c>
      <c r="AO100" s="51">
        <v>5</v>
      </c>
      <c r="AP100" s="45">
        <v>2</v>
      </c>
      <c r="AQ100" s="43">
        <v>227</v>
      </c>
      <c r="AR100" s="43">
        <f t="shared" si="68"/>
        <v>-3</v>
      </c>
      <c r="AS100" s="43">
        <f t="shared" si="69"/>
        <v>11.35</v>
      </c>
      <c r="AT100" s="51">
        <v>5</v>
      </c>
      <c r="AU100" s="51">
        <v>0</v>
      </c>
      <c r="AV100" s="51"/>
      <c r="AW100" s="51">
        <f t="shared" si="70"/>
        <v>-5</v>
      </c>
      <c r="AX100" s="51">
        <f t="shared" si="71"/>
        <v>0</v>
      </c>
      <c r="AY100" s="43">
        <f t="shared" si="72"/>
        <v>51</v>
      </c>
      <c r="AZ100" s="43">
        <f t="shared" si="73"/>
        <v>-17.8</v>
      </c>
    </row>
    <row r="101" s="41" customFormat="1" customHeight="1" spans="1:52">
      <c r="A101" s="43">
        <v>11977</v>
      </c>
      <c r="B101" s="43" t="s">
        <v>273</v>
      </c>
      <c r="C101" s="43" t="s">
        <v>272</v>
      </c>
      <c r="D101" s="43">
        <v>104533</v>
      </c>
      <c r="E101" s="43" t="s">
        <v>125</v>
      </c>
      <c r="F101" s="43"/>
      <c r="G101" s="45">
        <v>6</v>
      </c>
      <c r="H101" s="43">
        <f t="shared" si="59"/>
        <v>6</v>
      </c>
      <c r="I101" s="43">
        <f>G101*3</f>
        <v>18</v>
      </c>
      <c r="J101" s="43"/>
      <c r="K101" s="43"/>
      <c r="L101" s="43">
        <v>1</v>
      </c>
      <c r="M101" s="43">
        <f t="shared" si="60"/>
        <v>1</v>
      </c>
      <c r="N101" s="43">
        <f>L101*2</f>
        <v>2</v>
      </c>
      <c r="O101" s="43"/>
      <c r="P101" s="45">
        <v>0</v>
      </c>
      <c r="Q101" s="45">
        <v>4</v>
      </c>
      <c r="R101" s="43">
        <f t="shared" si="61"/>
        <v>2</v>
      </c>
      <c r="S101" s="43">
        <f>P101*1+Q101*0.5</f>
        <v>2</v>
      </c>
      <c r="T101" s="43"/>
      <c r="U101" s="43"/>
      <c r="V101" s="43">
        <v>10</v>
      </c>
      <c r="W101" s="43">
        <f t="shared" si="63"/>
        <v>10</v>
      </c>
      <c r="X101" s="43">
        <f>V101*3.5</f>
        <v>35</v>
      </c>
      <c r="Y101" s="43"/>
      <c r="Z101" s="43"/>
      <c r="AA101" s="43">
        <v>8</v>
      </c>
      <c r="AB101" s="43">
        <v>468.02</v>
      </c>
      <c r="AC101" s="43">
        <f t="shared" si="65"/>
        <v>8</v>
      </c>
      <c r="AD101" s="43">
        <f>AB101*0.06</f>
        <v>28.0812</v>
      </c>
      <c r="AE101" s="43"/>
      <c r="AF101" s="43"/>
      <c r="AG101" s="45"/>
      <c r="AH101" s="45"/>
      <c r="AI101" s="45">
        <f t="shared" si="66"/>
        <v>0</v>
      </c>
      <c r="AJ101" s="43"/>
      <c r="AK101" s="43">
        <f>AJ101*0.07</f>
        <v>0</v>
      </c>
      <c r="AL101" s="43"/>
      <c r="AM101" s="43"/>
      <c r="AN101" s="43">
        <f t="shared" si="67"/>
        <v>0</v>
      </c>
      <c r="AO101" s="43"/>
      <c r="AP101" s="45">
        <v>5</v>
      </c>
      <c r="AQ101" s="43">
        <v>667.5</v>
      </c>
      <c r="AR101" s="43">
        <f t="shared" si="68"/>
        <v>5</v>
      </c>
      <c r="AS101" s="43">
        <f t="shared" si="69"/>
        <v>33.375</v>
      </c>
      <c r="AT101" s="43"/>
      <c r="AU101" s="51">
        <v>1</v>
      </c>
      <c r="AV101" s="51">
        <v>35</v>
      </c>
      <c r="AW101" s="51">
        <f t="shared" si="70"/>
        <v>1</v>
      </c>
      <c r="AX101" s="51">
        <f t="shared" si="71"/>
        <v>1.75</v>
      </c>
      <c r="AY101" s="43">
        <f t="shared" si="72"/>
        <v>120.2</v>
      </c>
      <c r="AZ101" s="43">
        <f t="shared" si="73"/>
        <v>0</v>
      </c>
    </row>
    <row r="102" s="41" customFormat="1" customHeight="1" spans="1:52">
      <c r="A102" s="43">
        <v>12136</v>
      </c>
      <c r="B102" s="43" t="s">
        <v>274</v>
      </c>
      <c r="C102" s="43" t="s">
        <v>272</v>
      </c>
      <c r="D102" s="43">
        <v>104533</v>
      </c>
      <c r="E102" s="43" t="s">
        <v>125</v>
      </c>
      <c r="F102" s="43">
        <v>10</v>
      </c>
      <c r="G102" s="45">
        <v>0</v>
      </c>
      <c r="H102" s="43">
        <f t="shared" si="59"/>
        <v>-10</v>
      </c>
      <c r="I102" s="43">
        <f>G102*3</f>
        <v>0</v>
      </c>
      <c r="J102" s="43">
        <f t="shared" si="78"/>
        <v>-10</v>
      </c>
      <c r="K102" s="51">
        <v>2</v>
      </c>
      <c r="L102" s="43"/>
      <c r="M102" s="43">
        <f t="shared" si="60"/>
        <v>-2</v>
      </c>
      <c r="N102" s="43">
        <f t="shared" ref="N102:N105" si="91">L102*2</f>
        <v>0</v>
      </c>
      <c r="O102" s="51">
        <v>16</v>
      </c>
      <c r="P102" s="45">
        <v>0</v>
      </c>
      <c r="Q102" s="45">
        <v>4</v>
      </c>
      <c r="R102" s="43">
        <f t="shared" si="61"/>
        <v>-14</v>
      </c>
      <c r="S102" s="43">
        <f t="shared" ref="S102:S107" si="92">P102*1+Q102*0.5</f>
        <v>2</v>
      </c>
      <c r="T102" s="43">
        <f t="shared" ref="T102:T107" si="93">R102*0.5</f>
        <v>-7</v>
      </c>
      <c r="U102" s="51">
        <v>6</v>
      </c>
      <c r="V102" s="43"/>
      <c r="W102" s="43">
        <f t="shared" si="63"/>
        <v>-6</v>
      </c>
      <c r="X102" s="43">
        <f t="shared" ref="X102:X107" si="94">V102*3.5</f>
        <v>0</v>
      </c>
      <c r="Y102" s="43">
        <f t="shared" ref="Y102:Y107" si="95">W102*0.5</f>
        <v>-3</v>
      </c>
      <c r="Z102" s="43">
        <v>7</v>
      </c>
      <c r="AA102" s="43">
        <v>2</v>
      </c>
      <c r="AB102" s="43">
        <v>103.5</v>
      </c>
      <c r="AC102" s="43">
        <f t="shared" si="65"/>
        <v>-5</v>
      </c>
      <c r="AD102" s="43">
        <f>AB102*0.06</f>
        <v>6.21</v>
      </c>
      <c r="AE102" s="43">
        <f>AC102*0.5</f>
        <v>-2.5</v>
      </c>
      <c r="AF102" s="51">
        <v>2</v>
      </c>
      <c r="AG102" s="45"/>
      <c r="AH102" s="45"/>
      <c r="AI102" s="45">
        <f t="shared" si="66"/>
        <v>-2</v>
      </c>
      <c r="AJ102" s="43"/>
      <c r="AK102" s="43">
        <f>AJ102*0.07</f>
        <v>0</v>
      </c>
      <c r="AL102" s="51">
        <v>2</v>
      </c>
      <c r="AM102" s="43"/>
      <c r="AN102" s="43">
        <f t="shared" si="67"/>
        <v>-2</v>
      </c>
      <c r="AO102" s="51">
        <v>5</v>
      </c>
      <c r="AP102" s="45">
        <v>1</v>
      </c>
      <c r="AQ102" s="43">
        <v>128</v>
      </c>
      <c r="AR102" s="43">
        <f t="shared" si="68"/>
        <v>-4</v>
      </c>
      <c r="AS102" s="43">
        <f t="shared" si="69"/>
        <v>6.4</v>
      </c>
      <c r="AT102" s="51">
        <v>5</v>
      </c>
      <c r="AU102" s="51">
        <v>2</v>
      </c>
      <c r="AV102" s="51">
        <v>70</v>
      </c>
      <c r="AW102" s="51">
        <f t="shared" si="70"/>
        <v>-3</v>
      </c>
      <c r="AX102" s="51">
        <f t="shared" si="71"/>
        <v>3.5</v>
      </c>
      <c r="AY102" s="43">
        <f t="shared" si="72"/>
        <v>18.1</v>
      </c>
      <c r="AZ102" s="43">
        <f t="shared" si="73"/>
        <v>-22.5</v>
      </c>
    </row>
    <row r="103" s="41" customFormat="1" customHeight="1" spans="1:52">
      <c r="A103" s="43">
        <v>6752</v>
      </c>
      <c r="B103" s="43" t="s">
        <v>275</v>
      </c>
      <c r="C103" s="43" t="s">
        <v>276</v>
      </c>
      <c r="D103" s="43">
        <v>717</v>
      </c>
      <c r="E103" s="43" t="s">
        <v>125</v>
      </c>
      <c r="F103" s="43">
        <v>24</v>
      </c>
      <c r="G103" s="45">
        <v>0</v>
      </c>
      <c r="H103" s="43">
        <f t="shared" si="59"/>
        <v>-24</v>
      </c>
      <c r="I103" s="43">
        <f>G103*3</f>
        <v>0</v>
      </c>
      <c r="J103" s="43">
        <f t="shared" si="78"/>
        <v>-24</v>
      </c>
      <c r="K103" s="51">
        <v>2</v>
      </c>
      <c r="L103" s="43"/>
      <c r="M103" s="43">
        <f t="shared" si="60"/>
        <v>-2</v>
      </c>
      <c r="N103" s="43">
        <f t="shared" si="91"/>
        <v>0</v>
      </c>
      <c r="O103" s="51">
        <v>15</v>
      </c>
      <c r="P103" s="45">
        <v>14</v>
      </c>
      <c r="Q103" s="45">
        <v>0</v>
      </c>
      <c r="R103" s="43">
        <f t="shared" si="61"/>
        <v>-1</v>
      </c>
      <c r="S103" s="43">
        <f t="shared" si="92"/>
        <v>14</v>
      </c>
      <c r="T103" s="43">
        <f t="shared" si="93"/>
        <v>-0.5</v>
      </c>
      <c r="U103" s="51">
        <v>8</v>
      </c>
      <c r="V103" s="43">
        <v>1</v>
      </c>
      <c r="W103" s="43">
        <f t="shared" si="63"/>
        <v>-7</v>
      </c>
      <c r="X103" s="43">
        <f t="shared" si="94"/>
        <v>3.5</v>
      </c>
      <c r="Y103" s="43">
        <f t="shared" si="95"/>
        <v>-3.5</v>
      </c>
      <c r="Z103" s="43">
        <v>8</v>
      </c>
      <c r="AA103" s="43">
        <v>17</v>
      </c>
      <c r="AB103" s="43">
        <v>988.5</v>
      </c>
      <c r="AC103" s="43">
        <f t="shared" si="65"/>
        <v>9</v>
      </c>
      <c r="AD103" s="43">
        <f>AB103*0.07</f>
        <v>69.195</v>
      </c>
      <c r="AE103" s="43"/>
      <c r="AF103" s="51">
        <v>3</v>
      </c>
      <c r="AG103" s="45"/>
      <c r="AH103" s="45"/>
      <c r="AI103" s="45">
        <f t="shared" si="66"/>
        <v>-3</v>
      </c>
      <c r="AJ103" s="43"/>
      <c r="AK103" s="43">
        <f>AJ103*0.07</f>
        <v>0</v>
      </c>
      <c r="AL103" s="51">
        <v>2</v>
      </c>
      <c r="AM103" s="43">
        <v>1</v>
      </c>
      <c r="AN103" s="43">
        <f t="shared" si="67"/>
        <v>-1</v>
      </c>
      <c r="AO103" s="51">
        <v>8</v>
      </c>
      <c r="AP103" s="45">
        <v>5</v>
      </c>
      <c r="AQ103" s="43">
        <v>846</v>
      </c>
      <c r="AR103" s="43">
        <f t="shared" si="68"/>
        <v>-3</v>
      </c>
      <c r="AS103" s="43">
        <f t="shared" si="69"/>
        <v>42.3</v>
      </c>
      <c r="AT103" s="51">
        <v>6</v>
      </c>
      <c r="AU103" s="51">
        <v>5</v>
      </c>
      <c r="AV103" s="51">
        <v>175</v>
      </c>
      <c r="AW103" s="51">
        <f t="shared" si="70"/>
        <v>-1</v>
      </c>
      <c r="AX103" s="51">
        <f t="shared" si="71"/>
        <v>8.75</v>
      </c>
      <c r="AY103" s="43">
        <f t="shared" si="72"/>
        <v>137.7</v>
      </c>
      <c r="AZ103" s="43">
        <f t="shared" si="73"/>
        <v>-28</v>
      </c>
    </row>
    <row r="104" s="41" customFormat="1" customHeight="1" spans="1:52">
      <c r="A104" s="43">
        <v>11627</v>
      </c>
      <c r="B104" s="43" t="s">
        <v>277</v>
      </c>
      <c r="C104" s="43" t="s">
        <v>276</v>
      </c>
      <c r="D104" s="43">
        <v>717</v>
      </c>
      <c r="E104" s="43" t="s">
        <v>127</v>
      </c>
      <c r="F104" s="43">
        <v>26</v>
      </c>
      <c r="G104" s="45">
        <v>1</v>
      </c>
      <c r="H104" s="43">
        <f t="shared" si="59"/>
        <v>-25</v>
      </c>
      <c r="I104" s="43">
        <f>G104*3</f>
        <v>3</v>
      </c>
      <c r="J104" s="43">
        <f t="shared" si="78"/>
        <v>-25</v>
      </c>
      <c r="K104" s="51">
        <v>3</v>
      </c>
      <c r="L104" s="43">
        <v>7</v>
      </c>
      <c r="M104" s="43">
        <f t="shared" si="60"/>
        <v>4</v>
      </c>
      <c r="N104" s="43">
        <f>L104*3</f>
        <v>21</v>
      </c>
      <c r="O104" s="51">
        <v>16</v>
      </c>
      <c r="P104" s="45">
        <v>1</v>
      </c>
      <c r="Q104" s="45">
        <v>7</v>
      </c>
      <c r="R104" s="43">
        <f t="shared" si="61"/>
        <v>-11.5</v>
      </c>
      <c r="S104" s="43">
        <f t="shared" si="92"/>
        <v>4.5</v>
      </c>
      <c r="T104" s="43">
        <f t="shared" si="93"/>
        <v>-5.75</v>
      </c>
      <c r="U104" s="51">
        <v>9</v>
      </c>
      <c r="V104" s="43"/>
      <c r="W104" s="43">
        <f t="shared" si="63"/>
        <v>-9</v>
      </c>
      <c r="X104" s="43">
        <f t="shared" si="94"/>
        <v>0</v>
      </c>
      <c r="Y104" s="43">
        <f t="shared" si="95"/>
        <v>-4.5</v>
      </c>
      <c r="Z104" s="43">
        <v>8</v>
      </c>
      <c r="AA104" s="43">
        <v>9</v>
      </c>
      <c r="AB104" s="43">
        <v>500.25</v>
      </c>
      <c r="AC104" s="43">
        <f t="shared" si="65"/>
        <v>1</v>
      </c>
      <c r="AD104" s="43">
        <f>AB104*0.07</f>
        <v>35.0175</v>
      </c>
      <c r="AE104" s="43"/>
      <c r="AF104" s="51">
        <v>3</v>
      </c>
      <c r="AG104" s="45"/>
      <c r="AH104" s="45"/>
      <c r="AI104" s="45">
        <f t="shared" si="66"/>
        <v>-3</v>
      </c>
      <c r="AJ104" s="43"/>
      <c r="AK104" s="43">
        <f>AJ104*0.07</f>
        <v>0</v>
      </c>
      <c r="AL104" s="51">
        <v>2</v>
      </c>
      <c r="AM104" s="43"/>
      <c r="AN104" s="43">
        <f t="shared" si="67"/>
        <v>-2</v>
      </c>
      <c r="AO104" s="51">
        <v>9</v>
      </c>
      <c r="AP104" s="45">
        <v>3</v>
      </c>
      <c r="AQ104" s="43">
        <v>682.6</v>
      </c>
      <c r="AR104" s="43">
        <f t="shared" si="68"/>
        <v>-6</v>
      </c>
      <c r="AS104" s="43">
        <f t="shared" si="69"/>
        <v>34.13</v>
      </c>
      <c r="AT104" s="51">
        <v>7</v>
      </c>
      <c r="AU104" s="51">
        <v>6</v>
      </c>
      <c r="AV104" s="51">
        <v>210</v>
      </c>
      <c r="AW104" s="51">
        <f t="shared" si="70"/>
        <v>-1</v>
      </c>
      <c r="AX104" s="51">
        <f t="shared" si="71"/>
        <v>10.5</v>
      </c>
      <c r="AY104" s="43">
        <f t="shared" si="72"/>
        <v>108.1</v>
      </c>
      <c r="AZ104" s="43">
        <f t="shared" si="73"/>
        <v>-35.3</v>
      </c>
    </row>
    <row r="105" s="41" customFormat="1" customHeight="1" spans="1:52">
      <c r="A105" s="43">
        <v>9320</v>
      </c>
      <c r="B105" s="43" t="s">
        <v>278</v>
      </c>
      <c r="C105" s="43" t="s">
        <v>279</v>
      </c>
      <c r="D105" s="43">
        <v>539</v>
      </c>
      <c r="E105" s="43" t="s">
        <v>144</v>
      </c>
      <c r="F105" s="43">
        <v>25</v>
      </c>
      <c r="G105" s="45">
        <v>7</v>
      </c>
      <c r="H105" s="43">
        <f t="shared" si="59"/>
        <v>-18</v>
      </c>
      <c r="I105" s="43">
        <f>G105*3</f>
        <v>21</v>
      </c>
      <c r="J105" s="43">
        <f t="shared" si="78"/>
        <v>-18</v>
      </c>
      <c r="K105" s="51">
        <v>3</v>
      </c>
      <c r="L105" s="43">
        <v>1</v>
      </c>
      <c r="M105" s="43">
        <f t="shared" si="60"/>
        <v>-2</v>
      </c>
      <c r="N105" s="43">
        <f t="shared" si="91"/>
        <v>2</v>
      </c>
      <c r="O105" s="51">
        <v>15</v>
      </c>
      <c r="P105" s="45">
        <v>1</v>
      </c>
      <c r="Q105" s="45">
        <v>1</v>
      </c>
      <c r="R105" s="43">
        <f t="shared" si="61"/>
        <v>-13.5</v>
      </c>
      <c r="S105" s="43">
        <f t="shared" si="92"/>
        <v>1.5</v>
      </c>
      <c r="T105" s="43">
        <f t="shared" si="93"/>
        <v>-6.75</v>
      </c>
      <c r="U105" s="51">
        <v>6</v>
      </c>
      <c r="V105" s="43">
        <v>1</v>
      </c>
      <c r="W105" s="43">
        <f t="shared" si="63"/>
        <v>-5</v>
      </c>
      <c r="X105" s="43">
        <f t="shared" si="94"/>
        <v>3.5</v>
      </c>
      <c r="Y105" s="43">
        <f t="shared" si="95"/>
        <v>-2.5</v>
      </c>
      <c r="Z105" s="43">
        <v>7</v>
      </c>
      <c r="AA105" s="43">
        <v>6</v>
      </c>
      <c r="AB105" s="43">
        <v>366.93</v>
      </c>
      <c r="AC105" s="43">
        <f t="shared" si="65"/>
        <v>-1</v>
      </c>
      <c r="AD105" s="43">
        <f>AB105*0.06</f>
        <v>22.0158</v>
      </c>
      <c r="AE105" s="43">
        <f>AC105*0.5</f>
        <v>-0.5</v>
      </c>
      <c r="AF105" s="51">
        <v>3</v>
      </c>
      <c r="AG105" s="45">
        <v>0</v>
      </c>
      <c r="AH105" s="45">
        <v>5.3334</v>
      </c>
      <c r="AI105" s="45">
        <f t="shared" si="66"/>
        <v>2.3334</v>
      </c>
      <c r="AJ105" s="43">
        <v>1176.02</v>
      </c>
      <c r="AK105" s="43">
        <f>AJ105*0.08</f>
        <v>94.0816</v>
      </c>
      <c r="AL105" s="51">
        <v>2</v>
      </c>
      <c r="AM105" s="43"/>
      <c r="AN105" s="43">
        <f t="shared" si="67"/>
        <v>-2</v>
      </c>
      <c r="AO105" s="51">
        <v>10</v>
      </c>
      <c r="AP105" s="45">
        <v>11</v>
      </c>
      <c r="AQ105" s="43">
        <v>1350</v>
      </c>
      <c r="AR105" s="43">
        <f t="shared" si="68"/>
        <v>1</v>
      </c>
      <c r="AS105" s="43">
        <f t="shared" si="69"/>
        <v>67.5</v>
      </c>
      <c r="AT105" s="51">
        <v>6</v>
      </c>
      <c r="AU105" s="51">
        <v>2</v>
      </c>
      <c r="AV105" s="51">
        <v>70</v>
      </c>
      <c r="AW105" s="51">
        <f t="shared" si="70"/>
        <v>-4</v>
      </c>
      <c r="AX105" s="51">
        <f t="shared" si="71"/>
        <v>3.5</v>
      </c>
      <c r="AY105" s="43">
        <f t="shared" si="72"/>
        <v>215.1</v>
      </c>
      <c r="AZ105" s="43">
        <f t="shared" si="73"/>
        <v>-27.8</v>
      </c>
    </row>
    <row r="106" s="41" customFormat="1" customHeight="1" spans="1:52">
      <c r="A106" s="43">
        <v>14840</v>
      </c>
      <c r="B106" s="43" t="s">
        <v>280</v>
      </c>
      <c r="C106" s="43" t="s">
        <v>279</v>
      </c>
      <c r="D106" s="43">
        <v>539</v>
      </c>
      <c r="E106" s="43" t="s">
        <v>127</v>
      </c>
      <c r="F106" s="43">
        <v>25</v>
      </c>
      <c r="G106" s="45">
        <v>14</v>
      </c>
      <c r="H106" s="43">
        <f t="shared" si="59"/>
        <v>-11</v>
      </c>
      <c r="I106" s="43">
        <f>G106*3</f>
        <v>42</v>
      </c>
      <c r="J106" s="43">
        <f t="shared" si="78"/>
        <v>-11</v>
      </c>
      <c r="K106" s="51">
        <v>2</v>
      </c>
      <c r="L106" s="43">
        <v>3</v>
      </c>
      <c r="M106" s="43">
        <f t="shared" si="60"/>
        <v>1</v>
      </c>
      <c r="N106" s="43">
        <f>L106*3</f>
        <v>9</v>
      </c>
      <c r="O106" s="51">
        <v>16</v>
      </c>
      <c r="P106" s="45">
        <v>3</v>
      </c>
      <c r="Q106" s="45">
        <v>1</v>
      </c>
      <c r="R106" s="43">
        <f t="shared" si="61"/>
        <v>-12.5</v>
      </c>
      <c r="S106" s="43">
        <f t="shared" si="92"/>
        <v>3.5</v>
      </c>
      <c r="T106" s="43">
        <f t="shared" si="93"/>
        <v>-6.25</v>
      </c>
      <c r="U106" s="51">
        <v>6</v>
      </c>
      <c r="V106" s="43"/>
      <c r="W106" s="43">
        <f t="shared" si="63"/>
        <v>-6</v>
      </c>
      <c r="X106" s="43">
        <f t="shared" si="94"/>
        <v>0</v>
      </c>
      <c r="Y106" s="43">
        <f t="shared" si="95"/>
        <v>-3</v>
      </c>
      <c r="Z106" s="43">
        <v>7</v>
      </c>
      <c r="AA106" s="43">
        <v>6</v>
      </c>
      <c r="AB106" s="43">
        <v>373.5</v>
      </c>
      <c r="AC106" s="43">
        <f t="shared" si="65"/>
        <v>-1</v>
      </c>
      <c r="AD106" s="43">
        <f>AB106*0.06</f>
        <v>22.41</v>
      </c>
      <c r="AE106" s="43">
        <f>AC106*0.5</f>
        <v>-0.5</v>
      </c>
      <c r="AF106" s="51">
        <v>3</v>
      </c>
      <c r="AG106" s="45"/>
      <c r="AH106" s="45"/>
      <c r="AI106" s="45">
        <f t="shared" si="66"/>
        <v>-3</v>
      </c>
      <c r="AJ106" s="43"/>
      <c r="AK106" s="43">
        <f>AJ106*0.07</f>
        <v>0</v>
      </c>
      <c r="AL106" s="51">
        <v>2</v>
      </c>
      <c r="AM106" s="43"/>
      <c r="AN106" s="43">
        <f t="shared" si="67"/>
        <v>-2</v>
      </c>
      <c r="AO106" s="51">
        <v>11</v>
      </c>
      <c r="AP106" s="45">
        <v>7</v>
      </c>
      <c r="AQ106" s="43">
        <v>1109</v>
      </c>
      <c r="AR106" s="43">
        <f t="shared" si="68"/>
        <v>-4</v>
      </c>
      <c r="AS106" s="43">
        <f t="shared" si="69"/>
        <v>55.45</v>
      </c>
      <c r="AT106" s="51">
        <v>6</v>
      </c>
      <c r="AU106" s="51">
        <v>1</v>
      </c>
      <c r="AV106" s="51">
        <v>35</v>
      </c>
      <c r="AW106" s="51">
        <f t="shared" si="70"/>
        <v>-5</v>
      </c>
      <c r="AX106" s="51">
        <f t="shared" si="71"/>
        <v>1.75</v>
      </c>
      <c r="AY106" s="43">
        <f t="shared" si="72"/>
        <v>134.1</v>
      </c>
      <c r="AZ106" s="43">
        <f t="shared" si="73"/>
        <v>-20.8</v>
      </c>
    </row>
    <row r="107" s="41" customFormat="1" customHeight="1" spans="1:52">
      <c r="A107" s="43">
        <v>6733</v>
      </c>
      <c r="B107" s="43" t="s">
        <v>281</v>
      </c>
      <c r="C107" s="43" t="s">
        <v>282</v>
      </c>
      <c r="D107" s="43">
        <v>123007</v>
      </c>
      <c r="E107" s="43" t="s">
        <v>125</v>
      </c>
      <c r="F107" s="43">
        <v>10</v>
      </c>
      <c r="G107" s="45">
        <v>6</v>
      </c>
      <c r="H107" s="43">
        <f t="shared" si="59"/>
        <v>-4</v>
      </c>
      <c r="I107" s="43">
        <f>G107*3</f>
        <v>18</v>
      </c>
      <c r="J107" s="43">
        <f t="shared" si="78"/>
        <v>-4</v>
      </c>
      <c r="K107" s="51">
        <v>3</v>
      </c>
      <c r="L107" s="43">
        <v>2</v>
      </c>
      <c r="M107" s="43">
        <f t="shared" si="60"/>
        <v>-1</v>
      </c>
      <c r="N107" s="43">
        <f t="shared" ref="N107:N111" si="96">L107*2</f>
        <v>4</v>
      </c>
      <c r="O107" s="51">
        <v>16</v>
      </c>
      <c r="P107" s="45">
        <v>0</v>
      </c>
      <c r="Q107" s="45">
        <v>9</v>
      </c>
      <c r="R107" s="43">
        <f t="shared" si="61"/>
        <v>-11.5</v>
      </c>
      <c r="S107" s="43">
        <f t="shared" si="92"/>
        <v>4.5</v>
      </c>
      <c r="T107" s="43">
        <f t="shared" si="93"/>
        <v>-5.75</v>
      </c>
      <c r="U107" s="51">
        <v>6</v>
      </c>
      <c r="V107" s="43"/>
      <c r="W107" s="43">
        <f t="shared" si="63"/>
        <v>-6</v>
      </c>
      <c r="X107" s="43">
        <f t="shared" si="94"/>
        <v>0</v>
      </c>
      <c r="Y107" s="43">
        <f t="shared" si="95"/>
        <v>-3</v>
      </c>
      <c r="Z107" s="43">
        <v>6</v>
      </c>
      <c r="AA107" s="43">
        <v>9</v>
      </c>
      <c r="AB107" s="43">
        <v>620.12</v>
      </c>
      <c r="AC107" s="43">
        <f t="shared" si="65"/>
        <v>3</v>
      </c>
      <c r="AD107" s="43">
        <f>AB107*0.07</f>
        <v>43.4084</v>
      </c>
      <c r="AE107" s="43"/>
      <c r="AF107" s="51">
        <v>2</v>
      </c>
      <c r="AG107" s="45"/>
      <c r="AH107" s="45"/>
      <c r="AI107" s="45">
        <f t="shared" si="66"/>
        <v>-2</v>
      </c>
      <c r="AJ107" s="43"/>
      <c r="AK107" s="43">
        <f>AJ107*0.07</f>
        <v>0</v>
      </c>
      <c r="AL107" s="51">
        <v>2</v>
      </c>
      <c r="AM107" s="43"/>
      <c r="AN107" s="43">
        <f t="shared" si="67"/>
        <v>-2</v>
      </c>
      <c r="AO107" s="51">
        <v>5</v>
      </c>
      <c r="AP107" s="45">
        <v>1</v>
      </c>
      <c r="AQ107" s="43">
        <v>273</v>
      </c>
      <c r="AR107" s="43">
        <f t="shared" si="68"/>
        <v>-4</v>
      </c>
      <c r="AS107" s="43">
        <f t="shared" si="69"/>
        <v>13.65</v>
      </c>
      <c r="AT107" s="51">
        <v>4</v>
      </c>
      <c r="AU107" s="51">
        <v>1</v>
      </c>
      <c r="AV107" s="51">
        <v>34.85</v>
      </c>
      <c r="AW107" s="51">
        <f t="shared" si="70"/>
        <v>-3</v>
      </c>
      <c r="AX107" s="51">
        <f t="shared" si="71"/>
        <v>1.7425</v>
      </c>
      <c r="AY107" s="43">
        <f t="shared" si="72"/>
        <v>85.3</v>
      </c>
      <c r="AZ107" s="43">
        <f t="shared" si="73"/>
        <v>-12.8</v>
      </c>
    </row>
    <row r="108" s="41" customFormat="1" customHeight="1" spans="1:52">
      <c r="A108" s="43">
        <v>15447</v>
      </c>
      <c r="B108" s="43" t="s">
        <v>283</v>
      </c>
      <c r="C108" s="43" t="s">
        <v>282</v>
      </c>
      <c r="D108" s="43">
        <v>123007</v>
      </c>
      <c r="E108" s="43" t="s">
        <v>132</v>
      </c>
      <c r="F108" s="43"/>
      <c r="G108" s="45">
        <v>0</v>
      </c>
      <c r="H108" s="43">
        <f t="shared" si="59"/>
        <v>0</v>
      </c>
      <c r="I108" s="43">
        <f>G108*3</f>
        <v>0</v>
      </c>
      <c r="J108" s="43"/>
      <c r="K108" s="43"/>
      <c r="L108" s="43"/>
      <c r="M108" s="43">
        <f t="shared" si="60"/>
        <v>0</v>
      </c>
      <c r="N108" s="43">
        <f>L108*2</f>
        <v>0</v>
      </c>
      <c r="O108" s="43"/>
      <c r="P108" s="45">
        <v>1</v>
      </c>
      <c r="Q108" s="45">
        <v>5</v>
      </c>
      <c r="R108" s="43">
        <f t="shared" si="61"/>
        <v>3.5</v>
      </c>
      <c r="S108" s="43">
        <f>P108*1+Q108*0.5</f>
        <v>3.5</v>
      </c>
      <c r="T108" s="43"/>
      <c r="U108" s="43"/>
      <c r="V108" s="43"/>
      <c r="W108" s="43">
        <f t="shared" si="63"/>
        <v>0</v>
      </c>
      <c r="X108" s="43">
        <f>V108*3.5</f>
        <v>0</v>
      </c>
      <c r="Y108" s="43"/>
      <c r="Z108" s="43"/>
      <c r="AA108" s="43">
        <v>5</v>
      </c>
      <c r="AB108" s="43">
        <v>276</v>
      </c>
      <c r="AC108" s="43">
        <f t="shared" si="65"/>
        <v>5</v>
      </c>
      <c r="AD108" s="43">
        <f>AB108*0.06</f>
        <v>16.56</v>
      </c>
      <c r="AE108" s="43"/>
      <c r="AF108" s="43"/>
      <c r="AG108" s="45"/>
      <c r="AH108" s="45"/>
      <c r="AI108" s="45">
        <f t="shared" si="66"/>
        <v>0</v>
      </c>
      <c r="AJ108" s="43"/>
      <c r="AK108" s="43">
        <f>AJ108*0.07</f>
        <v>0</v>
      </c>
      <c r="AL108" s="43"/>
      <c r="AM108" s="43"/>
      <c r="AN108" s="43">
        <f t="shared" si="67"/>
        <v>0</v>
      </c>
      <c r="AO108" s="43"/>
      <c r="AP108" s="45">
        <v>2</v>
      </c>
      <c r="AQ108" s="43">
        <v>227</v>
      </c>
      <c r="AR108" s="43">
        <f t="shared" si="68"/>
        <v>2</v>
      </c>
      <c r="AS108" s="43">
        <f t="shared" si="69"/>
        <v>11.35</v>
      </c>
      <c r="AT108" s="43"/>
      <c r="AU108" s="51">
        <v>1</v>
      </c>
      <c r="AV108" s="51">
        <v>35</v>
      </c>
      <c r="AW108" s="51">
        <f t="shared" si="70"/>
        <v>1</v>
      </c>
      <c r="AX108" s="51">
        <f t="shared" si="71"/>
        <v>1.75</v>
      </c>
      <c r="AY108" s="43">
        <f t="shared" si="72"/>
        <v>33.2</v>
      </c>
      <c r="AZ108" s="43">
        <f t="shared" si="73"/>
        <v>0</v>
      </c>
    </row>
    <row r="109" s="41" customFormat="1" customHeight="1" spans="1:52">
      <c r="A109" s="43">
        <v>6473</v>
      </c>
      <c r="B109" s="43" t="s">
        <v>284</v>
      </c>
      <c r="C109" s="43" t="s">
        <v>285</v>
      </c>
      <c r="D109" s="43">
        <v>716</v>
      </c>
      <c r="E109" s="43" t="s">
        <v>125</v>
      </c>
      <c r="F109" s="43">
        <v>17</v>
      </c>
      <c r="G109" s="45">
        <v>6</v>
      </c>
      <c r="H109" s="43">
        <f t="shared" si="59"/>
        <v>-11</v>
      </c>
      <c r="I109" s="43">
        <f>G109*3</f>
        <v>18</v>
      </c>
      <c r="J109" s="43">
        <f t="shared" si="78"/>
        <v>-11</v>
      </c>
      <c r="K109" s="51">
        <v>2</v>
      </c>
      <c r="L109" s="43"/>
      <c r="M109" s="43">
        <f t="shared" si="60"/>
        <v>-2</v>
      </c>
      <c r="N109" s="43">
        <f t="shared" si="96"/>
        <v>0</v>
      </c>
      <c r="O109" s="51">
        <v>13</v>
      </c>
      <c r="P109" s="45">
        <v>7</v>
      </c>
      <c r="Q109" s="45">
        <v>1</v>
      </c>
      <c r="R109" s="43">
        <f t="shared" si="61"/>
        <v>-5.5</v>
      </c>
      <c r="S109" s="43">
        <f t="shared" ref="S109:S115" si="97">P109*1+Q109*0.5</f>
        <v>7.5</v>
      </c>
      <c r="T109" s="43">
        <f t="shared" ref="T109:T115" si="98">R109*0.5</f>
        <v>-2.75</v>
      </c>
      <c r="U109" s="51">
        <v>5</v>
      </c>
      <c r="V109" s="43">
        <v>3</v>
      </c>
      <c r="W109" s="43">
        <f t="shared" si="63"/>
        <v>-2</v>
      </c>
      <c r="X109" s="43">
        <f t="shared" ref="X109:X115" si="99">V109*3.5</f>
        <v>10.5</v>
      </c>
      <c r="Y109" s="43">
        <f t="shared" ref="Y109:Y115" si="100">W109*0.5</f>
        <v>-1</v>
      </c>
      <c r="Z109" s="43">
        <v>5</v>
      </c>
      <c r="AA109" s="43">
        <v>3</v>
      </c>
      <c r="AB109" s="43">
        <v>172.5</v>
      </c>
      <c r="AC109" s="43">
        <f t="shared" si="65"/>
        <v>-2</v>
      </c>
      <c r="AD109" s="43">
        <f>AB109*0.06</f>
        <v>10.35</v>
      </c>
      <c r="AE109" s="43">
        <f>AC109*0.5</f>
        <v>-1</v>
      </c>
      <c r="AF109" s="51">
        <v>2</v>
      </c>
      <c r="AG109" s="45"/>
      <c r="AH109" s="45"/>
      <c r="AI109" s="45">
        <f t="shared" si="66"/>
        <v>-2</v>
      </c>
      <c r="AJ109" s="43"/>
      <c r="AK109" s="43">
        <f>AJ109*0.07</f>
        <v>0</v>
      </c>
      <c r="AL109" s="51">
        <v>2</v>
      </c>
      <c r="AM109" s="43">
        <v>1</v>
      </c>
      <c r="AN109" s="43">
        <f t="shared" si="67"/>
        <v>-1</v>
      </c>
      <c r="AO109" s="51">
        <v>6</v>
      </c>
      <c r="AP109" s="45">
        <v>4</v>
      </c>
      <c r="AQ109" s="43">
        <v>512</v>
      </c>
      <c r="AR109" s="43">
        <f t="shared" si="68"/>
        <v>-2</v>
      </c>
      <c r="AS109" s="43">
        <f t="shared" si="69"/>
        <v>25.6</v>
      </c>
      <c r="AT109" s="51">
        <v>5</v>
      </c>
      <c r="AU109" s="51">
        <v>3</v>
      </c>
      <c r="AV109" s="51">
        <v>85.5</v>
      </c>
      <c r="AW109" s="51">
        <f t="shared" si="70"/>
        <v>-2</v>
      </c>
      <c r="AX109" s="51">
        <f t="shared" si="71"/>
        <v>4.275</v>
      </c>
      <c r="AY109" s="43">
        <f t="shared" si="72"/>
        <v>76.2</v>
      </c>
      <c r="AZ109" s="43">
        <f t="shared" si="73"/>
        <v>-15.8</v>
      </c>
    </row>
    <row r="110" s="41" customFormat="1" customHeight="1" spans="1:52">
      <c r="A110" s="43">
        <v>14338</v>
      </c>
      <c r="B110" s="43" t="s">
        <v>286</v>
      </c>
      <c r="C110" s="43" t="s">
        <v>285</v>
      </c>
      <c r="D110" s="43">
        <v>716</v>
      </c>
      <c r="E110" s="43" t="s">
        <v>127</v>
      </c>
      <c r="F110" s="43">
        <v>17</v>
      </c>
      <c r="G110" s="45">
        <v>13</v>
      </c>
      <c r="H110" s="43">
        <f t="shared" si="59"/>
        <v>-4</v>
      </c>
      <c r="I110" s="43">
        <f>G110*3</f>
        <v>39</v>
      </c>
      <c r="J110" s="43">
        <f t="shared" si="78"/>
        <v>-4</v>
      </c>
      <c r="K110" s="51">
        <v>2</v>
      </c>
      <c r="L110" s="43"/>
      <c r="M110" s="43">
        <f t="shared" si="60"/>
        <v>-2</v>
      </c>
      <c r="N110" s="43">
        <f t="shared" si="96"/>
        <v>0</v>
      </c>
      <c r="O110" s="51">
        <v>13</v>
      </c>
      <c r="P110" s="45">
        <v>3</v>
      </c>
      <c r="Q110" s="45">
        <v>1</v>
      </c>
      <c r="R110" s="43">
        <f t="shared" si="61"/>
        <v>-9.5</v>
      </c>
      <c r="S110" s="43">
        <f t="shared" si="97"/>
        <v>3.5</v>
      </c>
      <c r="T110" s="43">
        <f t="shared" si="98"/>
        <v>-4.75</v>
      </c>
      <c r="U110" s="51">
        <v>5</v>
      </c>
      <c r="V110" s="43"/>
      <c r="W110" s="43">
        <f t="shared" si="63"/>
        <v>-5</v>
      </c>
      <c r="X110" s="43">
        <f t="shared" si="99"/>
        <v>0</v>
      </c>
      <c r="Y110" s="43">
        <f t="shared" si="100"/>
        <v>-2.5</v>
      </c>
      <c r="Z110" s="43">
        <v>5</v>
      </c>
      <c r="AA110" s="43">
        <v>14</v>
      </c>
      <c r="AB110" s="43">
        <v>844.5</v>
      </c>
      <c r="AC110" s="43">
        <f t="shared" si="65"/>
        <v>9</v>
      </c>
      <c r="AD110" s="43">
        <f>AB110*0.07</f>
        <v>59.115</v>
      </c>
      <c r="AE110" s="43"/>
      <c r="AF110" s="51">
        <v>2</v>
      </c>
      <c r="AG110" s="45"/>
      <c r="AH110" s="45"/>
      <c r="AI110" s="45">
        <f t="shared" si="66"/>
        <v>-2</v>
      </c>
      <c r="AJ110" s="43"/>
      <c r="AK110" s="43">
        <f>AJ110*0.07</f>
        <v>0</v>
      </c>
      <c r="AL110" s="51">
        <v>2</v>
      </c>
      <c r="AM110" s="43"/>
      <c r="AN110" s="43">
        <f t="shared" si="67"/>
        <v>-2</v>
      </c>
      <c r="AO110" s="51">
        <v>6</v>
      </c>
      <c r="AP110" s="45">
        <v>8</v>
      </c>
      <c r="AQ110" s="43">
        <v>1186</v>
      </c>
      <c r="AR110" s="43">
        <f t="shared" si="68"/>
        <v>2</v>
      </c>
      <c r="AS110" s="43">
        <f t="shared" si="69"/>
        <v>59.3</v>
      </c>
      <c r="AT110" s="51">
        <v>5</v>
      </c>
      <c r="AU110" s="51">
        <v>4</v>
      </c>
      <c r="AV110" s="51">
        <v>114</v>
      </c>
      <c r="AW110" s="51">
        <f t="shared" si="70"/>
        <v>-1</v>
      </c>
      <c r="AX110" s="51">
        <f t="shared" si="71"/>
        <v>5.7</v>
      </c>
      <c r="AY110" s="43">
        <f t="shared" si="72"/>
        <v>166.6</v>
      </c>
      <c r="AZ110" s="43">
        <f t="shared" si="73"/>
        <v>-11.3</v>
      </c>
    </row>
    <row r="111" s="41" customFormat="1" customHeight="1" spans="1:52">
      <c r="A111" s="43">
        <v>15224</v>
      </c>
      <c r="B111" s="43" t="s">
        <v>287</v>
      </c>
      <c r="C111" s="43" t="s">
        <v>285</v>
      </c>
      <c r="D111" s="43">
        <v>716</v>
      </c>
      <c r="E111" s="43" t="s">
        <v>127</v>
      </c>
      <c r="F111" s="43">
        <v>17</v>
      </c>
      <c r="G111" s="45">
        <v>1</v>
      </c>
      <c r="H111" s="43">
        <f t="shared" si="59"/>
        <v>-16</v>
      </c>
      <c r="I111" s="43">
        <f>G111*3</f>
        <v>3</v>
      </c>
      <c r="J111" s="43">
        <f t="shared" si="78"/>
        <v>-16</v>
      </c>
      <c r="K111" s="51">
        <v>2</v>
      </c>
      <c r="L111" s="43"/>
      <c r="M111" s="43">
        <f t="shared" si="60"/>
        <v>-2</v>
      </c>
      <c r="N111" s="43">
        <f t="shared" si="96"/>
        <v>0</v>
      </c>
      <c r="O111" s="51">
        <v>13</v>
      </c>
      <c r="P111" s="45">
        <v>5</v>
      </c>
      <c r="Q111" s="45">
        <v>0</v>
      </c>
      <c r="R111" s="43">
        <f t="shared" si="61"/>
        <v>-8</v>
      </c>
      <c r="S111" s="43">
        <f t="shared" si="97"/>
        <v>5</v>
      </c>
      <c r="T111" s="43">
        <f t="shared" si="98"/>
        <v>-4</v>
      </c>
      <c r="U111" s="51">
        <v>5</v>
      </c>
      <c r="V111" s="43">
        <v>1</v>
      </c>
      <c r="W111" s="43">
        <f t="shared" si="63"/>
        <v>-4</v>
      </c>
      <c r="X111" s="43">
        <f t="shared" si="99"/>
        <v>3.5</v>
      </c>
      <c r="Y111" s="43">
        <f t="shared" si="100"/>
        <v>-2</v>
      </c>
      <c r="Z111" s="43">
        <v>5</v>
      </c>
      <c r="AA111" s="43">
        <v>10</v>
      </c>
      <c r="AB111" s="43">
        <v>580.5</v>
      </c>
      <c r="AC111" s="43">
        <f t="shared" si="65"/>
        <v>5</v>
      </c>
      <c r="AD111" s="43">
        <f>AB111*0.07</f>
        <v>40.635</v>
      </c>
      <c r="AE111" s="43"/>
      <c r="AF111" s="51">
        <v>2</v>
      </c>
      <c r="AG111" s="45"/>
      <c r="AH111" s="45"/>
      <c r="AI111" s="45">
        <f t="shared" si="66"/>
        <v>-2</v>
      </c>
      <c r="AJ111" s="43"/>
      <c r="AK111" s="43">
        <f>AJ111*0.07</f>
        <v>0</v>
      </c>
      <c r="AL111" s="51">
        <v>2</v>
      </c>
      <c r="AM111" s="43"/>
      <c r="AN111" s="43">
        <f t="shared" si="67"/>
        <v>-2</v>
      </c>
      <c r="AO111" s="51">
        <v>6</v>
      </c>
      <c r="AP111" s="45">
        <v>4</v>
      </c>
      <c r="AQ111" s="43">
        <v>483</v>
      </c>
      <c r="AR111" s="43">
        <f t="shared" si="68"/>
        <v>-2</v>
      </c>
      <c r="AS111" s="43">
        <f t="shared" si="69"/>
        <v>24.15</v>
      </c>
      <c r="AT111" s="51">
        <v>5</v>
      </c>
      <c r="AU111" s="51">
        <v>1</v>
      </c>
      <c r="AV111" s="51">
        <v>28.5</v>
      </c>
      <c r="AW111" s="51">
        <f t="shared" si="70"/>
        <v>-4</v>
      </c>
      <c r="AX111" s="51">
        <f t="shared" si="71"/>
        <v>1.425</v>
      </c>
      <c r="AY111" s="43">
        <f t="shared" si="72"/>
        <v>77.7</v>
      </c>
      <c r="AZ111" s="43">
        <f t="shared" si="73"/>
        <v>-22</v>
      </c>
    </row>
    <row r="112" s="41" customFormat="1" customHeight="1" spans="1:52">
      <c r="A112" s="43">
        <v>15035</v>
      </c>
      <c r="B112" s="43" t="s">
        <v>288</v>
      </c>
      <c r="C112" s="43" t="s">
        <v>289</v>
      </c>
      <c r="D112" s="43">
        <v>720</v>
      </c>
      <c r="E112" s="43" t="s">
        <v>127</v>
      </c>
      <c r="F112" s="43">
        <v>15</v>
      </c>
      <c r="G112" s="45">
        <v>3</v>
      </c>
      <c r="H112" s="43">
        <f t="shared" si="59"/>
        <v>-12</v>
      </c>
      <c r="I112" s="43">
        <f>G112*3</f>
        <v>9</v>
      </c>
      <c r="J112" s="43">
        <f t="shared" si="78"/>
        <v>-12</v>
      </c>
      <c r="K112" s="51">
        <v>2</v>
      </c>
      <c r="L112" s="43">
        <v>5</v>
      </c>
      <c r="M112" s="43">
        <f t="shared" si="60"/>
        <v>3</v>
      </c>
      <c r="N112" s="43">
        <f>L112*3</f>
        <v>15</v>
      </c>
      <c r="O112" s="51">
        <v>16</v>
      </c>
      <c r="P112" s="45">
        <v>0</v>
      </c>
      <c r="Q112" s="45">
        <v>12</v>
      </c>
      <c r="R112" s="43">
        <f t="shared" si="61"/>
        <v>-10</v>
      </c>
      <c r="S112" s="43">
        <f t="shared" si="97"/>
        <v>6</v>
      </c>
      <c r="T112" s="43">
        <f t="shared" si="98"/>
        <v>-5</v>
      </c>
      <c r="U112" s="51">
        <v>6</v>
      </c>
      <c r="V112" s="43">
        <v>3</v>
      </c>
      <c r="W112" s="43">
        <f t="shared" si="63"/>
        <v>-3</v>
      </c>
      <c r="X112" s="43">
        <f t="shared" si="99"/>
        <v>10.5</v>
      </c>
      <c r="Y112" s="43">
        <f t="shared" si="100"/>
        <v>-1.5</v>
      </c>
      <c r="Z112" s="43">
        <v>7</v>
      </c>
      <c r="AA112" s="43">
        <v>1</v>
      </c>
      <c r="AB112" s="43">
        <v>69</v>
      </c>
      <c r="AC112" s="43">
        <f t="shared" si="65"/>
        <v>-6</v>
      </c>
      <c r="AD112" s="43">
        <f>AB112*0.06</f>
        <v>4.14</v>
      </c>
      <c r="AE112" s="43">
        <f>AC112*0.5</f>
        <v>-3</v>
      </c>
      <c r="AF112" s="51">
        <v>2</v>
      </c>
      <c r="AG112" s="45">
        <v>0</v>
      </c>
      <c r="AH112" s="45">
        <v>2</v>
      </c>
      <c r="AI112" s="45">
        <f t="shared" si="66"/>
        <v>0</v>
      </c>
      <c r="AJ112" s="43">
        <v>370</v>
      </c>
      <c r="AK112" s="43">
        <f>AJ112*0.08</f>
        <v>29.6</v>
      </c>
      <c r="AL112" s="51">
        <v>2</v>
      </c>
      <c r="AM112" s="43"/>
      <c r="AN112" s="43">
        <f t="shared" si="67"/>
        <v>-2</v>
      </c>
      <c r="AO112" s="51">
        <v>8</v>
      </c>
      <c r="AP112" s="45">
        <v>5</v>
      </c>
      <c r="AQ112" s="43">
        <v>863.2</v>
      </c>
      <c r="AR112" s="43">
        <f t="shared" si="68"/>
        <v>-3</v>
      </c>
      <c r="AS112" s="43">
        <f t="shared" si="69"/>
        <v>43.16</v>
      </c>
      <c r="AT112" s="51">
        <v>5</v>
      </c>
      <c r="AU112" s="51">
        <v>2</v>
      </c>
      <c r="AV112" s="51">
        <v>70</v>
      </c>
      <c r="AW112" s="51">
        <f t="shared" si="70"/>
        <v>-3</v>
      </c>
      <c r="AX112" s="51">
        <f t="shared" si="71"/>
        <v>3.5</v>
      </c>
      <c r="AY112" s="43">
        <f t="shared" si="72"/>
        <v>120.9</v>
      </c>
      <c r="AZ112" s="43">
        <f t="shared" si="73"/>
        <v>-21.5</v>
      </c>
    </row>
    <row r="113" s="41" customFormat="1" customHeight="1" spans="1:52">
      <c r="A113" s="43">
        <v>11142</v>
      </c>
      <c r="B113" s="43" t="s">
        <v>290</v>
      </c>
      <c r="C113" s="43" t="s">
        <v>289</v>
      </c>
      <c r="D113" s="43">
        <v>720</v>
      </c>
      <c r="E113" s="43" t="s">
        <v>125</v>
      </c>
      <c r="F113" s="43">
        <v>15</v>
      </c>
      <c r="G113" s="45">
        <v>3</v>
      </c>
      <c r="H113" s="43">
        <f t="shared" si="59"/>
        <v>-12</v>
      </c>
      <c r="I113" s="43">
        <f>G113*3</f>
        <v>9</v>
      </c>
      <c r="J113" s="43">
        <f t="shared" si="78"/>
        <v>-12</v>
      </c>
      <c r="K113" s="51">
        <v>3</v>
      </c>
      <c r="L113" s="43"/>
      <c r="M113" s="43">
        <f t="shared" si="60"/>
        <v>-3</v>
      </c>
      <c r="N113" s="43">
        <f t="shared" ref="N113:N121" si="101">L113*2</f>
        <v>0</v>
      </c>
      <c r="O113" s="51">
        <v>15</v>
      </c>
      <c r="P113" s="45">
        <v>0</v>
      </c>
      <c r="Q113" s="45">
        <v>2</v>
      </c>
      <c r="R113" s="43">
        <f t="shared" si="61"/>
        <v>-14</v>
      </c>
      <c r="S113" s="43">
        <f t="shared" si="97"/>
        <v>1</v>
      </c>
      <c r="T113" s="43">
        <f t="shared" si="98"/>
        <v>-7</v>
      </c>
      <c r="U113" s="51">
        <v>6</v>
      </c>
      <c r="V113" s="43"/>
      <c r="W113" s="43">
        <f t="shared" si="63"/>
        <v>-6</v>
      </c>
      <c r="X113" s="43">
        <f t="shared" si="99"/>
        <v>0</v>
      </c>
      <c r="Y113" s="43">
        <f t="shared" si="100"/>
        <v>-3</v>
      </c>
      <c r="Z113" s="43">
        <v>7</v>
      </c>
      <c r="AA113" s="43"/>
      <c r="AB113" s="43"/>
      <c r="AC113" s="43"/>
      <c r="AD113" s="43">
        <f>AB113*0.06</f>
        <v>0</v>
      </c>
      <c r="AE113" s="43"/>
      <c r="AF113" s="51">
        <v>3</v>
      </c>
      <c r="AG113" s="45"/>
      <c r="AH113" s="45"/>
      <c r="AI113" s="45">
        <f t="shared" si="66"/>
        <v>-3</v>
      </c>
      <c r="AJ113" s="43"/>
      <c r="AK113" s="43">
        <f>AJ113*0.07</f>
        <v>0</v>
      </c>
      <c r="AL113" s="51">
        <v>2</v>
      </c>
      <c r="AM113" s="43"/>
      <c r="AN113" s="43">
        <f t="shared" si="67"/>
        <v>-2</v>
      </c>
      <c r="AO113" s="51">
        <v>8</v>
      </c>
      <c r="AP113" s="45">
        <v>2</v>
      </c>
      <c r="AQ113" s="43">
        <v>368</v>
      </c>
      <c r="AR113" s="43">
        <f t="shared" si="68"/>
        <v>-6</v>
      </c>
      <c r="AS113" s="43">
        <f t="shared" si="69"/>
        <v>18.4</v>
      </c>
      <c r="AT113" s="51">
        <v>5</v>
      </c>
      <c r="AU113" s="51">
        <v>0</v>
      </c>
      <c r="AV113" s="51"/>
      <c r="AW113" s="51">
        <f t="shared" si="70"/>
        <v>-5</v>
      </c>
      <c r="AX113" s="51">
        <f t="shared" si="71"/>
        <v>0</v>
      </c>
      <c r="AY113" s="43">
        <f t="shared" si="72"/>
        <v>28.4</v>
      </c>
      <c r="AZ113" s="43">
        <f t="shared" si="73"/>
        <v>-22</v>
      </c>
    </row>
    <row r="114" s="41" customFormat="1" customHeight="1" spans="1:52">
      <c r="A114" s="43">
        <v>4301</v>
      </c>
      <c r="B114" s="43" t="s">
        <v>291</v>
      </c>
      <c r="C114" s="43" t="s">
        <v>292</v>
      </c>
      <c r="D114" s="43">
        <v>365</v>
      </c>
      <c r="E114" s="43" t="s">
        <v>125</v>
      </c>
      <c r="F114" s="43">
        <v>15</v>
      </c>
      <c r="G114" s="45">
        <v>12</v>
      </c>
      <c r="H114" s="43">
        <f t="shared" si="59"/>
        <v>-3</v>
      </c>
      <c r="I114" s="43">
        <f>G114*3</f>
        <v>36</v>
      </c>
      <c r="J114" s="43">
        <f t="shared" si="78"/>
        <v>-3</v>
      </c>
      <c r="K114" s="51">
        <v>5</v>
      </c>
      <c r="L114" s="43">
        <v>17</v>
      </c>
      <c r="M114" s="43">
        <f t="shared" si="60"/>
        <v>12</v>
      </c>
      <c r="N114" s="43">
        <f>L114*3</f>
        <v>51</v>
      </c>
      <c r="O114" s="51">
        <v>24</v>
      </c>
      <c r="P114" s="45">
        <v>8</v>
      </c>
      <c r="Q114" s="45">
        <v>10</v>
      </c>
      <c r="R114" s="43">
        <f t="shared" si="61"/>
        <v>-11</v>
      </c>
      <c r="S114" s="43">
        <f t="shared" si="97"/>
        <v>13</v>
      </c>
      <c r="T114" s="43">
        <f t="shared" si="98"/>
        <v>-5.5</v>
      </c>
      <c r="U114" s="51">
        <v>7</v>
      </c>
      <c r="V114" s="43">
        <v>4</v>
      </c>
      <c r="W114" s="43">
        <f t="shared" si="63"/>
        <v>-3</v>
      </c>
      <c r="X114" s="43">
        <f t="shared" si="99"/>
        <v>14</v>
      </c>
      <c r="Y114" s="43">
        <f t="shared" si="100"/>
        <v>-1.5</v>
      </c>
      <c r="Z114" s="43">
        <v>10</v>
      </c>
      <c r="AA114" s="43">
        <v>21</v>
      </c>
      <c r="AB114" s="43">
        <v>1311.34</v>
      </c>
      <c r="AC114" s="43">
        <f t="shared" si="65"/>
        <v>11</v>
      </c>
      <c r="AD114" s="43">
        <f>AB114*0.07</f>
        <v>91.7938</v>
      </c>
      <c r="AE114" s="43"/>
      <c r="AF114" s="51">
        <v>5</v>
      </c>
      <c r="AG114" s="45"/>
      <c r="AH114" s="45"/>
      <c r="AI114" s="45">
        <f t="shared" si="66"/>
        <v>-5</v>
      </c>
      <c r="AJ114" s="43"/>
      <c r="AK114" s="43">
        <f>AJ114*0.07</f>
        <v>0</v>
      </c>
      <c r="AL114" s="51">
        <v>2</v>
      </c>
      <c r="AM114" s="43"/>
      <c r="AN114" s="43">
        <f t="shared" si="67"/>
        <v>-2</v>
      </c>
      <c r="AO114" s="51">
        <v>12</v>
      </c>
      <c r="AP114" s="45">
        <v>8</v>
      </c>
      <c r="AQ114" s="43">
        <v>1568.6</v>
      </c>
      <c r="AR114" s="43">
        <f t="shared" si="68"/>
        <v>-4</v>
      </c>
      <c r="AS114" s="43">
        <f t="shared" si="69"/>
        <v>78.43</v>
      </c>
      <c r="AT114" s="51">
        <v>9</v>
      </c>
      <c r="AU114" s="51">
        <v>5</v>
      </c>
      <c r="AV114" s="51">
        <v>235.2</v>
      </c>
      <c r="AW114" s="51">
        <f t="shared" si="70"/>
        <v>-4</v>
      </c>
      <c r="AX114" s="51">
        <f t="shared" si="71"/>
        <v>11.76</v>
      </c>
      <c r="AY114" s="43">
        <f t="shared" si="72"/>
        <v>296</v>
      </c>
      <c r="AZ114" s="43">
        <f t="shared" si="73"/>
        <v>-10</v>
      </c>
    </row>
    <row r="115" s="41" customFormat="1" customHeight="1" spans="1:52">
      <c r="A115" s="43">
        <v>10931</v>
      </c>
      <c r="B115" s="43" t="s">
        <v>293</v>
      </c>
      <c r="C115" s="43" t="s">
        <v>292</v>
      </c>
      <c r="D115" s="43">
        <v>365</v>
      </c>
      <c r="E115" s="43" t="s">
        <v>127</v>
      </c>
      <c r="F115" s="43">
        <v>15</v>
      </c>
      <c r="G115" s="45">
        <v>1</v>
      </c>
      <c r="H115" s="43">
        <f t="shared" si="59"/>
        <v>-14</v>
      </c>
      <c r="I115" s="43">
        <f>G115*3</f>
        <v>3</v>
      </c>
      <c r="J115" s="43">
        <f t="shared" si="78"/>
        <v>-14</v>
      </c>
      <c r="K115" s="51">
        <v>5</v>
      </c>
      <c r="L115" s="43">
        <v>2</v>
      </c>
      <c r="M115" s="43">
        <f t="shared" si="60"/>
        <v>-3</v>
      </c>
      <c r="N115" s="43">
        <f t="shared" si="101"/>
        <v>4</v>
      </c>
      <c r="O115" s="51">
        <v>25</v>
      </c>
      <c r="P115" s="45">
        <v>3</v>
      </c>
      <c r="Q115" s="45">
        <v>0</v>
      </c>
      <c r="R115" s="43">
        <f t="shared" si="61"/>
        <v>-22</v>
      </c>
      <c r="S115" s="43">
        <f t="shared" si="97"/>
        <v>3</v>
      </c>
      <c r="T115" s="43">
        <f t="shared" si="98"/>
        <v>-11</v>
      </c>
      <c r="U115" s="51">
        <v>8</v>
      </c>
      <c r="V115" s="43"/>
      <c r="W115" s="43">
        <f t="shared" si="63"/>
        <v>-8</v>
      </c>
      <c r="X115" s="43">
        <f t="shared" si="99"/>
        <v>0</v>
      </c>
      <c r="Y115" s="43">
        <f t="shared" si="100"/>
        <v>-4</v>
      </c>
      <c r="Z115" s="43">
        <v>10</v>
      </c>
      <c r="AA115" s="43">
        <v>13</v>
      </c>
      <c r="AB115" s="43">
        <v>822.5</v>
      </c>
      <c r="AC115" s="43">
        <f t="shared" si="65"/>
        <v>3</v>
      </c>
      <c r="AD115" s="43">
        <f>AB115*0.07</f>
        <v>57.575</v>
      </c>
      <c r="AE115" s="43"/>
      <c r="AF115" s="51">
        <v>5</v>
      </c>
      <c r="AG115" s="45">
        <v>0</v>
      </c>
      <c r="AH115" s="45">
        <v>1</v>
      </c>
      <c r="AI115" s="45">
        <f t="shared" si="66"/>
        <v>-4</v>
      </c>
      <c r="AJ115" s="43">
        <v>253.3</v>
      </c>
      <c r="AK115" s="43">
        <f>AJ115*0.07</f>
        <v>17.731</v>
      </c>
      <c r="AL115" s="51">
        <v>3</v>
      </c>
      <c r="AM115" s="43"/>
      <c r="AN115" s="43">
        <f t="shared" si="67"/>
        <v>-3</v>
      </c>
      <c r="AO115" s="51">
        <v>13</v>
      </c>
      <c r="AP115" s="45">
        <v>11</v>
      </c>
      <c r="AQ115" s="43">
        <v>1958.4</v>
      </c>
      <c r="AR115" s="43">
        <f t="shared" si="68"/>
        <v>-2</v>
      </c>
      <c r="AS115" s="43">
        <f t="shared" si="69"/>
        <v>97.92</v>
      </c>
      <c r="AT115" s="51">
        <v>9</v>
      </c>
      <c r="AU115" s="51">
        <v>9</v>
      </c>
      <c r="AV115" s="51">
        <v>789.6</v>
      </c>
      <c r="AW115" s="51">
        <f t="shared" si="70"/>
        <v>0</v>
      </c>
      <c r="AX115" s="51">
        <f t="shared" si="71"/>
        <v>39.48</v>
      </c>
      <c r="AY115" s="43">
        <f t="shared" si="72"/>
        <v>222.7</v>
      </c>
      <c r="AZ115" s="43">
        <f t="shared" si="73"/>
        <v>-29</v>
      </c>
    </row>
    <row r="116" s="41" customFormat="1" customHeight="1" spans="1:52">
      <c r="A116" s="43">
        <v>15720</v>
      </c>
      <c r="B116" s="43" t="s">
        <v>294</v>
      </c>
      <c r="C116" s="43" t="s">
        <v>295</v>
      </c>
      <c r="D116" s="43">
        <v>737</v>
      </c>
      <c r="E116" s="43" t="s">
        <v>127</v>
      </c>
      <c r="F116" s="43"/>
      <c r="G116" s="45">
        <v>18.5</v>
      </c>
      <c r="H116" s="43">
        <f t="shared" si="59"/>
        <v>18.5</v>
      </c>
      <c r="I116" s="43">
        <f>G116*3</f>
        <v>55.5</v>
      </c>
      <c r="J116" s="43"/>
      <c r="K116" s="43"/>
      <c r="L116" s="43">
        <v>2</v>
      </c>
      <c r="M116" s="43">
        <f t="shared" si="60"/>
        <v>2</v>
      </c>
      <c r="N116" s="43">
        <f>L116*2</f>
        <v>4</v>
      </c>
      <c r="O116" s="43"/>
      <c r="P116" s="45">
        <v>7</v>
      </c>
      <c r="Q116" s="45">
        <v>2</v>
      </c>
      <c r="R116" s="43">
        <f t="shared" si="61"/>
        <v>8</v>
      </c>
      <c r="S116" s="43">
        <f>P116*1+Q116*0.5</f>
        <v>8</v>
      </c>
      <c r="T116" s="43"/>
      <c r="U116" s="43"/>
      <c r="V116" s="43"/>
      <c r="W116" s="43">
        <f t="shared" si="63"/>
        <v>0</v>
      </c>
      <c r="X116" s="43">
        <f>V116*3.5</f>
        <v>0</v>
      </c>
      <c r="Y116" s="43"/>
      <c r="Z116" s="43"/>
      <c r="AA116" s="43">
        <v>5</v>
      </c>
      <c r="AB116" s="43">
        <v>276</v>
      </c>
      <c r="AC116" s="43">
        <f t="shared" si="65"/>
        <v>5</v>
      </c>
      <c r="AD116" s="43">
        <f>AB116*0.06</f>
        <v>16.56</v>
      </c>
      <c r="AE116" s="43"/>
      <c r="AF116" s="43"/>
      <c r="AG116" s="45">
        <v>0</v>
      </c>
      <c r="AH116" s="45">
        <v>2</v>
      </c>
      <c r="AI116" s="45">
        <f t="shared" si="66"/>
        <v>2</v>
      </c>
      <c r="AJ116" s="43">
        <v>441</v>
      </c>
      <c r="AK116" s="43">
        <f>AJ116*0.07</f>
        <v>30.87</v>
      </c>
      <c r="AL116" s="43"/>
      <c r="AM116" s="43">
        <v>4</v>
      </c>
      <c r="AN116" s="43">
        <f t="shared" si="67"/>
        <v>4</v>
      </c>
      <c r="AO116" s="43"/>
      <c r="AP116" s="45">
        <v>4</v>
      </c>
      <c r="AQ116" s="43">
        <v>752</v>
      </c>
      <c r="AR116" s="43">
        <f t="shared" si="68"/>
        <v>4</v>
      </c>
      <c r="AS116" s="43">
        <f t="shared" si="69"/>
        <v>37.6</v>
      </c>
      <c r="AT116" s="43"/>
      <c r="AU116" s="51">
        <v>2</v>
      </c>
      <c r="AV116" s="51">
        <v>91.2</v>
      </c>
      <c r="AW116" s="51">
        <f t="shared" si="70"/>
        <v>2</v>
      </c>
      <c r="AX116" s="51">
        <f t="shared" si="71"/>
        <v>4.56</v>
      </c>
      <c r="AY116" s="43">
        <f t="shared" si="72"/>
        <v>157.1</v>
      </c>
      <c r="AZ116" s="43">
        <f t="shared" si="73"/>
        <v>0</v>
      </c>
    </row>
    <row r="117" s="41" customFormat="1" customHeight="1" spans="1:52">
      <c r="A117" s="43">
        <v>4304</v>
      </c>
      <c r="B117" s="43" t="s">
        <v>296</v>
      </c>
      <c r="C117" s="43" t="s">
        <v>297</v>
      </c>
      <c r="D117" s="43">
        <v>114069</v>
      </c>
      <c r="E117" s="43" t="s">
        <v>125</v>
      </c>
      <c r="F117" s="43">
        <v>10</v>
      </c>
      <c r="G117" s="45">
        <v>0</v>
      </c>
      <c r="H117" s="43">
        <f t="shared" si="59"/>
        <v>-10</v>
      </c>
      <c r="I117" s="43">
        <f>G117*3</f>
        <v>0</v>
      </c>
      <c r="J117" s="43">
        <f t="shared" si="78"/>
        <v>-10</v>
      </c>
      <c r="K117" s="51">
        <v>3</v>
      </c>
      <c r="L117" s="43"/>
      <c r="M117" s="43">
        <f t="shared" si="60"/>
        <v>-3</v>
      </c>
      <c r="N117" s="43">
        <f t="shared" si="101"/>
        <v>0</v>
      </c>
      <c r="O117" s="51">
        <v>12</v>
      </c>
      <c r="P117" s="45">
        <v>0</v>
      </c>
      <c r="Q117" s="45">
        <v>3</v>
      </c>
      <c r="R117" s="43">
        <f t="shared" si="61"/>
        <v>-10.5</v>
      </c>
      <c r="S117" s="43">
        <f t="shared" ref="S117:S121" si="102">P117*1+Q117*0.5</f>
        <v>1.5</v>
      </c>
      <c r="T117" s="43">
        <f>R117*0.5</f>
        <v>-5.25</v>
      </c>
      <c r="U117" s="51">
        <v>6</v>
      </c>
      <c r="V117" s="43">
        <v>11</v>
      </c>
      <c r="W117" s="43">
        <f t="shared" si="63"/>
        <v>5</v>
      </c>
      <c r="X117" s="43">
        <f>V117*4</f>
        <v>44</v>
      </c>
      <c r="Y117" s="43"/>
      <c r="Z117" s="43">
        <v>7</v>
      </c>
      <c r="AA117" s="43">
        <v>12</v>
      </c>
      <c r="AB117" s="43">
        <v>737.5</v>
      </c>
      <c r="AC117" s="43">
        <f t="shared" si="65"/>
        <v>5</v>
      </c>
      <c r="AD117" s="43">
        <f>AB117*0.07</f>
        <v>51.625</v>
      </c>
      <c r="AE117" s="43"/>
      <c r="AF117" s="51">
        <v>2</v>
      </c>
      <c r="AG117" s="45"/>
      <c r="AH117" s="45"/>
      <c r="AI117" s="45">
        <f t="shared" si="66"/>
        <v>-2</v>
      </c>
      <c r="AJ117" s="43"/>
      <c r="AK117" s="43">
        <f>AJ117*0.07</f>
        <v>0</v>
      </c>
      <c r="AL117" s="51">
        <v>1</v>
      </c>
      <c r="AM117" s="43"/>
      <c r="AN117" s="43">
        <f t="shared" si="67"/>
        <v>-1</v>
      </c>
      <c r="AO117" s="51">
        <v>5</v>
      </c>
      <c r="AP117" s="45">
        <v>2</v>
      </c>
      <c r="AQ117" s="43">
        <v>372.6</v>
      </c>
      <c r="AR117" s="43">
        <f t="shared" si="68"/>
        <v>-3</v>
      </c>
      <c r="AS117" s="43">
        <f t="shared" si="69"/>
        <v>18.63</v>
      </c>
      <c r="AT117" s="51">
        <v>5</v>
      </c>
      <c r="AU117" s="51">
        <v>5</v>
      </c>
      <c r="AV117" s="51">
        <v>319.66</v>
      </c>
      <c r="AW117" s="51">
        <f t="shared" si="70"/>
        <v>0</v>
      </c>
      <c r="AX117" s="51">
        <f t="shared" si="71"/>
        <v>15.983</v>
      </c>
      <c r="AY117" s="43">
        <f t="shared" si="72"/>
        <v>131.7</v>
      </c>
      <c r="AZ117" s="43">
        <f t="shared" si="73"/>
        <v>-15.3</v>
      </c>
    </row>
    <row r="118" s="41" customFormat="1" customHeight="1" spans="1:52">
      <c r="A118" s="43">
        <v>15006</v>
      </c>
      <c r="B118" s="43" t="s">
        <v>298</v>
      </c>
      <c r="C118" s="43" t="s">
        <v>297</v>
      </c>
      <c r="D118" s="43">
        <v>114069</v>
      </c>
      <c r="E118" s="43" t="s">
        <v>127</v>
      </c>
      <c r="F118" s="43">
        <v>10</v>
      </c>
      <c r="G118" s="45">
        <v>0</v>
      </c>
      <c r="H118" s="43">
        <f t="shared" si="59"/>
        <v>-10</v>
      </c>
      <c r="I118" s="43">
        <f>G118*3</f>
        <v>0</v>
      </c>
      <c r="J118" s="43">
        <f t="shared" si="78"/>
        <v>-10</v>
      </c>
      <c r="K118" s="51">
        <v>2</v>
      </c>
      <c r="L118" s="43"/>
      <c r="M118" s="43">
        <f t="shared" si="60"/>
        <v>-2</v>
      </c>
      <c r="N118" s="43">
        <f t="shared" si="101"/>
        <v>0</v>
      </c>
      <c r="O118" s="51">
        <v>13</v>
      </c>
      <c r="P118" s="45">
        <v>0</v>
      </c>
      <c r="Q118" s="45">
        <v>4</v>
      </c>
      <c r="R118" s="43">
        <f t="shared" si="61"/>
        <v>-11</v>
      </c>
      <c r="S118" s="43">
        <f t="shared" si="102"/>
        <v>2</v>
      </c>
      <c r="T118" s="43">
        <f>R118*0.5</f>
        <v>-5.5</v>
      </c>
      <c r="U118" s="51">
        <v>6</v>
      </c>
      <c r="V118" s="43"/>
      <c r="W118" s="43">
        <f t="shared" si="63"/>
        <v>-6</v>
      </c>
      <c r="X118" s="43">
        <f t="shared" ref="X118:X121" si="103">V118*3.5</f>
        <v>0</v>
      </c>
      <c r="Y118" s="43">
        <f>W118*0.5</f>
        <v>-3</v>
      </c>
      <c r="Z118" s="43">
        <v>7</v>
      </c>
      <c r="AA118" s="43">
        <v>4</v>
      </c>
      <c r="AB118" s="43">
        <v>235.5</v>
      </c>
      <c r="AC118" s="43">
        <f t="shared" si="65"/>
        <v>-3</v>
      </c>
      <c r="AD118" s="43">
        <f>AB118*0.06</f>
        <v>14.13</v>
      </c>
      <c r="AE118" s="43">
        <f>AC118*0.5</f>
        <v>-1.5</v>
      </c>
      <c r="AF118" s="51">
        <v>3</v>
      </c>
      <c r="AG118" s="45"/>
      <c r="AH118" s="45"/>
      <c r="AI118" s="45">
        <f t="shared" si="66"/>
        <v>-3</v>
      </c>
      <c r="AJ118" s="43"/>
      <c r="AK118" s="43">
        <f>AJ118*0.07</f>
        <v>0</v>
      </c>
      <c r="AL118" s="51">
        <v>2</v>
      </c>
      <c r="AM118" s="43"/>
      <c r="AN118" s="43">
        <f t="shared" si="67"/>
        <v>-2</v>
      </c>
      <c r="AO118" s="51">
        <v>5</v>
      </c>
      <c r="AP118" s="45">
        <v>7</v>
      </c>
      <c r="AQ118" s="43">
        <v>737.5</v>
      </c>
      <c r="AR118" s="43">
        <f t="shared" si="68"/>
        <v>2</v>
      </c>
      <c r="AS118" s="43">
        <f t="shared" si="69"/>
        <v>36.875</v>
      </c>
      <c r="AT118" s="51">
        <v>5</v>
      </c>
      <c r="AU118" s="51">
        <v>2</v>
      </c>
      <c r="AV118" s="51">
        <v>186</v>
      </c>
      <c r="AW118" s="51">
        <f t="shared" si="70"/>
        <v>-3</v>
      </c>
      <c r="AX118" s="51">
        <f t="shared" si="71"/>
        <v>9.3</v>
      </c>
      <c r="AY118" s="43">
        <f t="shared" si="72"/>
        <v>62.3</v>
      </c>
      <c r="AZ118" s="43">
        <f t="shared" si="73"/>
        <v>-20</v>
      </c>
    </row>
    <row r="119" s="41" customFormat="1" customHeight="1" spans="1:52">
      <c r="A119" s="43">
        <v>11109</v>
      </c>
      <c r="B119" s="43" t="s">
        <v>299</v>
      </c>
      <c r="C119" s="43" t="s">
        <v>300</v>
      </c>
      <c r="D119" s="43">
        <v>118074</v>
      </c>
      <c r="E119" s="43" t="s">
        <v>125</v>
      </c>
      <c r="F119" s="43">
        <v>15</v>
      </c>
      <c r="G119" s="45">
        <v>16</v>
      </c>
      <c r="H119" s="43">
        <f t="shared" si="59"/>
        <v>1</v>
      </c>
      <c r="I119" s="43">
        <f>F119*5</f>
        <v>75</v>
      </c>
      <c r="J119" s="43"/>
      <c r="K119" s="51">
        <v>3</v>
      </c>
      <c r="L119" s="43">
        <v>2</v>
      </c>
      <c r="M119" s="43">
        <f t="shared" si="60"/>
        <v>-1</v>
      </c>
      <c r="N119" s="43">
        <f t="shared" si="101"/>
        <v>4</v>
      </c>
      <c r="O119" s="51">
        <v>7</v>
      </c>
      <c r="P119" s="45">
        <v>4</v>
      </c>
      <c r="Q119" s="45">
        <v>8</v>
      </c>
      <c r="R119" s="43">
        <f t="shared" si="61"/>
        <v>1</v>
      </c>
      <c r="S119" s="43">
        <f>P119*1.5+Q119*0.75</f>
        <v>12</v>
      </c>
      <c r="T119" s="43"/>
      <c r="U119" s="51">
        <v>5</v>
      </c>
      <c r="V119" s="43">
        <v>14</v>
      </c>
      <c r="W119" s="43">
        <f t="shared" si="63"/>
        <v>9</v>
      </c>
      <c r="X119" s="43">
        <f>V119*4</f>
        <v>56</v>
      </c>
      <c r="Y119" s="43"/>
      <c r="Z119" s="43">
        <v>5</v>
      </c>
      <c r="AA119" s="43">
        <v>41</v>
      </c>
      <c r="AB119" s="43">
        <v>2498.66</v>
      </c>
      <c r="AC119" s="43">
        <f t="shared" si="65"/>
        <v>36</v>
      </c>
      <c r="AD119" s="43">
        <f>AB119*0.07</f>
        <v>174.9062</v>
      </c>
      <c r="AE119" s="43"/>
      <c r="AF119" s="51">
        <v>2</v>
      </c>
      <c r="AG119" s="45">
        <v>0</v>
      </c>
      <c r="AH119" s="45">
        <v>2</v>
      </c>
      <c r="AI119" s="45">
        <f t="shared" si="66"/>
        <v>0</v>
      </c>
      <c r="AJ119" s="43">
        <v>588</v>
      </c>
      <c r="AK119" s="43">
        <f>AJ119*0.08</f>
        <v>47.04</v>
      </c>
      <c r="AL119" s="51">
        <v>1</v>
      </c>
      <c r="AM119" s="43"/>
      <c r="AN119" s="43">
        <f t="shared" si="67"/>
        <v>-1</v>
      </c>
      <c r="AO119" s="51">
        <v>5</v>
      </c>
      <c r="AP119" s="45">
        <v>8</v>
      </c>
      <c r="AQ119" s="43">
        <v>2067.4</v>
      </c>
      <c r="AR119" s="43">
        <f t="shared" si="68"/>
        <v>3</v>
      </c>
      <c r="AS119" s="43">
        <f t="shared" si="69"/>
        <v>103.37</v>
      </c>
      <c r="AT119" s="51">
        <v>6</v>
      </c>
      <c r="AU119" s="51">
        <v>10</v>
      </c>
      <c r="AV119" s="51">
        <v>715.62</v>
      </c>
      <c r="AW119" s="51">
        <f t="shared" si="70"/>
        <v>4</v>
      </c>
      <c r="AX119" s="51">
        <f t="shared" si="71"/>
        <v>35.781</v>
      </c>
      <c r="AY119" s="43">
        <f t="shared" si="72"/>
        <v>508.1</v>
      </c>
      <c r="AZ119" s="43">
        <f t="shared" si="73"/>
        <v>0</v>
      </c>
    </row>
    <row r="120" s="41" customFormat="1" customHeight="1" spans="1:52">
      <c r="A120" s="43">
        <v>13144</v>
      </c>
      <c r="B120" s="43" t="s">
        <v>203</v>
      </c>
      <c r="C120" s="43" t="s">
        <v>300</v>
      </c>
      <c r="D120" s="43">
        <v>118074</v>
      </c>
      <c r="E120" s="43" t="s">
        <v>127</v>
      </c>
      <c r="F120" s="43">
        <v>15</v>
      </c>
      <c r="G120" s="45">
        <v>0</v>
      </c>
      <c r="H120" s="43">
        <f t="shared" si="59"/>
        <v>-15</v>
      </c>
      <c r="I120" s="43">
        <f>G120*3</f>
        <v>0</v>
      </c>
      <c r="J120" s="43">
        <f t="shared" ref="J120:J126" si="104">H120*1</f>
        <v>-15</v>
      </c>
      <c r="K120" s="51">
        <v>3</v>
      </c>
      <c r="L120" s="43"/>
      <c r="M120" s="43">
        <f t="shared" si="60"/>
        <v>-3</v>
      </c>
      <c r="N120" s="43">
        <f t="shared" si="101"/>
        <v>0</v>
      </c>
      <c r="O120" s="51">
        <v>7</v>
      </c>
      <c r="P120" s="45">
        <v>0</v>
      </c>
      <c r="Q120" s="45">
        <v>4</v>
      </c>
      <c r="R120" s="43">
        <f t="shared" si="61"/>
        <v>-5</v>
      </c>
      <c r="S120" s="43">
        <f t="shared" si="102"/>
        <v>2</v>
      </c>
      <c r="T120" s="43">
        <f>R120*0.5</f>
        <v>-2.5</v>
      </c>
      <c r="U120" s="51">
        <v>5</v>
      </c>
      <c r="V120" s="43"/>
      <c r="W120" s="43">
        <f t="shared" si="63"/>
        <v>-5</v>
      </c>
      <c r="X120" s="43">
        <f t="shared" si="103"/>
        <v>0</v>
      </c>
      <c r="Y120" s="43">
        <f>W120*0.5</f>
        <v>-2.5</v>
      </c>
      <c r="Z120" s="43">
        <v>5</v>
      </c>
      <c r="AA120" s="43">
        <v>6</v>
      </c>
      <c r="AB120" s="43">
        <v>375.02</v>
      </c>
      <c r="AC120" s="43">
        <f t="shared" si="65"/>
        <v>1</v>
      </c>
      <c r="AD120" s="43">
        <f>AB120*0.07</f>
        <v>26.2514</v>
      </c>
      <c r="AE120" s="43"/>
      <c r="AF120" s="51">
        <v>2</v>
      </c>
      <c r="AG120" s="45">
        <v>0</v>
      </c>
      <c r="AH120" s="45">
        <v>3</v>
      </c>
      <c r="AI120" s="45">
        <f t="shared" si="66"/>
        <v>1</v>
      </c>
      <c r="AJ120" s="43">
        <v>686</v>
      </c>
      <c r="AK120" s="43">
        <f>AJ120*0.08</f>
        <v>54.88</v>
      </c>
      <c r="AL120" s="51">
        <v>1</v>
      </c>
      <c r="AM120" s="43"/>
      <c r="AN120" s="43">
        <f t="shared" si="67"/>
        <v>-1</v>
      </c>
      <c r="AO120" s="51">
        <v>5</v>
      </c>
      <c r="AP120" s="45">
        <v>3</v>
      </c>
      <c r="AQ120" s="43">
        <v>602.4</v>
      </c>
      <c r="AR120" s="43">
        <f t="shared" si="68"/>
        <v>-2</v>
      </c>
      <c r="AS120" s="43">
        <f t="shared" si="69"/>
        <v>30.12</v>
      </c>
      <c r="AT120" s="51">
        <v>6</v>
      </c>
      <c r="AU120" s="51">
        <v>10</v>
      </c>
      <c r="AV120" s="51">
        <v>472.78</v>
      </c>
      <c r="AW120" s="51">
        <f t="shared" si="70"/>
        <v>4</v>
      </c>
      <c r="AX120" s="51">
        <f t="shared" si="71"/>
        <v>23.639</v>
      </c>
      <c r="AY120" s="43">
        <f t="shared" si="72"/>
        <v>136.9</v>
      </c>
      <c r="AZ120" s="43">
        <f t="shared" si="73"/>
        <v>-20</v>
      </c>
    </row>
    <row r="121" s="41" customFormat="1" customHeight="1" spans="1:52">
      <c r="A121" s="43">
        <v>15328</v>
      </c>
      <c r="B121" s="43" t="s">
        <v>301</v>
      </c>
      <c r="C121" s="43" t="s">
        <v>300</v>
      </c>
      <c r="D121" s="43">
        <v>118074</v>
      </c>
      <c r="E121" s="43" t="s">
        <v>181</v>
      </c>
      <c r="F121" s="43">
        <v>10</v>
      </c>
      <c r="G121" s="45">
        <v>0</v>
      </c>
      <c r="H121" s="43">
        <f t="shared" si="59"/>
        <v>-10</v>
      </c>
      <c r="I121" s="43">
        <f>G121*3</f>
        <v>0</v>
      </c>
      <c r="J121" s="43">
        <f t="shared" si="104"/>
        <v>-10</v>
      </c>
      <c r="K121" s="51">
        <v>2</v>
      </c>
      <c r="L121" s="43"/>
      <c r="M121" s="43">
        <f t="shared" si="60"/>
        <v>-2</v>
      </c>
      <c r="N121" s="43">
        <f t="shared" si="101"/>
        <v>0</v>
      </c>
      <c r="O121" s="51">
        <v>6</v>
      </c>
      <c r="P121" s="45">
        <v>0</v>
      </c>
      <c r="Q121" s="45">
        <v>5</v>
      </c>
      <c r="R121" s="43">
        <f t="shared" si="61"/>
        <v>-3.5</v>
      </c>
      <c r="S121" s="43">
        <f t="shared" si="102"/>
        <v>2.5</v>
      </c>
      <c r="T121" s="43">
        <f>R121*0.5</f>
        <v>-1.75</v>
      </c>
      <c r="U121" s="51">
        <v>4</v>
      </c>
      <c r="V121" s="43"/>
      <c r="W121" s="43">
        <f t="shared" si="63"/>
        <v>-4</v>
      </c>
      <c r="X121" s="43">
        <f t="shared" si="103"/>
        <v>0</v>
      </c>
      <c r="Y121" s="43">
        <f>W121*0.5</f>
        <v>-2</v>
      </c>
      <c r="Z121" s="43">
        <v>3</v>
      </c>
      <c r="AA121" s="43">
        <v>3</v>
      </c>
      <c r="AB121" s="43">
        <v>172.5</v>
      </c>
      <c r="AC121" s="43">
        <f t="shared" si="65"/>
        <v>0</v>
      </c>
      <c r="AD121" s="43">
        <f>AB121*0.07</f>
        <v>12.075</v>
      </c>
      <c r="AE121" s="43"/>
      <c r="AF121" s="51">
        <v>1</v>
      </c>
      <c r="AG121" s="45"/>
      <c r="AH121" s="45"/>
      <c r="AI121" s="45">
        <f t="shared" si="66"/>
        <v>-1</v>
      </c>
      <c r="AJ121" s="43"/>
      <c r="AK121" s="43">
        <f>AJ121*0.07</f>
        <v>0</v>
      </c>
      <c r="AL121" s="51">
        <v>1</v>
      </c>
      <c r="AM121" s="43"/>
      <c r="AN121" s="43">
        <f t="shared" si="67"/>
        <v>-1</v>
      </c>
      <c r="AO121" s="51">
        <v>4</v>
      </c>
      <c r="AP121" s="45"/>
      <c r="AQ121" s="43"/>
      <c r="AR121" s="43">
        <f t="shared" si="68"/>
        <v>-4</v>
      </c>
      <c r="AS121" s="43">
        <f t="shared" si="69"/>
        <v>0</v>
      </c>
      <c r="AT121" s="51">
        <v>4</v>
      </c>
      <c r="AU121" s="51">
        <v>2</v>
      </c>
      <c r="AV121" s="51">
        <v>91.2</v>
      </c>
      <c r="AW121" s="51">
        <f t="shared" si="70"/>
        <v>-2</v>
      </c>
      <c r="AX121" s="51">
        <f t="shared" si="71"/>
        <v>4.56</v>
      </c>
      <c r="AY121" s="43">
        <f t="shared" si="72"/>
        <v>19.1</v>
      </c>
      <c r="AZ121" s="43">
        <f t="shared" si="73"/>
        <v>-13.8</v>
      </c>
    </row>
    <row r="122" s="41" customFormat="1" customHeight="1" spans="1:52">
      <c r="A122" s="43">
        <v>13000</v>
      </c>
      <c r="B122" s="43" t="s">
        <v>302</v>
      </c>
      <c r="C122" s="43" t="s">
        <v>303</v>
      </c>
      <c r="D122" s="43">
        <v>115971</v>
      </c>
      <c r="E122" s="43" t="s">
        <v>132</v>
      </c>
      <c r="F122" s="43"/>
      <c r="G122" s="45">
        <v>1</v>
      </c>
      <c r="H122" s="43">
        <f t="shared" si="59"/>
        <v>1</v>
      </c>
      <c r="I122" s="43">
        <f>G122*3</f>
        <v>3</v>
      </c>
      <c r="J122" s="43"/>
      <c r="K122" s="43"/>
      <c r="L122" s="43"/>
      <c r="M122" s="43">
        <f t="shared" si="60"/>
        <v>0</v>
      </c>
      <c r="N122" s="43">
        <f>L122*2</f>
        <v>0</v>
      </c>
      <c r="O122" s="43"/>
      <c r="P122" s="45">
        <v>2</v>
      </c>
      <c r="Q122" s="45">
        <v>0</v>
      </c>
      <c r="R122" s="43">
        <f t="shared" si="61"/>
        <v>2</v>
      </c>
      <c r="S122" s="43">
        <f>P122*1+Q122*0.5</f>
        <v>2</v>
      </c>
      <c r="T122" s="43"/>
      <c r="U122" s="43"/>
      <c r="V122" s="43">
        <v>3</v>
      </c>
      <c r="W122" s="43">
        <f t="shared" si="63"/>
        <v>3</v>
      </c>
      <c r="X122" s="43">
        <f>V122*3.5</f>
        <v>10.5</v>
      </c>
      <c r="Y122" s="43"/>
      <c r="Z122" s="43"/>
      <c r="AA122" s="43">
        <v>14</v>
      </c>
      <c r="AB122" s="43">
        <v>858.75</v>
      </c>
      <c r="AC122" s="43">
        <f t="shared" si="65"/>
        <v>14</v>
      </c>
      <c r="AD122" s="43">
        <f>AB122*0.06</f>
        <v>51.525</v>
      </c>
      <c r="AE122" s="43"/>
      <c r="AF122" s="43"/>
      <c r="AG122" s="45"/>
      <c r="AH122" s="45"/>
      <c r="AI122" s="45">
        <f t="shared" si="66"/>
        <v>0</v>
      </c>
      <c r="AJ122" s="43"/>
      <c r="AK122" s="43">
        <f>AJ122*0.07</f>
        <v>0</v>
      </c>
      <c r="AL122" s="43"/>
      <c r="AM122" s="43"/>
      <c r="AN122" s="43">
        <f t="shared" si="67"/>
        <v>0</v>
      </c>
      <c r="AO122" s="43"/>
      <c r="AP122" s="45">
        <v>8</v>
      </c>
      <c r="AQ122" s="43">
        <v>1682.2</v>
      </c>
      <c r="AR122" s="43">
        <f t="shared" si="68"/>
        <v>8</v>
      </c>
      <c r="AS122" s="43">
        <f t="shared" si="69"/>
        <v>84.11</v>
      </c>
      <c r="AT122" s="43"/>
      <c r="AU122" s="51">
        <v>8</v>
      </c>
      <c r="AV122" s="51">
        <v>419</v>
      </c>
      <c r="AW122" s="51">
        <f t="shared" si="70"/>
        <v>8</v>
      </c>
      <c r="AX122" s="51">
        <f t="shared" si="71"/>
        <v>20.95</v>
      </c>
      <c r="AY122" s="43">
        <f t="shared" si="72"/>
        <v>172.1</v>
      </c>
      <c r="AZ122" s="43">
        <f t="shared" si="73"/>
        <v>0</v>
      </c>
    </row>
    <row r="123" s="41" customFormat="1" customHeight="1" spans="1:52">
      <c r="A123" s="43">
        <v>15319</v>
      </c>
      <c r="B123" s="43" t="s">
        <v>304</v>
      </c>
      <c r="C123" s="43" t="s">
        <v>303</v>
      </c>
      <c r="D123" s="43">
        <v>115971</v>
      </c>
      <c r="E123" s="43" t="s">
        <v>132</v>
      </c>
      <c r="F123" s="43">
        <v>10</v>
      </c>
      <c r="G123" s="45">
        <v>0</v>
      </c>
      <c r="H123" s="43">
        <f t="shared" si="59"/>
        <v>-10</v>
      </c>
      <c r="I123" s="43">
        <f>G123*3</f>
        <v>0</v>
      </c>
      <c r="J123" s="43">
        <f t="shared" si="104"/>
        <v>-10</v>
      </c>
      <c r="K123" s="51">
        <v>2</v>
      </c>
      <c r="L123" s="43"/>
      <c r="M123" s="43">
        <f t="shared" si="60"/>
        <v>-2</v>
      </c>
      <c r="N123" s="43">
        <f t="shared" ref="N123:N129" si="105">L123*2</f>
        <v>0</v>
      </c>
      <c r="O123" s="51">
        <v>12</v>
      </c>
      <c r="P123" s="45">
        <v>0</v>
      </c>
      <c r="Q123" s="45">
        <v>2</v>
      </c>
      <c r="R123" s="43">
        <f t="shared" si="61"/>
        <v>-11</v>
      </c>
      <c r="S123" s="43">
        <f t="shared" ref="S123:S134" si="106">P123*1+Q123*0.5</f>
        <v>1</v>
      </c>
      <c r="T123" s="43">
        <f>R123*0.5</f>
        <v>-5.5</v>
      </c>
      <c r="U123" s="51">
        <v>6</v>
      </c>
      <c r="V123" s="43"/>
      <c r="W123" s="43">
        <f t="shared" si="63"/>
        <v>-6</v>
      </c>
      <c r="X123" s="43">
        <f t="shared" ref="X123:X128" si="107">V123*3.5</f>
        <v>0</v>
      </c>
      <c r="Y123" s="43">
        <f>W123*0.5</f>
        <v>-3</v>
      </c>
      <c r="Z123" s="43">
        <v>7</v>
      </c>
      <c r="AA123" s="43"/>
      <c r="AB123" s="43"/>
      <c r="AC123" s="43"/>
      <c r="AD123" s="43">
        <f>AB123*0.06</f>
        <v>0</v>
      </c>
      <c r="AE123" s="43"/>
      <c r="AF123" s="51">
        <v>2</v>
      </c>
      <c r="AG123" s="45"/>
      <c r="AH123" s="45"/>
      <c r="AI123" s="45">
        <f t="shared" si="66"/>
        <v>-2</v>
      </c>
      <c r="AJ123" s="43"/>
      <c r="AK123" s="43">
        <f>AJ123*0.07</f>
        <v>0</v>
      </c>
      <c r="AL123" s="51">
        <v>2</v>
      </c>
      <c r="AM123" s="43">
        <v>0</v>
      </c>
      <c r="AN123" s="43">
        <f t="shared" si="67"/>
        <v>-2</v>
      </c>
      <c r="AO123" s="51">
        <v>5</v>
      </c>
      <c r="AP123" s="45">
        <v>4</v>
      </c>
      <c r="AQ123" s="43">
        <v>536.4</v>
      </c>
      <c r="AR123" s="43">
        <f t="shared" si="68"/>
        <v>-1</v>
      </c>
      <c r="AS123" s="43">
        <f t="shared" si="69"/>
        <v>26.82</v>
      </c>
      <c r="AT123" s="51">
        <v>9</v>
      </c>
      <c r="AU123" s="51">
        <v>1</v>
      </c>
      <c r="AV123" s="51">
        <v>48</v>
      </c>
      <c r="AW123" s="51">
        <f t="shared" si="70"/>
        <v>-8</v>
      </c>
      <c r="AX123" s="51">
        <f t="shared" si="71"/>
        <v>2.4</v>
      </c>
      <c r="AY123" s="43">
        <f t="shared" si="72"/>
        <v>30.2</v>
      </c>
      <c r="AZ123" s="43">
        <f t="shared" si="73"/>
        <v>-18.5</v>
      </c>
    </row>
    <row r="124" s="41" customFormat="1" customHeight="1" spans="1:52">
      <c r="A124" s="43">
        <v>15797</v>
      </c>
      <c r="B124" s="43" t="s">
        <v>305</v>
      </c>
      <c r="C124" s="43" t="s">
        <v>306</v>
      </c>
      <c r="D124" s="43">
        <v>105751</v>
      </c>
      <c r="E124" s="43" t="s">
        <v>307</v>
      </c>
      <c r="F124" s="43"/>
      <c r="G124" s="45">
        <v>27</v>
      </c>
      <c r="H124" s="43">
        <f t="shared" si="59"/>
        <v>27</v>
      </c>
      <c r="I124" s="43">
        <f>G124*3</f>
        <v>81</v>
      </c>
      <c r="J124" s="43"/>
      <c r="K124" s="43"/>
      <c r="L124" s="43"/>
      <c r="M124" s="43">
        <f t="shared" si="60"/>
        <v>0</v>
      </c>
      <c r="N124" s="43">
        <f>L124*2</f>
        <v>0</v>
      </c>
      <c r="O124" s="43"/>
      <c r="P124" s="45">
        <v>2</v>
      </c>
      <c r="Q124" s="45">
        <v>5</v>
      </c>
      <c r="R124" s="43">
        <f t="shared" si="61"/>
        <v>4.5</v>
      </c>
      <c r="S124" s="43">
        <f>P124*1+Q124*0.5</f>
        <v>4.5</v>
      </c>
      <c r="T124" s="43"/>
      <c r="U124" s="43"/>
      <c r="V124" s="43"/>
      <c r="W124" s="43">
        <f t="shared" si="63"/>
        <v>0</v>
      </c>
      <c r="X124" s="43">
        <f>V124*3.5</f>
        <v>0</v>
      </c>
      <c r="Y124" s="43"/>
      <c r="Z124" s="43"/>
      <c r="AA124" s="43">
        <v>10</v>
      </c>
      <c r="AB124" s="43">
        <v>693.5</v>
      </c>
      <c r="AC124" s="43">
        <f t="shared" si="65"/>
        <v>10</v>
      </c>
      <c r="AD124" s="43">
        <f>AB124*0.06</f>
        <v>41.61</v>
      </c>
      <c r="AE124" s="43"/>
      <c r="AF124" s="43"/>
      <c r="AG124" s="45"/>
      <c r="AH124" s="45"/>
      <c r="AI124" s="45">
        <f t="shared" si="66"/>
        <v>0</v>
      </c>
      <c r="AJ124" s="43"/>
      <c r="AK124" s="43">
        <f>AJ124*0.07</f>
        <v>0</v>
      </c>
      <c r="AL124" s="43"/>
      <c r="AM124" s="43"/>
      <c r="AN124" s="43">
        <f t="shared" si="67"/>
        <v>0</v>
      </c>
      <c r="AO124" s="43"/>
      <c r="AP124" s="45">
        <v>4</v>
      </c>
      <c r="AQ124" s="43">
        <v>863</v>
      </c>
      <c r="AR124" s="43">
        <f t="shared" si="68"/>
        <v>4</v>
      </c>
      <c r="AS124" s="43">
        <f t="shared" si="69"/>
        <v>43.15</v>
      </c>
      <c r="AT124" s="43"/>
      <c r="AU124" s="51">
        <v>5</v>
      </c>
      <c r="AV124" s="51">
        <v>220</v>
      </c>
      <c r="AW124" s="51">
        <f t="shared" si="70"/>
        <v>5</v>
      </c>
      <c r="AX124" s="51">
        <f t="shared" si="71"/>
        <v>11</v>
      </c>
      <c r="AY124" s="43">
        <f t="shared" si="72"/>
        <v>181.3</v>
      </c>
      <c r="AZ124" s="43">
        <f t="shared" si="73"/>
        <v>0</v>
      </c>
    </row>
    <row r="125" s="41" customFormat="1" customHeight="1" spans="1:52">
      <c r="A125" s="43">
        <v>13293</v>
      </c>
      <c r="B125" s="43" t="s">
        <v>308</v>
      </c>
      <c r="C125" s="43" t="s">
        <v>309</v>
      </c>
      <c r="D125" s="43">
        <v>104430</v>
      </c>
      <c r="E125" s="43" t="s">
        <v>125</v>
      </c>
      <c r="F125" s="43">
        <v>10</v>
      </c>
      <c r="G125" s="45">
        <v>5</v>
      </c>
      <c r="H125" s="43">
        <f t="shared" si="59"/>
        <v>-5</v>
      </c>
      <c r="I125" s="43">
        <f>G125*3</f>
        <v>15</v>
      </c>
      <c r="J125" s="43">
        <f t="shared" si="104"/>
        <v>-5</v>
      </c>
      <c r="K125" s="51">
        <v>3</v>
      </c>
      <c r="L125" s="43"/>
      <c r="M125" s="43">
        <f t="shared" si="60"/>
        <v>-3</v>
      </c>
      <c r="N125" s="43">
        <f t="shared" si="105"/>
        <v>0</v>
      </c>
      <c r="O125" s="51">
        <v>15</v>
      </c>
      <c r="P125" s="45">
        <v>2</v>
      </c>
      <c r="Q125" s="45">
        <v>2</v>
      </c>
      <c r="R125" s="43">
        <f t="shared" si="61"/>
        <v>-12</v>
      </c>
      <c r="S125" s="43">
        <f t="shared" si="106"/>
        <v>3</v>
      </c>
      <c r="T125" s="43">
        <f t="shared" ref="T125:T134" si="108">R125*0.5</f>
        <v>-6</v>
      </c>
      <c r="U125" s="51">
        <v>6</v>
      </c>
      <c r="V125" s="43"/>
      <c r="W125" s="43">
        <f t="shared" si="63"/>
        <v>-6</v>
      </c>
      <c r="X125" s="43">
        <f t="shared" si="107"/>
        <v>0</v>
      </c>
      <c r="Y125" s="43">
        <f>W125*0.5</f>
        <v>-3</v>
      </c>
      <c r="Z125" s="43">
        <v>7</v>
      </c>
      <c r="AA125" s="43">
        <v>9</v>
      </c>
      <c r="AB125" s="43">
        <v>523.75</v>
      </c>
      <c r="AC125" s="43">
        <f t="shared" si="65"/>
        <v>2</v>
      </c>
      <c r="AD125" s="43">
        <f>AB125*0.07</f>
        <v>36.6625</v>
      </c>
      <c r="AE125" s="43"/>
      <c r="AF125" s="51">
        <v>3</v>
      </c>
      <c r="AG125" s="45"/>
      <c r="AH125" s="45"/>
      <c r="AI125" s="45">
        <f t="shared" si="66"/>
        <v>-3</v>
      </c>
      <c r="AJ125" s="43"/>
      <c r="AK125" s="43">
        <f t="shared" ref="AK125:AK138" si="109">AJ125*0.07</f>
        <v>0</v>
      </c>
      <c r="AL125" s="51">
        <v>2</v>
      </c>
      <c r="AM125" s="43"/>
      <c r="AN125" s="43">
        <f t="shared" si="67"/>
        <v>-2</v>
      </c>
      <c r="AO125" s="51">
        <v>6</v>
      </c>
      <c r="AP125" s="45">
        <v>1</v>
      </c>
      <c r="AQ125" s="43">
        <v>163.2</v>
      </c>
      <c r="AR125" s="43">
        <f t="shared" si="68"/>
        <v>-5</v>
      </c>
      <c r="AS125" s="43">
        <f t="shared" si="69"/>
        <v>8.16</v>
      </c>
      <c r="AT125" s="51">
        <v>5</v>
      </c>
      <c r="AU125" s="51">
        <v>1</v>
      </c>
      <c r="AV125" s="51">
        <v>40.8</v>
      </c>
      <c r="AW125" s="51">
        <f t="shared" si="70"/>
        <v>-4</v>
      </c>
      <c r="AX125" s="51">
        <f t="shared" si="71"/>
        <v>2.04</v>
      </c>
      <c r="AY125" s="43">
        <f t="shared" si="72"/>
        <v>64.9</v>
      </c>
      <c r="AZ125" s="43">
        <f t="shared" si="73"/>
        <v>-14</v>
      </c>
    </row>
    <row r="126" s="41" customFormat="1" customHeight="1" spans="1:52">
      <c r="A126" s="43">
        <v>13196</v>
      </c>
      <c r="B126" s="43" t="s">
        <v>310</v>
      </c>
      <c r="C126" s="43" t="s">
        <v>309</v>
      </c>
      <c r="D126" s="43">
        <v>104430</v>
      </c>
      <c r="E126" s="43" t="s">
        <v>127</v>
      </c>
      <c r="F126" s="43">
        <v>10</v>
      </c>
      <c r="G126" s="45">
        <v>0</v>
      </c>
      <c r="H126" s="43">
        <f t="shared" si="59"/>
        <v>-10</v>
      </c>
      <c r="I126" s="43">
        <f>G126*3</f>
        <v>0</v>
      </c>
      <c r="J126" s="43">
        <f t="shared" si="104"/>
        <v>-10</v>
      </c>
      <c r="K126" s="51">
        <v>2</v>
      </c>
      <c r="L126" s="43">
        <v>1</v>
      </c>
      <c r="M126" s="43">
        <f t="shared" si="60"/>
        <v>-1</v>
      </c>
      <c r="N126" s="43">
        <f t="shared" si="105"/>
        <v>2</v>
      </c>
      <c r="O126" s="51">
        <v>16</v>
      </c>
      <c r="P126" s="45">
        <v>4</v>
      </c>
      <c r="Q126" s="45">
        <v>2</v>
      </c>
      <c r="R126" s="43">
        <f t="shared" si="61"/>
        <v>-11</v>
      </c>
      <c r="S126" s="43">
        <f t="shared" si="106"/>
        <v>5</v>
      </c>
      <c r="T126" s="43">
        <f t="shared" si="108"/>
        <v>-5.5</v>
      </c>
      <c r="U126" s="51">
        <v>6</v>
      </c>
      <c r="V126" s="43"/>
      <c r="W126" s="43">
        <f t="shared" si="63"/>
        <v>-6</v>
      </c>
      <c r="X126" s="43">
        <f t="shared" si="107"/>
        <v>0</v>
      </c>
      <c r="Y126" s="43">
        <f>W126*0.5</f>
        <v>-3</v>
      </c>
      <c r="Z126" s="43">
        <v>7</v>
      </c>
      <c r="AA126" s="43">
        <v>4</v>
      </c>
      <c r="AB126" s="43">
        <v>235.5</v>
      </c>
      <c r="AC126" s="43">
        <f t="shared" si="65"/>
        <v>-3</v>
      </c>
      <c r="AD126" s="43">
        <f>AB126*0.06</f>
        <v>14.13</v>
      </c>
      <c r="AE126" s="43">
        <f>AC126*0.5</f>
        <v>-1.5</v>
      </c>
      <c r="AF126" s="51">
        <v>2</v>
      </c>
      <c r="AG126" s="45"/>
      <c r="AH126" s="45"/>
      <c r="AI126" s="45">
        <f t="shared" si="66"/>
        <v>-2</v>
      </c>
      <c r="AJ126" s="43"/>
      <c r="AK126" s="43">
        <f t="shared" si="109"/>
        <v>0</v>
      </c>
      <c r="AL126" s="51">
        <v>1</v>
      </c>
      <c r="AM126" s="43"/>
      <c r="AN126" s="43">
        <f t="shared" si="67"/>
        <v>-1</v>
      </c>
      <c r="AO126" s="51">
        <v>7</v>
      </c>
      <c r="AP126" s="45"/>
      <c r="AQ126" s="43"/>
      <c r="AR126" s="43">
        <f t="shared" si="68"/>
        <v>-7</v>
      </c>
      <c r="AS126" s="43">
        <f t="shared" si="69"/>
        <v>0</v>
      </c>
      <c r="AT126" s="51">
        <v>5</v>
      </c>
      <c r="AU126" s="51">
        <v>2</v>
      </c>
      <c r="AV126" s="51">
        <v>141</v>
      </c>
      <c r="AW126" s="51">
        <f t="shared" si="70"/>
        <v>-3</v>
      </c>
      <c r="AX126" s="51">
        <f t="shared" si="71"/>
        <v>7.05</v>
      </c>
      <c r="AY126" s="43">
        <f t="shared" si="72"/>
        <v>28.2</v>
      </c>
      <c r="AZ126" s="43">
        <f t="shared" si="73"/>
        <v>-20</v>
      </c>
    </row>
    <row r="127" s="41" customFormat="1" customHeight="1" spans="1:52">
      <c r="A127" s="43">
        <v>15615</v>
      </c>
      <c r="B127" s="43" t="s">
        <v>311</v>
      </c>
      <c r="C127" s="43" t="s">
        <v>312</v>
      </c>
      <c r="D127" s="43">
        <v>106568</v>
      </c>
      <c r="E127" s="43" t="s">
        <v>127</v>
      </c>
      <c r="F127" s="43">
        <v>10</v>
      </c>
      <c r="G127" s="45">
        <v>18</v>
      </c>
      <c r="H127" s="43">
        <f t="shared" si="59"/>
        <v>8</v>
      </c>
      <c r="I127" s="43">
        <f>F127*5</f>
        <v>50</v>
      </c>
      <c r="J127" s="51"/>
      <c r="K127" s="51">
        <v>2</v>
      </c>
      <c r="L127" s="43"/>
      <c r="M127" s="43">
        <f t="shared" si="60"/>
        <v>-2</v>
      </c>
      <c r="N127" s="43">
        <f t="shared" si="105"/>
        <v>0</v>
      </c>
      <c r="O127" s="51">
        <v>13</v>
      </c>
      <c r="P127" s="45">
        <v>11</v>
      </c>
      <c r="Q127" s="45">
        <v>1</v>
      </c>
      <c r="R127" s="43">
        <f t="shared" si="61"/>
        <v>-1.5</v>
      </c>
      <c r="S127" s="43">
        <f t="shared" si="106"/>
        <v>11.5</v>
      </c>
      <c r="T127" s="43">
        <f t="shared" si="108"/>
        <v>-0.75</v>
      </c>
      <c r="U127" s="51">
        <v>6</v>
      </c>
      <c r="V127" s="43"/>
      <c r="W127" s="43">
        <f t="shared" si="63"/>
        <v>-6</v>
      </c>
      <c r="X127" s="43">
        <f t="shared" si="107"/>
        <v>0</v>
      </c>
      <c r="Y127" s="43">
        <f>W127*0.5</f>
        <v>-3</v>
      </c>
      <c r="Z127" s="43">
        <v>7</v>
      </c>
      <c r="AA127" s="43">
        <v>1</v>
      </c>
      <c r="AB127" s="43">
        <v>69</v>
      </c>
      <c r="AC127" s="43">
        <f t="shared" si="65"/>
        <v>-6</v>
      </c>
      <c r="AD127" s="43">
        <f>AB127*0.06</f>
        <v>4.14</v>
      </c>
      <c r="AE127" s="43">
        <f>AC127*0.5</f>
        <v>-3</v>
      </c>
      <c r="AF127" s="51">
        <v>2</v>
      </c>
      <c r="AG127" s="45"/>
      <c r="AH127" s="45"/>
      <c r="AI127" s="45">
        <f t="shared" si="66"/>
        <v>-2</v>
      </c>
      <c r="AJ127" s="43"/>
      <c r="AK127" s="43">
        <f t="shared" si="109"/>
        <v>0</v>
      </c>
      <c r="AL127" s="51">
        <v>2</v>
      </c>
      <c r="AM127" s="43"/>
      <c r="AN127" s="43">
        <f t="shared" si="67"/>
        <v>-2</v>
      </c>
      <c r="AO127" s="51">
        <v>6</v>
      </c>
      <c r="AP127" s="45">
        <v>1</v>
      </c>
      <c r="AQ127" s="43">
        <v>182.4</v>
      </c>
      <c r="AR127" s="43">
        <f t="shared" si="68"/>
        <v>-5</v>
      </c>
      <c r="AS127" s="43">
        <f t="shared" si="69"/>
        <v>9.12</v>
      </c>
      <c r="AT127" s="51">
        <v>5</v>
      </c>
      <c r="AU127" s="51">
        <v>2</v>
      </c>
      <c r="AV127" s="51">
        <v>96</v>
      </c>
      <c r="AW127" s="51">
        <f t="shared" si="70"/>
        <v>-3</v>
      </c>
      <c r="AX127" s="51">
        <f t="shared" si="71"/>
        <v>4.8</v>
      </c>
      <c r="AY127" s="43">
        <f t="shared" si="72"/>
        <v>79.6</v>
      </c>
      <c r="AZ127" s="43">
        <f t="shared" si="73"/>
        <v>-6.8</v>
      </c>
    </row>
    <row r="128" s="41" customFormat="1" customHeight="1" spans="1:52">
      <c r="A128" s="43">
        <v>15331</v>
      </c>
      <c r="B128" s="43" t="s">
        <v>313</v>
      </c>
      <c r="C128" s="43" t="s">
        <v>312</v>
      </c>
      <c r="D128" s="43">
        <v>106568</v>
      </c>
      <c r="E128" s="43" t="s">
        <v>125</v>
      </c>
      <c r="F128" s="43">
        <v>10</v>
      </c>
      <c r="G128" s="45">
        <v>0</v>
      </c>
      <c r="H128" s="43">
        <f t="shared" si="59"/>
        <v>-10</v>
      </c>
      <c r="I128" s="43">
        <f>G128*3</f>
        <v>0</v>
      </c>
      <c r="J128" s="43">
        <f>H128*1</f>
        <v>-10</v>
      </c>
      <c r="K128" s="51">
        <v>3</v>
      </c>
      <c r="L128" s="43"/>
      <c r="M128" s="43">
        <f t="shared" si="60"/>
        <v>-3</v>
      </c>
      <c r="N128" s="43">
        <f t="shared" si="105"/>
        <v>0</v>
      </c>
      <c r="O128" s="51">
        <v>12</v>
      </c>
      <c r="P128" s="45"/>
      <c r="Q128" s="45"/>
      <c r="R128" s="43">
        <f t="shared" si="61"/>
        <v>-12</v>
      </c>
      <c r="S128" s="43">
        <f t="shared" si="106"/>
        <v>0</v>
      </c>
      <c r="T128" s="43">
        <f t="shared" si="108"/>
        <v>-6</v>
      </c>
      <c r="U128" s="51">
        <v>6</v>
      </c>
      <c r="V128" s="43"/>
      <c r="W128" s="43">
        <f t="shared" si="63"/>
        <v>-6</v>
      </c>
      <c r="X128" s="43">
        <f t="shared" si="107"/>
        <v>0</v>
      </c>
      <c r="Y128" s="43">
        <f>W128*0.5</f>
        <v>-3</v>
      </c>
      <c r="Z128" s="43">
        <v>7</v>
      </c>
      <c r="AA128" s="43">
        <v>7</v>
      </c>
      <c r="AB128" s="43">
        <v>379.5</v>
      </c>
      <c r="AC128" s="43">
        <f t="shared" si="65"/>
        <v>0</v>
      </c>
      <c r="AD128" s="43">
        <f t="shared" ref="AD128:AD133" si="110">AB128*0.07</f>
        <v>26.565</v>
      </c>
      <c r="AE128" s="43"/>
      <c r="AF128" s="51">
        <v>3</v>
      </c>
      <c r="AG128" s="45"/>
      <c r="AH128" s="45"/>
      <c r="AI128" s="45">
        <f t="shared" si="66"/>
        <v>-3</v>
      </c>
      <c r="AJ128" s="43"/>
      <c r="AK128" s="43">
        <f t="shared" si="109"/>
        <v>0</v>
      </c>
      <c r="AL128" s="51">
        <v>1</v>
      </c>
      <c r="AM128" s="43"/>
      <c r="AN128" s="43">
        <f t="shared" si="67"/>
        <v>-1</v>
      </c>
      <c r="AO128" s="51">
        <v>6</v>
      </c>
      <c r="AP128" s="45">
        <v>4</v>
      </c>
      <c r="AQ128" s="43">
        <v>820.2</v>
      </c>
      <c r="AR128" s="43">
        <f t="shared" si="68"/>
        <v>-2</v>
      </c>
      <c r="AS128" s="43">
        <f t="shared" si="69"/>
        <v>41.01</v>
      </c>
      <c r="AT128" s="51">
        <v>5</v>
      </c>
      <c r="AU128" s="51">
        <v>2</v>
      </c>
      <c r="AV128" s="51">
        <v>91.2</v>
      </c>
      <c r="AW128" s="51">
        <f t="shared" si="70"/>
        <v>-3</v>
      </c>
      <c r="AX128" s="51">
        <f t="shared" si="71"/>
        <v>4.56</v>
      </c>
      <c r="AY128" s="43">
        <f t="shared" si="72"/>
        <v>72.1</v>
      </c>
      <c r="AZ128" s="43">
        <f t="shared" si="73"/>
        <v>-19</v>
      </c>
    </row>
    <row r="129" s="41" customFormat="1" customHeight="1" spans="1:52">
      <c r="A129" s="43">
        <v>13199</v>
      </c>
      <c r="B129" s="43" t="s">
        <v>314</v>
      </c>
      <c r="C129" s="43" t="s">
        <v>315</v>
      </c>
      <c r="D129" s="43">
        <v>105910</v>
      </c>
      <c r="E129" s="43" t="s">
        <v>125</v>
      </c>
      <c r="F129" s="43">
        <v>25</v>
      </c>
      <c r="G129" s="45">
        <v>5</v>
      </c>
      <c r="H129" s="43">
        <f t="shared" si="59"/>
        <v>-20</v>
      </c>
      <c r="I129" s="43">
        <f>G129*3</f>
        <v>15</v>
      </c>
      <c r="J129" s="43">
        <f>H129*1</f>
        <v>-20</v>
      </c>
      <c r="K129" s="51">
        <v>5</v>
      </c>
      <c r="L129" s="43">
        <v>2</v>
      </c>
      <c r="M129" s="43">
        <f t="shared" si="60"/>
        <v>-3</v>
      </c>
      <c r="N129" s="43">
        <f t="shared" si="105"/>
        <v>4</v>
      </c>
      <c r="O129" s="51">
        <v>19</v>
      </c>
      <c r="P129" s="45">
        <v>0</v>
      </c>
      <c r="Q129" s="45">
        <v>5</v>
      </c>
      <c r="R129" s="43">
        <f t="shared" si="61"/>
        <v>-16.5</v>
      </c>
      <c r="S129" s="43">
        <f t="shared" si="106"/>
        <v>2.5</v>
      </c>
      <c r="T129" s="43">
        <f t="shared" si="108"/>
        <v>-8.25</v>
      </c>
      <c r="U129" s="51">
        <v>6</v>
      </c>
      <c r="V129" s="43">
        <v>11</v>
      </c>
      <c r="W129" s="43">
        <f t="shared" si="63"/>
        <v>5</v>
      </c>
      <c r="X129" s="43">
        <f>V129*4</f>
        <v>44</v>
      </c>
      <c r="Y129" s="51"/>
      <c r="Z129" s="43">
        <v>7</v>
      </c>
      <c r="AA129" s="43">
        <v>40</v>
      </c>
      <c r="AB129" s="43">
        <v>2389.95</v>
      </c>
      <c r="AC129" s="43">
        <f t="shared" si="65"/>
        <v>33</v>
      </c>
      <c r="AD129" s="43">
        <f t="shared" si="110"/>
        <v>167.2965</v>
      </c>
      <c r="AE129" s="43"/>
      <c r="AF129" s="51">
        <v>3</v>
      </c>
      <c r="AG129" s="45">
        <v>0</v>
      </c>
      <c r="AH129" s="45">
        <v>0</v>
      </c>
      <c r="AI129" s="45">
        <f t="shared" si="66"/>
        <v>-3</v>
      </c>
      <c r="AJ129" s="43">
        <v>0</v>
      </c>
      <c r="AK129" s="43">
        <f t="shared" si="109"/>
        <v>0</v>
      </c>
      <c r="AL129" s="51">
        <v>2</v>
      </c>
      <c r="AM129" s="43"/>
      <c r="AN129" s="43">
        <f t="shared" si="67"/>
        <v>-2</v>
      </c>
      <c r="AO129" s="51">
        <v>10</v>
      </c>
      <c r="AP129" s="45">
        <v>5</v>
      </c>
      <c r="AQ129" s="43">
        <v>1010</v>
      </c>
      <c r="AR129" s="43">
        <f t="shared" si="68"/>
        <v>-5</v>
      </c>
      <c r="AS129" s="43">
        <f t="shared" si="69"/>
        <v>50.5</v>
      </c>
      <c r="AT129" s="51">
        <v>9</v>
      </c>
      <c r="AU129" s="51">
        <v>10</v>
      </c>
      <c r="AV129" s="51">
        <v>619.82</v>
      </c>
      <c r="AW129" s="51">
        <f t="shared" si="70"/>
        <v>1</v>
      </c>
      <c r="AX129" s="51">
        <f t="shared" si="71"/>
        <v>30.991</v>
      </c>
      <c r="AY129" s="43">
        <f t="shared" si="72"/>
        <v>314.3</v>
      </c>
      <c r="AZ129" s="43">
        <f t="shared" si="73"/>
        <v>-28.3</v>
      </c>
    </row>
    <row r="130" s="41" customFormat="1" customHeight="1" spans="1:52">
      <c r="A130" s="43">
        <v>14407</v>
      </c>
      <c r="B130" s="43" t="s">
        <v>316</v>
      </c>
      <c r="C130" s="43" t="s">
        <v>315</v>
      </c>
      <c r="D130" s="43">
        <v>105910</v>
      </c>
      <c r="E130" s="43" t="s">
        <v>140</v>
      </c>
      <c r="F130" s="43">
        <v>25</v>
      </c>
      <c r="G130" s="45">
        <v>1</v>
      </c>
      <c r="H130" s="43">
        <f t="shared" si="59"/>
        <v>-24</v>
      </c>
      <c r="I130" s="43">
        <f>G130*3</f>
        <v>3</v>
      </c>
      <c r="J130" s="43">
        <f>H130*1</f>
        <v>-24</v>
      </c>
      <c r="K130" s="51">
        <v>5</v>
      </c>
      <c r="L130" s="43">
        <v>10</v>
      </c>
      <c r="M130" s="43">
        <f t="shared" si="60"/>
        <v>5</v>
      </c>
      <c r="N130" s="43">
        <f>L130*3</f>
        <v>30</v>
      </c>
      <c r="O130" s="51">
        <v>18</v>
      </c>
      <c r="P130" s="45">
        <v>2</v>
      </c>
      <c r="Q130" s="45">
        <v>3</v>
      </c>
      <c r="R130" s="43">
        <f t="shared" si="61"/>
        <v>-14.5</v>
      </c>
      <c r="S130" s="43">
        <f t="shared" si="106"/>
        <v>3.5</v>
      </c>
      <c r="T130" s="43">
        <f t="shared" si="108"/>
        <v>-7.25</v>
      </c>
      <c r="U130" s="51">
        <v>6</v>
      </c>
      <c r="V130" s="43">
        <v>7</v>
      </c>
      <c r="W130" s="43">
        <f t="shared" si="63"/>
        <v>1</v>
      </c>
      <c r="X130" s="43">
        <f>V130*4</f>
        <v>28</v>
      </c>
      <c r="Y130" s="51"/>
      <c r="Z130" s="43">
        <v>7</v>
      </c>
      <c r="AA130" s="43">
        <v>8</v>
      </c>
      <c r="AB130" s="43">
        <v>462</v>
      </c>
      <c r="AC130" s="43">
        <f t="shared" si="65"/>
        <v>1</v>
      </c>
      <c r="AD130" s="43">
        <f t="shared" si="110"/>
        <v>32.34</v>
      </c>
      <c r="AE130" s="43"/>
      <c r="AF130" s="51">
        <v>2</v>
      </c>
      <c r="AG130" s="45"/>
      <c r="AH130" s="45"/>
      <c r="AI130" s="45">
        <f t="shared" si="66"/>
        <v>-2</v>
      </c>
      <c r="AJ130" s="43"/>
      <c r="AK130" s="43">
        <f t="shared" si="109"/>
        <v>0</v>
      </c>
      <c r="AL130" s="51">
        <v>10</v>
      </c>
      <c r="AM130" s="43"/>
      <c r="AN130" s="43">
        <f t="shared" si="67"/>
        <v>-10</v>
      </c>
      <c r="AO130" s="51">
        <v>9</v>
      </c>
      <c r="AP130" s="45">
        <v>6</v>
      </c>
      <c r="AQ130" s="43">
        <v>1012.8</v>
      </c>
      <c r="AR130" s="43">
        <f t="shared" si="68"/>
        <v>-3</v>
      </c>
      <c r="AS130" s="43">
        <f t="shared" si="69"/>
        <v>50.64</v>
      </c>
      <c r="AT130" s="51">
        <v>2</v>
      </c>
      <c r="AU130" s="51">
        <v>5</v>
      </c>
      <c r="AV130" s="51">
        <v>232.8</v>
      </c>
      <c r="AW130" s="51">
        <f t="shared" si="70"/>
        <v>3</v>
      </c>
      <c r="AX130" s="51">
        <f t="shared" si="71"/>
        <v>11.64</v>
      </c>
      <c r="AY130" s="43">
        <f t="shared" si="72"/>
        <v>159.1</v>
      </c>
      <c r="AZ130" s="43">
        <f t="shared" si="73"/>
        <v>-31.3</v>
      </c>
    </row>
    <row r="131" s="41" customFormat="1" customHeight="1" spans="1:52">
      <c r="A131" s="43">
        <v>12937</v>
      </c>
      <c r="B131" s="43" t="s">
        <v>317</v>
      </c>
      <c r="C131" s="43" t="s">
        <v>318</v>
      </c>
      <c r="D131" s="43">
        <v>308</v>
      </c>
      <c r="E131" s="43" t="s">
        <v>127</v>
      </c>
      <c r="F131" s="43">
        <v>10</v>
      </c>
      <c r="G131" s="45">
        <v>0</v>
      </c>
      <c r="H131" s="43">
        <f>G131-F131</f>
        <v>-10</v>
      </c>
      <c r="I131" s="43">
        <f t="shared" ref="I131:I137" si="111">G131*3</f>
        <v>0</v>
      </c>
      <c r="J131" s="43">
        <f>H131*1</f>
        <v>-10</v>
      </c>
      <c r="K131" s="51">
        <v>4</v>
      </c>
      <c r="L131" s="43">
        <v>2</v>
      </c>
      <c r="M131" s="43">
        <f>L131-K131</f>
        <v>-2</v>
      </c>
      <c r="N131" s="43">
        <f t="shared" ref="N131:N134" si="112">L131*2</f>
        <v>4</v>
      </c>
      <c r="O131" s="51">
        <v>11</v>
      </c>
      <c r="P131" s="45">
        <v>0</v>
      </c>
      <c r="Q131" s="45">
        <v>8</v>
      </c>
      <c r="R131" s="43">
        <f>(P131+Q131/2)-O131</f>
        <v>-7</v>
      </c>
      <c r="S131" s="43">
        <f t="shared" si="106"/>
        <v>4</v>
      </c>
      <c r="T131" s="43">
        <f t="shared" si="108"/>
        <v>-3.5</v>
      </c>
      <c r="U131" s="51">
        <v>3</v>
      </c>
      <c r="V131" s="43">
        <v>1</v>
      </c>
      <c r="W131" s="43">
        <f>V131-U131</f>
        <v>-2</v>
      </c>
      <c r="X131" s="43">
        <f t="shared" ref="X131:X134" si="113">V131*3.5</f>
        <v>3.5</v>
      </c>
      <c r="Y131" s="43">
        <f>W131*0.5</f>
        <v>-1</v>
      </c>
      <c r="Z131" s="43">
        <v>5</v>
      </c>
      <c r="AA131" s="43">
        <v>12</v>
      </c>
      <c r="AB131" s="43">
        <v>715.5</v>
      </c>
      <c r="AC131" s="43">
        <f>AA131-Z131</f>
        <v>7</v>
      </c>
      <c r="AD131" s="43">
        <f t="shared" si="110"/>
        <v>50.085</v>
      </c>
      <c r="AE131" s="43"/>
      <c r="AF131" s="51">
        <v>2</v>
      </c>
      <c r="AG131" s="45"/>
      <c r="AH131" s="45"/>
      <c r="AI131" s="45">
        <f>(AH131+AG131/3)-AF131</f>
        <v>-2</v>
      </c>
      <c r="AJ131" s="43"/>
      <c r="AK131" s="43">
        <f t="shared" si="109"/>
        <v>0</v>
      </c>
      <c r="AL131" s="51">
        <v>2</v>
      </c>
      <c r="AM131" s="43"/>
      <c r="AN131" s="43">
        <f>AM131-AL131</f>
        <v>-2</v>
      </c>
      <c r="AO131" s="51">
        <v>4</v>
      </c>
      <c r="AP131" s="45">
        <v>2</v>
      </c>
      <c r="AQ131" s="43">
        <v>455.4</v>
      </c>
      <c r="AR131" s="43">
        <f>AP131-AO131</f>
        <v>-2</v>
      </c>
      <c r="AS131" s="43">
        <f>AQ131*0.05</f>
        <v>22.77</v>
      </c>
      <c r="AT131" s="51">
        <v>4</v>
      </c>
      <c r="AU131" s="51">
        <v>4</v>
      </c>
      <c r="AV131" s="51">
        <v>372</v>
      </c>
      <c r="AW131" s="51">
        <f>AU131-AT131</f>
        <v>0</v>
      </c>
      <c r="AX131" s="51">
        <f>AV131*0.05</f>
        <v>18.6</v>
      </c>
      <c r="AY131" s="43">
        <f>ROUND(I131+N131+S131+X131+AD131+AK131+AS131+AX131,1)</f>
        <v>103</v>
      </c>
      <c r="AZ131" s="43">
        <f>ROUND(J131+T131+Y131+AE131,1)</f>
        <v>-14.5</v>
      </c>
    </row>
    <row r="132" s="41" customFormat="1" customHeight="1" spans="1:52">
      <c r="A132" s="43">
        <v>14380</v>
      </c>
      <c r="B132" s="43" t="s">
        <v>319</v>
      </c>
      <c r="C132" s="43" t="s">
        <v>318</v>
      </c>
      <c r="D132" s="43">
        <v>308</v>
      </c>
      <c r="E132" s="43" t="s">
        <v>125</v>
      </c>
      <c r="F132" s="43">
        <v>10</v>
      </c>
      <c r="G132" s="45">
        <v>4</v>
      </c>
      <c r="H132" s="43">
        <f>G132-F132</f>
        <v>-6</v>
      </c>
      <c r="I132" s="43">
        <f t="shared" si="111"/>
        <v>12</v>
      </c>
      <c r="J132" s="43">
        <f>H132*1</f>
        <v>-6</v>
      </c>
      <c r="K132" s="51">
        <v>3</v>
      </c>
      <c r="L132" s="43">
        <v>4</v>
      </c>
      <c r="M132" s="43">
        <f>L132-K132</f>
        <v>1</v>
      </c>
      <c r="N132" s="43">
        <f>L132*3</f>
        <v>12</v>
      </c>
      <c r="O132" s="51">
        <v>10</v>
      </c>
      <c r="P132" s="45">
        <v>0</v>
      </c>
      <c r="Q132" s="45">
        <v>11</v>
      </c>
      <c r="R132" s="43">
        <f>(P132+Q132/2)-O132</f>
        <v>-4.5</v>
      </c>
      <c r="S132" s="43">
        <f t="shared" si="106"/>
        <v>5.5</v>
      </c>
      <c r="T132" s="43">
        <f t="shared" si="108"/>
        <v>-2.25</v>
      </c>
      <c r="U132" s="51">
        <v>3</v>
      </c>
      <c r="V132" s="43"/>
      <c r="W132" s="43">
        <f>V132-U132</f>
        <v>-3</v>
      </c>
      <c r="X132" s="43">
        <f t="shared" si="113"/>
        <v>0</v>
      </c>
      <c r="Y132" s="43">
        <f>W132*0.5</f>
        <v>-1.5</v>
      </c>
      <c r="Z132" s="43">
        <v>4</v>
      </c>
      <c r="AA132" s="43">
        <v>13</v>
      </c>
      <c r="AB132" s="43">
        <v>716.77</v>
      </c>
      <c r="AC132" s="43">
        <f>AA132-Z132</f>
        <v>9</v>
      </c>
      <c r="AD132" s="43">
        <f t="shared" si="110"/>
        <v>50.1739</v>
      </c>
      <c r="AE132" s="43"/>
      <c r="AF132" s="51">
        <v>1</v>
      </c>
      <c r="AG132" s="45"/>
      <c r="AH132" s="45"/>
      <c r="AI132" s="45">
        <f>(AH132+AG132/3)-AF132</f>
        <v>-1</v>
      </c>
      <c r="AJ132" s="43"/>
      <c r="AK132" s="43">
        <f t="shared" si="109"/>
        <v>0</v>
      </c>
      <c r="AL132" s="51">
        <v>1</v>
      </c>
      <c r="AM132" s="43"/>
      <c r="AN132" s="43">
        <f>AM132-AL132</f>
        <v>-1</v>
      </c>
      <c r="AO132" s="51">
        <v>3</v>
      </c>
      <c r="AP132" s="45">
        <v>4</v>
      </c>
      <c r="AQ132" s="43">
        <v>545.4</v>
      </c>
      <c r="AR132" s="43">
        <f>AP132-AO132</f>
        <v>1</v>
      </c>
      <c r="AS132" s="43">
        <f>AQ132*0.05</f>
        <v>27.27</v>
      </c>
      <c r="AT132" s="51">
        <v>3</v>
      </c>
      <c r="AU132" s="51">
        <v>6</v>
      </c>
      <c r="AV132" s="51">
        <v>255.7</v>
      </c>
      <c r="AW132" s="51">
        <f>AU132-AT132</f>
        <v>3</v>
      </c>
      <c r="AX132" s="51">
        <f>AV132*0.05</f>
        <v>12.785</v>
      </c>
      <c r="AY132" s="43">
        <f>ROUND(I132+N132+S132+X132+AD132+AK132+AS132+AX132,1)</f>
        <v>119.7</v>
      </c>
      <c r="AZ132" s="43">
        <f>ROUND(J132+T132+Y132+AE132,1)</f>
        <v>-9.8</v>
      </c>
    </row>
    <row r="133" s="41" customFormat="1" customHeight="1" spans="1:52">
      <c r="A133" s="43">
        <v>14453</v>
      </c>
      <c r="B133" s="43" t="s">
        <v>320</v>
      </c>
      <c r="C133" s="43" t="s">
        <v>318</v>
      </c>
      <c r="D133" s="43">
        <v>308</v>
      </c>
      <c r="E133" s="43" t="s">
        <v>127</v>
      </c>
      <c r="F133" s="43">
        <v>10</v>
      </c>
      <c r="G133" s="45">
        <v>1</v>
      </c>
      <c r="H133" s="43">
        <f>G133-F133</f>
        <v>-9</v>
      </c>
      <c r="I133" s="43">
        <f t="shared" si="111"/>
        <v>3</v>
      </c>
      <c r="J133" s="43">
        <f>H133*1</f>
        <v>-9</v>
      </c>
      <c r="K133" s="51">
        <v>3</v>
      </c>
      <c r="L133" s="43"/>
      <c r="M133" s="43">
        <f>L133-K133</f>
        <v>-3</v>
      </c>
      <c r="N133" s="43">
        <f t="shared" si="112"/>
        <v>0</v>
      </c>
      <c r="O133" s="51">
        <v>10</v>
      </c>
      <c r="P133" s="45">
        <v>0</v>
      </c>
      <c r="Q133" s="45">
        <v>2</v>
      </c>
      <c r="R133" s="43">
        <f>(P133+Q133/2)-O133</f>
        <v>-9</v>
      </c>
      <c r="S133" s="43">
        <f t="shared" si="106"/>
        <v>1</v>
      </c>
      <c r="T133" s="43">
        <f t="shared" si="108"/>
        <v>-4.5</v>
      </c>
      <c r="U133" s="51">
        <v>3</v>
      </c>
      <c r="V133" s="43"/>
      <c r="W133" s="43">
        <f>V133-U133</f>
        <v>-3</v>
      </c>
      <c r="X133" s="43">
        <f t="shared" si="113"/>
        <v>0</v>
      </c>
      <c r="Y133" s="43">
        <f>W133*0.5</f>
        <v>-1.5</v>
      </c>
      <c r="Z133" s="43">
        <v>5</v>
      </c>
      <c r="AA133" s="43">
        <v>5</v>
      </c>
      <c r="AB133" s="43">
        <v>304.5</v>
      </c>
      <c r="AC133" s="43">
        <f>AA133-Z133</f>
        <v>0</v>
      </c>
      <c r="AD133" s="43">
        <f t="shared" si="110"/>
        <v>21.315</v>
      </c>
      <c r="AE133" s="43"/>
      <c r="AF133" s="51">
        <v>2</v>
      </c>
      <c r="AG133" s="45"/>
      <c r="AH133" s="45"/>
      <c r="AI133" s="45">
        <f>(AH133+AG133/3)-AF133</f>
        <v>-2</v>
      </c>
      <c r="AJ133" s="43"/>
      <c r="AK133" s="43">
        <f t="shared" si="109"/>
        <v>0</v>
      </c>
      <c r="AL133" s="51">
        <v>1</v>
      </c>
      <c r="AM133" s="43"/>
      <c r="AN133" s="43">
        <f>AM133-AL133</f>
        <v>-1</v>
      </c>
      <c r="AO133" s="51">
        <v>3</v>
      </c>
      <c r="AP133" s="45">
        <v>2</v>
      </c>
      <c r="AQ133" s="43">
        <v>305.32</v>
      </c>
      <c r="AR133" s="43">
        <f>AP133-AO133</f>
        <v>-1</v>
      </c>
      <c r="AS133" s="43">
        <f>AQ133*0.05</f>
        <v>15.266</v>
      </c>
      <c r="AT133" s="51">
        <v>3</v>
      </c>
      <c r="AU133" s="51">
        <v>1</v>
      </c>
      <c r="AV133" s="51">
        <v>48</v>
      </c>
      <c r="AW133" s="51">
        <f>AU133-AT133</f>
        <v>-2</v>
      </c>
      <c r="AX133" s="51">
        <f>AV133*0.05</f>
        <v>2.4</v>
      </c>
      <c r="AY133" s="43">
        <f>ROUND(I133+N133+S133+X133+AD133+AK133+AS133+AX133,1)</f>
        <v>43</v>
      </c>
      <c r="AZ133" s="43">
        <f>ROUND(J133+T133+Y133+AE133,1)</f>
        <v>-15</v>
      </c>
    </row>
    <row r="134" s="41" customFormat="1" customHeight="1" spans="1:52">
      <c r="A134" s="43">
        <v>6301</v>
      </c>
      <c r="B134" s="43" t="s">
        <v>321</v>
      </c>
      <c r="C134" s="43" t="s">
        <v>322</v>
      </c>
      <c r="D134" s="43">
        <v>54</v>
      </c>
      <c r="E134" s="43" t="s">
        <v>127</v>
      </c>
      <c r="F134" s="43">
        <v>20</v>
      </c>
      <c r="G134" s="45">
        <v>0</v>
      </c>
      <c r="H134" s="43">
        <f>G134-F134</f>
        <v>-20</v>
      </c>
      <c r="I134" s="43">
        <f t="shared" si="111"/>
        <v>0</v>
      </c>
      <c r="J134" s="43">
        <f>H134*1</f>
        <v>-20</v>
      </c>
      <c r="K134" s="51">
        <v>5</v>
      </c>
      <c r="L134" s="43"/>
      <c r="M134" s="43">
        <f>L134-K134</f>
        <v>-5</v>
      </c>
      <c r="N134" s="43">
        <f t="shared" si="112"/>
        <v>0</v>
      </c>
      <c r="O134" s="51">
        <v>24</v>
      </c>
      <c r="P134" s="45">
        <v>0</v>
      </c>
      <c r="Q134" s="45">
        <v>31</v>
      </c>
      <c r="R134" s="43">
        <f>(P134+Q134/2)-O134</f>
        <v>-8.5</v>
      </c>
      <c r="S134" s="43">
        <f t="shared" si="106"/>
        <v>15.5</v>
      </c>
      <c r="T134" s="43">
        <f t="shared" si="108"/>
        <v>-4.25</v>
      </c>
      <c r="U134" s="51">
        <v>8</v>
      </c>
      <c r="V134" s="43"/>
      <c r="W134" s="43">
        <f>V134-U134</f>
        <v>-8</v>
      </c>
      <c r="X134" s="43">
        <f t="shared" si="113"/>
        <v>0</v>
      </c>
      <c r="Y134" s="43">
        <f>W134*0.5</f>
        <v>-4</v>
      </c>
      <c r="Z134" s="43">
        <v>8</v>
      </c>
      <c r="AA134" s="43">
        <v>4</v>
      </c>
      <c r="AB134" s="43">
        <v>235.5</v>
      </c>
      <c r="AC134" s="43">
        <f>AA134-Z134</f>
        <v>-4</v>
      </c>
      <c r="AD134" s="43">
        <f>AB134*0.06</f>
        <v>14.13</v>
      </c>
      <c r="AE134" s="43">
        <f>AC134*0.5</f>
        <v>-2</v>
      </c>
      <c r="AF134" s="51">
        <v>4</v>
      </c>
      <c r="AG134" s="45"/>
      <c r="AH134" s="45"/>
      <c r="AI134" s="45">
        <f>(AH134+AG134/3)-AF134</f>
        <v>-4</v>
      </c>
      <c r="AJ134" s="43"/>
      <c r="AK134" s="43">
        <f t="shared" si="109"/>
        <v>0</v>
      </c>
      <c r="AL134" s="51">
        <v>2</v>
      </c>
      <c r="AM134" s="43"/>
      <c r="AN134" s="43">
        <f>AM134-AL134</f>
        <v>-2</v>
      </c>
      <c r="AO134" s="51">
        <v>16</v>
      </c>
      <c r="AP134" s="45">
        <v>3</v>
      </c>
      <c r="AQ134" s="43">
        <v>410.55</v>
      </c>
      <c r="AR134" s="43">
        <f>AP134-AO134</f>
        <v>-13</v>
      </c>
      <c r="AS134" s="43">
        <f>AQ134*0.05</f>
        <v>20.5275</v>
      </c>
      <c r="AT134" s="51">
        <v>6</v>
      </c>
      <c r="AU134" s="51">
        <v>3</v>
      </c>
      <c r="AV134" s="51">
        <v>105</v>
      </c>
      <c r="AW134" s="51">
        <f>AU134-AT134</f>
        <v>-3</v>
      </c>
      <c r="AX134" s="51">
        <f>AV134*0.05</f>
        <v>5.25</v>
      </c>
      <c r="AY134" s="43">
        <f>ROUND(I134+N134+S134+X134+AD134+AK134+AS134+AX134,1)</f>
        <v>55.4</v>
      </c>
      <c r="AZ134" s="43">
        <f>ROUND(J134+T134+Y134+AE134,1)</f>
        <v>-30.3</v>
      </c>
    </row>
    <row r="135" s="41" customFormat="1" customHeight="1" spans="1:52">
      <c r="A135" s="43">
        <v>7379</v>
      </c>
      <c r="B135" s="43" t="s">
        <v>323</v>
      </c>
      <c r="C135" s="43" t="s">
        <v>322</v>
      </c>
      <c r="D135" s="43">
        <v>54</v>
      </c>
      <c r="E135" s="43" t="s">
        <v>127</v>
      </c>
      <c r="F135" s="43">
        <v>20</v>
      </c>
      <c r="G135" s="45">
        <v>11</v>
      </c>
      <c r="H135" s="43">
        <f>G135-F135</f>
        <v>-9</v>
      </c>
      <c r="I135" s="43">
        <f t="shared" si="111"/>
        <v>33</v>
      </c>
      <c r="J135" s="43">
        <f>H135*1</f>
        <v>-9</v>
      </c>
      <c r="K135" s="51">
        <v>5</v>
      </c>
      <c r="L135" s="43">
        <v>5</v>
      </c>
      <c r="M135" s="43">
        <f>L135-K135</f>
        <v>0</v>
      </c>
      <c r="N135" s="43">
        <f>L135*3</f>
        <v>15</v>
      </c>
      <c r="O135" s="51">
        <v>25</v>
      </c>
      <c r="P135" s="45">
        <v>0</v>
      </c>
      <c r="Q135" s="45">
        <v>341</v>
      </c>
      <c r="R135" s="43">
        <f>(P135+Q135/2)-O135</f>
        <v>145.5</v>
      </c>
      <c r="S135" s="43">
        <f>P135*1.5+Q135*0.75</f>
        <v>255.75</v>
      </c>
      <c r="T135" s="43"/>
      <c r="U135" s="51">
        <v>9</v>
      </c>
      <c r="V135" s="43">
        <v>10</v>
      </c>
      <c r="W135" s="43">
        <f>V135-U135</f>
        <v>1</v>
      </c>
      <c r="X135" s="43">
        <f>V135*4</f>
        <v>40</v>
      </c>
      <c r="Y135" s="43"/>
      <c r="Z135" s="43">
        <v>8</v>
      </c>
      <c r="AA135" s="43">
        <v>42</v>
      </c>
      <c r="AB135" s="43">
        <v>2545.54</v>
      </c>
      <c r="AC135" s="43">
        <f>AA135-Z135</f>
        <v>34</v>
      </c>
      <c r="AD135" s="43">
        <f>AB135*0.07</f>
        <v>178.1878</v>
      </c>
      <c r="AE135" s="43"/>
      <c r="AF135" s="51">
        <v>4</v>
      </c>
      <c r="AG135" s="45">
        <v>0</v>
      </c>
      <c r="AH135" s="45">
        <v>3</v>
      </c>
      <c r="AI135" s="45">
        <f>(AH135+AG135/3)-AF135</f>
        <v>-1</v>
      </c>
      <c r="AJ135" s="43">
        <v>862.53</v>
      </c>
      <c r="AK135" s="43">
        <f t="shared" si="109"/>
        <v>60.3771</v>
      </c>
      <c r="AL135" s="51">
        <v>2</v>
      </c>
      <c r="AM135" s="43">
        <v>8</v>
      </c>
      <c r="AN135" s="43">
        <f>AM135-AL135</f>
        <v>6</v>
      </c>
      <c r="AO135" s="51">
        <v>17</v>
      </c>
      <c r="AP135" s="45">
        <v>9</v>
      </c>
      <c r="AQ135" s="43">
        <v>1468.8</v>
      </c>
      <c r="AR135" s="43">
        <f>AP135-AO135</f>
        <v>-8</v>
      </c>
      <c r="AS135" s="43">
        <f>AQ135*0.05</f>
        <v>73.44</v>
      </c>
      <c r="AT135" s="51">
        <v>7</v>
      </c>
      <c r="AU135" s="51">
        <v>2</v>
      </c>
      <c r="AV135" s="51">
        <v>70</v>
      </c>
      <c r="AW135" s="51">
        <f>AU135-AT135</f>
        <v>-5</v>
      </c>
      <c r="AX135" s="51">
        <f>AV135*0.05</f>
        <v>3.5</v>
      </c>
      <c r="AY135" s="43">
        <f>ROUND(I135+N135+S135+X135+AD135+AK135+AS135+AX135,1)</f>
        <v>659.3</v>
      </c>
      <c r="AZ135" s="43">
        <f>ROUND(J135+T135+Y135+AE135,1)</f>
        <v>-9</v>
      </c>
    </row>
    <row r="136" s="41" customFormat="1" customHeight="1" spans="1:52">
      <c r="A136" s="43">
        <v>10043</v>
      </c>
      <c r="B136" s="43" t="s">
        <v>324</v>
      </c>
      <c r="C136" s="43" t="s">
        <v>325</v>
      </c>
      <c r="D136" s="43">
        <v>367</v>
      </c>
      <c r="E136" s="43" t="s">
        <v>326</v>
      </c>
      <c r="F136" s="43">
        <v>20</v>
      </c>
      <c r="G136" s="45">
        <v>6</v>
      </c>
      <c r="H136" s="43">
        <f>G136-F136</f>
        <v>-14</v>
      </c>
      <c r="I136" s="43">
        <f t="shared" si="111"/>
        <v>18</v>
      </c>
      <c r="J136" s="43">
        <f>H136*1</f>
        <v>-14</v>
      </c>
      <c r="K136" s="51">
        <v>3</v>
      </c>
      <c r="L136" s="43"/>
      <c r="M136" s="43">
        <f>L136-K136</f>
        <v>-3</v>
      </c>
      <c r="N136" s="43">
        <f>L136*2</f>
        <v>0</v>
      </c>
      <c r="O136" s="51">
        <v>16</v>
      </c>
      <c r="P136" s="45">
        <v>1</v>
      </c>
      <c r="Q136" s="45">
        <v>3</v>
      </c>
      <c r="R136" s="43">
        <f>(P136+Q136/2)-O136</f>
        <v>-13.5</v>
      </c>
      <c r="S136" s="43">
        <f t="shared" ref="S136:S139" si="114">P136*1+Q136*0.5</f>
        <v>2.5</v>
      </c>
      <c r="T136" s="43">
        <f>R136*0.5</f>
        <v>-6.75</v>
      </c>
      <c r="U136" s="51">
        <v>6</v>
      </c>
      <c r="V136" s="43">
        <v>3</v>
      </c>
      <c r="W136" s="43">
        <f>V136-U136</f>
        <v>-3</v>
      </c>
      <c r="X136" s="43">
        <f t="shared" ref="X136:X139" si="115">V136*3.5</f>
        <v>10.5</v>
      </c>
      <c r="Y136" s="43">
        <f>W136*0.5</f>
        <v>-1.5</v>
      </c>
      <c r="Z136" s="43">
        <v>7</v>
      </c>
      <c r="AA136" s="43">
        <v>20</v>
      </c>
      <c r="AB136" s="43">
        <v>1177.5</v>
      </c>
      <c r="AC136" s="43">
        <f>AA136-Z136</f>
        <v>13</v>
      </c>
      <c r="AD136" s="43">
        <f>AB136*0.07</f>
        <v>82.425</v>
      </c>
      <c r="AE136" s="43"/>
      <c r="AF136" s="51">
        <v>3</v>
      </c>
      <c r="AG136" s="45"/>
      <c r="AH136" s="45"/>
      <c r="AI136" s="45">
        <f>(AH136+AG136/3)-AF136</f>
        <v>-3</v>
      </c>
      <c r="AJ136" s="43"/>
      <c r="AK136" s="43">
        <f t="shared" si="109"/>
        <v>0</v>
      </c>
      <c r="AL136" s="51">
        <v>2</v>
      </c>
      <c r="AM136" s="43"/>
      <c r="AN136" s="43">
        <f>AM136-AL136</f>
        <v>-2</v>
      </c>
      <c r="AO136" s="51">
        <v>8</v>
      </c>
      <c r="AP136" s="45">
        <v>8</v>
      </c>
      <c r="AQ136" s="43">
        <v>1344</v>
      </c>
      <c r="AR136" s="43">
        <f>AP136-AO136</f>
        <v>0</v>
      </c>
      <c r="AS136" s="43">
        <f>AQ136*0.05</f>
        <v>67.2</v>
      </c>
      <c r="AT136" s="51">
        <v>5</v>
      </c>
      <c r="AU136" s="51">
        <v>2</v>
      </c>
      <c r="AV136" s="51">
        <v>67.8</v>
      </c>
      <c r="AW136" s="51">
        <f>AU136-AT136</f>
        <v>-3</v>
      </c>
      <c r="AX136" s="51">
        <f>AV136*0.05</f>
        <v>3.39</v>
      </c>
      <c r="AY136" s="43">
        <f>ROUND(I136+N136+S136+X136+AD136+AK136+AS136+AX136,1)</f>
        <v>184</v>
      </c>
      <c r="AZ136" s="43">
        <f>ROUND(J136+T136+Y136+AE136,1)</f>
        <v>-22.3</v>
      </c>
    </row>
    <row r="137" s="41" customFormat="1" customHeight="1" spans="1:52">
      <c r="A137" s="43">
        <v>11799</v>
      </c>
      <c r="B137" s="43" t="s">
        <v>327</v>
      </c>
      <c r="C137" s="43" t="s">
        <v>325</v>
      </c>
      <c r="D137" s="43">
        <v>367</v>
      </c>
      <c r="E137" s="43" t="s">
        <v>127</v>
      </c>
      <c r="F137" s="43">
        <v>10</v>
      </c>
      <c r="G137" s="45">
        <v>1</v>
      </c>
      <c r="H137" s="43">
        <f>G137-F137</f>
        <v>-9</v>
      </c>
      <c r="I137" s="43">
        <f t="shared" si="111"/>
        <v>3</v>
      </c>
      <c r="J137" s="43">
        <f>H137*1</f>
        <v>-9</v>
      </c>
      <c r="K137" s="51">
        <v>2</v>
      </c>
      <c r="L137" s="43">
        <v>4</v>
      </c>
      <c r="M137" s="43">
        <f>L137-K137</f>
        <v>2</v>
      </c>
      <c r="N137" s="43">
        <f>L137*3</f>
        <v>12</v>
      </c>
      <c r="O137" s="51">
        <v>15</v>
      </c>
      <c r="P137" s="45">
        <v>2</v>
      </c>
      <c r="Q137" s="45">
        <v>4</v>
      </c>
      <c r="R137" s="43">
        <f>(P137+Q137/2)-O137</f>
        <v>-11</v>
      </c>
      <c r="S137" s="43">
        <f t="shared" si="114"/>
        <v>4</v>
      </c>
      <c r="T137" s="43">
        <f>R137*0.5</f>
        <v>-5.5</v>
      </c>
      <c r="U137" s="51">
        <v>6</v>
      </c>
      <c r="V137" s="43"/>
      <c r="W137" s="43">
        <f>V137-U137</f>
        <v>-6</v>
      </c>
      <c r="X137" s="43">
        <f t="shared" si="115"/>
        <v>0</v>
      </c>
      <c r="Y137" s="43">
        <f>W137*0.5</f>
        <v>-3</v>
      </c>
      <c r="Z137" s="43">
        <v>7</v>
      </c>
      <c r="AA137" s="43">
        <v>8</v>
      </c>
      <c r="AB137" s="43">
        <v>414</v>
      </c>
      <c r="AC137" s="43">
        <f>AA137-Z137</f>
        <v>1</v>
      </c>
      <c r="AD137" s="43">
        <f>AB137*0.07</f>
        <v>28.98</v>
      </c>
      <c r="AE137" s="43"/>
      <c r="AF137" s="51">
        <v>2</v>
      </c>
      <c r="AG137" s="45">
        <v>0</v>
      </c>
      <c r="AH137" s="45">
        <v>1</v>
      </c>
      <c r="AI137" s="45">
        <f>(AH137+AG137/3)-AF137</f>
        <v>-1</v>
      </c>
      <c r="AJ137" s="43">
        <v>294</v>
      </c>
      <c r="AK137" s="43">
        <f t="shared" si="109"/>
        <v>20.58</v>
      </c>
      <c r="AL137" s="51">
        <v>2</v>
      </c>
      <c r="AM137" s="43"/>
      <c r="AN137" s="43">
        <f>AM137-AL137</f>
        <v>-2</v>
      </c>
      <c r="AO137" s="51">
        <v>8</v>
      </c>
      <c r="AP137" s="45">
        <v>4</v>
      </c>
      <c r="AQ137" s="43">
        <v>980.4</v>
      </c>
      <c r="AR137" s="43">
        <f>AP137-AO137</f>
        <v>-4</v>
      </c>
      <c r="AS137" s="43">
        <f>AQ137*0.05</f>
        <v>49.02</v>
      </c>
      <c r="AT137" s="51">
        <v>5</v>
      </c>
      <c r="AU137" s="51">
        <v>1</v>
      </c>
      <c r="AV137" s="51">
        <v>35</v>
      </c>
      <c r="AW137" s="51">
        <f>AU137-AT137</f>
        <v>-4</v>
      </c>
      <c r="AX137" s="51">
        <f>AV137*0.05</f>
        <v>1.75</v>
      </c>
      <c r="AY137" s="43">
        <f>ROUND(I137+N137+S137+X137+AD137+AK137+AS137+AX137,1)</f>
        <v>119.3</v>
      </c>
      <c r="AZ137" s="43">
        <f>ROUND(J137+T137+Y137+AE137,1)</f>
        <v>-17.5</v>
      </c>
    </row>
    <row r="138" s="41" customFormat="1" customHeight="1" spans="1:52">
      <c r="A138" s="43">
        <v>12936</v>
      </c>
      <c r="B138" s="43" t="s">
        <v>328</v>
      </c>
      <c r="C138" s="43" t="s">
        <v>329</v>
      </c>
      <c r="D138" s="43">
        <v>724</v>
      </c>
      <c r="E138" s="43" t="s">
        <v>127</v>
      </c>
      <c r="F138" s="43">
        <v>19</v>
      </c>
      <c r="G138" s="45">
        <v>7</v>
      </c>
      <c r="H138" s="43">
        <f>G138-F138</f>
        <v>-12</v>
      </c>
      <c r="I138" s="43">
        <f>G138*3</f>
        <v>21</v>
      </c>
      <c r="J138" s="43">
        <f>H138*1</f>
        <v>-12</v>
      </c>
      <c r="K138" s="51">
        <v>5</v>
      </c>
      <c r="L138" s="43">
        <v>5</v>
      </c>
      <c r="M138" s="43">
        <f>L138-K138</f>
        <v>0</v>
      </c>
      <c r="N138" s="43">
        <f>L138*3</f>
        <v>15</v>
      </c>
      <c r="O138" s="51">
        <v>17</v>
      </c>
      <c r="P138" s="45">
        <v>4</v>
      </c>
      <c r="Q138" s="45">
        <v>0</v>
      </c>
      <c r="R138" s="43">
        <f>(P138+Q138/2)-O138</f>
        <v>-13</v>
      </c>
      <c r="S138" s="43">
        <f t="shared" si="114"/>
        <v>4</v>
      </c>
      <c r="T138" s="43">
        <f>R138*0.5</f>
        <v>-6.5</v>
      </c>
      <c r="U138" s="51">
        <v>8</v>
      </c>
      <c r="V138" s="43">
        <v>1</v>
      </c>
      <c r="W138" s="43">
        <f>V138-U138</f>
        <v>-7</v>
      </c>
      <c r="X138" s="43">
        <f t="shared" si="115"/>
        <v>3.5</v>
      </c>
      <c r="Y138" s="43">
        <f>W138*0.5</f>
        <v>-3.5</v>
      </c>
      <c r="Z138" s="43">
        <v>7</v>
      </c>
      <c r="AA138" s="43">
        <v>11</v>
      </c>
      <c r="AB138" s="43">
        <v>580.34</v>
      </c>
      <c r="AC138" s="43">
        <f>AA138-Z138</f>
        <v>4</v>
      </c>
      <c r="AD138" s="43">
        <f>AB138*0.07</f>
        <v>40.6238</v>
      </c>
      <c r="AE138" s="43"/>
      <c r="AF138" s="51">
        <v>4</v>
      </c>
      <c r="AG138" s="45"/>
      <c r="AH138" s="45"/>
      <c r="AI138" s="45">
        <f>(AH138+AG138/3)-AF138</f>
        <v>-4</v>
      </c>
      <c r="AJ138" s="43"/>
      <c r="AK138" s="43">
        <f t="shared" si="109"/>
        <v>0</v>
      </c>
      <c r="AL138" s="51">
        <v>2</v>
      </c>
      <c r="AM138" s="43"/>
      <c r="AN138" s="43">
        <f>AM138-AL138</f>
        <v>-2</v>
      </c>
      <c r="AO138" s="51">
        <v>10</v>
      </c>
      <c r="AP138" s="45">
        <v>6</v>
      </c>
      <c r="AQ138" s="43">
        <v>1200.4</v>
      </c>
      <c r="AR138" s="43">
        <f>AP138-AO138</f>
        <v>-4</v>
      </c>
      <c r="AS138" s="43">
        <f>AQ138*0.05</f>
        <v>60.02</v>
      </c>
      <c r="AT138" s="51">
        <v>7</v>
      </c>
      <c r="AU138" s="51">
        <v>1</v>
      </c>
      <c r="AV138" s="51">
        <v>138</v>
      </c>
      <c r="AW138" s="51">
        <f>AU138-AT138</f>
        <v>-6</v>
      </c>
      <c r="AX138" s="51">
        <f>AV138*0.05</f>
        <v>6.9</v>
      </c>
      <c r="AY138" s="43">
        <f>ROUND(I138+N138+S138+X138+AD138+AK138+AS138+AX138,1)</f>
        <v>151</v>
      </c>
      <c r="AZ138" s="43">
        <f>ROUND(J138+T138+Y138+AE138,1)</f>
        <v>-22</v>
      </c>
    </row>
    <row r="139" s="41" customFormat="1" customHeight="1" spans="1:52">
      <c r="A139" s="43">
        <v>10930</v>
      </c>
      <c r="B139" s="43" t="s">
        <v>330</v>
      </c>
      <c r="C139" s="43" t="s">
        <v>329</v>
      </c>
      <c r="D139" s="43">
        <v>724</v>
      </c>
      <c r="E139" s="43" t="s">
        <v>125</v>
      </c>
      <c r="F139" s="43">
        <v>17</v>
      </c>
      <c r="G139" s="45">
        <v>11</v>
      </c>
      <c r="H139" s="43">
        <f>G139-F139</f>
        <v>-6</v>
      </c>
      <c r="I139" s="43">
        <f>G139*3</f>
        <v>33</v>
      </c>
      <c r="J139" s="43">
        <f>H139*1</f>
        <v>-6</v>
      </c>
      <c r="K139" s="51">
        <v>4</v>
      </c>
      <c r="L139" s="43"/>
      <c r="M139" s="43">
        <f>L139-K139</f>
        <v>-4</v>
      </c>
      <c r="N139" s="43">
        <f>L139*2</f>
        <v>0</v>
      </c>
      <c r="O139" s="51">
        <v>16</v>
      </c>
      <c r="P139" s="45">
        <v>0</v>
      </c>
      <c r="Q139" s="45">
        <v>5</v>
      </c>
      <c r="R139" s="43">
        <f>(P139+Q139/2)-O139</f>
        <v>-13.5</v>
      </c>
      <c r="S139" s="43">
        <f t="shared" si="114"/>
        <v>2.5</v>
      </c>
      <c r="T139" s="43">
        <f>R139*0.5</f>
        <v>-6.75</v>
      </c>
      <c r="U139" s="51">
        <v>7</v>
      </c>
      <c r="V139" s="43">
        <v>1</v>
      </c>
      <c r="W139" s="43">
        <f>V139-U139</f>
        <v>-6</v>
      </c>
      <c r="X139" s="43">
        <f t="shared" si="115"/>
        <v>3.5</v>
      </c>
      <c r="Y139" s="43">
        <f>W139*0.5</f>
        <v>-3</v>
      </c>
      <c r="Z139" s="43">
        <v>7</v>
      </c>
      <c r="AA139" s="43">
        <v>20</v>
      </c>
      <c r="AB139" s="43">
        <v>1141.71</v>
      </c>
      <c r="AC139" s="43">
        <f>AA139-Z139</f>
        <v>13</v>
      </c>
      <c r="AD139" s="43">
        <f>AB139*0.07</f>
        <v>79.9197</v>
      </c>
      <c r="AE139" s="43"/>
      <c r="AF139" s="51">
        <v>3</v>
      </c>
      <c r="AG139" s="45">
        <v>0</v>
      </c>
      <c r="AH139" s="45">
        <v>5</v>
      </c>
      <c r="AI139" s="45">
        <f>(AH139+AG139/3)-AF139</f>
        <v>2</v>
      </c>
      <c r="AJ139" s="43">
        <v>1172.07</v>
      </c>
      <c r="AK139" s="43">
        <f>AJ139*0.08</f>
        <v>93.7656</v>
      </c>
      <c r="AL139" s="51">
        <v>2</v>
      </c>
      <c r="AM139" s="43"/>
      <c r="AN139" s="43">
        <f>AM139-AL139</f>
        <v>-2</v>
      </c>
      <c r="AO139" s="51">
        <v>9</v>
      </c>
      <c r="AP139" s="45">
        <v>4</v>
      </c>
      <c r="AQ139" s="43">
        <v>849.4</v>
      </c>
      <c r="AR139" s="43">
        <f>AP139-AO139</f>
        <v>-5</v>
      </c>
      <c r="AS139" s="43">
        <f>AQ139*0.05</f>
        <v>42.47</v>
      </c>
      <c r="AT139" s="51">
        <v>6</v>
      </c>
      <c r="AU139" s="51">
        <v>4</v>
      </c>
      <c r="AV139" s="51">
        <v>180.7</v>
      </c>
      <c r="AW139" s="51">
        <f>AU139-AT139</f>
        <v>-2</v>
      </c>
      <c r="AX139" s="51">
        <f>AV139*0.05</f>
        <v>9.035</v>
      </c>
      <c r="AY139" s="43">
        <f>ROUND(I139+N139+S139+X139+AD139+AK139+AS139+AX139,1)</f>
        <v>264.2</v>
      </c>
      <c r="AZ139" s="43">
        <f>ROUND(J139+T139+Y139+AE139,1)</f>
        <v>-15.8</v>
      </c>
    </row>
    <row r="140" s="41" customFormat="1" customHeight="1" spans="1:52">
      <c r="A140" s="43">
        <v>15721</v>
      </c>
      <c r="B140" s="43" t="s">
        <v>331</v>
      </c>
      <c r="C140" s="43" t="s">
        <v>329</v>
      </c>
      <c r="D140" s="43">
        <v>724</v>
      </c>
      <c r="E140" s="43" t="s">
        <v>127</v>
      </c>
      <c r="F140" s="43">
        <v>4</v>
      </c>
      <c r="G140" s="45">
        <v>1</v>
      </c>
      <c r="H140" s="43">
        <f t="shared" ref="H140:H189" si="116">G140-F140</f>
        <v>-3</v>
      </c>
      <c r="I140" s="43">
        <f>G140*3</f>
        <v>3</v>
      </c>
      <c r="J140" s="43">
        <f t="shared" ref="J140:J172" si="117">H140*1</f>
        <v>-3</v>
      </c>
      <c r="K140" s="51">
        <v>1</v>
      </c>
      <c r="L140" s="43"/>
      <c r="M140" s="43">
        <f t="shared" ref="M140:M189" si="118">L140-K140</f>
        <v>-1</v>
      </c>
      <c r="N140" s="43">
        <f>L140*2</f>
        <v>0</v>
      </c>
      <c r="O140" s="51">
        <v>4</v>
      </c>
      <c r="P140" s="45">
        <v>4</v>
      </c>
      <c r="Q140" s="45">
        <v>1</v>
      </c>
      <c r="R140" s="43">
        <f t="shared" ref="R140:R189" si="119">(P140+Q140/2)-O140</f>
        <v>0.5</v>
      </c>
      <c r="S140" s="43">
        <f>P140*1.5+Q140*0.75</f>
        <v>6.75</v>
      </c>
      <c r="T140" s="43"/>
      <c r="U140" s="51">
        <v>2</v>
      </c>
      <c r="V140" s="43">
        <v>3</v>
      </c>
      <c r="W140" s="43">
        <f t="shared" ref="W140:W189" si="120">V140-U140</f>
        <v>1</v>
      </c>
      <c r="X140" s="43">
        <f>V140*4</f>
        <v>12</v>
      </c>
      <c r="Y140" s="43"/>
      <c r="Z140" s="43">
        <v>2</v>
      </c>
      <c r="AA140" s="43">
        <v>6</v>
      </c>
      <c r="AB140" s="43">
        <v>339</v>
      </c>
      <c r="AC140" s="43">
        <f t="shared" ref="AC140:AC189" si="121">AA140-Z140</f>
        <v>4</v>
      </c>
      <c r="AD140" s="43">
        <f>AB140*0.07</f>
        <v>23.73</v>
      </c>
      <c r="AE140" s="43"/>
      <c r="AF140" s="51">
        <v>1</v>
      </c>
      <c r="AG140" s="45"/>
      <c r="AH140" s="45"/>
      <c r="AI140" s="45">
        <f t="shared" ref="AI140:AI189" si="122">(AH140+AG140/3)-AF140</f>
        <v>-1</v>
      </c>
      <c r="AJ140" s="43"/>
      <c r="AK140" s="43">
        <f t="shared" ref="AK140:AK154" si="123">AJ140*0.07</f>
        <v>0</v>
      </c>
      <c r="AL140" s="51">
        <v>1</v>
      </c>
      <c r="AM140" s="43"/>
      <c r="AN140" s="43">
        <f t="shared" ref="AN140:AN189" si="124">AM140-AL140</f>
        <v>-1</v>
      </c>
      <c r="AO140" s="51">
        <v>3</v>
      </c>
      <c r="AP140" s="45">
        <v>2</v>
      </c>
      <c r="AQ140" s="43">
        <v>437</v>
      </c>
      <c r="AR140" s="43">
        <f t="shared" ref="AR140:AR189" si="125">AP140-AO140</f>
        <v>-1</v>
      </c>
      <c r="AS140" s="43">
        <f t="shared" ref="AS140:AS189" si="126">AQ140*0.05</f>
        <v>21.85</v>
      </c>
      <c r="AT140" s="51">
        <v>2</v>
      </c>
      <c r="AU140" s="51">
        <v>0</v>
      </c>
      <c r="AV140" s="51"/>
      <c r="AW140" s="51">
        <f t="shared" ref="AW140:AW189" si="127">AU140-AT140</f>
        <v>-2</v>
      </c>
      <c r="AX140" s="51">
        <f t="shared" ref="AX140:AX189" si="128">AV140*0.05</f>
        <v>0</v>
      </c>
      <c r="AY140" s="43">
        <f t="shared" ref="AY140:AY189" si="129">ROUND(I140+N140+S140+X140+AD140+AK140+AS140+AX140,1)</f>
        <v>67.3</v>
      </c>
      <c r="AZ140" s="43">
        <f t="shared" ref="AZ140:AZ189" si="130">ROUND(J140+T140+Y140+AE140,1)</f>
        <v>-3</v>
      </c>
    </row>
    <row r="141" s="41" customFormat="1" customHeight="1" spans="1:52">
      <c r="A141" s="43">
        <v>8386</v>
      </c>
      <c r="B141" s="43" t="s">
        <v>332</v>
      </c>
      <c r="C141" s="43" t="s">
        <v>333</v>
      </c>
      <c r="D141" s="43">
        <v>116482</v>
      </c>
      <c r="E141" s="43" t="s">
        <v>125</v>
      </c>
      <c r="F141" s="43">
        <v>20</v>
      </c>
      <c r="G141" s="45">
        <v>1</v>
      </c>
      <c r="H141" s="43">
        <f t="shared" si="116"/>
        <v>-19</v>
      </c>
      <c r="I141" s="43">
        <f>G141*3</f>
        <v>3</v>
      </c>
      <c r="J141" s="43">
        <f t="shared" si="117"/>
        <v>-19</v>
      </c>
      <c r="K141" s="51">
        <v>2</v>
      </c>
      <c r="L141" s="43"/>
      <c r="M141" s="43">
        <f t="shared" si="118"/>
        <v>-2</v>
      </c>
      <c r="N141" s="43">
        <f>L141*2</f>
        <v>0</v>
      </c>
      <c r="O141" s="51">
        <v>16</v>
      </c>
      <c r="P141" s="45">
        <v>3</v>
      </c>
      <c r="Q141" s="45">
        <v>12</v>
      </c>
      <c r="R141" s="43">
        <f t="shared" si="119"/>
        <v>-7</v>
      </c>
      <c r="S141" s="43">
        <f t="shared" ref="S141:S144" si="131">P141*1+Q141*0.5</f>
        <v>9</v>
      </c>
      <c r="T141" s="43">
        <f>R141*0.5</f>
        <v>-3.5</v>
      </c>
      <c r="U141" s="51">
        <v>6</v>
      </c>
      <c r="V141" s="43">
        <v>3</v>
      </c>
      <c r="W141" s="43">
        <f t="shared" si="120"/>
        <v>-3</v>
      </c>
      <c r="X141" s="43">
        <f t="shared" ref="X141:X146" si="132">V141*3.5</f>
        <v>10.5</v>
      </c>
      <c r="Y141" s="43">
        <f t="shared" ref="Y141:Y146" si="133">W141*0.5</f>
        <v>-1.5</v>
      </c>
      <c r="Z141" s="43">
        <v>7</v>
      </c>
      <c r="AA141" s="43">
        <v>15</v>
      </c>
      <c r="AB141" s="43">
        <v>983.92</v>
      </c>
      <c r="AC141" s="43">
        <f t="shared" si="121"/>
        <v>8</v>
      </c>
      <c r="AD141" s="43">
        <f>AB141*0.07</f>
        <v>68.8744</v>
      </c>
      <c r="AE141" s="43"/>
      <c r="AF141" s="51">
        <v>2</v>
      </c>
      <c r="AG141" s="45">
        <v>3</v>
      </c>
      <c r="AH141" s="45">
        <v>0</v>
      </c>
      <c r="AI141" s="45">
        <f t="shared" si="122"/>
        <v>-1</v>
      </c>
      <c r="AJ141" s="43">
        <v>294</v>
      </c>
      <c r="AK141" s="43">
        <f t="shared" si="123"/>
        <v>20.58</v>
      </c>
      <c r="AL141" s="51">
        <v>2</v>
      </c>
      <c r="AM141" s="43">
        <v>1</v>
      </c>
      <c r="AN141" s="43">
        <f t="shared" si="124"/>
        <v>-1</v>
      </c>
      <c r="AO141" s="51">
        <v>5</v>
      </c>
      <c r="AP141" s="45">
        <v>1</v>
      </c>
      <c r="AQ141" s="43">
        <v>165</v>
      </c>
      <c r="AR141" s="43">
        <f t="shared" si="125"/>
        <v>-4</v>
      </c>
      <c r="AS141" s="43">
        <f t="shared" si="126"/>
        <v>8.25</v>
      </c>
      <c r="AT141" s="51">
        <v>5</v>
      </c>
      <c r="AU141" s="51">
        <v>5</v>
      </c>
      <c r="AV141" s="51">
        <v>237.6</v>
      </c>
      <c r="AW141" s="51">
        <f t="shared" si="127"/>
        <v>0</v>
      </c>
      <c r="AX141" s="51">
        <f t="shared" si="128"/>
        <v>11.88</v>
      </c>
      <c r="AY141" s="43">
        <f t="shared" si="129"/>
        <v>132.1</v>
      </c>
      <c r="AZ141" s="43">
        <f t="shared" si="130"/>
        <v>-24</v>
      </c>
    </row>
    <row r="142" s="41" customFormat="1" customHeight="1" spans="1:52">
      <c r="A142" s="43">
        <v>11120</v>
      </c>
      <c r="B142" s="43" t="s">
        <v>334</v>
      </c>
      <c r="C142" s="43" t="s">
        <v>333</v>
      </c>
      <c r="D142" s="43">
        <v>116482</v>
      </c>
      <c r="E142" s="43" t="s">
        <v>127</v>
      </c>
      <c r="F142" s="43">
        <v>20</v>
      </c>
      <c r="G142" s="45">
        <v>4</v>
      </c>
      <c r="H142" s="43">
        <f t="shared" si="116"/>
        <v>-16</v>
      </c>
      <c r="I142" s="43">
        <f>G142*3</f>
        <v>12</v>
      </c>
      <c r="J142" s="43">
        <f t="shared" si="117"/>
        <v>-16</v>
      </c>
      <c r="K142" s="51">
        <v>3</v>
      </c>
      <c r="L142" s="43">
        <v>1</v>
      </c>
      <c r="M142" s="43">
        <f t="shared" si="118"/>
        <v>-2</v>
      </c>
      <c r="N142" s="43">
        <f>L142*2</f>
        <v>2</v>
      </c>
      <c r="O142" s="51">
        <v>15</v>
      </c>
      <c r="P142" s="45">
        <v>1</v>
      </c>
      <c r="Q142" s="45">
        <v>8</v>
      </c>
      <c r="R142" s="43">
        <f t="shared" si="119"/>
        <v>-10</v>
      </c>
      <c r="S142" s="43">
        <f t="shared" si="131"/>
        <v>5</v>
      </c>
      <c r="T142" s="43">
        <f>R142*0.5</f>
        <v>-5</v>
      </c>
      <c r="U142" s="51">
        <v>6</v>
      </c>
      <c r="V142" s="43"/>
      <c r="W142" s="43">
        <f t="shared" si="120"/>
        <v>-6</v>
      </c>
      <c r="X142" s="43">
        <f t="shared" si="132"/>
        <v>0</v>
      </c>
      <c r="Y142" s="43">
        <f t="shared" si="133"/>
        <v>-3</v>
      </c>
      <c r="Z142" s="43">
        <v>7</v>
      </c>
      <c r="AA142" s="43">
        <v>13</v>
      </c>
      <c r="AB142" s="43">
        <v>905.19</v>
      </c>
      <c r="AC142" s="43">
        <f t="shared" si="121"/>
        <v>6</v>
      </c>
      <c r="AD142" s="43">
        <f>AB142*0.07</f>
        <v>63.3633</v>
      </c>
      <c r="AE142" s="43"/>
      <c r="AF142" s="51">
        <v>3</v>
      </c>
      <c r="AG142" s="45"/>
      <c r="AH142" s="45"/>
      <c r="AI142" s="45">
        <f t="shared" si="122"/>
        <v>-3</v>
      </c>
      <c r="AJ142" s="43"/>
      <c r="AK142" s="43">
        <f t="shared" si="123"/>
        <v>0</v>
      </c>
      <c r="AL142" s="51">
        <v>2</v>
      </c>
      <c r="AM142" s="43"/>
      <c r="AN142" s="43">
        <f t="shared" si="124"/>
        <v>-2</v>
      </c>
      <c r="AO142" s="51">
        <v>5</v>
      </c>
      <c r="AP142" s="45">
        <v>2</v>
      </c>
      <c r="AQ142" s="43">
        <v>286</v>
      </c>
      <c r="AR142" s="43">
        <f t="shared" si="125"/>
        <v>-3</v>
      </c>
      <c r="AS142" s="43">
        <f t="shared" si="126"/>
        <v>14.3</v>
      </c>
      <c r="AT142" s="51">
        <v>5</v>
      </c>
      <c r="AU142" s="51">
        <v>17</v>
      </c>
      <c r="AV142" s="51">
        <v>1003.89</v>
      </c>
      <c r="AW142" s="51">
        <f t="shared" si="127"/>
        <v>12</v>
      </c>
      <c r="AX142" s="51">
        <f t="shared" si="128"/>
        <v>50.1945</v>
      </c>
      <c r="AY142" s="43">
        <f t="shared" si="129"/>
        <v>146.9</v>
      </c>
      <c r="AZ142" s="43">
        <f t="shared" si="130"/>
        <v>-24</v>
      </c>
    </row>
    <row r="143" s="41" customFormat="1" customHeight="1" spans="1:52">
      <c r="A143" s="43">
        <v>5844</v>
      </c>
      <c r="B143" s="43" t="s">
        <v>335</v>
      </c>
      <c r="C143" s="43" t="s">
        <v>336</v>
      </c>
      <c r="D143" s="43">
        <v>102479</v>
      </c>
      <c r="E143" s="43" t="s">
        <v>140</v>
      </c>
      <c r="F143" s="43">
        <v>10</v>
      </c>
      <c r="G143" s="45">
        <v>0</v>
      </c>
      <c r="H143" s="43">
        <f t="shared" si="116"/>
        <v>-10</v>
      </c>
      <c r="I143" s="43">
        <f>G143*3</f>
        <v>0</v>
      </c>
      <c r="J143" s="43">
        <f t="shared" si="117"/>
        <v>-10</v>
      </c>
      <c r="K143" s="51">
        <v>2</v>
      </c>
      <c r="L143" s="43"/>
      <c r="M143" s="43">
        <f t="shared" si="118"/>
        <v>-2</v>
      </c>
      <c r="N143" s="43">
        <f>L143*2</f>
        <v>0</v>
      </c>
      <c r="O143" s="51">
        <v>15</v>
      </c>
      <c r="P143" s="45"/>
      <c r="Q143" s="45"/>
      <c r="R143" s="43">
        <f t="shared" si="119"/>
        <v>-15</v>
      </c>
      <c r="S143" s="43">
        <f t="shared" si="131"/>
        <v>0</v>
      </c>
      <c r="T143" s="43">
        <f>R143*0.5</f>
        <v>-7.5</v>
      </c>
      <c r="U143" s="51">
        <v>6</v>
      </c>
      <c r="V143" s="43">
        <v>3</v>
      </c>
      <c r="W143" s="43">
        <f t="shared" si="120"/>
        <v>-3</v>
      </c>
      <c r="X143" s="43">
        <f t="shared" si="132"/>
        <v>10.5</v>
      </c>
      <c r="Y143" s="43">
        <f t="shared" si="133"/>
        <v>-1.5</v>
      </c>
      <c r="Z143" s="43">
        <v>7</v>
      </c>
      <c r="AA143" s="43">
        <v>4</v>
      </c>
      <c r="AB143" s="43">
        <v>241.5</v>
      </c>
      <c r="AC143" s="43">
        <f t="shared" si="121"/>
        <v>-3</v>
      </c>
      <c r="AD143" s="43">
        <f>AB143*0.06</f>
        <v>14.49</v>
      </c>
      <c r="AE143" s="43">
        <f>AC143*0.5</f>
        <v>-1.5</v>
      </c>
      <c r="AF143" s="51">
        <v>2</v>
      </c>
      <c r="AG143" s="45">
        <v>0</v>
      </c>
      <c r="AH143" s="45">
        <v>1</v>
      </c>
      <c r="AI143" s="45">
        <f t="shared" si="122"/>
        <v>-1</v>
      </c>
      <c r="AJ143" s="43">
        <v>294</v>
      </c>
      <c r="AK143" s="43">
        <f t="shared" si="123"/>
        <v>20.58</v>
      </c>
      <c r="AL143" s="51">
        <v>2</v>
      </c>
      <c r="AM143" s="43">
        <v>2</v>
      </c>
      <c r="AN143" s="43">
        <f t="shared" si="124"/>
        <v>0</v>
      </c>
      <c r="AO143" s="51">
        <v>6</v>
      </c>
      <c r="AP143" s="45">
        <v>4</v>
      </c>
      <c r="AQ143" s="43">
        <v>783.6</v>
      </c>
      <c r="AR143" s="43">
        <f t="shared" si="125"/>
        <v>-2</v>
      </c>
      <c r="AS143" s="43">
        <f t="shared" si="126"/>
        <v>39.18</v>
      </c>
      <c r="AT143" s="51">
        <v>9</v>
      </c>
      <c r="AU143" s="51">
        <v>4</v>
      </c>
      <c r="AV143" s="51">
        <v>192</v>
      </c>
      <c r="AW143" s="51">
        <f t="shared" si="127"/>
        <v>-5</v>
      </c>
      <c r="AX143" s="51">
        <f t="shared" si="128"/>
        <v>9.6</v>
      </c>
      <c r="AY143" s="43">
        <f t="shared" si="129"/>
        <v>94.4</v>
      </c>
      <c r="AZ143" s="43">
        <f t="shared" si="130"/>
        <v>-20.5</v>
      </c>
    </row>
    <row r="144" s="41" customFormat="1" customHeight="1" spans="1:52">
      <c r="A144" s="43">
        <v>12454</v>
      </c>
      <c r="B144" s="43" t="s">
        <v>337</v>
      </c>
      <c r="C144" s="43" t="s">
        <v>336</v>
      </c>
      <c r="D144" s="43">
        <v>102479</v>
      </c>
      <c r="E144" s="43" t="s">
        <v>125</v>
      </c>
      <c r="F144" s="43">
        <v>10</v>
      </c>
      <c r="G144" s="45">
        <v>1</v>
      </c>
      <c r="H144" s="43">
        <f t="shared" si="116"/>
        <v>-9</v>
      </c>
      <c r="I144" s="43">
        <f>G144*3</f>
        <v>3</v>
      </c>
      <c r="J144" s="43">
        <f t="shared" si="117"/>
        <v>-9</v>
      </c>
      <c r="K144" s="51">
        <v>3</v>
      </c>
      <c r="L144" s="43"/>
      <c r="M144" s="43">
        <f t="shared" si="118"/>
        <v>-3</v>
      </c>
      <c r="N144" s="43">
        <f>L144*2</f>
        <v>0</v>
      </c>
      <c r="O144" s="51">
        <v>16</v>
      </c>
      <c r="P144" s="45">
        <v>1</v>
      </c>
      <c r="Q144" s="45">
        <v>5</v>
      </c>
      <c r="R144" s="43">
        <f t="shared" si="119"/>
        <v>-12.5</v>
      </c>
      <c r="S144" s="43">
        <f t="shared" si="131"/>
        <v>3.5</v>
      </c>
      <c r="T144" s="43">
        <f>R144*0.5</f>
        <v>-6.25</v>
      </c>
      <c r="U144" s="51">
        <v>6</v>
      </c>
      <c r="V144" s="43">
        <v>4</v>
      </c>
      <c r="W144" s="43">
        <f t="shared" si="120"/>
        <v>-2</v>
      </c>
      <c r="X144" s="43">
        <f t="shared" si="132"/>
        <v>14</v>
      </c>
      <c r="Y144" s="43">
        <f t="shared" si="133"/>
        <v>-1</v>
      </c>
      <c r="Z144" s="43">
        <v>7</v>
      </c>
      <c r="AA144" s="43">
        <v>14</v>
      </c>
      <c r="AB144" s="43">
        <v>836.94</v>
      </c>
      <c r="AC144" s="43">
        <f t="shared" si="121"/>
        <v>7</v>
      </c>
      <c r="AD144" s="43">
        <f t="shared" ref="AD144:AD151" si="134">AB144*0.07</f>
        <v>58.5858</v>
      </c>
      <c r="AE144" s="43"/>
      <c r="AF144" s="51">
        <v>3</v>
      </c>
      <c r="AG144" s="45"/>
      <c r="AH144" s="45"/>
      <c r="AI144" s="45">
        <f t="shared" si="122"/>
        <v>-3</v>
      </c>
      <c r="AJ144" s="43"/>
      <c r="AK144" s="43">
        <f t="shared" si="123"/>
        <v>0</v>
      </c>
      <c r="AL144" s="51">
        <v>2</v>
      </c>
      <c r="AM144" s="43">
        <v>2</v>
      </c>
      <c r="AN144" s="43">
        <f t="shared" si="124"/>
        <v>0</v>
      </c>
      <c r="AO144" s="51">
        <v>6</v>
      </c>
      <c r="AP144" s="45">
        <v>5</v>
      </c>
      <c r="AQ144" s="43">
        <v>824.72</v>
      </c>
      <c r="AR144" s="43">
        <f t="shared" si="125"/>
        <v>-1</v>
      </c>
      <c r="AS144" s="43">
        <f t="shared" si="126"/>
        <v>41.236</v>
      </c>
      <c r="AT144" s="51">
        <v>10</v>
      </c>
      <c r="AU144" s="51">
        <v>6</v>
      </c>
      <c r="AV144" s="51">
        <v>283.2</v>
      </c>
      <c r="AW144" s="51">
        <f t="shared" si="127"/>
        <v>-4</v>
      </c>
      <c r="AX144" s="51">
        <f t="shared" si="128"/>
        <v>14.16</v>
      </c>
      <c r="AY144" s="43">
        <f t="shared" si="129"/>
        <v>134.5</v>
      </c>
      <c r="AZ144" s="43">
        <f t="shared" si="130"/>
        <v>-16.3</v>
      </c>
    </row>
    <row r="145" s="41" customFormat="1" customHeight="1" spans="1:52">
      <c r="A145" s="43">
        <v>11769</v>
      </c>
      <c r="B145" s="43" t="s">
        <v>338</v>
      </c>
      <c r="C145" s="43" t="s">
        <v>339</v>
      </c>
      <c r="D145" s="43">
        <v>117184</v>
      </c>
      <c r="E145" s="43" t="s">
        <v>125</v>
      </c>
      <c r="F145" s="43">
        <v>16</v>
      </c>
      <c r="G145" s="45">
        <v>1</v>
      </c>
      <c r="H145" s="43">
        <f t="shared" si="116"/>
        <v>-15</v>
      </c>
      <c r="I145" s="43">
        <f>G145*3</f>
        <v>3</v>
      </c>
      <c r="J145" s="43">
        <f t="shared" si="117"/>
        <v>-15</v>
      </c>
      <c r="K145" s="51">
        <v>4</v>
      </c>
      <c r="L145" s="43">
        <v>5</v>
      </c>
      <c r="M145" s="43">
        <f t="shared" si="118"/>
        <v>1</v>
      </c>
      <c r="N145" s="43">
        <f>L145*3</f>
        <v>15</v>
      </c>
      <c r="O145" s="51">
        <v>13</v>
      </c>
      <c r="P145" s="45">
        <v>9</v>
      </c>
      <c r="Q145" s="45">
        <v>20</v>
      </c>
      <c r="R145" s="43">
        <f t="shared" si="119"/>
        <v>6</v>
      </c>
      <c r="S145" s="43">
        <f>P145*1.5+Q145*0.75</f>
        <v>28.5</v>
      </c>
      <c r="T145" s="43"/>
      <c r="U145" s="51">
        <v>5</v>
      </c>
      <c r="V145" s="43">
        <v>3</v>
      </c>
      <c r="W145" s="43">
        <f t="shared" si="120"/>
        <v>-2</v>
      </c>
      <c r="X145" s="43">
        <f t="shared" si="132"/>
        <v>10.5</v>
      </c>
      <c r="Y145" s="43">
        <f t="shared" si="133"/>
        <v>-1</v>
      </c>
      <c r="Z145" s="43">
        <v>6</v>
      </c>
      <c r="AA145" s="43">
        <v>18</v>
      </c>
      <c r="AB145" s="43">
        <v>1089.5</v>
      </c>
      <c r="AC145" s="43">
        <f t="shared" si="121"/>
        <v>12</v>
      </c>
      <c r="AD145" s="43">
        <f t="shared" si="134"/>
        <v>76.265</v>
      </c>
      <c r="AE145" s="43"/>
      <c r="AF145" s="51">
        <v>2</v>
      </c>
      <c r="AG145" s="45"/>
      <c r="AH145" s="45"/>
      <c r="AI145" s="45">
        <f t="shared" si="122"/>
        <v>-2</v>
      </c>
      <c r="AJ145" s="43"/>
      <c r="AK145" s="43">
        <f t="shared" si="123"/>
        <v>0</v>
      </c>
      <c r="AL145" s="51">
        <v>2</v>
      </c>
      <c r="AM145" s="43"/>
      <c r="AN145" s="43">
        <f t="shared" si="124"/>
        <v>-2</v>
      </c>
      <c r="AO145" s="51">
        <v>6</v>
      </c>
      <c r="AP145" s="45">
        <v>4</v>
      </c>
      <c r="AQ145" s="43">
        <v>595</v>
      </c>
      <c r="AR145" s="43">
        <f t="shared" si="125"/>
        <v>-2</v>
      </c>
      <c r="AS145" s="43">
        <f t="shared" si="126"/>
        <v>29.75</v>
      </c>
      <c r="AT145" s="51">
        <v>4</v>
      </c>
      <c r="AU145" s="51">
        <v>4</v>
      </c>
      <c r="AV145" s="51">
        <v>182.4</v>
      </c>
      <c r="AW145" s="51">
        <f t="shared" si="127"/>
        <v>0</v>
      </c>
      <c r="AX145" s="51">
        <f t="shared" si="128"/>
        <v>9.12</v>
      </c>
      <c r="AY145" s="43">
        <f t="shared" si="129"/>
        <v>172.1</v>
      </c>
      <c r="AZ145" s="43">
        <f t="shared" si="130"/>
        <v>-16</v>
      </c>
    </row>
    <row r="146" s="41" customFormat="1" customHeight="1" spans="1:52">
      <c r="A146" s="43">
        <v>15048</v>
      </c>
      <c r="B146" s="43" t="s">
        <v>340</v>
      </c>
      <c r="C146" s="43" t="s">
        <v>339</v>
      </c>
      <c r="D146" s="43">
        <v>117184</v>
      </c>
      <c r="E146" s="43" t="s">
        <v>132</v>
      </c>
      <c r="F146" s="43">
        <v>17</v>
      </c>
      <c r="G146" s="45">
        <v>0</v>
      </c>
      <c r="H146" s="43">
        <f t="shared" si="116"/>
        <v>-17</v>
      </c>
      <c r="I146" s="43">
        <f>G146*3</f>
        <v>0</v>
      </c>
      <c r="J146" s="43">
        <f t="shared" si="117"/>
        <v>-17</v>
      </c>
      <c r="K146" s="51">
        <v>3</v>
      </c>
      <c r="L146" s="43"/>
      <c r="M146" s="43">
        <f t="shared" si="118"/>
        <v>-3</v>
      </c>
      <c r="N146" s="43">
        <f t="shared" ref="N146:N151" si="135">L146*2</f>
        <v>0</v>
      </c>
      <c r="O146" s="51">
        <v>12</v>
      </c>
      <c r="P146" s="45">
        <v>8</v>
      </c>
      <c r="Q146" s="45">
        <v>13</v>
      </c>
      <c r="R146" s="43">
        <f t="shared" si="119"/>
        <v>2.5</v>
      </c>
      <c r="S146" s="43">
        <f>P146*1.5+Q146*0.75</f>
        <v>21.75</v>
      </c>
      <c r="T146" s="43"/>
      <c r="U146" s="51">
        <v>6</v>
      </c>
      <c r="V146" s="43"/>
      <c r="W146" s="43">
        <f t="shared" si="120"/>
        <v>-6</v>
      </c>
      <c r="X146" s="43">
        <f t="shared" si="132"/>
        <v>0</v>
      </c>
      <c r="Y146" s="43">
        <f t="shared" si="133"/>
        <v>-3</v>
      </c>
      <c r="Z146" s="43">
        <v>5</v>
      </c>
      <c r="AA146" s="43">
        <v>6</v>
      </c>
      <c r="AB146" s="43">
        <v>421</v>
      </c>
      <c r="AC146" s="43">
        <f t="shared" si="121"/>
        <v>1</v>
      </c>
      <c r="AD146" s="43">
        <f t="shared" si="134"/>
        <v>29.47</v>
      </c>
      <c r="AE146" s="43"/>
      <c r="AF146" s="51">
        <v>2</v>
      </c>
      <c r="AG146" s="45"/>
      <c r="AH146" s="45"/>
      <c r="AI146" s="45">
        <f t="shared" si="122"/>
        <v>-2</v>
      </c>
      <c r="AJ146" s="43"/>
      <c r="AK146" s="43">
        <f t="shared" si="123"/>
        <v>0</v>
      </c>
      <c r="AL146" s="51">
        <v>1</v>
      </c>
      <c r="AM146" s="43"/>
      <c r="AN146" s="43">
        <f t="shared" si="124"/>
        <v>-1</v>
      </c>
      <c r="AO146" s="51">
        <v>6</v>
      </c>
      <c r="AP146" s="45">
        <v>7</v>
      </c>
      <c r="AQ146" s="43">
        <v>1046.8</v>
      </c>
      <c r="AR146" s="43">
        <f t="shared" si="125"/>
        <v>1</v>
      </c>
      <c r="AS146" s="43">
        <f t="shared" si="126"/>
        <v>52.34</v>
      </c>
      <c r="AT146" s="51">
        <v>4</v>
      </c>
      <c r="AU146" s="51">
        <v>17</v>
      </c>
      <c r="AV146" s="51">
        <v>813.6</v>
      </c>
      <c r="AW146" s="51">
        <f t="shared" si="127"/>
        <v>13</v>
      </c>
      <c r="AX146" s="51">
        <f t="shared" si="128"/>
        <v>40.68</v>
      </c>
      <c r="AY146" s="43">
        <f t="shared" si="129"/>
        <v>144.2</v>
      </c>
      <c r="AZ146" s="43">
        <f t="shared" si="130"/>
        <v>-20</v>
      </c>
    </row>
    <row r="147" s="41" customFormat="1" customHeight="1" spans="1:52">
      <c r="A147" s="43">
        <v>13020</v>
      </c>
      <c r="B147" s="43" t="s">
        <v>341</v>
      </c>
      <c r="C147" s="43" t="s">
        <v>342</v>
      </c>
      <c r="D147" s="43">
        <v>723</v>
      </c>
      <c r="E147" s="43" t="s">
        <v>125</v>
      </c>
      <c r="F147" s="43">
        <v>15</v>
      </c>
      <c r="G147" s="45">
        <v>10</v>
      </c>
      <c r="H147" s="43">
        <f t="shared" si="116"/>
        <v>-5</v>
      </c>
      <c r="I147" s="43">
        <f>G147*3</f>
        <v>30</v>
      </c>
      <c r="J147" s="43">
        <f t="shared" si="117"/>
        <v>-5</v>
      </c>
      <c r="K147" s="51">
        <v>3</v>
      </c>
      <c r="L147" s="43">
        <v>3</v>
      </c>
      <c r="M147" s="43">
        <f t="shared" si="118"/>
        <v>0</v>
      </c>
      <c r="N147" s="43">
        <f>L147*3</f>
        <v>9</v>
      </c>
      <c r="O147" s="51">
        <v>15</v>
      </c>
      <c r="P147" s="45">
        <v>0</v>
      </c>
      <c r="Q147" s="45">
        <v>19</v>
      </c>
      <c r="R147" s="43">
        <f t="shared" si="119"/>
        <v>-5.5</v>
      </c>
      <c r="S147" s="43">
        <f t="shared" ref="S147:S159" si="136">P147*1+Q147*0.5</f>
        <v>9.5</v>
      </c>
      <c r="T147" s="43">
        <f>R147*0.5</f>
        <v>-2.75</v>
      </c>
      <c r="U147" s="51">
        <v>6</v>
      </c>
      <c r="V147" s="43">
        <v>14</v>
      </c>
      <c r="W147" s="43">
        <f t="shared" si="120"/>
        <v>8</v>
      </c>
      <c r="X147" s="43">
        <f>V147*4</f>
        <v>56</v>
      </c>
      <c r="Y147" s="43"/>
      <c r="Z147" s="43">
        <v>7</v>
      </c>
      <c r="AA147" s="43">
        <v>16</v>
      </c>
      <c r="AB147" s="43">
        <v>970.5</v>
      </c>
      <c r="AC147" s="43">
        <f t="shared" si="121"/>
        <v>9</v>
      </c>
      <c r="AD147" s="43">
        <f t="shared" si="134"/>
        <v>67.935</v>
      </c>
      <c r="AE147" s="43"/>
      <c r="AF147" s="51">
        <v>3</v>
      </c>
      <c r="AG147" s="45">
        <v>0</v>
      </c>
      <c r="AH147" s="45">
        <v>1</v>
      </c>
      <c r="AI147" s="45">
        <f t="shared" si="122"/>
        <v>-2</v>
      </c>
      <c r="AJ147" s="43">
        <v>261.57</v>
      </c>
      <c r="AK147" s="43">
        <f t="shared" si="123"/>
        <v>18.3099</v>
      </c>
      <c r="AL147" s="51">
        <v>2</v>
      </c>
      <c r="AM147" s="43"/>
      <c r="AN147" s="43">
        <f t="shared" si="124"/>
        <v>-2</v>
      </c>
      <c r="AO147" s="51">
        <v>5</v>
      </c>
      <c r="AP147" s="45">
        <v>3</v>
      </c>
      <c r="AQ147" s="43">
        <v>710</v>
      </c>
      <c r="AR147" s="43">
        <f t="shared" si="125"/>
        <v>-2</v>
      </c>
      <c r="AS147" s="43">
        <f t="shared" si="126"/>
        <v>35.5</v>
      </c>
      <c r="AT147" s="51">
        <v>5</v>
      </c>
      <c r="AU147" s="51">
        <v>5</v>
      </c>
      <c r="AV147" s="51">
        <v>230.4</v>
      </c>
      <c r="AW147" s="51">
        <f t="shared" si="127"/>
        <v>0</v>
      </c>
      <c r="AX147" s="51">
        <f t="shared" si="128"/>
        <v>11.52</v>
      </c>
      <c r="AY147" s="43">
        <f t="shared" si="129"/>
        <v>237.8</v>
      </c>
      <c r="AZ147" s="43">
        <f t="shared" si="130"/>
        <v>-7.8</v>
      </c>
    </row>
    <row r="148" s="41" customFormat="1" customHeight="1" spans="1:52">
      <c r="A148" s="43">
        <v>14992</v>
      </c>
      <c r="B148" s="43" t="s">
        <v>343</v>
      </c>
      <c r="C148" s="43" t="s">
        <v>342</v>
      </c>
      <c r="D148" s="43">
        <v>723</v>
      </c>
      <c r="E148" s="43" t="s">
        <v>127</v>
      </c>
      <c r="F148" s="43">
        <v>15</v>
      </c>
      <c r="G148" s="45">
        <v>5</v>
      </c>
      <c r="H148" s="43">
        <f t="shared" si="116"/>
        <v>-10</v>
      </c>
      <c r="I148" s="43">
        <f>G148*3</f>
        <v>15</v>
      </c>
      <c r="J148" s="43">
        <f t="shared" si="117"/>
        <v>-10</v>
      </c>
      <c r="K148" s="51">
        <v>2</v>
      </c>
      <c r="L148" s="43">
        <v>3</v>
      </c>
      <c r="M148" s="43">
        <f t="shared" si="118"/>
        <v>1</v>
      </c>
      <c r="N148" s="43">
        <f>L148*3</f>
        <v>9</v>
      </c>
      <c r="O148" s="51">
        <v>16</v>
      </c>
      <c r="P148" s="45">
        <v>0</v>
      </c>
      <c r="Q148" s="45">
        <v>29</v>
      </c>
      <c r="R148" s="43">
        <f t="shared" si="119"/>
        <v>-1.5</v>
      </c>
      <c r="S148" s="43">
        <f t="shared" si="136"/>
        <v>14.5</v>
      </c>
      <c r="T148" s="43">
        <f>R148*0.5</f>
        <v>-0.75</v>
      </c>
      <c r="U148" s="51">
        <v>6</v>
      </c>
      <c r="V148" s="43">
        <v>7</v>
      </c>
      <c r="W148" s="43">
        <f t="shared" si="120"/>
        <v>1</v>
      </c>
      <c r="X148" s="43">
        <f>V148*4</f>
        <v>28</v>
      </c>
      <c r="Y148" s="43"/>
      <c r="Z148" s="43">
        <v>7</v>
      </c>
      <c r="AA148" s="43">
        <v>8</v>
      </c>
      <c r="AB148" s="43">
        <v>510.5</v>
      </c>
      <c r="AC148" s="43">
        <f t="shared" si="121"/>
        <v>1</v>
      </c>
      <c r="AD148" s="43">
        <f t="shared" si="134"/>
        <v>35.735</v>
      </c>
      <c r="AE148" s="43"/>
      <c r="AF148" s="51">
        <v>2</v>
      </c>
      <c r="AG148" s="45"/>
      <c r="AH148" s="45"/>
      <c r="AI148" s="45">
        <f t="shared" si="122"/>
        <v>-2</v>
      </c>
      <c r="AJ148" s="43"/>
      <c r="AK148" s="43">
        <f t="shared" si="123"/>
        <v>0</v>
      </c>
      <c r="AL148" s="51">
        <v>2</v>
      </c>
      <c r="AM148" s="43"/>
      <c r="AN148" s="43">
        <f t="shared" si="124"/>
        <v>-2</v>
      </c>
      <c r="AO148" s="51">
        <v>5</v>
      </c>
      <c r="AP148" s="45">
        <v>5</v>
      </c>
      <c r="AQ148" s="43">
        <v>931.2</v>
      </c>
      <c r="AR148" s="43">
        <f t="shared" si="125"/>
        <v>0</v>
      </c>
      <c r="AS148" s="43">
        <f t="shared" si="126"/>
        <v>46.56</v>
      </c>
      <c r="AT148" s="51">
        <v>5</v>
      </c>
      <c r="AU148" s="51">
        <v>4</v>
      </c>
      <c r="AV148" s="51">
        <v>173.03</v>
      </c>
      <c r="AW148" s="51">
        <f t="shared" si="127"/>
        <v>-1</v>
      </c>
      <c r="AX148" s="51">
        <f t="shared" si="128"/>
        <v>8.6515</v>
      </c>
      <c r="AY148" s="43">
        <f t="shared" si="129"/>
        <v>157.4</v>
      </c>
      <c r="AZ148" s="43">
        <f t="shared" si="130"/>
        <v>-10.8</v>
      </c>
    </row>
    <row r="149" s="41" customFormat="1" customHeight="1" spans="1:52">
      <c r="A149" s="43">
        <v>995676</v>
      </c>
      <c r="B149" s="43" t="s">
        <v>344</v>
      </c>
      <c r="C149" s="43" t="s">
        <v>345</v>
      </c>
      <c r="D149" s="43">
        <v>106066</v>
      </c>
      <c r="E149" s="43" t="s">
        <v>127</v>
      </c>
      <c r="F149" s="43">
        <v>30</v>
      </c>
      <c r="G149" s="45">
        <v>8</v>
      </c>
      <c r="H149" s="43">
        <f t="shared" si="116"/>
        <v>-22</v>
      </c>
      <c r="I149" s="43">
        <f>G149*3</f>
        <v>24</v>
      </c>
      <c r="J149" s="43">
        <f t="shared" si="117"/>
        <v>-22</v>
      </c>
      <c r="K149" s="51">
        <v>5</v>
      </c>
      <c r="L149" s="43">
        <v>27</v>
      </c>
      <c r="M149" s="43">
        <f t="shared" si="118"/>
        <v>22</v>
      </c>
      <c r="N149" s="43">
        <f>L149*3</f>
        <v>81</v>
      </c>
      <c r="O149" s="51">
        <v>37</v>
      </c>
      <c r="P149" s="45">
        <v>0</v>
      </c>
      <c r="Q149" s="45">
        <v>79</v>
      </c>
      <c r="R149" s="43">
        <f t="shared" si="119"/>
        <v>2.5</v>
      </c>
      <c r="S149" s="43">
        <f>P149*1.5+Q149*0.75</f>
        <v>59.25</v>
      </c>
      <c r="T149" s="43"/>
      <c r="U149" s="51">
        <v>17</v>
      </c>
      <c r="V149" s="43">
        <v>8</v>
      </c>
      <c r="W149" s="43">
        <f t="shared" si="120"/>
        <v>-9</v>
      </c>
      <c r="X149" s="43">
        <f t="shared" ref="X149:X159" si="137">V149*3.5</f>
        <v>28</v>
      </c>
      <c r="Y149" s="43">
        <f t="shared" ref="Y149:Y159" si="138">W149*0.5</f>
        <v>-4.5</v>
      </c>
      <c r="Z149" s="43">
        <v>16</v>
      </c>
      <c r="AA149" s="43">
        <v>65</v>
      </c>
      <c r="AB149" s="43">
        <v>3928.11</v>
      </c>
      <c r="AC149" s="43">
        <f t="shared" si="121"/>
        <v>49</v>
      </c>
      <c r="AD149" s="43">
        <f t="shared" si="134"/>
        <v>274.9677</v>
      </c>
      <c r="AE149" s="43"/>
      <c r="AF149" s="51">
        <v>6</v>
      </c>
      <c r="AG149" s="45">
        <v>0</v>
      </c>
      <c r="AH149" s="45">
        <v>5</v>
      </c>
      <c r="AI149" s="45">
        <f t="shared" si="122"/>
        <v>-1</v>
      </c>
      <c r="AJ149" s="43">
        <v>1274</v>
      </c>
      <c r="AK149" s="43">
        <f t="shared" si="123"/>
        <v>89.18</v>
      </c>
      <c r="AL149" s="51">
        <v>4</v>
      </c>
      <c r="AM149" s="43">
        <v>2</v>
      </c>
      <c r="AN149" s="43">
        <f t="shared" si="124"/>
        <v>-2</v>
      </c>
      <c r="AO149" s="51">
        <v>17</v>
      </c>
      <c r="AP149" s="45">
        <v>4</v>
      </c>
      <c r="AQ149" s="43">
        <v>993.6</v>
      </c>
      <c r="AR149" s="43">
        <f t="shared" si="125"/>
        <v>-13</v>
      </c>
      <c r="AS149" s="43">
        <f t="shared" si="126"/>
        <v>49.68</v>
      </c>
      <c r="AT149" s="51">
        <v>13</v>
      </c>
      <c r="AU149" s="51">
        <v>25</v>
      </c>
      <c r="AV149" s="51">
        <v>1164.16</v>
      </c>
      <c r="AW149" s="51">
        <f t="shared" si="127"/>
        <v>12</v>
      </c>
      <c r="AX149" s="51">
        <f t="shared" si="128"/>
        <v>58.208</v>
      </c>
      <c r="AY149" s="43">
        <f t="shared" si="129"/>
        <v>664.3</v>
      </c>
      <c r="AZ149" s="43">
        <f t="shared" si="130"/>
        <v>-26.5</v>
      </c>
    </row>
    <row r="150" s="41" customFormat="1" customHeight="1" spans="1:52">
      <c r="A150" s="43">
        <v>9822</v>
      </c>
      <c r="B150" s="43" t="s">
        <v>346</v>
      </c>
      <c r="C150" s="43" t="s">
        <v>347</v>
      </c>
      <c r="D150" s="43">
        <v>742</v>
      </c>
      <c r="E150" s="43" t="s">
        <v>127</v>
      </c>
      <c r="F150" s="43">
        <v>20</v>
      </c>
      <c r="G150" s="45">
        <v>0</v>
      </c>
      <c r="H150" s="43">
        <f t="shared" si="116"/>
        <v>-20</v>
      </c>
      <c r="I150" s="43">
        <f>G150*3</f>
        <v>0</v>
      </c>
      <c r="J150" s="43">
        <f t="shared" si="117"/>
        <v>-20</v>
      </c>
      <c r="K150" s="51">
        <v>5</v>
      </c>
      <c r="L150" s="43"/>
      <c r="M150" s="43">
        <f t="shared" si="118"/>
        <v>-5</v>
      </c>
      <c r="N150" s="43">
        <f t="shared" si="135"/>
        <v>0</v>
      </c>
      <c r="O150" s="51">
        <v>16</v>
      </c>
      <c r="P150" s="45">
        <v>6</v>
      </c>
      <c r="Q150" s="45">
        <v>2</v>
      </c>
      <c r="R150" s="43">
        <f t="shared" si="119"/>
        <v>-9</v>
      </c>
      <c r="S150" s="43">
        <f t="shared" si="136"/>
        <v>7</v>
      </c>
      <c r="T150" s="43">
        <f t="shared" ref="T150:T159" si="139">R150*0.5</f>
        <v>-4.5</v>
      </c>
      <c r="U150" s="51">
        <v>9</v>
      </c>
      <c r="V150" s="43"/>
      <c r="W150" s="43">
        <f t="shared" si="120"/>
        <v>-9</v>
      </c>
      <c r="X150" s="43">
        <f t="shared" si="137"/>
        <v>0</v>
      </c>
      <c r="Y150" s="43">
        <f t="shared" si="138"/>
        <v>-4.5</v>
      </c>
      <c r="Z150" s="43">
        <v>10</v>
      </c>
      <c r="AA150" s="43">
        <v>24</v>
      </c>
      <c r="AB150" s="43">
        <v>1396.5</v>
      </c>
      <c r="AC150" s="43">
        <f t="shared" si="121"/>
        <v>14</v>
      </c>
      <c r="AD150" s="43">
        <f t="shared" si="134"/>
        <v>97.755</v>
      </c>
      <c r="AE150" s="43"/>
      <c r="AF150" s="51">
        <v>4</v>
      </c>
      <c r="AG150" s="45"/>
      <c r="AH150" s="45"/>
      <c r="AI150" s="45">
        <f t="shared" si="122"/>
        <v>-4</v>
      </c>
      <c r="AJ150" s="43"/>
      <c r="AK150" s="43">
        <f t="shared" si="123"/>
        <v>0</v>
      </c>
      <c r="AL150" s="51">
        <v>3</v>
      </c>
      <c r="AM150" s="43"/>
      <c r="AN150" s="43">
        <f t="shared" si="124"/>
        <v>-3</v>
      </c>
      <c r="AO150" s="51">
        <v>13</v>
      </c>
      <c r="AP150" s="45">
        <v>1</v>
      </c>
      <c r="AQ150" s="43">
        <v>182.4</v>
      </c>
      <c r="AR150" s="43">
        <f t="shared" si="125"/>
        <v>-12</v>
      </c>
      <c r="AS150" s="43">
        <f t="shared" si="126"/>
        <v>9.12</v>
      </c>
      <c r="AT150" s="51">
        <v>9</v>
      </c>
      <c r="AU150" s="51">
        <v>3</v>
      </c>
      <c r="AV150" s="51">
        <v>205.9</v>
      </c>
      <c r="AW150" s="51">
        <f t="shared" si="127"/>
        <v>-6</v>
      </c>
      <c r="AX150" s="51">
        <f t="shared" si="128"/>
        <v>10.295</v>
      </c>
      <c r="AY150" s="43">
        <f t="shared" si="129"/>
        <v>124.2</v>
      </c>
      <c r="AZ150" s="43">
        <f t="shared" si="130"/>
        <v>-29</v>
      </c>
    </row>
    <row r="151" s="41" customFormat="1" customHeight="1" spans="1:52">
      <c r="A151" s="43">
        <v>1000438</v>
      </c>
      <c r="B151" s="43" t="s">
        <v>348</v>
      </c>
      <c r="C151" s="43" t="s">
        <v>347</v>
      </c>
      <c r="D151" s="43">
        <v>742</v>
      </c>
      <c r="E151" s="43" t="s">
        <v>127</v>
      </c>
      <c r="F151" s="43">
        <v>20</v>
      </c>
      <c r="G151" s="45">
        <v>3</v>
      </c>
      <c r="H151" s="43">
        <f t="shared" si="116"/>
        <v>-17</v>
      </c>
      <c r="I151" s="43">
        <f>G151*3</f>
        <v>9</v>
      </c>
      <c r="J151" s="43">
        <f t="shared" si="117"/>
        <v>-17</v>
      </c>
      <c r="K151" s="51">
        <v>5</v>
      </c>
      <c r="L151" s="43">
        <v>2</v>
      </c>
      <c r="M151" s="43">
        <f t="shared" si="118"/>
        <v>-3</v>
      </c>
      <c r="N151" s="43">
        <f t="shared" si="135"/>
        <v>4</v>
      </c>
      <c r="O151" s="51">
        <v>15</v>
      </c>
      <c r="P151" s="45">
        <v>7</v>
      </c>
      <c r="Q151" s="45">
        <v>5</v>
      </c>
      <c r="R151" s="43">
        <f t="shared" si="119"/>
        <v>-5.5</v>
      </c>
      <c r="S151" s="43">
        <f t="shared" si="136"/>
        <v>9.5</v>
      </c>
      <c r="T151" s="43">
        <f t="shared" si="139"/>
        <v>-2.75</v>
      </c>
      <c r="U151" s="51">
        <v>8</v>
      </c>
      <c r="V151" s="43">
        <v>3</v>
      </c>
      <c r="W151" s="43">
        <f t="shared" si="120"/>
        <v>-5</v>
      </c>
      <c r="X151" s="43">
        <f t="shared" si="137"/>
        <v>10.5</v>
      </c>
      <c r="Y151" s="43">
        <f t="shared" si="138"/>
        <v>-2.5</v>
      </c>
      <c r="Z151" s="43">
        <v>10</v>
      </c>
      <c r="AA151" s="43">
        <v>23</v>
      </c>
      <c r="AB151" s="43">
        <v>1407</v>
      </c>
      <c r="AC151" s="43">
        <f t="shared" si="121"/>
        <v>13</v>
      </c>
      <c r="AD151" s="43">
        <f t="shared" si="134"/>
        <v>98.49</v>
      </c>
      <c r="AE151" s="43"/>
      <c r="AF151" s="51">
        <v>4</v>
      </c>
      <c r="AG151" s="45">
        <v>0</v>
      </c>
      <c r="AH151" s="45">
        <v>0</v>
      </c>
      <c r="AI151" s="45">
        <f t="shared" si="122"/>
        <v>-4</v>
      </c>
      <c r="AJ151" s="43">
        <v>0</v>
      </c>
      <c r="AK151" s="43">
        <f t="shared" si="123"/>
        <v>0</v>
      </c>
      <c r="AL151" s="51">
        <v>2</v>
      </c>
      <c r="AM151" s="43"/>
      <c r="AN151" s="43">
        <f t="shared" si="124"/>
        <v>-2</v>
      </c>
      <c r="AO151" s="51">
        <v>12</v>
      </c>
      <c r="AP151" s="45">
        <v>2</v>
      </c>
      <c r="AQ151" s="43">
        <v>455.6</v>
      </c>
      <c r="AR151" s="43">
        <f t="shared" si="125"/>
        <v>-10</v>
      </c>
      <c r="AS151" s="43">
        <f t="shared" si="126"/>
        <v>22.78</v>
      </c>
      <c r="AT151" s="51">
        <v>9</v>
      </c>
      <c r="AU151" s="51">
        <v>8</v>
      </c>
      <c r="AV151" s="51">
        <v>369.74</v>
      </c>
      <c r="AW151" s="51">
        <f t="shared" si="127"/>
        <v>-1</v>
      </c>
      <c r="AX151" s="51">
        <f t="shared" si="128"/>
        <v>18.487</v>
      </c>
      <c r="AY151" s="43">
        <f t="shared" si="129"/>
        <v>172.8</v>
      </c>
      <c r="AZ151" s="43">
        <f t="shared" si="130"/>
        <v>-22.3</v>
      </c>
    </row>
    <row r="152" s="41" customFormat="1" customHeight="1" spans="1:52">
      <c r="A152" s="43">
        <v>6123</v>
      </c>
      <c r="B152" s="43" t="s">
        <v>328</v>
      </c>
      <c r="C152" s="43" t="s">
        <v>349</v>
      </c>
      <c r="D152" s="43">
        <v>546</v>
      </c>
      <c r="E152" s="43" t="s">
        <v>125</v>
      </c>
      <c r="F152" s="43">
        <v>13</v>
      </c>
      <c r="G152" s="45">
        <v>0</v>
      </c>
      <c r="H152" s="43">
        <f t="shared" si="116"/>
        <v>-13</v>
      </c>
      <c r="I152" s="43">
        <f>G152*3</f>
        <v>0</v>
      </c>
      <c r="J152" s="43">
        <f t="shared" si="117"/>
        <v>-13</v>
      </c>
      <c r="K152" s="51">
        <v>3</v>
      </c>
      <c r="L152" s="43">
        <v>5</v>
      </c>
      <c r="M152" s="43">
        <f t="shared" si="118"/>
        <v>2</v>
      </c>
      <c r="N152" s="43">
        <f>L152*3</f>
        <v>15</v>
      </c>
      <c r="O152" s="51">
        <v>16</v>
      </c>
      <c r="P152" s="45">
        <v>0</v>
      </c>
      <c r="Q152" s="45">
        <v>13</v>
      </c>
      <c r="R152" s="43">
        <f t="shared" si="119"/>
        <v>-9.5</v>
      </c>
      <c r="S152" s="43">
        <f t="shared" si="136"/>
        <v>6.5</v>
      </c>
      <c r="T152" s="43">
        <f t="shared" si="139"/>
        <v>-4.75</v>
      </c>
      <c r="U152" s="51">
        <v>6</v>
      </c>
      <c r="V152" s="43">
        <v>3</v>
      </c>
      <c r="W152" s="43">
        <f t="shared" si="120"/>
        <v>-3</v>
      </c>
      <c r="X152" s="43">
        <f t="shared" si="137"/>
        <v>10.5</v>
      </c>
      <c r="Y152" s="43">
        <f t="shared" si="138"/>
        <v>-1.5</v>
      </c>
      <c r="Z152" s="43">
        <v>5</v>
      </c>
      <c r="AA152" s="43">
        <v>4</v>
      </c>
      <c r="AB152" s="43">
        <v>245</v>
      </c>
      <c r="AC152" s="43">
        <f t="shared" si="121"/>
        <v>-1</v>
      </c>
      <c r="AD152" s="43">
        <f>AB152*0.06</f>
        <v>14.7</v>
      </c>
      <c r="AE152" s="43">
        <f>AC152*0.5</f>
        <v>-0.5</v>
      </c>
      <c r="AF152" s="51">
        <v>2</v>
      </c>
      <c r="AG152" s="45"/>
      <c r="AH152" s="45"/>
      <c r="AI152" s="45">
        <f t="shared" si="122"/>
        <v>-2</v>
      </c>
      <c r="AJ152" s="43"/>
      <c r="AK152" s="43">
        <f t="shared" si="123"/>
        <v>0</v>
      </c>
      <c r="AL152" s="51">
        <v>2</v>
      </c>
      <c r="AM152" s="43"/>
      <c r="AN152" s="43">
        <f t="shared" si="124"/>
        <v>-2</v>
      </c>
      <c r="AO152" s="51">
        <v>9</v>
      </c>
      <c r="AP152" s="45">
        <v>2</v>
      </c>
      <c r="AQ152" s="43">
        <v>437</v>
      </c>
      <c r="AR152" s="43">
        <f t="shared" si="125"/>
        <v>-7</v>
      </c>
      <c r="AS152" s="43">
        <f t="shared" si="126"/>
        <v>21.85</v>
      </c>
      <c r="AT152" s="51">
        <v>6</v>
      </c>
      <c r="AU152" s="51">
        <v>6</v>
      </c>
      <c r="AV152" s="51">
        <v>355.6</v>
      </c>
      <c r="AW152" s="51">
        <f t="shared" si="127"/>
        <v>0</v>
      </c>
      <c r="AX152" s="51">
        <f t="shared" si="128"/>
        <v>17.78</v>
      </c>
      <c r="AY152" s="43">
        <f t="shared" si="129"/>
        <v>86.3</v>
      </c>
      <c r="AZ152" s="43">
        <f t="shared" si="130"/>
        <v>-19.8</v>
      </c>
    </row>
    <row r="153" s="41" customFormat="1" customHeight="1" spans="1:52">
      <c r="A153" s="43">
        <v>10849</v>
      </c>
      <c r="B153" s="43" t="s">
        <v>350</v>
      </c>
      <c r="C153" s="43" t="s">
        <v>349</v>
      </c>
      <c r="D153" s="43">
        <v>546</v>
      </c>
      <c r="E153" s="43" t="s">
        <v>127</v>
      </c>
      <c r="F153" s="43">
        <v>14</v>
      </c>
      <c r="G153" s="45">
        <v>0</v>
      </c>
      <c r="H153" s="43">
        <f t="shared" si="116"/>
        <v>-14</v>
      </c>
      <c r="I153" s="43">
        <f>G153*3</f>
        <v>0</v>
      </c>
      <c r="J153" s="43">
        <f t="shared" si="117"/>
        <v>-14</v>
      </c>
      <c r="K153" s="51">
        <v>4</v>
      </c>
      <c r="L153" s="43"/>
      <c r="M153" s="43">
        <f t="shared" si="118"/>
        <v>-4</v>
      </c>
      <c r="N153" s="43">
        <f t="shared" ref="N153:N159" si="140">L153*2</f>
        <v>0</v>
      </c>
      <c r="O153" s="51">
        <v>17</v>
      </c>
      <c r="P153" s="45">
        <v>0</v>
      </c>
      <c r="Q153" s="45">
        <v>15</v>
      </c>
      <c r="R153" s="43">
        <f t="shared" si="119"/>
        <v>-9.5</v>
      </c>
      <c r="S153" s="43">
        <f t="shared" si="136"/>
        <v>7.5</v>
      </c>
      <c r="T153" s="43">
        <f t="shared" si="139"/>
        <v>-4.75</v>
      </c>
      <c r="U153" s="51">
        <v>6</v>
      </c>
      <c r="V153" s="43">
        <v>3</v>
      </c>
      <c r="W153" s="43">
        <f t="shared" si="120"/>
        <v>-3</v>
      </c>
      <c r="X153" s="43">
        <f t="shared" si="137"/>
        <v>10.5</v>
      </c>
      <c r="Y153" s="43">
        <f t="shared" si="138"/>
        <v>-1.5</v>
      </c>
      <c r="Z153" s="43">
        <v>6</v>
      </c>
      <c r="AA153" s="43">
        <v>6</v>
      </c>
      <c r="AB153" s="43">
        <v>339</v>
      </c>
      <c r="AC153" s="43">
        <f t="shared" si="121"/>
        <v>0</v>
      </c>
      <c r="AD153" s="43">
        <f>AB153*0.07</f>
        <v>23.73</v>
      </c>
      <c r="AE153" s="43"/>
      <c r="AF153" s="51">
        <v>3</v>
      </c>
      <c r="AG153" s="45"/>
      <c r="AH153" s="45"/>
      <c r="AI153" s="45">
        <f t="shared" si="122"/>
        <v>-3</v>
      </c>
      <c r="AJ153" s="43"/>
      <c r="AK153" s="43">
        <f t="shared" si="123"/>
        <v>0</v>
      </c>
      <c r="AL153" s="51">
        <v>2</v>
      </c>
      <c r="AM153" s="43"/>
      <c r="AN153" s="43">
        <f t="shared" si="124"/>
        <v>-2</v>
      </c>
      <c r="AO153" s="51">
        <v>9</v>
      </c>
      <c r="AP153" s="45">
        <v>3</v>
      </c>
      <c r="AQ153" s="43">
        <v>619.4</v>
      </c>
      <c r="AR153" s="43">
        <f t="shared" si="125"/>
        <v>-6</v>
      </c>
      <c r="AS153" s="43">
        <f t="shared" si="126"/>
        <v>30.97</v>
      </c>
      <c r="AT153" s="51">
        <v>7</v>
      </c>
      <c r="AU153" s="51">
        <v>6</v>
      </c>
      <c r="AV153" s="51">
        <v>210.38</v>
      </c>
      <c r="AW153" s="51">
        <f t="shared" si="127"/>
        <v>-1</v>
      </c>
      <c r="AX153" s="51">
        <f t="shared" si="128"/>
        <v>10.519</v>
      </c>
      <c r="AY153" s="43">
        <f t="shared" si="129"/>
        <v>83.2</v>
      </c>
      <c r="AZ153" s="43">
        <f t="shared" si="130"/>
        <v>-20.3</v>
      </c>
    </row>
    <row r="154" s="41" customFormat="1" customHeight="1" spans="1:52">
      <c r="A154" s="43">
        <v>13410</v>
      </c>
      <c r="B154" s="43" t="s">
        <v>351</v>
      </c>
      <c r="C154" s="43" t="s">
        <v>349</v>
      </c>
      <c r="D154" s="43">
        <v>546</v>
      </c>
      <c r="E154" s="43" t="s">
        <v>127</v>
      </c>
      <c r="F154" s="43">
        <v>13</v>
      </c>
      <c r="G154" s="45">
        <v>0</v>
      </c>
      <c r="H154" s="43">
        <f t="shared" si="116"/>
        <v>-13</v>
      </c>
      <c r="I154" s="43">
        <f>G154*3</f>
        <v>0</v>
      </c>
      <c r="J154" s="43">
        <f t="shared" si="117"/>
        <v>-13</v>
      </c>
      <c r="K154" s="51">
        <v>3</v>
      </c>
      <c r="L154" s="43">
        <v>1</v>
      </c>
      <c r="M154" s="43">
        <f t="shared" si="118"/>
        <v>-2</v>
      </c>
      <c r="N154" s="43">
        <f t="shared" si="140"/>
        <v>2</v>
      </c>
      <c r="O154" s="51">
        <v>16</v>
      </c>
      <c r="P154" s="45">
        <v>1</v>
      </c>
      <c r="Q154" s="45">
        <v>16</v>
      </c>
      <c r="R154" s="43">
        <f t="shared" si="119"/>
        <v>-7</v>
      </c>
      <c r="S154" s="43">
        <f t="shared" si="136"/>
        <v>9</v>
      </c>
      <c r="T154" s="43">
        <f t="shared" si="139"/>
        <v>-3.5</v>
      </c>
      <c r="U154" s="51">
        <v>5</v>
      </c>
      <c r="V154" s="43">
        <v>1</v>
      </c>
      <c r="W154" s="43">
        <f t="shared" si="120"/>
        <v>-4</v>
      </c>
      <c r="X154" s="43">
        <f t="shared" si="137"/>
        <v>3.5</v>
      </c>
      <c r="Y154" s="43">
        <f t="shared" si="138"/>
        <v>-2</v>
      </c>
      <c r="Z154" s="43">
        <v>5</v>
      </c>
      <c r="AA154" s="43">
        <v>11</v>
      </c>
      <c r="AB154" s="43">
        <v>603.68</v>
      </c>
      <c r="AC154" s="43">
        <f t="shared" si="121"/>
        <v>6</v>
      </c>
      <c r="AD154" s="43">
        <f>AB154*0.07</f>
        <v>42.2576</v>
      </c>
      <c r="AE154" s="43"/>
      <c r="AF154" s="51">
        <v>3</v>
      </c>
      <c r="AG154" s="45">
        <v>0</v>
      </c>
      <c r="AH154" s="45">
        <v>1</v>
      </c>
      <c r="AI154" s="45">
        <f t="shared" si="122"/>
        <v>-2</v>
      </c>
      <c r="AJ154" s="43">
        <v>294</v>
      </c>
      <c r="AK154" s="43">
        <f t="shared" si="123"/>
        <v>20.58</v>
      </c>
      <c r="AL154" s="51">
        <v>1</v>
      </c>
      <c r="AM154" s="43"/>
      <c r="AN154" s="43">
        <f t="shared" si="124"/>
        <v>-1</v>
      </c>
      <c r="AO154" s="51">
        <v>8</v>
      </c>
      <c r="AP154" s="45">
        <v>2</v>
      </c>
      <c r="AQ154" s="43">
        <v>527.6</v>
      </c>
      <c r="AR154" s="43">
        <f t="shared" si="125"/>
        <v>-6</v>
      </c>
      <c r="AS154" s="43">
        <f t="shared" si="126"/>
        <v>26.38</v>
      </c>
      <c r="AT154" s="51">
        <v>7</v>
      </c>
      <c r="AU154" s="51">
        <v>10</v>
      </c>
      <c r="AV154" s="51">
        <v>445.88</v>
      </c>
      <c r="AW154" s="51">
        <f t="shared" si="127"/>
        <v>3</v>
      </c>
      <c r="AX154" s="51">
        <f t="shared" si="128"/>
        <v>22.294</v>
      </c>
      <c r="AY154" s="43">
        <f t="shared" si="129"/>
        <v>126</v>
      </c>
      <c r="AZ154" s="43">
        <f t="shared" si="130"/>
        <v>-18.5</v>
      </c>
    </row>
    <row r="155" s="41" customFormat="1" customHeight="1" spans="1:52">
      <c r="A155" s="43">
        <v>11178</v>
      </c>
      <c r="B155" s="43" t="s">
        <v>352</v>
      </c>
      <c r="C155" s="43" t="s">
        <v>353</v>
      </c>
      <c r="D155" s="43">
        <v>598</v>
      </c>
      <c r="E155" s="43" t="s">
        <v>125</v>
      </c>
      <c r="F155" s="43">
        <v>16</v>
      </c>
      <c r="G155" s="45">
        <v>0</v>
      </c>
      <c r="H155" s="43">
        <f t="shared" si="116"/>
        <v>-16</v>
      </c>
      <c r="I155" s="43">
        <f>G155*3</f>
        <v>0</v>
      </c>
      <c r="J155" s="43">
        <f t="shared" si="117"/>
        <v>-16</v>
      </c>
      <c r="K155" s="51">
        <v>3</v>
      </c>
      <c r="L155" s="43"/>
      <c r="M155" s="43">
        <f t="shared" si="118"/>
        <v>-3</v>
      </c>
      <c r="N155" s="43">
        <f t="shared" si="140"/>
        <v>0</v>
      </c>
      <c r="O155" s="51">
        <v>12</v>
      </c>
      <c r="P155" s="45">
        <v>0</v>
      </c>
      <c r="Q155" s="45">
        <v>8</v>
      </c>
      <c r="R155" s="43">
        <f t="shared" si="119"/>
        <v>-8</v>
      </c>
      <c r="S155" s="43">
        <f t="shared" si="136"/>
        <v>4</v>
      </c>
      <c r="T155" s="43">
        <f t="shared" si="139"/>
        <v>-4</v>
      </c>
      <c r="U155" s="51">
        <v>5</v>
      </c>
      <c r="V155" s="43">
        <v>3</v>
      </c>
      <c r="W155" s="43">
        <f t="shared" si="120"/>
        <v>-2</v>
      </c>
      <c r="X155" s="43">
        <f t="shared" si="137"/>
        <v>10.5</v>
      </c>
      <c r="Y155" s="43">
        <f t="shared" si="138"/>
        <v>-1</v>
      </c>
      <c r="Z155" s="43">
        <v>5</v>
      </c>
      <c r="AA155" s="43">
        <v>13</v>
      </c>
      <c r="AB155" s="43">
        <v>690</v>
      </c>
      <c r="AC155" s="43">
        <f t="shared" si="121"/>
        <v>8</v>
      </c>
      <c r="AD155" s="43">
        <f>AB155*0.07</f>
        <v>48.3</v>
      </c>
      <c r="AE155" s="43"/>
      <c r="AF155" s="51">
        <v>2</v>
      </c>
      <c r="AG155" s="45">
        <v>0</v>
      </c>
      <c r="AH155" s="45">
        <v>2</v>
      </c>
      <c r="AI155" s="45">
        <f t="shared" si="122"/>
        <v>0</v>
      </c>
      <c r="AJ155" s="43">
        <v>588</v>
      </c>
      <c r="AK155" s="43">
        <f>AJ155*0.08</f>
        <v>47.04</v>
      </c>
      <c r="AL155" s="51">
        <v>1</v>
      </c>
      <c r="AM155" s="43"/>
      <c r="AN155" s="43">
        <f t="shared" si="124"/>
        <v>-1</v>
      </c>
      <c r="AO155" s="51">
        <v>5</v>
      </c>
      <c r="AP155" s="45">
        <v>2</v>
      </c>
      <c r="AQ155" s="43">
        <v>455.4</v>
      </c>
      <c r="AR155" s="43">
        <f t="shared" si="125"/>
        <v>-3</v>
      </c>
      <c r="AS155" s="43">
        <f t="shared" si="126"/>
        <v>22.77</v>
      </c>
      <c r="AT155" s="51">
        <v>7</v>
      </c>
      <c r="AU155" s="51">
        <v>7</v>
      </c>
      <c r="AV155" s="51">
        <v>294.51</v>
      </c>
      <c r="AW155" s="51">
        <f t="shared" si="127"/>
        <v>0</v>
      </c>
      <c r="AX155" s="51">
        <f t="shared" si="128"/>
        <v>14.7255</v>
      </c>
      <c r="AY155" s="43">
        <f t="shared" si="129"/>
        <v>147.3</v>
      </c>
      <c r="AZ155" s="43">
        <f t="shared" si="130"/>
        <v>-21</v>
      </c>
    </row>
    <row r="156" s="41" customFormat="1" customHeight="1" spans="1:52">
      <c r="A156" s="43">
        <v>12845</v>
      </c>
      <c r="B156" s="43" t="s">
        <v>354</v>
      </c>
      <c r="C156" s="43" t="s">
        <v>353</v>
      </c>
      <c r="D156" s="43">
        <v>598</v>
      </c>
      <c r="E156" s="43" t="s">
        <v>138</v>
      </c>
      <c r="F156" s="43">
        <v>18</v>
      </c>
      <c r="G156" s="45">
        <v>0</v>
      </c>
      <c r="H156" s="43">
        <f t="shared" si="116"/>
        <v>-18</v>
      </c>
      <c r="I156" s="43">
        <f>G156*3</f>
        <v>0</v>
      </c>
      <c r="J156" s="43">
        <f t="shared" si="117"/>
        <v>-18</v>
      </c>
      <c r="K156" s="51">
        <v>3</v>
      </c>
      <c r="L156" s="43"/>
      <c r="M156" s="43">
        <f t="shared" si="118"/>
        <v>-3</v>
      </c>
      <c r="N156" s="43">
        <f t="shared" si="140"/>
        <v>0</v>
      </c>
      <c r="O156" s="51">
        <v>12</v>
      </c>
      <c r="P156" s="45">
        <v>0</v>
      </c>
      <c r="Q156" s="45">
        <v>14</v>
      </c>
      <c r="R156" s="43">
        <f t="shared" si="119"/>
        <v>-5</v>
      </c>
      <c r="S156" s="43">
        <f t="shared" si="136"/>
        <v>7</v>
      </c>
      <c r="T156" s="43">
        <f t="shared" si="139"/>
        <v>-2.5</v>
      </c>
      <c r="U156" s="51">
        <v>5</v>
      </c>
      <c r="V156" s="43">
        <v>4</v>
      </c>
      <c r="W156" s="43">
        <f t="shared" si="120"/>
        <v>-1</v>
      </c>
      <c r="X156" s="43">
        <f t="shared" si="137"/>
        <v>14</v>
      </c>
      <c r="Y156" s="43">
        <f t="shared" si="138"/>
        <v>-0.5</v>
      </c>
      <c r="Z156" s="43">
        <v>5</v>
      </c>
      <c r="AA156" s="43">
        <v>5</v>
      </c>
      <c r="AB156" s="43">
        <v>307.33</v>
      </c>
      <c r="AC156" s="43">
        <f t="shared" si="121"/>
        <v>0</v>
      </c>
      <c r="AD156" s="43">
        <f>AB156*0.07</f>
        <v>21.5131</v>
      </c>
      <c r="AE156" s="43"/>
      <c r="AF156" s="51">
        <v>2</v>
      </c>
      <c r="AG156" s="45"/>
      <c r="AH156" s="45"/>
      <c r="AI156" s="45">
        <f t="shared" si="122"/>
        <v>-2</v>
      </c>
      <c r="AJ156" s="43"/>
      <c r="AK156" s="43">
        <f>AJ156*0.07</f>
        <v>0</v>
      </c>
      <c r="AL156" s="51">
        <v>2</v>
      </c>
      <c r="AM156" s="43"/>
      <c r="AN156" s="43">
        <f t="shared" si="124"/>
        <v>-2</v>
      </c>
      <c r="AO156" s="51">
        <v>7</v>
      </c>
      <c r="AP156" s="45">
        <v>3</v>
      </c>
      <c r="AQ156" s="43">
        <v>485.8</v>
      </c>
      <c r="AR156" s="43">
        <f t="shared" si="125"/>
        <v>-4</v>
      </c>
      <c r="AS156" s="43">
        <f t="shared" si="126"/>
        <v>24.29</v>
      </c>
      <c r="AT156" s="51">
        <v>8</v>
      </c>
      <c r="AU156" s="51">
        <v>7</v>
      </c>
      <c r="AV156" s="51">
        <v>327</v>
      </c>
      <c r="AW156" s="51">
        <f t="shared" si="127"/>
        <v>-1</v>
      </c>
      <c r="AX156" s="51">
        <f t="shared" si="128"/>
        <v>16.35</v>
      </c>
      <c r="AY156" s="43">
        <f t="shared" si="129"/>
        <v>83.2</v>
      </c>
      <c r="AZ156" s="43">
        <f t="shared" si="130"/>
        <v>-21</v>
      </c>
    </row>
    <row r="157" s="41" customFormat="1" customHeight="1" spans="1:52">
      <c r="A157" s="43">
        <v>15049</v>
      </c>
      <c r="B157" s="43" t="s">
        <v>355</v>
      </c>
      <c r="C157" s="43" t="s">
        <v>353</v>
      </c>
      <c r="D157" s="43">
        <v>598</v>
      </c>
      <c r="E157" s="43" t="s">
        <v>132</v>
      </c>
      <c r="F157" s="43">
        <v>16</v>
      </c>
      <c r="G157" s="45">
        <v>0</v>
      </c>
      <c r="H157" s="43">
        <f t="shared" si="116"/>
        <v>-16</v>
      </c>
      <c r="I157" s="43">
        <f t="shared" ref="I157:I168" si="141">G157*3</f>
        <v>0</v>
      </c>
      <c r="J157" s="43">
        <f t="shared" si="117"/>
        <v>-16</v>
      </c>
      <c r="K157" s="51">
        <v>3</v>
      </c>
      <c r="L157" s="43">
        <v>1</v>
      </c>
      <c r="M157" s="43">
        <f t="shared" si="118"/>
        <v>-2</v>
      </c>
      <c r="N157" s="43">
        <f t="shared" si="140"/>
        <v>2</v>
      </c>
      <c r="O157" s="51">
        <v>12</v>
      </c>
      <c r="P157" s="45">
        <v>0</v>
      </c>
      <c r="Q157" s="45">
        <v>12</v>
      </c>
      <c r="R157" s="43">
        <f t="shared" si="119"/>
        <v>-6</v>
      </c>
      <c r="S157" s="43">
        <f t="shared" si="136"/>
        <v>6</v>
      </c>
      <c r="T157" s="43">
        <f t="shared" si="139"/>
        <v>-3</v>
      </c>
      <c r="U157" s="51">
        <v>5</v>
      </c>
      <c r="V157" s="43"/>
      <c r="W157" s="43">
        <f t="shared" si="120"/>
        <v>-5</v>
      </c>
      <c r="X157" s="43">
        <f t="shared" si="137"/>
        <v>0</v>
      </c>
      <c r="Y157" s="43">
        <f t="shared" si="138"/>
        <v>-2.5</v>
      </c>
      <c r="Z157" s="43">
        <v>5</v>
      </c>
      <c r="AA157" s="43">
        <v>15</v>
      </c>
      <c r="AB157" s="43">
        <v>935</v>
      </c>
      <c r="AC157" s="43">
        <f t="shared" si="121"/>
        <v>10</v>
      </c>
      <c r="AD157" s="43">
        <f>AB157*0.07</f>
        <v>65.45</v>
      </c>
      <c r="AE157" s="43"/>
      <c r="AF157" s="51">
        <v>1</v>
      </c>
      <c r="AG157" s="45">
        <v>0</v>
      </c>
      <c r="AH157" s="45">
        <v>2</v>
      </c>
      <c r="AI157" s="45">
        <f t="shared" si="122"/>
        <v>1</v>
      </c>
      <c r="AJ157" s="43">
        <v>588</v>
      </c>
      <c r="AK157" s="43">
        <f>AJ157*0.08</f>
        <v>47.04</v>
      </c>
      <c r="AL157" s="51">
        <v>1</v>
      </c>
      <c r="AM157" s="43"/>
      <c r="AN157" s="43">
        <f t="shared" si="124"/>
        <v>-1</v>
      </c>
      <c r="AO157" s="51">
        <v>5</v>
      </c>
      <c r="AP157" s="45">
        <v>3</v>
      </c>
      <c r="AQ157" s="43">
        <v>754.4</v>
      </c>
      <c r="AR157" s="43">
        <f t="shared" si="125"/>
        <v>-2</v>
      </c>
      <c r="AS157" s="43">
        <f t="shared" si="126"/>
        <v>37.72</v>
      </c>
      <c r="AT157" s="51">
        <v>7</v>
      </c>
      <c r="AU157" s="51">
        <v>7</v>
      </c>
      <c r="AV157" s="51">
        <v>376.86</v>
      </c>
      <c r="AW157" s="51">
        <f t="shared" si="127"/>
        <v>0</v>
      </c>
      <c r="AX157" s="51">
        <f t="shared" si="128"/>
        <v>18.843</v>
      </c>
      <c r="AY157" s="43">
        <f t="shared" si="129"/>
        <v>177.1</v>
      </c>
      <c r="AZ157" s="43">
        <f t="shared" si="130"/>
        <v>-21.5</v>
      </c>
    </row>
    <row r="158" s="41" customFormat="1" customHeight="1" spans="1:52">
      <c r="A158" s="43">
        <v>12332</v>
      </c>
      <c r="B158" s="43" t="s">
        <v>356</v>
      </c>
      <c r="C158" s="43" t="s">
        <v>357</v>
      </c>
      <c r="D158" s="43">
        <v>727</v>
      </c>
      <c r="E158" s="43" t="s">
        <v>125</v>
      </c>
      <c r="F158" s="43">
        <v>10</v>
      </c>
      <c r="G158" s="45">
        <v>1</v>
      </c>
      <c r="H158" s="43">
        <f t="shared" si="116"/>
        <v>-9</v>
      </c>
      <c r="I158" s="43">
        <f t="shared" si="141"/>
        <v>3</v>
      </c>
      <c r="J158" s="43">
        <f t="shared" si="117"/>
        <v>-9</v>
      </c>
      <c r="K158" s="51">
        <v>3</v>
      </c>
      <c r="L158" s="43"/>
      <c r="M158" s="43">
        <f t="shared" si="118"/>
        <v>-3</v>
      </c>
      <c r="N158" s="43">
        <f t="shared" si="140"/>
        <v>0</v>
      </c>
      <c r="O158" s="51">
        <v>16</v>
      </c>
      <c r="P158" s="45">
        <v>0</v>
      </c>
      <c r="Q158" s="45">
        <v>9</v>
      </c>
      <c r="R158" s="43">
        <f t="shared" si="119"/>
        <v>-11.5</v>
      </c>
      <c r="S158" s="43">
        <f t="shared" si="136"/>
        <v>4.5</v>
      </c>
      <c r="T158" s="43">
        <f t="shared" si="139"/>
        <v>-5.75</v>
      </c>
      <c r="U158" s="51">
        <v>6</v>
      </c>
      <c r="V158" s="43"/>
      <c r="W158" s="43">
        <f t="shared" si="120"/>
        <v>-6</v>
      </c>
      <c r="X158" s="43">
        <f t="shared" si="137"/>
        <v>0</v>
      </c>
      <c r="Y158" s="43">
        <f t="shared" si="138"/>
        <v>-3</v>
      </c>
      <c r="Z158" s="43">
        <v>7</v>
      </c>
      <c r="AA158" s="43">
        <v>2</v>
      </c>
      <c r="AB158" s="43">
        <v>138</v>
      </c>
      <c r="AC158" s="43">
        <f t="shared" si="121"/>
        <v>-5</v>
      </c>
      <c r="AD158" s="43">
        <f>AB158*0.06</f>
        <v>8.28</v>
      </c>
      <c r="AE158" s="43">
        <f>AC158*0.5</f>
        <v>-2.5</v>
      </c>
      <c r="AF158" s="51">
        <v>3</v>
      </c>
      <c r="AG158" s="45">
        <v>0</v>
      </c>
      <c r="AH158" s="45">
        <v>0</v>
      </c>
      <c r="AI158" s="45">
        <f t="shared" si="122"/>
        <v>-3</v>
      </c>
      <c r="AJ158" s="43">
        <v>0</v>
      </c>
      <c r="AK158" s="43">
        <f>AJ158*0.07</f>
        <v>0</v>
      </c>
      <c r="AL158" s="51">
        <v>2</v>
      </c>
      <c r="AM158" s="43"/>
      <c r="AN158" s="43">
        <f t="shared" si="124"/>
        <v>-2</v>
      </c>
      <c r="AO158" s="51">
        <v>5</v>
      </c>
      <c r="AP158" s="45">
        <v>3</v>
      </c>
      <c r="AQ158" s="43">
        <v>454.4</v>
      </c>
      <c r="AR158" s="43">
        <f t="shared" si="125"/>
        <v>-2</v>
      </c>
      <c r="AS158" s="43">
        <f t="shared" si="126"/>
        <v>22.72</v>
      </c>
      <c r="AT158" s="51">
        <v>6</v>
      </c>
      <c r="AU158" s="51">
        <v>3</v>
      </c>
      <c r="AV158" s="51">
        <v>321.6</v>
      </c>
      <c r="AW158" s="51">
        <f t="shared" si="127"/>
        <v>-3</v>
      </c>
      <c r="AX158" s="51">
        <f t="shared" si="128"/>
        <v>16.08</v>
      </c>
      <c r="AY158" s="43">
        <f t="shared" si="129"/>
        <v>54.6</v>
      </c>
      <c r="AZ158" s="43">
        <f t="shared" si="130"/>
        <v>-20.3</v>
      </c>
    </row>
    <row r="159" s="41" customFormat="1" customHeight="1" spans="1:52">
      <c r="A159" s="43">
        <v>13161</v>
      </c>
      <c r="B159" s="43" t="s">
        <v>358</v>
      </c>
      <c r="C159" s="43" t="s">
        <v>357</v>
      </c>
      <c r="D159" s="43">
        <v>727</v>
      </c>
      <c r="E159" s="43" t="s">
        <v>138</v>
      </c>
      <c r="F159" s="43">
        <v>10</v>
      </c>
      <c r="G159" s="45">
        <v>0</v>
      </c>
      <c r="H159" s="43">
        <f t="shared" si="116"/>
        <v>-10</v>
      </c>
      <c r="I159" s="43">
        <f t="shared" si="141"/>
        <v>0</v>
      </c>
      <c r="J159" s="43">
        <f t="shared" si="117"/>
        <v>-10</v>
      </c>
      <c r="K159" s="51">
        <v>2</v>
      </c>
      <c r="L159" s="43">
        <v>1</v>
      </c>
      <c r="M159" s="43">
        <f t="shared" si="118"/>
        <v>-1</v>
      </c>
      <c r="N159" s="43">
        <f t="shared" si="140"/>
        <v>2</v>
      </c>
      <c r="O159" s="51">
        <v>15</v>
      </c>
      <c r="P159" s="45">
        <v>1</v>
      </c>
      <c r="Q159" s="45">
        <v>9</v>
      </c>
      <c r="R159" s="43">
        <f t="shared" si="119"/>
        <v>-9.5</v>
      </c>
      <c r="S159" s="43">
        <f t="shared" si="136"/>
        <v>5.5</v>
      </c>
      <c r="T159" s="43">
        <f t="shared" si="139"/>
        <v>-4.75</v>
      </c>
      <c r="U159" s="51">
        <v>6</v>
      </c>
      <c r="V159" s="43"/>
      <c r="W159" s="43">
        <f t="shared" si="120"/>
        <v>-6</v>
      </c>
      <c r="X159" s="43">
        <f t="shared" si="137"/>
        <v>0</v>
      </c>
      <c r="Y159" s="43">
        <f t="shared" si="138"/>
        <v>-3</v>
      </c>
      <c r="Z159" s="43">
        <v>7</v>
      </c>
      <c r="AA159" s="43"/>
      <c r="AB159" s="43"/>
      <c r="AC159" s="43"/>
      <c r="AD159" s="43">
        <f>AB159*0.06</f>
        <v>0</v>
      </c>
      <c r="AE159" s="43"/>
      <c r="AF159" s="51">
        <v>2</v>
      </c>
      <c r="AG159" s="45"/>
      <c r="AH159" s="45"/>
      <c r="AI159" s="45">
        <f t="shared" si="122"/>
        <v>-2</v>
      </c>
      <c r="AJ159" s="43"/>
      <c r="AK159" s="43">
        <f>AJ159*0.07</f>
        <v>0</v>
      </c>
      <c r="AL159" s="51">
        <v>1</v>
      </c>
      <c r="AM159" s="43"/>
      <c r="AN159" s="43">
        <f t="shared" si="124"/>
        <v>-1</v>
      </c>
      <c r="AO159" s="51">
        <v>5</v>
      </c>
      <c r="AP159" s="45">
        <v>3</v>
      </c>
      <c r="AQ159" s="43">
        <v>529</v>
      </c>
      <c r="AR159" s="43">
        <f t="shared" si="125"/>
        <v>-2</v>
      </c>
      <c r="AS159" s="43">
        <f t="shared" si="126"/>
        <v>26.45</v>
      </c>
      <c r="AT159" s="51">
        <v>6</v>
      </c>
      <c r="AU159" s="51">
        <v>5</v>
      </c>
      <c r="AV159" s="51">
        <v>322.8</v>
      </c>
      <c r="AW159" s="51">
        <f t="shared" si="127"/>
        <v>-1</v>
      </c>
      <c r="AX159" s="51">
        <f t="shared" si="128"/>
        <v>16.14</v>
      </c>
      <c r="AY159" s="43">
        <f t="shared" si="129"/>
        <v>50.1</v>
      </c>
      <c r="AZ159" s="43">
        <f t="shared" si="130"/>
        <v>-17.8</v>
      </c>
    </row>
    <row r="160" s="41" customFormat="1" customHeight="1" spans="1:52">
      <c r="A160" s="43">
        <v>4117</v>
      </c>
      <c r="B160" s="43" t="s">
        <v>359</v>
      </c>
      <c r="C160" s="43" t="s">
        <v>360</v>
      </c>
      <c r="D160" s="43">
        <v>111219</v>
      </c>
      <c r="E160" s="43" t="s">
        <v>125</v>
      </c>
      <c r="F160" s="43">
        <v>15</v>
      </c>
      <c r="G160" s="45">
        <v>2</v>
      </c>
      <c r="H160" s="43">
        <f t="shared" si="116"/>
        <v>-13</v>
      </c>
      <c r="I160" s="43">
        <f t="shared" si="141"/>
        <v>6</v>
      </c>
      <c r="J160" s="43">
        <f t="shared" si="117"/>
        <v>-13</v>
      </c>
      <c r="K160" s="51">
        <v>4</v>
      </c>
      <c r="L160" s="43">
        <v>5</v>
      </c>
      <c r="M160" s="43">
        <f t="shared" si="118"/>
        <v>1</v>
      </c>
      <c r="N160" s="43">
        <f>L160*3</f>
        <v>15</v>
      </c>
      <c r="O160" s="51">
        <v>13</v>
      </c>
      <c r="P160" s="45">
        <v>10</v>
      </c>
      <c r="Q160" s="45">
        <v>12</v>
      </c>
      <c r="R160" s="43">
        <f t="shared" si="119"/>
        <v>3</v>
      </c>
      <c r="S160" s="43">
        <f>P160*1.5+Q160*0.75</f>
        <v>24</v>
      </c>
      <c r="T160" s="43"/>
      <c r="U160" s="51">
        <v>5</v>
      </c>
      <c r="V160" s="43">
        <v>9</v>
      </c>
      <c r="W160" s="43">
        <f t="shared" si="120"/>
        <v>4</v>
      </c>
      <c r="X160" s="43">
        <f>V160*4</f>
        <v>36</v>
      </c>
      <c r="Y160" s="43"/>
      <c r="Z160" s="43">
        <v>5</v>
      </c>
      <c r="AA160" s="43">
        <v>15</v>
      </c>
      <c r="AB160" s="43">
        <v>926.01</v>
      </c>
      <c r="AC160" s="43">
        <f t="shared" si="121"/>
        <v>10</v>
      </c>
      <c r="AD160" s="43">
        <f>AB160*0.07</f>
        <v>64.8207</v>
      </c>
      <c r="AE160" s="43"/>
      <c r="AF160" s="51">
        <v>3</v>
      </c>
      <c r="AG160" s="45"/>
      <c r="AH160" s="45"/>
      <c r="AI160" s="45">
        <f t="shared" si="122"/>
        <v>-3</v>
      </c>
      <c r="AJ160" s="43"/>
      <c r="AK160" s="43">
        <f>AJ160*0.07</f>
        <v>0</v>
      </c>
      <c r="AL160" s="51">
        <v>2</v>
      </c>
      <c r="AM160" s="43"/>
      <c r="AN160" s="43">
        <f t="shared" si="124"/>
        <v>-2</v>
      </c>
      <c r="AO160" s="51">
        <v>10</v>
      </c>
      <c r="AP160" s="45">
        <v>10</v>
      </c>
      <c r="AQ160" s="43">
        <v>1930.6</v>
      </c>
      <c r="AR160" s="43">
        <f t="shared" si="125"/>
        <v>0</v>
      </c>
      <c r="AS160" s="43">
        <f t="shared" si="126"/>
        <v>96.53</v>
      </c>
      <c r="AT160" s="51">
        <v>7</v>
      </c>
      <c r="AU160" s="51">
        <v>8</v>
      </c>
      <c r="AV160" s="51">
        <v>331.68</v>
      </c>
      <c r="AW160" s="51">
        <f t="shared" si="127"/>
        <v>1</v>
      </c>
      <c r="AX160" s="51">
        <f t="shared" si="128"/>
        <v>16.584</v>
      </c>
      <c r="AY160" s="43">
        <f t="shared" si="129"/>
        <v>258.9</v>
      </c>
      <c r="AZ160" s="43">
        <f t="shared" si="130"/>
        <v>-13</v>
      </c>
    </row>
    <row r="161" s="41" customFormat="1" customHeight="1" spans="1:52">
      <c r="A161" s="43">
        <v>12528</v>
      </c>
      <c r="B161" s="43" t="s">
        <v>361</v>
      </c>
      <c r="C161" s="43" t="s">
        <v>360</v>
      </c>
      <c r="D161" s="43">
        <v>111219</v>
      </c>
      <c r="E161" s="43" t="s">
        <v>127</v>
      </c>
      <c r="F161" s="43">
        <v>15</v>
      </c>
      <c r="G161" s="45">
        <v>5</v>
      </c>
      <c r="H161" s="43">
        <f t="shared" si="116"/>
        <v>-10</v>
      </c>
      <c r="I161" s="43">
        <f t="shared" si="141"/>
        <v>15</v>
      </c>
      <c r="J161" s="43">
        <f t="shared" si="117"/>
        <v>-10</v>
      </c>
      <c r="K161" s="51">
        <v>4</v>
      </c>
      <c r="L161" s="43">
        <v>10</v>
      </c>
      <c r="M161" s="43">
        <f t="shared" si="118"/>
        <v>6</v>
      </c>
      <c r="N161" s="43">
        <f>L161*3</f>
        <v>30</v>
      </c>
      <c r="O161" s="51">
        <v>13</v>
      </c>
      <c r="P161" s="45">
        <v>0</v>
      </c>
      <c r="Q161" s="45">
        <v>6</v>
      </c>
      <c r="R161" s="43">
        <f t="shared" si="119"/>
        <v>-10</v>
      </c>
      <c r="S161" s="43">
        <f t="shared" ref="S161:S168" si="142">P161*1+Q161*0.5</f>
        <v>3</v>
      </c>
      <c r="T161" s="43">
        <f t="shared" ref="T161:T168" si="143">R161*0.5</f>
        <v>-5</v>
      </c>
      <c r="U161" s="51">
        <v>6</v>
      </c>
      <c r="V161" s="43">
        <v>7</v>
      </c>
      <c r="W161" s="43">
        <f t="shared" si="120"/>
        <v>1</v>
      </c>
      <c r="X161" s="43">
        <f>V161*4</f>
        <v>28</v>
      </c>
      <c r="Y161" s="43"/>
      <c r="Z161" s="43">
        <v>6</v>
      </c>
      <c r="AA161" s="43">
        <v>2</v>
      </c>
      <c r="AB161" s="43">
        <v>132</v>
      </c>
      <c r="AC161" s="43">
        <f t="shared" si="121"/>
        <v>-4</v>
      </c>
      <c r="AD161" s="43">
        <f>AB161*0.06</f>
        <v>7.92</v>
      </c>
      <c r="AE161" s="43">
        <f>AC161*0.5</f>
        <v>-2</v>
      </c>
      <c r="AF161" s="51">
        <v>2</v>
      </c>
      <c r="AG161" s="45"/>
      <c r="AH161" s="45"/>
      <c r="AI161" s="45">
        <f t="shared" si="122"/>
        <v>-2</v>
      </c>
      <c r="AJ161" s="43"/>
      <c r="AK161" s="43">
        <f>AJ161*0.07</f>
        <v>0</v>
      </c>
      <c r="AL161" s="51">
        <v>2</v>
      </c>
      <c r="AM161" s="43"/>
      <c r="AN161" s="43">
        <f t="shared" si="124"/>
        <v>-2</v>
      </c>
      <c r="AO161" s="51">
        <v>10</v>
      </c>
      <c r="AP161" s="45">
        <v>11</v>
      </c>
      <c r="AQ161" s="43">
        <v>1802.5</v>
      </c>
      <c r="AR161" s="43">
        <f t="shared" si="125"/>
        <v>1</v>
      </c>
      <c r="AS161" s="43">
        <f t="shared" si="126"/>
        <v>90.125</v>
      </c>
      <c r="AT161" s="51">
        <v>7</v>
      </c>
      <c r="AU161" s="51">
        <v>6</v>
      </c>
      <c r="AV161" s="51">
        <v>434.45</v>
      </c>
      <c r="AW161" s="51">
        <f t="shared" si="127"/>
        <v>-1</v>
      </c>
      <c r="AX161" s="51">
        <f t="shared" si="128"/>
        <v>21.7225</v>
      </c>
      <c r="AY161" s="43">
        <f t="shared" si="129"/>
        <v>195.8</v>
      </c>
      <c r="AZ161" s="43">
        <f t="shared" si="130"/>
        <v>-17</v>
      </c>
    </row>
    <row r="162" s="41" customFormat="1" customHeight="1" spans="1:52">
      <c r="A162" s="43">
        <v>15297</v>
      </c>
      <c r="B162" s="43" t="s">
        <v>362</v>
      </c>
      <c r="C162" s="43" t="s">
        <v>360</v>
      </c>
      <c r="D162" s="43">
        <v>111219</v>
      </c>
      <c r="E162" s="43" t="s">
        <v>363</v>
      </c>
      <c r="F162" s="43">
        <v>10</v>
      </c>
      <c r="G162" s="45">
        <v>0</v>
      </c>
      <c r="H162" s="43">
        <f t="shared" si="116"/>
        <v>-10</v>
      </c>
      <c r="I162" s="43">
        <f t="shared" si="141"/>
        <v>0</v>
      </c>
      <c r="J162" s="43">
        <f t="shared" si="117"/>
        <v>-10</v>
      </c>
      <c r="K162" s="51">
        <v>3</v>
      </c>
      <c r="L162" s="43">
        <v>1</v>
      </c>
      <c r="M162" s="43">
        <f t="shared" si="118"/>
        <v>-2</v>
      </c>
      <c r="N162" s="43">
        <f t="shared" ref="N162:N176" si="144">L162*2</f>
        <v>2</v>
      </c>
      <c r="O162" s="51">
        <v>11</v>
      </c>
      <c r="P162" s="45">
        <v>0</v>
      </c>
      <c r="Q162" s="45">
        <v>3</v>
      </c>
      <c r="R162" s="43">
        <f t="shared" si="119"/>
        <v>-9.5</v>
      </c>
      <c r="S162" s="43">
        <f t="shared" si="142"/>
        <v>1.5</v>
      </c>
      <c r="T162" s="43">
        <f t="shared" si="143"/>
        <v>-4.75</v>
      </c>
      <c r="U162" s="51">
        <v>6</v>
      </c>
      <c r="V162" s="43">
        <v>3</v>
      </c>
      <c r="W162" s="43">
        <f t="shared" si="120"/>
        <v>-3</v>
      </c>
      <c r="X162" s="43">
        <f t="shared" ref="X162:X164" si="145">V162*3.5</f>
        <v>10.5</v>
      </c>
      <c r="Y162" s="43">
        <f>W162*0.5</f>
        <v>-1.5</v>
      </c>
      <c r="Z162" s="43">
        <v>5</v>
      </c>
      <c r="AA162" s="43"/>
      <c r="AB162" s="43"/>
      <c r="AC162" s="43"/>
      <c r="AD162" s="43">
        <f>AB162*0.06</f>
        <v>0</v>
      </c>
      <c r="AE162" s="43"/>
      <c r="AF162" s="51">
        <v>1</v>
      </c>
      <c r="AG162" s="45">
        <v>0</v>
      </c>
      <c r="AH162" s="45">
        <v>1</v>
      </c>
      <c r="AI162" s="45">
        <f t="shared" si="122"/>
        <v>0</v>
      </c>
      <c r="AJ162" s="43">
        <v>284</v>
      </c>
      <c r="AK162" s="43">
        <f>AJ162*0.08</f>
        <v>22.72</v>
      </c>
      <c r="AL162" s="51">
        <v>0</v>
      </c>
      <c r="AM162" s="43"/>
      <c r="AN162" s="43">
        <f t="shared" si="124"/>
        <v>0</v>
      </c>
      <c r="AO162" s="51">
        <v>9</v>
      </c>
      <c r="AP162" s="45">
        <v>4</v>
      </c>
      <c r="AQ162" s="43">
        <v>783.52</v>
      </c>
      <c r="AR162" s="43">
        <f t="shared" si="125"/>
        <v>-5</v>
      </c>
      <c r="AS162" s="43">
        <f t="shared" si="126"/>
        <v>39.176</v>
      </c>
      <c r="AT162" s="51">
        <v>7</v>
      </c>
      <c r="AU162" s="51">
        <v>9</v>
      </c>
      <c r="AV162" s="51">
        <v>477.2</v>
      </c>
      <c r="AW162" s="51">
        <f t="shared" si="127"/>
        <v>2</v>
      </c>
      <c r="AX162" s="51">
        <f t="shared" si="128"/>
        <v>23.86</v>
      </c>
      <c r="AY162" s="43">
        <f t="shared" si="129"/>
        <v>99.8</v>
      </c>
      <c r="AZ162" s="43">
        <f t="shared" si="130"/>
        <v>-16.3</v>
      </c>
    </row>
    <row r="163" s="41" customFormat="1" customHeight="1" spans="1:52">
      <c r="A163" s="43">
        <v>12909</v>
      </c>
      <c r="B163" s="43" t="s">
        <v>364</v>
      </c>
      <c r="C163" s="43" t="s">
        <v>365</v>
      </c>
      <c r="D163" s="43">
        <v>117491</v>
      </c>
      <c r="E163" s="43" t="s">
        <v>125</v>
      </c>
      <c r="F163" s="43">
        <v>20</v>
      </c>
      <c r="G163" s="45">
        <v>0</v>
      </c>
      <c r="H163" s="43">
        <f t="shared" si="116"/>
        <v>-20</v>
      </c>
      <c r="I163" s="43">
        <f t="shared" si="141"/>
        <v>0</v>
      </c>
      <c r="J163" s="43">
        <f t="shared" si="117"/>
        <v>-20</v>
      </c>
      <c r="K163" s="51">
        <v>5</v>
      </c>
      <c r="L163" s="43"/>
      <c r="M163" s="43">
        <f t="shared" si="118"/>
        <v>-5</v>
      </c>
      <c r="N163" s="43">
        <f t="shared" si="144"/>
        <v>0</v>
      </c>
      <c r="O163" s="51">
        <v>15</v>
      </c>
      <c r="P163" s="45">
        <v>0</v>
      </c>
      <c r="Q163" s="45">
        <v>8</v>
      </c>
      <c r="R163" s="43">
        <f t="shared" si="119"/>
        <v>-11</v>
      </c>
      <c r="S163" s="43">
        <f t="shared" si="142"/>
        <v>4</v>
      </c>
      <c r="T163" s="43">
        <f t="shared" si="143"/>
        <v>-5.5</v>
      </c>
      <c r="U163" s="51">
        <v>8</v>
      </c>
      <c r="V163" s="43"/>
      <c r="W163" s="43">
        <f t="shared" si="120"/>
        <v>-8</v>
      </c>
      <c r="X163" s="43">
        <f t="shared" si="145"/>
        <v>0</v>
      </c>
      <c r="Y163" s="43">
        <f>W163*0.5</f>
        <v>-4</v>
      </c>
      <c r="Z163" s="43">
        <v>10</v>
      </c>
      <c r="AA163" s="43">
        <v>5</v>
      </c>
      <c r="AB163" s="43">
        <v>279.5</v>
      </c>
      <c r="AC163" s="43">
        <f t="shared" si="121"/>
        <v>-5</v>
      </c>
      <c r="AD163" s="43">
        <f>AB163*0.06</f>
        <v>16.77</v>
      </c>
      <c r="AE163" s="43">
        <f>AC163*0.5</f>
        <v>-2.5</v>
      </c>
      <c r="AF163" s="51">
        <v>5</v>
      </c>
      <c r="AG163" s="45"/>
      <c r="AH163" s="45"/>
      <c r="AI163" s="45">
        <f t="shared" si="122"/>
        <v>-5</v>
      </c>
      <c r="AJ163" s="43"/>
      <c r="AK163" s="43">
        <f t="shared" ref="AK163:AK170" si="146">AJ163*0.07</f>
        <v>0</v>
      </c>
      <c r="AL163" s="51">
        <v>2</v>
      </c>
      <c r="AM163" s="43"/>
      <c r="AN163" s="43">
        <f t="shared" si="124"/>
        <v>-2</v>
      </c>
      <c r="AO163" s="51">
        <v>11</v>
      </c>
      <c r="AP163" s="45">
        <v>1</v>
      </c>
      <c r="AQ163" s="43">
        <v>248</v>
      </c>
      <c r="AR163" s="43">
        <f t="shared" si="125"/>
        <v>-10</v>
      </c>
      <c r="AS163" s="43">
        <f t="shared" si="126"/>
        <v>12.4</v>
      </c>
      <c r="AT163" s="51">
        <v>9</v>
      </c>
      <c r="AU163" s="51">
        <v>2</v>
      </c>
      <c r="AV163" s="51">
        <v>96</v>
      </c>
      <c r="AW163" s="51">
        <f t="shared" si="127"/>
        <v>-7</v>
      </c>
      <c r="AX163" s="51">
        <f t="shared" si="128"/>
        <v>4.8</v>
      </c>
      <c r="AY163" s="43">
        <f t="shared" si="129"/>
        <v>38</v>
      </c>
      <c r="AZ163" s="43">
        <f t="shared" si="130"/>
        <v>-32</v>
      </c>
    </row>
    <row r="164" s="41" customFormat="1" customHeight="1" spans="1:52">
      <c r="A164" s="43">
        <v>15043</v>
      </c>
      <c r="B164" s="43" t="s">
        <v>366</v>
      </c>
      <c r="C164" s="43" t="s">
        <v>365</v>
      </c>
      <c r="D164" s="43">
        <v>117491</v>
      </c>
      <c r="E164" s="43" t="s">
        <v>138</v>
      </c>
      <c r="F164" s="43">
        <v>20</v>
      </c>
      <c r="G164" s="45">
        <v>10</v>
      </c>
      <c r="H164" s="43">
        <f t="shared" si="116"/>
        <v>-10</v>
      </c>
      <c r="I164" s="43">
        <f t="shared" si="141"/>
        <v>30</v>
      </c>
      <c r="J164" s="43">
        <f t="shared" si="117"/>
        <v>-10</v>
      </c>
      <c r="K164" s="51">
        <v>5</v>
      </c>
      <c r="L164" s="43"/>
      <c r="M164" s="43">
        <f t="shared" si="118"/>
        <v>-5</v>
      </c>
      <c r="N164" s="43">
        <f t="shared" si="144"/>
        <v>0</v>
      </c>
      <c r="O164" s="51">
        <v>16</v>
      </c>
      <c r="P164" s="45">
        <v>0</v>
      </c>
      <c r="Q164" s="45">
        <v>2</v>
      </c>
      <c r="R164" s="43">
        <f t="shared" si="119"/>
        <v>-15</v>
      </c>
      <c r="S164" s="43">
        <f t="shared" si="142"/>
        <v>1</v>
      </c>
      <c r="T164" s="43">
        <f t="shared" si="143"/>
        <v>-7.5</v>
      </c>
      <c r="U164" s="51">
        <v>9</v>
      </c>
      <c r="V164" s="43"/>
      <c r="W164" s="43">
        <f t="shared" si="120"/>
        <v>-9</v>
      </c>
      <c r="X164" s="43">
        <f t="shared" si="145"/>
        <v>0</v>
      </c>
      <c r="Y164" s="43">
        <f>W164*0.5</f>
        <v>-4.5</v>
      </c>
      <c r="Z164" s="43">
        <v>10</v>
      </c>
      <c r="AA164" s="43">
        <v>7</v>
      </c>
      <c r="AB164" s="43">
        <v>379.5</v>
      </c>
      <c r="AC164" s="43">
        <f t="shared" si="121"/>
        <v>-3</v>
      </c>
      <c r="AD164" s="43">
        <f>AB164*0.06</f>
        <v>22.77</v>
      </c>
      <c r="AE164" s="43">
        <f>AC164*0.5</f>
        <v>-1.5</v>
      </c>
      <c r="AF164" s="51">
        <v>5</v>
      </c>
      <c r="AG164" s="45"/>
      <c r="AH164" s="45"/>
      <c r="AI164" s="45">
        <f t="shared" si="122"/>
        <v>-5</v>
      </c>
      <c r="AJ164" s="43"/>
      <c r="AK164" s="43">
        <f t="shared" si="146"/>
        <v>0</v>
      </c>
      <c r="AL164" s="51">
        <v>2</v>
      </c>
      <c r="AM164" s="43"/>
      <c r="AN164" s="43">
        <f t="shared" si="124"/>
        <v>-2</v>
      </c>
      <c r="AO164" s="51">
        <v>11</v>
      </c>
      <c r="AP164" s="45"/>
      <c r="AQ164" s="43"/>
      <c r="AR164" s="43">
        <f t="shared" si="125"/>
        <v>-11</v>
      </c>
      <c r="AS164" s="43">
        <f t="shared" si="126"/>
        <v>0</v>
      </c>
      <c r="AT164" s="51">
        <v>9</v>
      </c>
      <c r="AU164" s="51">
        <v>13</v>
      </c>
      <c r="AV164" s="51">
        <v>608</v>
      </c>
      <c r="AW164" s="51">
        <f t="shared" si="127"/>
        <v>4</v>
      </c>
      <c r="AX164" s="51">
        <f t="shared" si="128"/>
        <v>30.4</v>
      </c>
      <c r="AY164" s="43">
        <f t="shared" si="129"/>
        <v>84.2</v>
      </c>
      <c r="AZ164" s="43">
        <f t="shared" si="130"/>
        <v>-23.5</v>
      </c>
    </row>
    <row r="165" s="41" customFormat="1" customHeight="1" spans="1:52">
      <c r="A165" s="43">
        <v>10177</v>
      </c>
      <c r="B165" s="43" t="s">
        <v>367</v>
      </c>
      <c r="C165" s="43" t="s">
        <v>368</v>
      </c>
      <c r="D165" s="43">
        <v>726</v>
      </c>
      <c r="E165" s="43" t="s">
        <v>127</v>
      </c>
      <c r="F165" s="43">
        <v>20</v>
      </c>
      <c r="G165" s="45">
        <v>16</v>
      </c>
      <c r="H165" s="43">
        <f t="shared" si="116"/>
        <v>-4</v>
      </c>
      <c r="I165" s="43">
        <f t="shared" si="141"/>
        <v>48</v>
      </c>
      <c r="J165" s="43">
        <f t="shared" si="117"/>
        <v>-4</v>
      </c>
      <c r="K165" s="51">
        <v>5</v>
      </c>
      <c r="L165" s="43"/>
      <c r="M165" s="43">
        <f t="shared" si="118"/>
        <v>-5</v>
      </c>
      <c r="N165" s="43">
        <f t="shared" si="144"/>
        <v>0</v>
      </c>
      <c r="O165" s="51">
        <v>19</v>
      </c>
      <c r="P165" s="45">
        <v>5</v>
      </c>
      <c r="Q165" s="45">
        <v>2</v>
      </c>
      <c r="R165" s="43">
        <f t="shared" si="119"/>
        <v>-13</v>
      </c>
      <c r="S165" s="43">
        <f t="shared" si="142"/>
        <v>6</v>
      </c>
      <c r="T165" s="43">
        <f t="shared" si="143"/>
        <v>-6.5</v>
      </c>
      <c r="U165" s="51">
        <v>9</v>
      </c>
      <c r="V165" s="43">
        <v>10</v>
      </c>
      <c r="W165" s="43">
        <f t="shared" si="120"/>
        <v>1</v>
      </c>
      <c r="X165" s="43">
        <f>V165*4</f>
        <v>40</v>
      </c>
      <c r="Y165" s="43"/>
      <c r="Z165" s="43">
        <v>8</v>
      </c>
      <c r="AA165" s="43">
        <v>21</v>
      </c>
      <c r="AB165" s="43">
        <v>1303.7</v>
      </c>
      <c r="AC165" s="43">
        <f t="shared" si="121"/>
        <v>13</v>
      </c>
      <c r="AD165" s="43">
        <f>AB165*0.07</f>
        <v>91.259</v>
      </c>
      <c r="AE165" s="43"/>
      <c r="AF165" s="51">
        <v>3</v>
      </c>
      <c r="AG165" s="45"/>
      <c r="AH165" s="45"/>
      <c r="AI165" s="45">
        <f t="shared" si="122"/>
        <v>-3</v>
      </c>
      <c r="AJ165" s="43"/>
      <c r="AK165" s="43">
        <f t="shared" si="146"/>
        <v>0</v>
      </c>
      <c r="AL165" s="51">
        <v>2</v>
      </c>
      <c r="AM165" s="43">
        <v>1</v>
      </c>
      <c r="AN165" s="43">
        <f t="shared" si="124"/>
        <v>-1</v>
      </c>
      <c r="AO165" s="51">
        <v>9</v>
      </c>
      <c r="AP165" s="45">
        <v>5</v>
      </c>
      <c r="AQ165" s="43">
        <v>865.8</v>
      </c>
      <c r="AR165" s="43">
        <f t="shared" si="125"/>
        <v>-4</v>
      </c>
      <c r="AS165" s="43">
        <f t="shared" si="126"/>
        <v>43.29</v>
      </c>
      <c r="AT165" s="51">
        <v>7</v>
      </c>
      <c r="AU165" s="51">
        <v>4</v>
      </c>
      <c r="AV165" s="51">
        <v>182.2</v>
      </c>
      <c r="AW165" s="51">
        <f t="shared" si="127"/>
        <v>-3</v>
      </c>
      <c r="AX165" s="51">
        <f t="shared" si="128"/>
        <v>9.11</v>
      </c>
      <c r="AY165" s="43">
        <f t="shared" si="129"/>
        <v>237.7</v>
      </c>
      <c r="AZ165" s="43">
        <f t="shared" si="130"/>
        <v>-10.5</v>
      </c>
    </row>
    <row r="166" s="41" customFormat="1" customHeight="1" spans="1:52">
      <c r="A166" s="43">
        <v>11453</v>
      </c>
      <c r="B166" s="43" t="s">
        <v>369</v>
      </c>
      <c r="C166" s="43" t="s">
        <v>368</v>
      </c>
      <c r="D166" s="43">
        <v>726</v>
      </c>
      <c r="E166" s="43" t="s">
        <v>125</v>
      </c>
      <c r="F166" s="43">
        <v>20</v>
      </c>
      <c r="G166" s="45">
        <v>0</v>
      </c>
      <c r="H166" s="43">
        <f t="shared" si="116"/>
        <v>-20</v>
      </c>
      <c r="I166" s="43">
        <f t="shared" si="141"/>
        <v>0</v>
      </c>
      <c r="J166" s="43">
        <f t="shared" si="117"/>
        <v>-20</v>
      </c>
      <c r="K166" s="51">
        <v>5</v>
      </c>
      <c r="L166" s="43"/>
      <c r="M166" s="43">
        <f t="shared" si="118"/>
        <v>-5</v>
      </c>
      <c r="N166" s="43">
        <f t="shared" si="144"/>
        <v>0</v>
      </c>
      <c r="O166" s="51">
        <v>18</v>
      </c>
      <c r="P166" s="45">
        <v>2</v>
      </c>
      <c r="Q166" s="45">
        <v>2</v>
      </c>
      <c r="R166" s="43">
        <f t="shared" si="119"/>
        <v>-15</v>
      </c>
      <c r="S166" s="43">
        <f t="shared" si="142"/>
        <v>3</v>
      </c>
      <c r="T166" s="43">
        <f t="shared" si="143"/>
        <v>-7.5</v>
      </c>
      <c r="U166" s="51">
        <v>8</v>
      </c>
      <c r="V166" s="43"/>
      <c r="W166" s="43">
        <f t="shared" si="120"/>
        <v>-8</v>
      </c>
      <c r="X166" s="43">
        <f t="shared" ref="X166:X172" si="147">V166*3.5</f>
        <v>0</v>
      </c>
      <c r="Y166" s="43">
        <f t="shared" ref="Y166:Y172" si="148">W166*0.5</f>
        <v>-4</v>
      </c>
      <c r="Z166" s="43">
        <v>8</v>
      </c>
      <c r="AA166" s="43">
        <v>9</v>
      </c>
      <c r="AB166" s="43">
        <v>571.24</v>
      </c>
      <c r="AC166" s="43">
        <f t="shared" si="121"/>
        <v>1</v>
      </c>
      <c r="AD166" s="43">
        <f>AB166*0.07</f>
        <v>39.9868</v>
      </c>
      <c r="AE166" s="43"/>
      <c r="AF166" s="51">
        <v>3</v>
      </c>
      <c r="AG166" s="45">
        <v>0</v>
      </c>
      <c r="AH166" s="45">
        <v>1</v>
      </c>
      <c r="AI166" s="45">
        <f t="shared" si="122"/>
        <v>-2</v>
      </c>
      <c r="AJ166" s="43">
        <v>264</v>
      </c>
      <c r="AK166" s="43">
        <f t="shared" si="146"/>
        <v>18.48</v>
      </c>
      <c r="AL166" s="51">
        <v>2</v>
      </c>
      <c r="AM166" s="43"/>
      <c r="AN166" s="43">
        <f t="shared" si="124"/>
        <v>-2</v>
      </c>
      <c r="AO166" s="51">
        <v>8</v>
      </c>
      <c r="AP166" s="45">
        <v>6</v>
      </c>
      <c r="AQ166" s="43">
        <v>883.66</v>
      </c>
      <c r="AR166" s="43">
        <f t="shared" si="125"/>
        <v>-2</v>
      </c>
      <c r="AS166" s="43">
        <f t="shared" si="126"/>
        <v>44.183</v>
      </c>
      <c r="AT166" s="51">
        <v>6</v>
      </c>
      <c r="AU166" s="51">
        <v>9</v>
      </c>
      <c r="AV166" s="51">
        <v>415.2</v>
      </c>
      <c r="AW166" s="51">
        <f t="shared" si="127"/>
        <v>3</v>
      </c>
      <c r="AX166" s="51">
        <f t="shared" si="128"/>
        <v>20.76</v>
      </c>
      <c r="AY166" s="43">
        <f t="shared" si="129"/>
        <v>126.4</v>
      </c>
      <c r="AZ166" s="43">
        <f t="shared" si="130"/>
        <v>-31.5</v>
      </c>
    </row>
    <row r="167" s="41" customFormat="1" customHeight="1" spans="1:52">
      <c r="A167" s="43">
        <v>13282</v>
      </c>
      <c r="B167" s="43" t="s">
        <v>370</v>
      </c>
      <c r="C167" s="43" t="s">
        <v>371</v>
      </c>
      <c r="D167" s="43">
        <v>745</v>
      </c>
      <c r="E167" s="43" t="s">
        <v>125</v>
      </c>
      <c r="F167" s="43">
        <v>20</v>
      </c>
      <c r="G167" s="45">
        <v>0</v>
      </c>
      <c r="H167" s="43">
        <f t="shared" si="116"/>
        <v>-20</v>
      </c>
      <c r="I167" s="43">
        <f t="shared" si="141"/>
        <v>0</v>
      </c>
      <c r="J167" s="43">
        <f t="shared" si="117"/>
        <v>-20</v>
      </c>
      <c r="K167" s="51">
        <v>3</v>
      </c>
      <c r="L167" s="43"/>
      <c r="M167" s="43">
        <f t="shared" si="118"/>
        <v>-3</v>
      </c>
      <c r="N167" s="43">
        <f t="shared" si="144"/>
        <v>0</v>
      </c>
      <c r="O167" s="51">
        <v>16</v>
      </c>
      <c r="P167" s="45">
        <v>2</v>
      </c>
      <c r="Q167" s="45">
        <v>10</v>
      </c>
      <c r="R167" s="43">
        <f t="shared" si="119"/>
        <v>-9</v>
      </c>
      <c r="S167" s="43">
        <f t="shared" si="142"/>
        <v>7</v>
      </c>
      <c r="T167" s="43">
        <f t="shared" si="143"/>
        <v>-4.5</v>
      </c>
      <c r="U167" s="51">
        <v>6</v>
      </c>
      <c r="V167" s="43"/>
      <c r="W167" s="43">
        <f t="shared" si="120"/>
        <v>-6</v>
      </c>
      <c r="X167" s="43">
        <f t="shared" si="147"/>
        <v>0</v>
      </c>
      <c r="Y167" s="43">
        <f t="shared" si="148"/>
        <v>-3</v>
      </c>
      <c r="Z167" s="43">
        <v>8</v>
      </c>
      <c r="AA167" s="43">
        <v>14</v>
      </c>
      <c r="AB167" s="43">
        <v>850.65</v>
      </c>
      <c r="AC167" s="43">
        <f t="shared" si="121"/>
        <v>6</v>
      </c>
      <c r="AD167" s="43">
        <f>AB167*0.07</f>
        <v>59.5455</v>
      </c>
      <c r="AE167" s="43"/>
      <c r="AF167" s="51">
        <v>3</v>
      </c>
      <c r="AG167" s="45">
        <v>0</v>
      </c>
      <c r="AH167" s="45">
        <v>0</v>
      </c>
      <c r="AI167" s="45">
        <f t="shared" si="122"/>
        <v>-3</v>
      </c>
      <c r="AJ167" s="43">
        <v>0</v>
      </c>
      <c r="AK167" s="43">
        <f t="shared" si="146"/>
        <v>0</v>
      </c>
      <c r="AL167" s="51">
        <v>2</v>
      </c>
      <c r="AM167" s="43"/>
      <c r="AN167" s="43">
        <f t="shared" si="124"/>
        <v>-2</v>
      </c>
      <c r="AO167" s="51">
        <v>8</v>
      </c>
      <c r="AP167" s="45">
        <v>1</v>
      </c>
      <c r="AQ167" s="43">
        <v>163.03</v>
      </c>
      <c r="AR167" s="43">
        <f t="shared" si="125"/>
        <v>-7</v>
      </c>
      <c r="AS167" s="43">
        <f t="shared" si="126"/>
        <v>8.1515</v>
      </c>
      <c r="AT167" s="51">
        <v>6</v>
      </c>
      <c r="AU167" s="51">
        <v>7</v>
      </c>
      <c r="AV167" s="51">
        <v>324</v>
      </c>
      <c r="AW167" s="51">
        <f t="shared" si="127"/>
        <v>1</v>
      </c>
      <c r="AX167" s="51">
        <f t="shared" si="128"/>
        <v>16.2</v>
      </c>
      <c r="AY167" s="43">
        <f t="shared" si="129"/>
        <v>90.9</v>
      </c>
      <c r="AZ167" s="43">
        <f t="shared" si="130"/>
        <v>-27.5</v>
      </c>
    </row>
    <row r="168" s="41" customFormat="1" customHeight="1" spans="1:52">
      <c r="A168" s="43">
        <v>14404</v>
      </c>
      <c r="B168" s="43" t="s">
        <v>372</v>
      </c>
      <c r="C168" s="43" t="s">
        <v>371</v>
      </c>
      <c r="D168" s="43">
        <v>745</v>
      </c>
      <c r="E168" s="43" t="s">
        <v>140</v>
      </c>
      <c r="F168" s="43">
        <v>20</v>
      </c>
      <c r="G168" s="45">
        <v>6</v>
      </c>
      <c r="H168" s="43">
        <f t="shared" si="116"/>
        <v>-14</v>
      </c>
      <c r="I168" s="43">
        <f t="shared" si="141"/>
        <v>18</v>
      </c>
      <c r="J168" s="43">
        <f t="shared" si="117"/>
        <v>-14</v>
      </c>
      <c r="K168" s="51">
        <v>2</v>
      </c>
      <c r="L168" s="43">
        <v>1</v>
      </c>
      <c r="M168" s="43">
        <f t="shared" si="118"/>
        <v>-1</v>
      </c>
      <c r="N168" s="43">
        <f t="shared" si="144"/>
        <v>2</v>
      </c>
      <c r="O168" s="51">
        <v>15</v>
      </c>
      <c r="P168" s="45">
        <v>0</v>
      </c>
      <c r="Q168" s="45">
        <v>23</v>
      </c>
      <c r="R168" s="43">
        <f t="shared" si="119"/>
        <v>-3.5</v>
      </c>
      <c r="S168" s="43">
        <f t="shared" si="142"/>
        <v>11.5</v>
      </c>
      <c r="T168" s="43">
        <f t="shared" si="143"/>
        <v>-1.75</v>
      </c>
      <c r="U168" s="51">
        <v>6</v>
      </c>
      <c r="V168" s="43"/>
      <c r="W168" s="43">
        <f t="shared" si="120"/>
        <v>-6</v>
      </c>
      <c r="X168" s="43">
        <f t="shared" si="147"/>
        <v>0</v>
      </c>
      <c r="Y168" s="43">
        <f t="shared" si="148"/>
        <v>-3</v>
      </c>
      <c r="Z168" s="43">
        <v>8</v>
      </c>
      <c r="AA168" s="43">
        <v>4</v>
      </c>
      <c r="AB168" s="43">
        <v>245</v>
      </c>
      <c r="AC168" s="43">
        <f t="shared" si="121"/>
        <v>-4</v>
      </c>
      <c r="AD168" s="43">
        <f>AB168*0.06</f>
        <v>14.7</v>
      </c>
      <c r="AE168" s="43">
        <f>AC168*0.5</f>
        <v>-2</v>
      </c>
      <c r="AF168" s="51">
        <v>3</v>
      </c>
      <c r="AG168" s="45"/>
      <c r="AH168" s="45"/>
      <c r="AI168" s="45">
        <f t="shared" si="122"/>
        <v>-3</v>
      </c>
      <c r="AJ168" s="43"/>
      <c r="AK168" s="43">
        <f t="shared" si="146"/>
        <v>0</v>
      </c>
      <c r="AL168" s="51">
        <v>2</v>
      </c>
      <c r="AM168" s="43"/>
      <c r="AN168" s="43">
        <f t="shared" si="124"/>
        <v>-2</v>
      </c>
      <c r="AO168" s="51">
        <v>8</v>
      </c>
      <c r="AP168" s="45">
        <v>6</v>
      </c>
      <c r="AQ168" s="43">
        <v>1037.4</v>
      </c>
      <c r="AR168" s="43">
        <f t="shared" si="125"/>
        <v>-2</v>
      </c>
      <c r="AS168" s="43">
        <f t="shared" si="126"/>
        <v>51.87</v>
      </c>
      <c r="AT168" s="51">
        <v>6</v>
      </c>
      <c r="AU168" s="51">
        <v>4</v>
      </c>
      <c r="AV168" s="51">
        <v>184.8</v>
      </c>
      <c r="AW168" s="51">
        <f t="shared" si="127"/>
        <v>-2</v>
      </c>
      <c r="AX168" s="51">
        <f t="shared" si="128"/>
        <v>9.24</v>
      </c>
      <c r="AY168" s="43">
        <f t="shared" si="129"/>
        <v>107.3</v>
      </c>
      <c r="AZ168" s="43">
        <f t="shared" si="130"/>
        <v>-20.8</v>
      </c>
    </row>
    <row r="169" s="41" customFormat="1" customHeight="1" spans="1:52">
      <c r="A169" s="43">
        <v>8060</v>
      </c>
      <c r="B169" s="43" t="s">
        <v>373</v>
      </c>
      <c r="C169" s="43" t="s">
        <v>374</v>
      </c>
      <c r="D169" s="43">
        <v>105267</v>
      </c>
      <c r="E169" s="43" t="s">
        <v>132</v>
      </c>
      <c r="F169" s="43">
        <v>14</v>
      </c>
      <c r="G169" s="45">
        <v>8</v>
      </c>
      <c r="H169" s="43">
        <f t="shared" si="116"/>
        <v>-6</v>
      </c>
      <c r="I169" s="43">
        <f>G169*3</f>
        <v>24</v>
      </c>
      <c r="J169" s="43">
        <f t="shared" si="117"/>
        <v>-6</v>
      </c>
      <c r="K169" s="51">
        <v>4</v>
      </c>
      <c r="L169" s="43">
        <v>1</v>
      </c>
      <c r="M169" s="43">
        <f t="shared" si="118"/>
        <v>-3</v>
      </c>
      <c r="N169" s="43">
        <f t="shared" si="144"/>
        <v>2</v>
      </c>
      <c r="O169" s="51">
        <v>13</v>
      </c>
      <c r="P169" s="45">
        <v>0</v>
      </c>
      <c r="Q169" s="45">
        <v>27</v>
      </c>
      <c r="R169" s="43">
        <f t="shared" si="119"/>
        <v>0.5</v>
      </c>
      <c r="S169" s="43">
        <f>P169*1.5+Q169*0.75</f>
        <v>20.25</v>
      </c>
      <c r="T169" s="43"/>
      <c r="U169" s="51">
        <v>6</v>
      </c>
      <c r="V169" s="43">
        <v>5</v>
      </c>
      <c r="W169" s="43">
        <f t="shared" si="120"/>
        <v>-1</v>
      </c>
      <c r="X169" s="43">
        <f t="shared" si="147"/>
        <v>17.5</v>
      </c>
      <c r="Y169" s="43">
        <f t="shared" si="148"/>
        <v>-0.5</v>
      </c>
      <c r="Z169" s="43">
        <v>6</v>
      </c>
      <c r="AA169" s="43">
        <v>3</v>
      </c>
      <c r="AB169" s="43">
        <v>207</v>
      </c>
      <c r="AC169" s="43">
        <f t="shared" si="121"/>
        <v>-3</v>
      </c>
      <c r="AD169" s="43">
        <f>AB169*0.06</f>
        <v>12.42</v>
      </c>
      <c r="AE169" s="43">
        <f>AC169*0.5</f>
        <v>-1.5</v>
      </c>
      <c r="AF169" s="51">
        <v>2</v>
      </c>
      <c r="AG169" s="45"/>
      <c r="AH169" s="45"/>
      <c r="AI169" s="45">
        <f t="shared" si="122"/>
        <v>-2</v>
      </c>
      <c r="AJ169" s="43"/>
      <c r="AK169" s="43">
        <f t="shared" si="146"/>
        <v>0</v>
      </c>
      <c r="AL169" s="51">
        <v>2</v>
      </c>
      <c r="AM169" s="43">
        <v>2</v>
      </c>
      <c r="AN169" s="43">
        <f t="shared" si="124"/>
        <v>0</v>
      </c>
      <c r="AO169" s="51">
        <v>9</v>
      </c>
      <c r="AP169" s="45">
        <v>7</v>
      </c>
      <c r="AQ169" s="43">
        <v>1184</v>
      </c>
      <c r="AR169" s="43">
        <f t="shared" si="125"/>
        <v>-2</v>
      </c>
      <c r="AS169" s="43">
        <f t="shared" si="126"/>
        <v>59.2</v>
      </c>
      <c r="AT169" s="51">
        <v>8</v>
      </c>
      <c r="AU169" s="51">
        <v>9</v>
      </c>
      <c r="AV169" s="51">
        <v>593.52</v>
      </c>
      <c r="AW169" s="51">
        <f t="shared" si="127"/>
        <v>1</v>
      </c>
      <c r="AX169" s="51">
        <f t="shared" si="128"/>
        <v>29.676</v>
      </c>
      <c r="AY169" s="43">
        <f t="shared" si="129"/>
        <v>165</v>
      </c>
      <c r="AZ169" s="43">
        <f t="shared" si="130"/>
        <v>-8</v>
      </c>
    </row>
    <row r="170" s="41" customFormat="1" customHeight="1" spans="1:52">
      <c r="A170" s="43">
        <v>12886</v>
      </c>
      <c r="B170" s="43" t="s">
        <v>375</v>
      </c>
      <c r="C170" s="43" t="s">
        <v>374</v>
      </c>
      <c r="D170" s="43">
        <v>105267</v>
      </c>
      <c r="E170" s="43" t="s">
        <v>376</v>
      </c>
      <c r="F170" s="43">
        <v>17</v>
      </c>
      <c r="G170" s="45">
        <v>4</v>
      </c>
      <c r="H170" s="43">
        <f t="shared" si="116"/>
        <v>-13</v>
      </c>
      <c r="I170" s="43">
        <f>G170*3</f>
        <v>12</v>
      </c>
      <c r="J170" s="43">
        <f t="shared" si="117"/>
        <v>-13</v>
      </c>
      <c r="K170" s="51">
        <v>4</v>
      </c>
      <c r="L170" s="43"/>
      <c r="M170" s="43">
        <f t="shared" si="118"/>
        <v>-4</v>
      </c>
      <c r="N170" s="43">
        <f t="shared" si="144"/>
        <v>0</v>
      </c>
      <c r="O170" s="51">
        <v>16</v>
      </c>
      <c r="P170" s="45">
        <v>0</v>
      </c>
      <c r="Q170" s="45">
        <v>27</v>
      </c>
      <c r="R170" s="43">
        <f t="shared" si="119"/>
        <v>-2.5</v>
      </c>
      <c r="S170" s="43">
        <f t="shared" ref="S170:S175" si="149">P170*1+Q170*0.5</f>
        <v>13.5</v>
      </c>
      <c r="T170" s="43">
        <f t="shared" ref="T170:T175" si="150">R170*0.5</f>
        <v>-1.25</v>
      </c>
      <c r="U170" s="51">
        <v>7</v>
      </c>
      <c r="V170" s="43">
        <v>3</v>
      </c>
      <c r="W170" s="43">
        <f t="shared" si="120"/>
        <v>-4</v>
      </c>
      <c r="X170" s="43">
        <f t="shared" si="147"/>
        <v>10.5</v>
      </c>
      <c r="Y170" s="43">
        <f t="shared" si="148"/>
        <v>-2</v>
      </c>
      <c r="Z170" s="43">
        <v>7</v>
      </c>
      <c r="AA170" s="43">
        <v>9</v>
      </c>
      <c r="AB170" s="43">
        <v>540</v>
      </c>
      <c r="AC170" s="43">
        <f t="shared" si="121"/>
        <v>2</v>
      </c>
      <c r="AD170" s="43">
        <f>AB170*0.07</f>
        <v>37.8</v>
      </c>
      <c r="AE170" s="43"/>
      <c r="AF170" s="51">
        <v>3</v>
      </c>
      <c r="AG170" s="45">
        <v>0</v>
      </c>
      <c r="AH170" s="45">
        <v>0</v>
      </c>
      <c r="AI170" s="45">
        <f t="shared" si="122"/>
        <v>-3</v>
      </c>
      <c r="AJ170" s="43">
        <v>0</v>
      </c>
      <c r="AK170" s="43">
        <f t="shared" si="146"/>
        <v>0</v>
      </c>
      <c r="AL170" s="51">
        <v>2</v>
      </c>
      <c r="AM170" s="43">
        <v>4</v>
      </c>
      <c r="AN170" s="43">
        <f t="shared" si="124"/>
        <v>2</v>
      </c>
      <c r="AO170" s="51">
        <v>11</v>
      </c>
      <c r="AP170" s="45">
        <v>2</v>
      </c>
      <c r="AQ170" s="43">
        <v>568</v>
      </c>
      <c r="AR170" s="43">
        <f t="shared" si="125"/>
        <v>-9</v>
      </c>
      <c r="AS170" s="43">
        <f t="shared" si="126"/>
        <v>28.4</v>
      </c>
      <c r="AT170" s="51">
        <v>9</v>
      </c>
      <c r="AU170" s="51">
        <v>9</v>
      </c>
      <c r="AV170" s="51">
        <v>609.6</v>
      </c>
      <c r="AW170" s="51">
        <f t="shared" si="127"/>
        <v>0</v>
      </c>
      <c r="AX170" s="51">
        <f t="shared" si="128"/>
        <v>30.48</v>
      </c>
      <c r="AY170" s="43">
        <f t="shared" si="129"/>
        <v>132.7</v>
      </c>
      <c r="AZ170" s="43">
        <f t="shared" si="130"/>
        <v>-16.3</v>
      </c>
    </row>
    <row r="171" s="41" customFormat="1" customHeight="1" spans="1:52">
      <c r="A171" s="43">
        <v>15324</v>
      </c>
      <c r="B171" s="43" t="s">
        <v>377</v>
      </c>
      <c r="C171" s="43" t="s">
        <v>374</v>
      </c>
      <c r="D171" s="43">
        <v>105267</v>
      </c>
      <c r="E171" s="43" t="s">
        <v>132</v>
      </c>
      <c r="F171" s="43">
        <v>9</v>
      </c>
      <c r="G171" s="45">
        <v>0</v>
      </c>
      <c r="H171" s="43">
        <f t="shared" si="116"/>
        <v>-9</v>
      </c>
      <c r="I171" s="43">
        <f>G171*3</f>
        <v>0</v>
      </c>
      <c r="J171" s="43">
        <f t="shared" si="117"/>
        <v>-9</v>
      </c>
      <c r="K171" s="51">
        <v>2</v>
      </c>
      <c r="L171" s="43"/>
      <c r="M171" s="43">
        <f t="shared" si="118"/>
        <v>-2</v>
      </c>
      <c r="N171" s="43">
        <f t="shared" si="144"/>
        <v>0</v>
      </c>
      <c r="O171" s="51">
        <v>8</v>
      </c>
      <c r="P171" s="45">
        <v>0</v>
      </c>
      <c r="Q171" s="45">
        <v>2</v>
      </c>
      <c r="R171" s="43">
        <f t="shared" si="119"/>
        <v>-7</v>
      </c>
      <c r="S171" s="43">
        <f t="shared" si="149"/>
        <v>1</v>
      </c>
      <c r="T171" s="43">
        <f t="shared" si="150"/>
        <v>-3.5</v>
      </c>
      <c r="U171" s="51">
        <v>4</v>
      </c>
      <c r="V171" s="43"/>
      <c r="W171" s="43">
        <f t="shared" si="120"/>
        <v>-4</v>
      </c>
      <c r="X171" s="43">
        <f t="shared" si="147"/>
        <v>0</v>
      </c>
      <c r="Y171" s="43">
        <f t="shared" si="148"/>
        <v>-2</v>
      </c>
      <c r="Z171" s="43">
        <v>3</v>
      </c>
      <c r="AA171" s="43">
        <v>5</v>
      </c>
      <c r="AB171" s="43">
        <v>241.5</v>
      </c>
      <c r="AC171" s="43">
        <f t="shared" si="121"/>
        <v>2</v>
      </c>
      <c r="AD171" s="43">
        <f>AB171*0.07</f>
        <v>16.905</v>
      </c>
      <c r="AE171" s="43"/>
      <c r="AF171" s="51">
        <v>1</v>
      </c>
      <c r="AG171" s="45">
        <v>0</v>
      </c>
      <c r="AH171" s="45">
        <v>1</v>
      </c>
      <c r="AI171" s="45">
        <f t="shared" si="122"/>
        <v>0</v>
      </c>
      <c r="AJ171" s="43">
        <v>214</v>
      </c>
      <c r="AK171" s="43">
        <f>AJ171*0.08</f>
        <v>17.12</v>
      </c>
      <c r="AL171" s="51">
        <v>1</v>
      </c>
      <c r="AM171" s="43"/>
      <c r="AN171" s="43">
        <f t="shared" si="124"/>
        <v>-1</v>
      </c>
      <c r="AO171" s="51">
        <v>6</v>
      </c>
      <c r="AP171" s="45">
        <v>4</v>
      </c>
      <c r="AQ171" s="43">
        <v>647.4</v>
      </c>
      <c r="AR171" s="43">
        <f t="shared" si="125"/>
        <v>-2</v>
      </c>
      <c r="AS171" s="43">
        <f t="shared" si="126"/>
        <v>32.37</v>
      </c>
      <c r="AT171" s="51">
        <v>4</v>
      </c>
      <c r="AU171" s="51">
        <v>1</v>
      </c>
      <c r="AV171" s="51">
        <v>48</v>
      </c>
      <c r="AW171" s="51">
        <f t="shared" si="127"/>
        <v>-3</v>
      </c>
      <c r="AX171" s="51">
        <f t="shared" si="128"/>
        <v>2.4</v>
      </c>
      <c r="AY171" s="43">
        <f t="shared" si="129"/>
        <v>69.8</v>
      </c>
      <c r="AZ171" s="43">
        <f t="shared" si="130"/>
        <v>-14.5</v>
      </c>
    </row>
    <row r="172" s="41" customFormat="1" customHeight="1" spans="1:52">
      <c r="A172" s="43">
        <v>12185</v>
      </c>
      <c r="B172" s="43" t="s">
        <v>378</v>
      </c>
      <c r="C172" s="43" t="s">
        <v>379</v>
      </c>
      <c r="D172" s="43">
        <v>118151</v>
      </c>
      <c r="E172" s="43" t="s">
        <v>125</v>
      </c>
      <c r="F172" s="43">
        <v>10</v>
      </c>
      <c r="G172" s="45">
        <v>0</v>
      </c>
      <c r="H172" s="43">
        <f t="shared" si="116"/>
        <v>-10</v>
      </c>
      <c r="I172" s="43">
        <f>G172*3</f>
        <v>0</v>
      </c>
      <c r="J172" s="43">
        <f t="shared" si="117"/>
        <v>-10</v>
      </c>
      <c r="K172" s="51">
        <v>3</v>
      </c>
      <c r="L172" s="43"/>
      <c r="M172" s="43">
        <f t="shared" si="118"/>
        <v>-3</v>
      </c>
      <c r="N172" s="43">
        <f t="shared" si="144"/>
        <v>0</v>
      </c>
      <c r="O172" s="51">
        <v>12</v>
      </c>
      <c r="P172" s="45"/>
      <c r="Q172" s="45"/>
      <c r="R172" s="43">
        <f t="shared" si="119"/>
        <v>-12</v>
      </c>
      <c r="S172" s="43">
        <f t="shared" si="149"/>
        <v>0</v>
      </c>
      <c r="T172" s="43">
        <f t="shared" si="150"/>
        <v>-6</v>
      </c>
      <c r="U172" s="51">
        <v>6</v>
      </c>
      <c r="V172" s="43"/>
      <c r="W172" s="43">
        <f t="shared" si="120"/>
        <v>-6</v>
      </c>
      <c r="X172" s="43">
        <f t="shared" si="147"/>
        <v>0</v>
      </c>
      <c r="Y172" s="43">
        <f t="shared" si="148"/>
        <v>-3</v>
      </c>
      <c r="Z172" s="43">
        <v>7</v>
      </c>
      <c r="AA172" s="43"/>
      <c r="AB172" s="43"/>
      <c r="AC172" s="43"/>
      <c r="AD172" s="43">
        <f>AB172*0.06</f>
        <v>0</v>
      </c>
      <c r="AE172" s="43"/>
      <c r="AF172" s="51">
        <v>3</v>
      </c>
      <c r="AG172" s="45"/>
      <c r="AH172" s="45"/>
      <c r="AI172" s="45">
        <f t="shared" si="122"/>
        <v>-3</v>
      </c>
      <c r="AJ172" s="43"/>
      <c r="AK172" s="43">
        <f t="shared" ref="AK172:AK178" si="151">AJ172*0.07</f>
        <v>0</v>
      </c>
      <c r="AL172" s="51">
        <v>1</v>
      </c>
      <c r="AM172" s="43"/>
      <c r="AN172" s="43">
        <f t="shared" si="124"/>
        <v>-1</v>
      </c>
      <c r="AO172" s="51">
        <v>5</v>
      </c>
      <c r="AP172" s="45"/>
      <c r="AQ172" s="43"/>
      <c r="AR172" s="43">
        <f t="shared" si="125"/>
        <v>-5</v>
      </c>
      <c r="AS172" s="43">
        <f t="shared" si="126"/>
        <v>0</v>
      </c>
      <c r="AT172" s="51">
        <v>5</v>
      </c>
      <c r="AU172" s="51">
        <v>0</v>
      </c>
      <c r="AV172" s="51"/>
      <c r="AW172" s="51">
        <f t="shared" si="127"/>
        <v>-5</v>
      </c>
      <c r="AX172" s="51">
        <f t="shared" si="128"/>
        <v>0</v>
      </c>
      <c r="AY172" s="43">
        <f t="shared" si="129"/>
        <v>0</v>
      </c>
      <c r="AZ172" s="43">
        <f t="shared" si="130"/>
        <v>-19</v>
      </c>
    </row>
    <row r="173" s="41" customFormat="1" customHeight="1" spans="1:52">
      <c r="A173" s="43">
        <v>13279</v>
      </c>
      <c r="B173" s="43" t="s">
        <v>380</v>
      </c>
      <c r="C173" s="43" t="s">
        <v>379</v>
      </c>
      <c r="D173" s="43">
        <v>118151</v>
      </c>
      <c r="E173" s="43" t="s">
        <v>125</v>
      </c>
      <c r="F173" s="43">
        <v>10</v>
      </c>
      <c r="G173" s="45">
        <v>105</v>
      </c>
      <c r="H173" s="43">
        <f t="shared" si="116"/>
        <v>95</v>
      </c>
      <c r="I173" s="43">
        <f>F173*5</f>
        <v>50</v>
      </c>
      <c r="J173" s="43"/>
      <c r="K173" s="51">
        <v>2</v>
      </c>
      <c r="L173" s="43">
        <v>1</v>
      </c>
      <c r="M173" s="43">
        <f t="shared" si="118"/>
        <v>-1</v>
      </c>
      <c r="N173" s="43">
        <f t="shared" si="144"/>
        <v>2</v>
      </c>
      <c r="O173" s="51">
        <v>13</v>
      </c>
      <c r="P173" s="45">
        <v>2</v>
      </c>
      <c r="Q173" s="45">
        <v>9</v>
      </c>
      <c r="R173" s="43">
        <f t="shared" si="119"/>
        <v>-6.5</v>
      </c>
      <c r="S173" s="43">
        <f t="shared" si="149"/>
        <v>6.5</v>
      </c>
      <c r="T173" s="43">
        <f t="shared" si="150"/>
        <v>-3.25</v>
      </c>
      <c r="U173" s="51">
        <v>6</v>
      </c>
      <c r="V173" s="43">
        <v>6</v>
      </c>
      <c r="W173" s="43">
        <f t="shared" si="120"/>
        <v>0</v>
      </c>
      <c r="X173" s="43">
        <f>V173*4</f>
        <v>24</v>
      </c>
      <c r="Y173" s="43"/>
      <c r="Z173" s="43">
        <v>7</v>
      </c>
      <c r="AA173" s="43">
        <v>17</v>
      </c>
      <c r="AB173" s="43">
        <v>979.5</v>
      </c>
      <c r="AC173" s="43">
        <f t="shared" si="121"/>
        <v>10</v>
      </c>
      <c r="AD173" s="43">
        <f>AB173*0.07</f>
        <v>68.565</v>
      </c>
      <c r="AE173" s="43"/>
      <c r="AF173" s="51">
        <v>2</v>
      </c>
      <c r="AG173" s="45"/>
      <c r="AH173" s="45"/>
      <c r="AI173" s="45">
        <f t="shared" si="122"/>
        <v>-2</v>
      </c>
      <c r="AJ173" s="43"/>
      <c r="AK173" s="43">
        <f t="shared" si="151"/>
        <v>0</v>
      </c>
      <c r="AL173" s="51">
        <v>2</v>
      </c>
      <c r="AM173" s="43"/>
      <c r="AN173" s="43">
        <f t="shared" si="124"/>
        <v>-2</v>
      </c>
      <c r="AO173" s="51">
        <v>5</v>
      </c>
      <c r="AP173" s="45">
        <v>8</v>
      </c>
      <c r="AQ173" s="43">
        <v>1598.38</v>
      </c>
      <c r="AR173" s="43">
        <f t="shared" si="125"/>
        <v>3</v>
      </c>
      <c r="AS173" s="43">
        <f t="shared" si="126"/>
        <v>79.919</v>
      </c>
      <c r="AT173" s="51">
        <v>5</v>
      </c>
      <c r="AU173" s="51">
        <v>2</v>
      </c>
      <c r="AV173" s="51">
        <v>183.6</v>
      </c>
      <c r="AW173" s="51">
        <f t="shared" si="127"/>
        <v>-3</v>
      </c>
      <c r="AX173" s="51">
        <f t="shared" si="128"/>
        <v>9.18</v>
      </c>
      <c r="AY173" s="43">
        <f t="shared" si="129"/>
        <v>240.2</v>
      </c>
      <c r="AZ173" s="43">
        <f t="shared" si="130"/>
        <v>-3.3</v>
      </c>
    </row>
    <row r="174" s="41" customFormat="1" customHeight="1" spans="1:52">
      <c r="A174" s="43">
        <v>4188</v>
      </c>
      <c r="B174" s="43" t="s">
        <v>381</v>
      </c>
      <c r="C174" s="43" t="s">
        <v>382</v>
      </c>
      <c r="D174" s="43">
        <v>112415</v>
      </c>
      <c r="E174" s="43" t="s">
        <v>125</v>
      </c>
      <c r="F174" s="43">
        <v>10</v>
      </c>
      <c r="G174" s="45">
        <v>0</v>
      </c>
      <c r="H174" s="43">
        <f t="shared" si="116"/>
        <v>-10</v>
      </c>
      <c r="I174" s="43">
        <f>G174*3</f>
        <v>0</v>
      </c>
      <c r="J174" s="43">
        <f>H174*1</f>
        <v>-10</v>
      </c>
      <c r="K174" s="51">
        <v>2</v>
      </c>
      <c r="L174" s="43"/>
      <c r="M174" s="43">
        <f t="shared" si="118"/>
        <v>-2</v>
      </c>
      <c r="N174" s="43">
        <f t="shared" si="144"/>
        <v>0</v>
      </c>
      <c r="O174" s="51">
        <v>15</v>
      </c>
      <c r="P174" s="45">
        <v>0</v>
      </c>
      <c r="Q174" s="45">
        <v>4</v>
      </c>
      <c r="R174" s="43">
        <f t="shared" si="119"/>
        <v>-13</v>
      </c>
      <c r="S174" s="43">
        <f t="shared" si="149"/>
        <v>2</v>
      </c>
      <c r="T174" s="43">
        <f t="shared" si="150"/>
        <v>-6.5</v>
      </c>
      <c r="U174" s="51">
        <v>6</v>
      </c>
      <c r="V174" s="43"/>
      <c r="W174" s="43">
        <f t="shared" si="120"/>
        <v>-6</v>
      </c>
      <c r="X174" s="43">
        <f t="shared" ref="X174:X177" si="152">V174*3.5</f>
        <v>0</v>
      </c>
      <c r="Y174" s="43">
        <f>W174*0.5</f>
        <v>-3</v>
      </c>
      <c r="Z174" s="43">
        <v>7</v>
      </c>
      <c r="AA174" s="43">
        <v>12</v>
      </c>
      <c r="AB174" s="43">
        <v>747</v>
      </c>
      <c r="AC174" s="43">
        <f t="shared" si="121"/>
        <v>5</v>
      </c>
      <c r="AD174" s="43">
        <f>AB174*0.07</f>
        <v>52.29</v>
      </c>
      <c r="AE174" s="43"/>
      <c r="AF174" s="51">
        <v>2</v>
      </c>
      <c r="AG174" s="45"/>
      <c r="AH174" s="45"/>
      <c r="AI174" s="45">
        <f t="shared" si="122"/>
        <v>-2</v>
      </c>
      <c r="AJ174" s="43"/>
      <c r="AK174" s="43">
        <f t="shared" si="151"/>
        <v>0</v>
      </c>
      <c r="AL174" s="51">
        <v>1</v>
      </c>
      <c r="AM174" s="43"/>
      <c r="AN174" s="43">
        <f t="shared" si="124"/>
        <v>-1</v>
      </c>
      <c r="AO174" s="51">
        <v>5</v>
      </c>
      <c r="AP174" s="45">
        <v>2</v>
      </c>
      <c r="AQ174" s="43">
        <v>324</v>
      </c>
      <c r="AR174" s="43">
        <f t="shared" si="125"/>
        <v>-3</v>
      </c>
      <c r="AS174" s="43">
        <f t="shared" si="126"/>
        <v>16.2</v>
      </c>
      <c r="AT174" s="51">
        <v>5</v>
      </c>
      <c r="AU174" s="51">
        <v>2</v>
      </c>
      <c r="AV174" s="51">
        <v>93.6</v>
      </c>
      <c r="AW174" s="51">
        <f t="shared" si="127"/>
        <v>-3</v>
      </c>
      <c r="AX174" s="51">
        <f t="shared" si="128"/>
        <v>4.68</v>
      </c>
      <c r="AY174" s="43">
        <f t="shared" si="129"/>
        <v>75.2</v>
      </c>
      <c r="AZ174" s="43">
        <f t="shared" si="130"/>
        <v>-19.5</v>
      </c>
    </row>
    <row r="175" s="41" customFormat="1" customHeight="1" spans="1:52">
      <c r="A175" s="43">
        <v>12449</v>
      </c>
      <c r="B175" s="43" t="s">
        <v>383</v>
      </c>
      <c r="C175" s="43" t="s">
        <v>382</v>
      </c>
      <c r="D175" s="43">
        <v>112415</v>
      </c>
      <c r="E175" s="43" t="s">
        <v>127</v>
      </c>
      <c r="F175" s="43">
        <v>10</v>
      </c>
      <c r="G175" s="45">
        <v>0</v>
      </c>
      <c r="H175" s="43">
        <f t="shared" si="116"/>
        <v>-10</v>
      </c>
      <c r="I175" s="43">
        <f>G175*3</f>
        <v>0</v>
      </c>
      <c r="J175" s="43">
        <f>H175*1</f>
        <v>-10</v>
      </c>
      <c r="K175" s="51">
        <v>3</v>
      </c>
      <c r="L175" s="43"/>
      <c r="M175" s="43">
        <f t="shared" si="118"/>
        <v>-3</v>
      </c>
      <c r="N175" s="43">
        <f t="shared" si="144"/>
        <v>0</v>
      </c>
      <c r="O175" s="51">
        <v>16</v>
      </c>
      <c r="P175" s="45">
        <v>2</v>
      </c>
      <c r="Q175" s="45">
        <v>0</v>
      </c>
      <c r="R175" s="43">
        <f t="shared" si="119"/>
        <v>-14</v>
      </c>
      <c r="S175" s="43">
        <f t="shared" si="149"/>
        <v>2</v>
      </c>
      <c r="T175" s="43">
        <f t="shared" si="150"/>
        <v>-7</v>
      </c>
      <c r="U175" s="51">
        <v>6</v>
      </c>
      <c r="V175" s="43">
        <v>4</v>
      </c>
      <c r="W175" s="43">
        <f t="shared" si="120"/>
        <v>-2</v>
      </c>
      <c r="X175" s="43">
        <f t="shared" si="152"/>
        <v>14</v>
      </c>
      <c r="Y175" s="43">
        <f>W175*0.5</f>
        <v>-1</v>
      </c>
      <c r="Z175" s="43">
        <v>7</v>
      </c>
      <c r="AA175" s="43">
        <v>3</v>
      </c>
      <c r="AB175" s="43">
        <v>164.23</v>
      </c>
      <c r="AC175" s="43">
        <f t="shared" si="121"/>
        <v>-4</v>
      </c>
      <c r="AD175" s="43">
        <f>AB175*0.06</f>
        <v>9.8538</v>
      </c>
      <c r="AE175" s="43">
        <f>AC175*0.5</f>
        <v>-2</v>
      </c>
      <c r="AF175" s="51">
        <v>3</v>
      </c>
      <c r="AG175" s="45"/>
      <c r="AH175" s="45"/>
      <c r="AI175" s="45">
        <f t="shared" si="122"/>
        <v>-3</v>
      </c>
      <c r="AJ175" s="43"/>
      <c r="AK175" s="43">
        <f t="shared" si="151"/>
        <v>0</v>
      </c>
      <c r="AL175" s="51">
        <v>2</v>
      </c>
      <c r="AM175" s="43">
        <v>2</v>
      </c>
      <c r="AN175" s="43">
        <f t="shared" si="124"/>
        <v>0</v>
      </c>
      <c r="AO175" s="51">
        <v>5</v>
      </c>
      <c r="AP175" s="45">
        <v>2</v>
      </c>
      <c r="AQ175" s="43">
        <v>324</v>
      </c>
      <c r="AR175" s="43">
        <f t="shared" si="125"/>
        <v>-3</v>
      </c>
      <c r="AS175" s="43">
        <f t="shared" si="126"/>
        <v>16.2</v>
      </c>
      <c r="AT175" s="51">
        <v>5</v>
      </c>
      <c r="AU175" s="51">
        <v>1</v>
      </c>
      <c r="AV175" s="51">
        <v>45.6</v>
      </c>
      <c r="AW175" s="51">
        <f t="shared" si="127"/>
        <v>-4</v>
      </c>
      <c r="AX175" s="51">
        <f t="shared" si="128"/>
        <v>2.28</v>
      </c>
      <c r="AY175" s="43">
        <f t="shared" si="129"/>
        <v>44.3</v>
      </c>
      <c r="AZ175" s="43">
        <f t="shared" si="130"/>
        <v>-20</v>
      </c>
    </row>
    <row r="176" s="41" customFormat="1" customHeight="1" spans="1:52">
      <c r="A176" s="43">
        <v>6607</v>
      </c>
      <c r="B176" s="43" t="s">
        <v>384</v>
      </c>
      <c r="C176" s="43" t="s">
        <v>385</v>
      </c>
      <c r="D176" s="43">
        <v>102934</v>
      </c>
      <c r="E176" s="43" t="s">
        <v>125</v>
      </c>
      <c r="F176" s="43">
        <v>20</v>
      </c>
      <c r="G176" s="45">
        <v>21</v>
      </c>
      <c r="H176" s="43">
        <f t="shared" si="116"/>
        <v>1</v>
      </c>
      <c r="I176" s="43">
        <f>F176*5</f>
        <v>100</v>
      </c>
      <c r="J176" s="43"/>
      <c r="K176" s="51">
        <v>5</v>
      </c>
      <c r="L176" s="43">
        <v>1</v>
      </c>
      <c r="M176" s="43">
        <f t="shared" si="118"/>
        <v>-4</v>
      </c>
      <c r="N176" s="43">
        <f t="shared" si="144"/>
        <v>2</v>
      </c>
      <c r="O176" s="51">
        <v>16</v>
      </c>
      <c r="P176" s="45">
        <v>4</v>
      </c>
      <c r="Q176" s="45">
        <v>32</v>
      </c>
      <c r="R176" s="43">
        <f t="shared" si="119"/>
        <v>4</v>
      </c>
      <c r="S176" s="43">
        <f>P176*1.5+Q176*0.75</f>
        <v>30</v>
      </c>
      <c r="T176" s="43"/>
      <c r="U176" s="51">
        <v>8</v>
      </c>
      <c r="V176" s="43">
        <v>15</v>
      </c>
      <c r="W176" s="43">
        <f t="shared" si="120"/>
        <v>7</v>
      </c>
      <c r="X176" s="43">
        <f>V176*4</f>
        <v>60</v>
      </c>
      <c r="Y176" s="43"/>
      <c r="Z176" s="43">
        <v>8</v>
      </c>
      <c r="AA176" s="43">
        <v>12</v>
      </c>
      <c r="AB176" s="43">
        <v>678</v>
      </c>
      <c r="AC176" s="43">
        <f t="shared" si="121"/>
        <v>4</v>
      </c>
      <c r="AD176" s="43">
        <f>AB176*0.07</f>
        <v>47.46</v>
      </c>
      <c r="AE176" s="43"/>
      <c r="AF176" s="51">
        <v>4</v>
      </c>
      <c r="AG176" s="45"/>
      <c r="AH176" s="45"/>
      <c r="AI176" s="45">
        <f t="shared" si="122"/>
        <v>-4</v>
      </c>
      <c r="AJ176" s="43"/>
      <c r="AK176" s="43">
        <f t="shared" si="151"/>
        <v>0</v>
      </c>
      <c r="AL176" s="51">
        <v>3</v>
      </c>
      <c r="AM176" s="43"/>
      <c r="AN176" s="43">
        <f t="shared" si="124"/>
        <v>-3</v>
      </c>
      <c r="AO176" s="51">
        <v>11</v>
      </c>
      <c r="AP176" s="45">
        <v>3</v>
      </c>
      <c r="AQ176" s="43">
        <v>470</v>
      </c>
      <c r="AR176" s="43">
        <f t="shared" si="125"/>
        <v>-8</v>
      </c>
      <c r="AS176" s="43">
        <f t="shared" si="126"/>
        <v>23.5</v>
      </c>
      <c r="AT176" s="51">
        <v>8</v>
      </c>
      <c r="AU176" s="51">
        <v>8</v>
      </c>
      <c r="AV176" s="51">
        <v>388.6</v>
      </c>
      <c r="AW176" s="51">
        <f t="shared" si="127"/>
        <v>0</v>
      </c>
      <c r="AX176" s="51">
        <f t="shared" si="128"/>
        <v>19.43</v>
      </c>
      <c r="AY176" s="43">
        <f t="shared" si="129"/>
        <v>282.4</v>
      </c>
      <c r="AZ176" s="43">
        <f t="shared" si="130"/>
        <v>0</v>
      </c>
    </row>
    <row r="177" s="41" customFormat="1" customHeight="1" spans="1:52">
      <c r="A177" s="43">
        <v>8400</v>
      </c>
      <c r="B177" s="43" t="s">
        <v>386</v>
      </c>
      <c r="C177" s="43" t="s">
        <v>385</v>
      </c>
      <c r="D177" s="43">
        <v>102934</v>
      </c>
      <c r="E177" s="43" t="s">
        <v>127</v>
      </c>
      <c r="F177" s="43">
        <v>20</v>
      </c>
      <c r="G177" s="45">
        <v>1</v>
      </c>
      <c r="H177" s="43">
        <f t="shared" si="116"/>
        <v>-19</v>
      </c>
      <c r="I177" s="43">
        <f>G177*3</f>
        <v>3</v>
      </c>
      <c r="J177" s="43">
        <f>H177*1</f>
        <v>-19</v>
      </c>
      <c r="K177" s="51">
        <v>5</v>
      </c>
      <c r="L177" s="43">
        <v>5</v>
      </c>
      <c r="M177" s="43">
        <f t="shared" si="118"/>
        <v>0</v>
      </c>
      <c r="N177" s="43">
        <f>L177*3</f>
        <v>15</v>
      </c>
      <c r="O177" s="51">
        <v>15</v>
      </c>
      <c r="P177" s="45">
        <v>4</v>
      </c>
      <c r="Q177" s="45">
        <v>14</v>
      </c>
      <c r="R177" s="43">
        <f t="shared" si="119"/>
        <v>-4</v>
      </c>
      <c r="S177" s="43">
        <f t="shared" ref="S177:S179" si="153">P177*1+Q177*0.5</f>
        <v>11</v>
      </c>
      <c r="T177" s="43">
        <f>R177*0.5</f>
        <v>-2</v>
      </c>
      <c r="U177" s="51">
        <v>9</v>
      </c>
      <c r="V177" s="43">
        <v>3</v>
      </c>
      <c r="W177" s="43">
        <f t="shared" si="120"/>
        <v>-6</v>
      </c>
      <c r="X177" s="43">
        <f t="shared" si="152"/>
        <v>10.5</v>
      </c>
      <c r="Y177" s="43">
        <f>W177*0.5</f>
        <v>-3</v>
      </c>
      <c r="Z177" s="43">
        <v>8</v>
      </c>
      <c r="AA177" s="43">
        <v>16</v>
      </c>
      <c r="AB177" s="43">
        <v>944.5</v>
      </c>
      <c r="AC177" s="43">
        <f t="shared" si="121"/>
        <v>8</v>
      </c>
      <c r="AD177" s="43">
        <f>AB177*0.07</f>
        <v>66.115</v>
      </c>
      <c r="AE177" s="43"/>
      <c r="AF177" s="51">
        <v>4</v>
      </c>
      <c r="AG177" s="45"/>
      <c r="AH177" s="45"/>
      <c r="AI177" s="45">
        <f t="shared" si="122"/>
        <v>-4</v>
      </c>
      <c r="AJ177" s="43"/>
      <c r="AK177" s="43">
        <f t="shared" si="151"/>
        <v>0</v>
      </c>
      <c r="AL177" s="51">
        <v>2</v>
      </c>
      <c r="AM177" s="43">
        <v>1</v>
      </c>
      <c r="AN177" s="43">
        <f t="shared" si="124"/>
        <v>-1</v>
      </c>
      <c r="AO177" s="51">
        <v>11</v>
      </c>
      <c r="AP177" s="45">
        <v>9</v>
      </c>
      <c r="AQ177" s="43">
        <v>1823</v>
      </c>
      <c r="AR177" s="43">
        <f t="shared" si="125"/>
        <v>-2</v>
      </c>
      <c r="AS177" s="43">
        <f t="shared" si="126"/>
        <v>91.15</v>
      </c>
      <c r="AT177" s="51">
        <v>7</v>
      </c>
      <c r="AU177" s="51">
        <v>2</v>
      </c>
      <c r="AV177" s="51">
        <v>71.6</v>
      </c>
      <c r="AW177" s="51">
        <f t="shared" si="127"/>
        <v>-5</v>
      </c>
      <c r="AX177" s="51">
        <f t="shared" si="128"/>
        <v>3.58</v>
      </c>
      <c r="AY177" s="43">
        <f t="shared" si="129"/>
        <v>200.3</v>
      </c>
      <c r="AZ177" s="43">
        <f t="shared" si="130"/>
        <v>-24</v>
      </c>
    </row>
    <row r="178" s="41" customFormat="1" customHeight="1" spans="1:52">
      <c r="A178" s="43">
        <v>13186</v>
      </c>
      <c r="B178" s="43" t="s">
        <v>387</v>
      </c>
      <c r="C178" s="43" t="s">
        <v>388</v>
      </c>
      <c r="D178" s="43">
        <v>108277</v>
      </c>
      <c r="E178" s="43" t="s">
        <v>125</v>
      </c>
      <c r="F178" s="43">
        <v>20</v>
      </c>
      <c r="G178" s="45">
        <v>2</v>
      </c>
      <c r="H178" s="43">
        <f t="shared" si="116"/>
        <v>-18</v>
      </c>
      <c r="I178" s="43">
        <f>G178*3</f>
        <v>6</v>
      </c>
      <c r="J178" s="43">
        <f>H178*1</f>
        <v>-18</v>
      </c>
      <c r="K178" s="51">
        <v>3</v>
      </c>
      <c r="L178" s="43"/>
      <c r="M178" s="43">
        <f t="shared" si="118"/>
        <v>-3</v>
      </c>
      <c r="N178" s="43">
        <f t="shared" ref="N178:N182" si="154">L178*2</f>
        <v>0</v>
      </c>
      <c r="O178" s="51">
        <v>16</v>
      </c>
      <c r="P178" s="45">
        <v>3</v>
      </c>
      <c r="Q178" s="45">
        <v>6</v>
      </c>
      <c r="R178" s="43">
        <f t="shared" si="119"/>
        <v>-10</v>
      </c>
      <c r="S178" s="43">
        <f t="shared" si="153"/>
        <v>6</v>
      </c>
      <c r="T178" s="43">
        <f>R178*0.5</f>
        <v>-5</v>
      </c>
      <c r="U178" s="51">
        <v>8</v>
      </c>
      <c r="V178" s="43">
        <v>9</v>
      </c>
      <c r="W178" s="43">
        <f t="shared" si="120"/>
        <v>1</v>
      </c>
      <c r="X178" s="43">
        <f>V178*4</f>
        <v>36</v>
      </c>
      <c r="Y178" s="51"/>
      <c r="Z178" s="43">
        <v>8</v>
      </c>
      <c r="AA178" s="43">
        <v>4</v>
      </c>
      <c r="AB178" s="43">
        <v>242.4</v>
      </c>
      <c r="AC178" s="43">
        <f t="shared" si="121"/>
        <v>-4</v>
      </c>
      <c r="AD178" s="43">
        <f>AB178*0.06</f>
        <v>14.544</v>
      </c>
      <c r="AE178" s="43">
        <f>AC178*0.5</f>
        <v>-2</v>
      </c>
      <c r="AF178" s="51">
        <v>3</v>
      </c>
      <c r="AG178" s="45"/>
      <c r="AH178" s="45"/>
      <c r="AI178" s="45">
        <f t="shared" si="122"/>
        <v>-3</v>
      </c>
      <c r="AJ178" s="43"/>
      <c r="AK178" s="43">
        <f t="shared" si="151"/>
        <v>0</v>
      </c>
      <c r="AL178" s="51">
        <v>2</v>
      </c>
      <c r="AM178" s="43"/>
      <c r="AN178" s="43">
        <f t="shared" si="124"/>
        <v>-2</v>
      </c>
      <c r="AO178" s="51">
        <v>9</v>
      </c>
      <c r="AP178" s="45">
        <v>11</v>
      </c>
      <c r="AQ178" s="43">
        <v>2303.6</v>
      </c>
      <c r="AR178" s="43">
        <f t="shared" si="125"/>
        <v>2</v>
      </c>
      <c r="AS178" s="43">
        <f t="shared" si="126"/>
        <v>115.18</v>
      </c>
      <c r="AT178" s="43"/>
      <c r="AU178" s="51">
        <v>2</v>
      </c>
      <c r="AV178" s="51">
        <v>183.6</v>
      </c>
      <c r="AW178" s="51">
        <f t="shared" si="127"/>
        <v>2</v>
      </c>
      <c r="AX178" s="51">
        <f t="shared" si="128"/>
        <v>9.18</v>
      </c>
      <c r="AY178" s="43">
        <f t="shared" si="129"/>
        <v>186.9</v>
      </c>
      <c r="AZ178" s="43">
        <f t="shared" si="130"/>
        <v>-25</v>
      </c>
    </row>
    <row r="179" s="41" customFormat="1" customHeight="1" spans="1:52">
      <c r="A179" s="43">
        <v>12990</v>
      </c>
      <c r="B179" s="43" t="s">
        <v>389</v>
      </c>
      <c r="C179" s="43" t="s">
        <v>388</v>
      </c>
      <c r="D179" s="43">
        <v>108277</v>
      </c>
      <c r="E179" s="43" t="s">
        <v>140</v>
      </c>
      <c r="F179" s="43">
        <v>20</v>
      </c>
      <c r="G179" s="45">
        <v>1</v>
      </c>
      <c r="H179" s="43">
        <f t="shared" si="116"/>
        <v>-19</v>
      </c>
      <c r="I179" s="43">
        <f>G179*3</f>
        <v>3</v>
      </c>
      <c r="J179" s="43">
        <f>H179*1</f>
        <v>-19</v>
      </c>
      <c r="K179" s="51">
        <v>2</v>
      </c>
      <c r="L179" s="43"/>
      <c r="M179" s="43">
        <f t="shared" si="118"/>
        <v>-2</v>
      </c>
      <c r="N179" s="43">
        <f t="shared" si="154"/>
        <v>0</v>
      </c>
      <c r="O179" s="51">
        <v>15</v>
      </c>
      <c r="P179" s="45">
        <v>0</v>
      </c>
      <c r="Q179" s="45">
        <v>9</v>
      </c>
      <c r="R179" s="43">
        <f t="shared" si="119"/>
        <v>-10.5</v>
      </c>
      <c r="S179" s="43">
        <f t="shared" si="153"/>
        <v>4.5</v>
      </c>
      <c r="T179" s="43">
        <f>R179*0.5</f>
        <v>-5.25</v>
      </c>
      <c r="U179" s="51">
        <v>9</v>
      </c>
      <c r="V179" s="43">
        <v>1</v>
      </c>
      <c r="W179" s="43">
        <f t="shared" si="120"/>
        <v>-8</v>
      </c>
      <c r="X179" s="43">
        <f t="shared" ref="X179:X184" si="155">V179*3.5</f>
        <v>3.5</v>
      </c>
      <c r="Y179" s="43">
        <f>W179*0.5</f>
        <v>-4</v>
      </c>
      <c r="Z179" s="43">
        <v>8</v>
      </c>
      <c r="AA179" s="43">
        <v>2</v>
      </c>
      <c r="AB179" s="43">
        <v>135</v>
      </c>
      <c r="AC179" s="43">
        <f t="shared" si="121"/>
        <v>-6</v>
      </c>
      <c r="AD179" s="43">
        <f>AB179*0.06</f>
        <v>8.1</v>
      </c>
      <c r="AE179" s="43">
        <f>AC179*0.5</f>
        <v>-3</v>
      </c>
      <c r="AF179" s="51">
        <v>3</v>
      </c>
      <c r="AG179" s="45">
        <v>0</v>
      </c>
      <c r="AH179" s="45">
        <v>4</v>
      </c>
      <c r="AI179" s="45">
        <f t="shared" si="122"/>
        <v>1</v>
      </c>
      <c r="AJ179" s="43">
        <v>906.5</v>
      </c>
      <c r="AK179" s="43">
        <f>AJ179*0.08</f>
        <v>72.52</v>
      </c>
      <c r="AL179" s="51">
        <v>2</v>
      </c>
      <c r="AM179" s="43"/>
      <c r="AN179" s="43">
        <f t="shared" si="124"/>
        <v>-2</v>
      </c>
      <c r="AO179" s="51">
        <v>9</v>
      </c>
      <c r="AP179" s="45">
        <v>4</v>
      </c>
      <c r="AQ179" s="43">
        <v>600</v>
      </c>
      <c r="AR179" s="43">
        <f t="shared" si="125"/>
        <v>-5</v>
      </c>
      <c r="AS179" s="43">
        <f t="shared" si="126"/>
        <v>30</v>
      </c>
      <c r="AT179" s="43"/>
      <c r="AU179" s="51">
        <v>3</v>
      </c>
      <c r="AV179" s="51">
        <v>138.36</v>
      </c>
      <c r="AW179" s="51">
        <f t="shared" si="127"/>
        <v>3</v>
      </c>
      <c r="AX179" s="51">
        <f t="shared" si="128"/>
        <v>6.918</v>
      </c>
      <c r="AY179" s="43">
        <f t="shared" si="129"/>
        <v>128.5</v>
      </c>
      <c r="AZ179" s="43">
        <f t="shared" si="130"/>
        <v>-31.3</v>
      </c>
    </row>
    <row r="180" s="41" customFormat="1" customHeight="1" spans="1:52">
      <c r="A180" s="43">
        <v>15799</v>
      </c>
      <c r="B180" s="43" t="s">
        <v>390</v>
      </c>
      <c r="C180" s="43" t="s">
        <v>388</v>
      </c>
      <c r="D180" s="43">
        <v>108277</v>
      </c>
      <c r="E180" s="43" t="s">
        <v>140</v>
      </c>
      <c r="F180" s="43"/>
      <c r="G180" s="45">
        <v>4</v>
      </c>
      <c r="H180" s="43">
        <f t="shared" si="116"/>
        <v>4</v>
      </c>
      <c r="I180" s="43">
        <f>G180*3</f>
        <v>12</v>
      </c>
      <c r="J180" s="43"/>
      <c r="K180" s="43"/>
      <c r="L180" s="43"/>
      <c r="M180" s="43">
        <f t="shared" si="118"/>
        <v>0</v>
      </c>
      <c r="N180" s="43">
        <f>L180*2</f>
        <v>0</v>
      </c>
      <c r="O180" s="43"/>
      <c r="P180" s="45">
        <v>2</v>
      </c>
      <c r="Q180" s="45">
        <v>1</v>
      </c>
      <c r="R180" s="43">
        <f t="shared" si="119"/>
        <v>2.5</v>
      </c>
      <c r="S180" s="43">
        <f>P180*1+Q180*0.5</f>
        <v>2.5</v>
      </c>
      <c r="T180" s="43"/>
      <c r="U180" s="43"/>
      <c r="V180" s="43">
        <v>10</v>
      </c>
      <c r="W180" s="43">
        <f t="shared" si="120"/>
        <v>10</v>
      </c>
      <c r="X180" s="43">
        <f>V180*3.5</f>
        <v>35</v>
      </c>
      <c r="Y180" s="43"/>
      <c r="Z180" s="43"/>
      <c r="AA180" s="43">
        <v>8</v>
      </c>
      <c r="AB180" s="43">
        <v>438.52</v>
      </c>
      <c r="AC180" s="43">
        <f t="shared" si="121"/>
        <v>8</v>
      </c>
      <c r="AD180" s="43">
        <f>AB180*0.06</f>
        <v>26.3112</v>
      </c>
      <c r="AE180" s="43"/>
      <c r="AF180" s="43"/>
      <c r="AG180" s="45">
        <v>0</v>
      </c>
      <c r="AH180" s="45">
        <v>2</v>
      </c>
      <c r="AI180" s="45">
        <f t="shared" si="122"/>
        <v>2</v>
      </c>
      <c r="AJ180" s="43">
        <v>465.5</v>
      </c>
      <c r="AK180" s="43">
        <f>AJ180*0.07</f>
        <v>32.585</v>
      </c>
      <c r="AL180" s="43"/>
      <c r="AM180" s="43"/>
      <c r="AN180" s="43">
        <f t="shared" si="124"/>
        <v>0</v>
      </c>
      <c r="AO180" s="43"/>
      <c r="AP180" s="45">
        <v>1</v>
      </c>
      <c r="AQ180" s="43">
        <v>150</v>
      </c>
      <c r="AR180" s="43">
        <f t="shared" si="125"/>
        <v>1</v>
      </c>
      <c r="AS180" s="43">
        <f t="shared" si="126"/>
        <v>7.5</v>
      </c>
      <c r="AT180" s="43"/>
      <c r="AU180" s="51">
        <v>2</v>
      </c>
      <c r="AV180" s="51">
        <v>90.52</v>
      </c>
      <c r="AW180" s="51">
        <f t="shared" si="127"/>
        <v>2</v>
      </c>
      <c r="AX180" s="51">
        <f t="shared" si="128"/>
        <v>4.526</v>
      </c>
      <c r="AY180" s="43">
        <f t="shared" si="129"/>
        <v>120.4</v>
      </c>
      <c r="AZ180" s="43">
        <f t="shared" si="130"/>
        <v>0</v>
      </c>
    </row>
    <row r="181" s="41" customFormat="1" customHeight="1" spans="1:52">
      <c r="A181" s="43">
        <v>9308</v>
      </c>
      <c r="B181" s="43" t="s">
        <v>391</v>
      </c>
      <c r="C181" s="43" t="s">
        <v>392</v>
      </c>
      <c r="D181" s="43">
        <v>391</v>
      </c>
      <c r="E181" s="43" t="s">
        <v>125</v>
      </c>
      <c r="F181" s="43">
        <v>17</v>
      </c>
      <c r="G181" s="45">
        <v>4</v>
      </c>
      <c r="H181" s="43">
        <f t="shared" si="116"/>
        <v>-13</v>
      </c>
      <c r="I181" s="43">
        <f>G181*3</f>
        <v>12</v>
      </c>
      <c r="J181" s="43">
        <f>H181*1</f>
        <v>-13</v>
      </c>
      <c r="K181" s="51">
        <v>2</v>
      </c>
      <c r="L181" s="43"/>
      <c r="M181" s="43">
        <f t="shared" si="118"/>
        <v>-2</v>
      </c>
      <c r="N181" s="43">
        <f t="shared" si="154"/>
        <v>0</v>
      </c>
      <c r="O181" s="51">
        <v>15</v>
      </c>
      <c r="P181" s="45">
        <v>5</v>
      </c>
      <c r="Q181" s="45">
        <v>7</v>
      </c>
      <c r="R181" s="43">
        <f t="shared" si="119"/>
        <v>-6.5</v>
      </c>
      <c r="S181" s="43">
        <f t="shared" ref="S181:S188" si="156">P181*1+Q181*0.5</f>
        <v>8.5</v>
      </c>
      <c r="T181" s="43">
        <f t="shared" ref="T181:T188" si="157">R181*0.5</f>
        <v>-3.25</v>
      </c>
      <c r="U181" s="51">
        <v>5</v>
      </c>
      <c r="V181" s="43">
        <v>2</v>
      </c>
      <c r="W181" s="43">
        <f t="shared" si="120"/>
        <v>-3</v>
      </c>
      <c r="X181" s="43">
        <f t="shared" si="155"/>
        <v>7</v>
      </c>
      <c r="Y181" s="43">
        <f>W181*0.5</f>
        <v>-1.5</v>
      </c>
      <c r="Z181" s="43">
        <v>6</v>
      </c>
      <c r="AA181" s="43">
        <v>9</v>
      </c>
      <c r="AB181" s="43">
        <v>483</v>
      </c>
      <c r="AC181" s="43">
        <f t="shared" si="121"/>
        <v>3</v>
      </c>
      <c r="AD181" s="43">
        <f t="shared" ref="AD180:AD187" si="158">AB181*0.07</f>
        <v>33.81</v>
      </c>
      <c r="AE181" s="43"/>
      <c r="AF181" s="51">
        <v>2</v>
      </c>
      <c r="AG181" s="45">
        <v>0</v>
      </c>
      <c r="AH181" s="45">
        <v>8</v>
      </c>
      <c r="AI181" s="45">
        <f t="shared" si="122"/>
        <v>6</v>
      </c>
      <c r="AJ181" s="43">
        <v>1764</v>
      </c>
      <c r="AK181" s="43">
        <f>AJ181*0.08</f>
        <v>141.12</v>
      </c>
      <c r="AL181" s="51">
        <v>2</v>
      </c>
      <c r="AM181" s="43"/>
      <c r="AN181" s="43">
        <f t="shared" si="124"/>
        <v>-2</v>
      </c>
      <c r="AO181" s="51">
        <v>7</v>
      </c>
      <c r="AP181" s="45">
        <v>5</v>
      </c>
      <c r="AQ181" s="43">
        <v>1074.8</v>
      </c>
      <c r="AR181" s="43">
        <f t="shared" si="125"/>
        <v>-2</v>
      </c>
      <c r="AS181" s="43">
        <f t="shared" si="126"/>
        <v>53.74</v>
      </c>
      <c r="AT181" s="51">
        <v>6</v>
      </c>
      <c r="AU181" s="51">
        <v>5</v>
      </c>
      <c r="AV181" s="51">
        <v>318.83</v>
      </c>
      <c r="AW181" s="51">
        <f t="shared" si="127"/>
        <v>-1</v>
      </c>
      <c r="AX181" s="51">
        <f t="shared" si="128"/>
        <v>15.9415</v>
      </c>
      <c r="AY181" s="43">
        <f t="shared" si="129"/>
        <v>272.1</v>
      </c>
      <c r="AZ181" s="43">
        <f t="shared" si="130"/>
        <v>-17.8</v>
      </c>
    </row>
    <row r="182" s="41" customFormat="1" customHeight="1" spans="1:52">
      <c r="A182" s="43">
        <v>12462</v>
      </c>
      <c r="B182" s="43" t="s">
        <v>393</v>
      </c>
      <c r="C182" s="43" t="s">
        <v>392</v>
      </c>
      <c r="D182" s="43">
        <v>391</v>
      </c>
      <c r="E182" s="43" t="s">
        <v>176</v>
      </c>
      <c r="F182" s="43">
        <v>17</v>
      </c>
      <c r="G182" s="45">
        <v>0</v>
      </c>
      <c r="H182" s="43">
        <f t="shared" si="116"/>
        <v>-17</v>
      </c>
      <c r="I182" s="43">
        <f>G182*3</f>
        <v>0</v>
      </c>
      <c r="J182" s="43">
        <f>H182*1</f>
        <v>-17</v>
      </c>
      <c r="K182" s="51">
        <v>2</v>
      </c>
      <c r="L182" s="43">
        <v>1</v>
      </c>
      <c r="M182" s="43">
        <f t="shared" si="118"/>
        <v>-1</v>
      </c>
      <c r="N182" s="43">
        <f t="shared" si="154"/>
        <v>2</v>
      </c>
      <c r="O182" s="51">
        <v>15</v>
      </c>
      <c r="P182" s="45">
        <v>2</v>
      </c>
      <c r="Q182" s="45">
        <v>7</v>
      </c>
      <c r="R182" s="43">
        <f t="shared" si="119"/>
        <v>-9.5</v>
      </c>
      <c r="S182" s="43">
        <f t="shared" si="156"/>
        <v>5.5</v>
      </c>
      <c r="T182" s="43">
        <f t="shared" si="157"/>
        <v>-4.75</v>
      </c>
      <c r="U182" s="51">
        <v>5</v>
      </c>
      <c r="V182" s="43">
        <v>9</v>
      </c>
      <c r="W182" s="43">
        <f t="shared" si="120"/>
        <v>4</v>
      </c>
      <c r="X182" s="43">
        <f>V182*4</f>
        <v>36</v>
      </c>
      <c r="Y182" s="51"/>
      <c r="Z182" s="43">
        <v>6</v>
      </c>
      <c r="AA182" s="43">
        <v>8</v>
      </c>
      <c r="AB182" s="43">
        <v>521</v>
      </c>
      <c r="AC182" s="43">
        <f t="shared" si="121"/>
        <v>2</v>
      </c>
      <c r="AD182" s="43">
        <f t="shared" si="158"/>
        <v>36.47</v>
      </c>
      <c r="AE182" s="43"/>
      <c r="AF182" s="51">
        <v>2</v>
      </c>
      <c r="AG182" s="45">
        <v>0</v>
      </c>
      <c r="AH182" s="45">
        <v>3</v>
      </c>
      <c r="AI182" s="45">
        <f t="shared" si="122"/>
        <v>1</v>
      </c>
      <c r="AJ182" s="43">
        <v>686</v>
      </c>
      <c r="AK182" s="43">
        <f>AJ182*0.08</f>
        <v>54.88</v>
      </c>
      <c r="AL182" s="51">
        <v>1</v>
      </c>
      <c r="AM182" s="43"/>
      <c r="AN182" s="43">
        <f t="shared" si="124"/>
        <v>-1</v>
      </c>
      <c r="AO182" s="51">
        <v>7</v>
      </c>
      <c r="AP182" s="45">
        <v>2</v>
      </c>
      <c r="AQ182" s="43">
        <v>455.4</v>
      </c>
      <c r="AR182" s="43">
        <f t="shared" si="125"/>
        <v>-5</v>
      </c>
      <c r="AS182" s="43">
        <f t="shared" si="126"/>
        <v>22.77</v>
      </c>
      <c r="AT182" s="51">
        <v>6</v>
      </c>
      <c r="AU182" s="51">
        <v>10</v>
      </c>
      <c r="AV182" s="51">
        <v>638</v>
      </c>
      <c r="AW182" s="51">
        <f t="shared" si="127"/>
        <v>4</v>
      </c>
      <c r="AX182" s="51">
        <f t="shared" si="128"/>
        <v>31.9</v>
      </c>
      <c r="AY182" s="43">
        <f t="shared" si="129"/>
        <v>189.5</v>
      </c>
      <c r="AZ182" s="43">
        <f t="shared" si="130"/>
        <v>-21.8</v>
      </c>
    </row>
    <row r="183" s="41" customFormat="1" customHeight="1" spans="1:52">
      <c r="A183" s="43">
        <v>990176</v>
      </c>
      <c r="B183" s="43" t="s">
        <v>394</v>
      </c>
      <c r="C183" s="43" t="s">
        <v>395</v>
      </c>
      <c r="D183" s="43">
        <v>337</v>
      </c>
      <c r="E183" s="43" t="s">
        <v>396</v>
      </c>
      <c r="F183" s="43">
        <v>14</v>
      </c>
      <c r="G183" s="45">
        <v>4</v>
      </c>
      <c r="H183" s="43">
        <f t="shared" si="116"/>
        <v>-10</v>
      </c>
      <c r="I183" s="43">
        <f>G183*3</f>
        <v>12</v>
      </c>
      <c r="J183" s="43">
        <f>H183*1</f>
        <v>-10</v>
      </c>
      <c r="K183" s="51">
        <v>2</v>
      </c>
      <c r="L183" s="43">
        <v>3</v>
      </c>
      <c r="M183" s="43">
        <f t="shared" si="118"/>
        <v>1</v>
      </c>
      <c r="N183" s="43">
        <f>L183*3</f>
        <v>9</v>
      </c>
      <c r="O183" s="51">
        <v>10</v>
      </c>
      <c r="P183" s="45">
        <v>0</v>
      </c>
      <c r="Q183" s="45">
        <v>10</v>
      </c>
      <c r="R183" s="43">
        <f t="shared" si="119"/>
        <v>-5</v>
      </c>
      <c r="S183" s="43">
        <f t="shared" si="156"/>
        <v>5</v>
      </c>
      <c r="T183" s="43">
        <f t="shared" si="157"/>
        <v>-2.5</v>
      </c>
      <c r="U183" s="51">
        <v>4</v>
      </c>
      <c r="V183" s="43">
        <v>5</v>
      </c>
      <c r="W183" s="43">
        <f t="shared" si="120"/>
        <v>1</v>
      </c>
      <c r="X183" s="43">
        <f>V183*4</f>
        <v>20</v>
      </c>
      <c r="Y183" s="43"/>
      <c r="Z183" s="43">
        <v>4</v>
      </c>
      <c r="AA183" s="43">
        <v>11</v>
      </c>
      <c r="AB183" s="43">
        <v>706.5</v>
      </c>
      <c r="AC183" s="43">
        <f t="shared" si="121"/>
        <v>7</v>
      </c>
      <c r="AD183" s="43">
        <f t="shared" si="158"/>
        <v>49.455</v>
      </c>
      <c r="AE183" s="43"/>
      <c r="AF183" s="51">
        <v>4</v>
      </c>
      <c r="AG183" s="45">
        <v>0</v>
      </c>
      <c r="AH183" s="45">
        <v>0</v>
      </c>
      <c r="AI183" s="45">
        <f t="shared" si="122"/>
        <v>-4</v>
      </c>
      <c r="AJ183" s="43">
        <v>0</v>
      </c>
      <c r="AK183" s="43">
        <f>AJ183*0.07</f>
        <v>0</v>
      </c>
      <c r="AL183" s="51">
        <v>1</v>
      </c>
      <c r="AM183" s="43">
        <v>5</v>
      </c>
      <c r="AN183" s="43">
        <f t="shared" si="124"/>
        <v>4</v>
      </c>
      <c r="AO183" s="51">
        <v>8</v>
      </c>
      <c r="AP183" s="45">
        <v>2</v>
      </c>
      <c r="AQ183" s="43">
        <v>431.4</v>
      </c>
      <c r="AR183" s="43">
        <f t="shared" si="125"/>
        <v>-6</v>
      </c>
      <c r="AS183" s="43">
        <f t="shared" si="126"/>
        <v>21.57</v>
      </c>
      <c r="AT183" s="51">
        <v>4</v>
      </c>
      <c r="AU183" s="51">
        <v>4</v>
      </c>
      <c r="AV183" s="51">
        <v>189.6</v>
      </c>
      <c r="AW183" s="51">
        <f t="shared" si="127"/>
        <v>0</v>
      </c>
      <c r="AX183" s="51">
        <f t="shared" si="128"/>
        <v>9.48</v>
      </c>
      <c r="AY183" s="43">
        <f t="shared" si="129"/>
        <v>126.5</v>
      </c>
      <c r="AZ183" s="43">
        <f t="shared" si="130"/>
        <v>-12.5</v>
      </c>
    </row>
    <row r="184" s="41" customFormat="1" customHeight="1" spans="1:52">
      <c r="A184" s="43">
        <v>990451</v>
      </c>
      <c r="B184" s="43" t="s">
        <v>397</v>
      </c>
      <c r="C184" s="43" t="s">
        <v>395</v>
      </c>
      <c r="D184" s="43">
        <v>337</v>
      </c>
      <c r="E184" s="43" t="s">
        <v>396</v>
      </c>
      <c r="F184" s="43">
        <v>14</v>
      </c>
      <c r="G184" s="45">
        <v>1</v>
      </c>
      <c r="H184" s="43">
        <f t="shared" si="116"/>
        <v>-13</v>
      </c>
      <c r="I184" s="43">
        <f>G184*3</f>
        <v>3</v>
      </c>
      <c r="J184" s="43">
        <f>H184*1</f>
        <v>-13</v>
      </c>
      <c r="K184" s="51">
        <v>2</v>
      </c>
      <c r="L184" s="43"/>
      <c r="M184" s="43">
        <f t="shared" si="118"/>
        <v>-2</v>
      </c>
      <c r="N184" s="43">
        <f t="shared" ref="N184:N188" si="159">L184*2</f>
        <v>0</v>
      </c>
      <c r="O184" s="51">
        <v>10</v>
      </c>
      <c r="P184" s="45">
        <v>0</v>
      </c>
      <c r="Q184" s="45">
        <v>2</v>
      </c>
      <c r="R184" s="43">
        <f t="shared" si="119"/>
        <v>-9</v>
      </c>
      <c r="S184" s="43">
        <f t="shared" si="156"/>
        <v>1</v>
      </c>
      <c r="T184" s="43">
        <f t="shared" si="157"/>
        <v>-4.5</v>
      </c>
      <c r="U184" s="51">
        <v>3</v>
      </c>
      <c r="V184" s="43">
        <v>1</v>
      </c>
      <c r="W184" s="43">
        <f t="shared" si="120"/>
        <v>-2</v>
      </c>
      <c r="X184" s="43">
        <f t="shared" si="155"/>
        <v>3.5</v>
      </c>
      <c r="Y184" s="43">
        <f>W184*0.5</f>
        <v>-1</v>
      </c>
      <c r="Z184" s="43">
        <v>4</v>
      </c>
      <c r="AA184" s="43">
        <v>22</v>
      </c>
      <c r="AB184" s="43">
        <v>1338.78</v>
      </c>
      <c r="AC184" s="43">
        <f t="shared" si="121"/>
        <v>18</v>
      </c>
      <c r="AD184" s="43">
        <f t="shared" si="158"/>
        <v>93.7146</v>
      </c>
      <c r="AE184" s="43"/>
      <c r="AF184" s="51">
        <v>4</v>
      </c>
      <c r="AG184" s="45"/>
      <c r="AH184" s="45"/>
      <c r="AI184" s="45">
        <f t="shared" si="122"/>
        <v>-4</v>
      </c>
      <c r="AJ184" s="43"/>
      <c r="AK184" s="43">
        <f>AJ184*0.07</f>
        <v>0</v>
      </c>
      <c r="AL184" s="51">
        <v>1</v>
      </c>
      <c r="AM184" s="43"/>
      <c r="AN184" s="43">
        <f t="shared" si="124"/>
        <v>-1</v>
      </c>
      <c r="AO184" s="51">
        <v>7</v>
      </c>
      <c r="AP184" s="45"/>
      <c r="AQ184" s="43"/>
      <c r="AR184" s="43">
        <f t="shared" si="125"/>
        <v>-7</v>
      </c>
      <c r="AS184" s="43">
        <f t="shared" si="126"/>
        <v>0</v>
      </c>
      <c r="AT184" s="51">
        <v>4</v>
      </c>
      <c r="AU184" s="51">
        <v>4</v>
      </c>
      <c r="AV184" s="51">
        <v>182.4</v>
      </c>
      <c r="AW184" s="51">
        <f t="shared" si="127"/>
        <v>0</v>
      </c>
      <c r="AX184" s="51">
        <f t="shared" si="128"/>
        <v>9.12</v>
      </c>
      <c r="AY184" s="43">
        <f t="shared" si="129"/>
        <v>110.3</v>
      </c>
      <c r="AZ184" s="43">
        <f t="shared" si="130"/>
        <v>-18.5</v>
      </c>
    </row>
    <row r="185" s="41" customFormat="1" customHeight="1" spans="1:52">
      <c r="A185" s="43">
        <v>7050</v>
      </c>
      <c r="B185" s="43" t="s">
        <v>398</v>
      </c>
      <c r="C185" s="43" t="s">
        <v>395</v>
      </c>
      <c r="D185" s="43">
        <v>337</v>
      </c>
      <c r="E185" s="43" t="s">
        <v>125</v>
      </c>
      <c r="F185" s="43">
        <v>14</v>
      </c>
      <c r="G185" s="45">
        <v>2</v>
      </c>
      <c r="H185" s="43">
        <f t="shared" si="116"/>
        <v>-12</v>
      </c>
      <c r="I185" s="43">
        <f>G185*3</f>
        <v>6</v>
      </c>
      <c r="J185" s="43">
        <f>H185*1</f>
        <v>-12</v>
      </c>
      <c r="K185" s="51">
        <v>2</v>
      </c>
      <c r="L185" s="43"/>
      <c r="M185" s="43">
        <f t="shared" si="118"/>
        <v>-2</v>
      </c>
      <c r="N185" s="43">
        <f t="shared" si="159"/>
        <v>0</v>
      </c>
      <c r="O185" s="51">
        <v>10</v>
      </c>
      <c r="P185" s="45">
        <v>0</v>
      </c>
      <c r="Q185" s="45">
        <v>3</v>
      </c>
      <c r="R185" s="43">
        <f t="shared" si="119"/>
        <v>-8.5</v>
      </c>
      <c r="S185" s="43">
        <f t="shared" si="156"/>
        <v>1.5</v>
      </c>
      <c r="T185" s="43">
        <f t="shared" si="157"/>
        <v>-4.25</v>
      </c>
      <c r="U185" s="51">
        <v>3</v>
      </c>
      <c r="V185" s="43">
        <v>4</v>
      </c>
      <c r="W185" s="43">
        <f t="shared" si="120"/>
        <v>1</v>
      </c>
      <c r="X185" s="43">
        <f>V185*4</f>
        <v>16</v>
      </c>
      <c r="Y185" s="43"/>
      <c r="Z185" s="43">
        <v>4</v>
      </c>
      <c r="AA185" s="43">
        <v>13</v>
      </c>
      <c r="AB185" s="43">
        <v>817.5</v>
      </c>
      <c r="AC185" s="43">
        <f t="shared" si="121"/>
        <v>9</v>
      </c>
      <c r="AD185" s="43">
        <f t="shared" si="158"/>
        <v>57.225</v>
      </c>
      <c r="AE185" s="43"/>
      <c r="AF185" s="51">
        <v>4</v>
      </c>
      <c r="AG185" s="45">
        <v>0</v>
      </c>
      <c r="AH185" s="45">
        <v>1</v>
      </c>
      <c r="AI185" s="45">
        <f t="shared" si="122"/>
        <v>-3</v>
      </c>
      <c r="AJ185" s="43">
        <v>294</v>
      </c>
      <c r="AK185" s="43">
        <f>AJ185*0.07</f>
        <v>20.58</v>
      </c>
      <c r="AL185" s="51">
        <v>1</v>
      </c>
      <c r="AM185" s="43"/>
      <c r="AN185" s="43">
        <f t="shared" si="124"/>
        <v>-1</v>
      </c>
      <c r="AO185" s="51">
        <v>7</v>
      </c>
      <c r="AP185" s="45">
        <v>2</v>
      </c>
      <c r="AQ185" s="43">
        <v>364.8</v>
      </c>
      <c r="AR185" s="43">
        <f t="shared" si="125"/>
        <v>-5</v>
      </c>
      <c r="AS185" s="43">
        <f t="shared" si="126"/>
        <v>18.24</v>
      </c>
      <c r="AT185" s="51">
        <v>4</v>
      </c>
      <c r="AU185" s="51">
        <v>3</v>
      </c>
      <c r="AV185" s="51">
        <v>133.47</v>
      </c>
      <c r="AW185" s="51">
        <f t="shared" si="127"/>
        <v>-1</v>
      </c>
      <c r="AX185" s="51">
        <f t="shared" si="128"/>
        <v>6.6735</v>
      </c>
      <c r="AY185" s="43">
        <f t="shared" si="129"/>
        <v>126.2</v>
      </c>
      <c r="AZ185" s="43">
        <f t="shared" si="130"/>
        <v>-16.3</v>
      </c>
    </row>
    <row r="186" s="41" customFormat="1" customHeight="1" spans="1:52">
      <c r="A186" s="43">
        <v>6965</v>
      </c>
      <c r="B186" s="43" t="s">
        <v>399</v>
      </c>
      <c r="C186" s="43" t="s">
        <v>395</v>
      </c>
      <c r="D186" s="43">
        <v>337</v>
      </c>
      <c r="E186" s="43" t="s">
        <v>176</v>
      </c>
      <c r="F186" s="43">
        <v>14</v>
      </c>
      <c r="G186" s="45">
        <v>6</v>
      </c>
      <c r="H186" s="43">
        <f t="shared" si="116"/>
        <v>-8</v>
      </c>
      <c r="I186" s="43">
        <f>G186*3</f>
        <v>18</v>
      </c>
      <c r="J186" s="43">
        <f>H186*1</f>
        <v>-8</v>
      </c>
      <c r="K186" s="51">
        <v>2</v>
      </c>
      <c r="L186" s="43">
        <v>3</v>
      </c>
      <c r="M186" s="43">
        <f t="shared" si="118"/>
        <v>1</v>
      </c>
      <c r="N186" s="43">
        <f>L186*3</f>
        <v>9</v>
      </c>
      <c r="O186" s="51">
        <v>10</v>
      </c>
      <c r="P186" s="45">
        <v>0</v>
      </c>
      <c r="Q186" s="45">
        <v>15</v>
      </c>
      <c r="R186" s="43">
        <f t="shared" si="119"/>
        <v>-2.5</v>
      </c>
      <c r="S186" s="43">
        <f t="shared" si="156"/>
        <v>7.5</v>
      </c>
      <c r="T186" s="43">
        <f t="shared" si="157"/>
        <v>-1.25</v>
      </c>
      <c r="U186" s="51">
        <v>4</v>
      </c>
      <c r="V186" s="43">
        <v>5</v>
      </c>
      <c r="W186" s="43">
        <f t="shared" si="120"/>
        <v>1</v>
      </c>
      <c r="X186" s="43">
        <f>V186*4</f>
        <v>20</v>
      </c>
      <c r="Y186" s="43"/>
      <c r="Z186" s="43">
        <v>4</v>
      </c>
      <c r="AA186" s="43">
        <v>21</v>
      </c>
      <c r="AB186" s="43">
        <v>1318.75</v>
      </c>
      <c r="AC186" s="43">
        <f t="shared" si="121"/>
        <v>17</v>
      </c>
      <c r="AD186" s="43">
        <f t="shared" si="158"/>
        <v>92.3125</v>
      </c>
      <c r="AE186" s="43"/>
      <c r="AF186" s="51">
        <v>4</v>
      </c>
      <c r="AG186" s="45">
        <v>0</v>
      </c>
      <c r="AH186" s="45">
        <v>6</v>
      </c>
      <c r="AI186" s="45">
        <f t="shared" si="122"/>
        <v>2</v>
      </c>
      <c r="AJ186" s="43">
        <v>1470</v>
      </c>
      <c r="AK186" s="43">
        <f>AJ186*0.08</f>
        <v>117.6</v>
      </c>
      <c r="AL186" s="51">
        <v>1</v>
      </c>
      <c r="AM186" s="43">
        <v>1</v>
      </c>
      <c r="AN186" s="43">
        <f t="shared" si="124"/>
        <v>0</v>
      </c>
      <c r="AO186" s="51">
        <v>7</v>
      </c>
      <c r="AP186" s="45">
        <v>4</v>
      </c>
      <c r="AQ186" s="43">
        <v>964.4</v>
      </c>
      <c r="AR186" s="43">
        <f t="shared" si="125"/>
        <v>-3</v>
      </c>
      <c r="AS186" s="43">
        <f t="shared" si="126"/>
        <v>48.22</v>
      </c>
      <c r="AT186" s="51">
        <v>4</v>
      </c>
      <c r="AU186" s="51">
        <v>7</v>
      </c>
      <c r="AV186" s="51">
        <v>326.4</v>
      </c>
      <c r="AW186" s="51">
        <f t="shared" si="127"/>
        <v>3</v>
      </c>
      <c r="AX186" s="51">
        <f t="shared" si="128"/>
        <v>16.32</v>
      </c>
      <c r="AY186" s="43">
        <f t="shared" si="129"/>
        <v>329</v>
      </c>
      <c r="AZ186" s="43">
        <f t="shared" si="130"/>
        <v>-9.3</v>
      </c>
    </row>
    <row r="187" s="41" customFormat="1" customHeight="1" spans="1:52">
      <c r="A187" s="43">
        <v>15294</v>
      </c>
      <c r="B187" s="43" t="s">
        <v>400</v>
      </c>
      <c r="C187" s="43" t="s">
        <v>395</v>
      </c>
      <c r="D187" s="43">
        <v>337</v>
      </c>
      <c r="E187" s="43" t="s">
        <v>138</v>
      </c>
      <c r="F187" s="43">
        <v>14</v>
      </c>
      <c r="G187" s="45">
        <v>0</v>
      </c>
      <c r="H187" s="43">
        <f t="shared" si="116"/>
        <v>-14</v>
      </c>
      <c r="I187" s="43">
        <f>G187*3</f>
        <v>0</v>
      </c>
      <c r="J187" s="43">
        <f>H187*1</f>
        <v>-14</v>
      </c>
      <c r="K187" s="51">
        <v>2</v>
      </c>
      <c r="L187" s="43">
        <v>5</v>
      </c>
      <c r="M187" s="43">
        <f t="shared" si="118"/>
        <v>3</v>
      </c>
      <c r="N187" s="43">
        <f>L187*3</f>
        <v>15</v>
      </c>
      <c r="O187" s="51">
        <v>9</v>
      </c>
      <c r="P187" s="45">
        <v>0</v>
      </c>
      <c r="Q187" s="45">
        <v>5</v>
      </c>
      <c r="R187" s="43">
        <f t="shared" si="119"/>
        <v>-6.5</v>
      </c>
      <c r="S187" s="43">
        <f t="shared" si="156"/>
        <v>2.5</v>
      </c>
      <c r="T187" s="43">
        <f t="shared" si="157"/>
        <v>-3.25</v>
      </c>
      <c r="U187" s="51">
        <v>3</v>
      </c>
      <c r="V187" s="43">
        <v>6</v>
      </c>
      <c r="W187" s="43">
        <f t="shared" si="120"/>
        <v>3</v>
      </c>
      <c r="X187" s="43">
        <f>V187*4</f>
        <v>24</v>
      </c>
      <c r="Y187" s="43"/>
      <c r="Z187" s="43">
        <v>4</v>
      </c>
      <c r="AA187" s="43">
        <v>18</v>
      </c>
      <c r="AB187" s="43">
        <v>1097.07</v>
      </c>
      <c r="AC187" s="43">
        <f t="shared" si="121"/>
        <v>14</v>
      </c>
      <c r="AD187" s="43">
        <f t="shared" si="158"/>
        <v>76.7949</v>
      </c>
      <c r="AE187" s="43"/>
      <c r="AF187" s="51">
        <v>4</v>
      </c>
      <c r="AG187" s="45">
        <v>0</v>
      </c>
      <c r="AH187" s="45">
        <v>3</v>
      </c>
      <c r="AI187" s="45">
        <f t="shared" si="122"/>
        <v>-1</v>
      </c>
      <c r="AJ187" s="43">
        <v>880.56</v>
      </c>
      <c r="AK187" s="43">
        <f>AJ187*0.07</f>
        <v>61.6392</v>
      </c>
      <c r="AL187" s="51">
        <v>1</v>
      </c>
      <c r="AM187" s="43"/>
      <c r="AN187" s="43">
        <f t="shared" si="124"/>
        <v>-1</v>
      </c>
      <c r="AO187" s="51">
        <v>7</v>
      </c>
      <c r="AP187" s="45">
        <v>2</v>
      </c>
      <c r="AQ187" s="43">
        <v>498</v>
      </c>
      <c r="AR187" s="43">
        <f t="shared" si="125"/>
        <v>-5</v>
      </c>
      <c r="AS187" s="43">
        <f t="shared" si="126"/>
        <v>24.9</v>
      </c>
      <c r="AT187" s="51">
        <v>4</v>
      </c>
      <c r="AU187" s="51">
        <v>4</v>
      </c>
      <c r="AV187" s="51">
        <v>279.6</v>
      </c>
      <c r="AW187" s="51">
        <f t="shared" si="127"/>
        <v>0</v>
      </c>
      <c r="AX187" s="51">
        <f t="shared" si="128"/>
        <v>13.98</v>
      </c>
      <c r="AY187" s="43">
        <f t="shared" si="129"/>
        <v>218.8</v>
      </c>
      <c r="AZ187" s="43">
        <f t="shared" si="130"/>
        <v>-17.3</v>
      </c>
    </row>
    <row r="188" s="41" customFormat="1" customHeight="1" spans="1:52">
      <c r="A188" s="43">
        <v>15535</v>
      </c>
      <c r="B188" s="43" t="s">
        <v>401</v>
      </c>
      <c r="C188" s="43" t="s">
        <v>402</v>
      </c>
      <c r="D188" s="43">
        <v>128640</v>
      </c>
      <c r="E188" s="43" t="s">
        <v>140</v>
      </c>
      <c r="F188" s="43">
        <v>20</v>
      </c>
      <c r="G188" s="45">
        <v>6</v>
      </c>
      <c r="H188" s="43">
        <f t="shared" si="116"/>
        <v>-14</v>
      </c>
      <c r="I188" s="43">
        <f>G188*3</f>
        <v>18</v>
      </c>
      <c r="J188" s="43">
        <f>H188*1</f>
        <v>-14</v>
      </c>
      <c r="K188" s="51">
        <v>5</v>
      </c>
      <c r="L188" s="43">
        <v>2</v>
      </c>
      <c r="M188" s="43">
        <f t="shared" si="118"/>
        <v>-3</v>
      </c>
      <c r="N188" s="43">
        <f t="shared" si="159"/>
        <v>4</v>
      </c>
      <c r="O188" s="51">
        <v>12</v>
      </c>
      <c r="P188" s="45">
        <v>2</v>
      </c>
      <c r="Q188" s="45">
        <v>1</v>
      </c>
      <c r="R188" s="43">
        <f t="shared" si="119"/>
        <v>-9.5</v>
      </c>
      <c r="S188" s="43">
        <f t="shared" si="156"/>
        <v>2.5</v>
      </c>
      <c r="T188" s="43">
        <f t="shared" si="157"/>
        <v>-4.75</v>
      </c>
      <c r="U188" s="51">
        <v>11</v>
      </c>
      <c r="V188" s="43"/>
      <c r="W188" s="43">
        <f t="shared" si="120"/>
        <v>-11</v>
      </c>
      <c r="X188" s="43">
        <f>V188*3.5</f>
        <v>0</v>
      </c>
      <c r="Y188" s="43">
        <f>W188*0.5</f>
        <v>-5.5</v>
      </c>
      <c r="Z188" s="43">
        <v>12</v>
      </c>
      <c r="AA188" s="43">
        <v>10</v>
      </c>
      <c r="AB188" s="43">
        <v>450.5</v>
      </c>
      <c r="AC188" s="43">
        <f t="shared" si="121"/>
        <v>-2</v>
      </c>
      <c r="AD188" s="43">
        <f>AB188*0.06</f>
        <v>27.03</v>
      </c>
      <c r="AE188" s="43">
        <f>AC188*0.5</f>
        <v>-1</v>
      </c>
      <c r="AF188" s="51">
        <v>4</v>
      </c>
      <c r="AG188" s="45"/>
      <c r="AH188" s="45"/>
      <c r="AI188" s="45">
        <f t="shared" si="122"/>
        <v>-4</v>
      </c>
      <c r="AJ188" s="43"/>
      <c r="AK188" s="43">
        <f>AJ188*0.07</f>
        <v>0</v>
      </c>
      <c r="AL188" s="51">
        <v>2</v>
      </c>
      <c r="AM188" s="43">
        <v>1</v>
      </c>
      <c r="AN188" s="43">
        <f t="shared" si="124"/>
        <v>-1</v>
      </c>
      <c r="AO188" s="51">
        <v>9</v>
      </c>
      <c r="AP188" s="45"/>
      <c r="AQ188" s="43"/>
      <c r="AR188" s="43">
        <f t="shared" si="125"/>
        <v>-9</v>
      </c>
      <c r="AS188" s="43">
        <f t="shared" si="126"/>
        <v>0</v>
      </c>
      <c r="AT188" s="51">
        <v>8</v>
      </c>
      <c r="AU188" s="51">
        <v>0</v>
      </c>
      <c r="AV188" s="51"/>
      <c r="AW188" s="51">
        <f t="shared" si="127"/>
        <v>-8</v>
      </c>
      <c r="AX188" s="51">
        <f t="shared" si="128"/>
        <v>0</v>
      </c>
      <c r="AY188" s="43">
        <f t="shared" si="129"/>
        <v>51.5</v>
      </c>
      <c r="AZ188" s="43">
        <f t="shared" si="130"/>
        <v>-25.3</v>
      </c>
    </row>
    <row r="189" s="41" customFormat="1" customHeight="1" spans="1:52">
      <c r="A189" s="43">
        <v>1003773</v>
      </c>
      <c r="B189" s="43" t="s">
        <v>130</v>
      </c>
      <c r="C189" s="43" t="s">
        <v>402</v>
      </c>
      <c r="D189" s="43">
        <v>128640</v>
      </c>
      <c r="E189" s="43" t="s">
        <v>125</v>
      </c>
      <c r="F189" s="43"/>
      <c r="G189" s="45">
        <v>0</v>
      </c>
      <c r="H189" s="43">
        <f t="shared" si="116"/>
        <v>0</v>
      </c>
      <c r="I189" s="43">
        <f>G189*3</f>
        <v>0</v>
      </c>
      <c r="J189" s="43"/>
      <c r="K189" s="43"/>
      <c r="L189" s="43"/>
      <c r="M189" s="43">
        <f t="shared" si="118"/>
        <v>0</v>
      </c>
      <c r="N189" s="43">
        <f>L189*2</f>
        <v>0</v>
      </c>
      <c r="O189" s="43"/>
      <c r="P189" s="45">
        <v>0</v>
      </c>
      <c r="Q189" s="45">
        <v>1</v>
      </c>
      <c r="R189" s="43">
        <f t="shared" si="119"/>
        <v>0.5</v>
      </c>
      <c r="S189" s="43">
        <f>P189*1+Q189*0.5</f>
        <v>0.5</v>
      </c>
      <c r="T189" s="43"/>
      <c r="U189" s="43"/>
      <c r="V189" s="43"/>
      <c r="W189" s="43">
        <f t="shared" si="120"/>
        <v>0</v>
      </c>
      <c r="X189" s="43">
        <f>V189*3.5</f>
        <v>0</v>
      </c>
      <c r="Y189" s="43"/>
      <c r="Z189" s="43"/>
      <c r="AA189" s="43"/>
      <c r="AB189" s="43"/>
      <c r="AC189" s="43"/>
      <c r="AD189" s="43">
        <f>AB189*0.06</f>
        <v>0</v>
      </c>
      <c r="AE189" s="43"/>
      <c r="AF189" s="43"/>
      <c r="AG189" s="45"/>
      <c r="AH189" s="45"/>
      <c r="AI189" s="45">
        <f t="shared" si="122"/>
        <v>0</v>
      </c>
      <c r="AJ189" s="43"/>
      <c r="AK189" s="43">
        <f>AJ189*0.07</f>
        <v>0</v>
      </c>
      <c r="AL189" s="43"/>
      <c r="AM189" s="43"/>
      <c r="AN189" s="43">
        <f t="shared" si="124"/>
        <v>0</v>
      </c>
      <c r="AO189" s="43"/>
      <c r="AP189" s="45">
        <v>1</v>
      </c>
      <c r="AQ189" s="43">
        <v>254.6</v>
      </c>
      <c r="AR189" s="43">
        <f t="shared" si="125"/>
        <v>1</v>
      </c>
      <c r="AS189" s="43">
        <f t="shared" si="126"/>
        <v>12.73</v>
      </c>
      <c r="AT189" s="43"/>
      <c r="AU189" s="51">
        <v>1</v>
      </c>
      <c r="AV189" s="51">
        <v>35</v>
      </c>
      <c r="AW189" s="51">
        <f t="shared" si="127"/>
        <v>1</v>
      </c>
      <c r="AX189" s="51">
        <f t="shared" si="128"/>
        <v>1.75</v>
      </c>
      <c r="AY189" s="43">
        <f t="shared" si="129"/>
        <v>15</v>
      </c>
      <c r="AZ189" s="43">
        <f t="shared" si="130"/>
        <v>0</v>
      </c>
    </row>
    <row r="190" s="41" customFormat="1" customHeight="1" spans="1:52">
      <c r="A190" s="43">
        <v>5457</v>
      </c>
      <c r="B190" s="43" t="s">
        <v>403</v>
      </c>
      <c r="C190" s="43" t="s">
        <v>404</v>
      </c>
      <c r="D190" s="43">
        <v>572</v>
      </c>
      <c r="E190" s="43" t="s">
        <v>125</v>
      </c>
      <c r="F190" s="43">
        <v>20</v>
      </c>
      <c r="G190" s="45">
        <v>18</v>
      </c>
      <c r="H190" s="43">
        <f>G190-F190</f>
        <v>-2</v>
      </c>
      <c r="I190" s="43">
        <f>G190*3</f>
        <v>54</v>
      </c>
      <c r="J190" s="43">
        <f>H190*1</f>
        <v>-2</v>
      </c>
      <c r="K190" s="51">
        <v>3</v>
      </c>
      <c r="L190" s="43"/>
      <c r="M190" s="43">
        <f>L190-K190</f>
        <v>-3</v>
      </c>
      <c r="N190" s="43">
        <f t="shared" ref="N190:N193" si="160">L190*2</f>
        <v>0</v>
      </c>
      <c r="O190" s="51">
        <v>15</v>
      </c>
      <c r="P190" s="45">
        <v>0</v>
      </c>
      <c r="Q190" s="45">
        <v>18</v>
      </c>
      <c r="R190" s="43">
        <f>(P190+Q190/2)-O190</f>
        <v>-6</v>
      </c>
      <c r="S190" s="43">
        <f t="shared" ref="S190:S193" si="161">P190*1+Q190*0.5</f>
        <v>9</v>
      </c>
      <c r="T190" s="43">
        <f>R190*0.5</f>
        <v>-3</v>
      </c>
      <c r="U190" s="51">
        <v>7</v>
      </c>
      <c r="V190" s="43">
        <v>4</v>
      </c>
      <c r="W190" s="43">
        <f>V190-U190</f>
        <v>-3</v>
      </c>
      <c r="X190" s="43">
        <f>V190*3.5</f>
        <v>14</v>
      </c>
      <c r="Y190" s="43">
        <f>W190*0.5</f>
        <v>-1.5</v>
      </c>
      <c r="Z190" s="43">
        <v>7</v>
      </c>
      <c r="AA190" s="43">
        <v>22</v>
      </c>
      <c r="AB190" s="43">
        <v>1276.65</v>
      </c>
      <c r="AC190" s="43">
        <f>AA190-Z190</f>
        <v>15</v>
      </c>
      <c r="AD190" s="43">
        <f t="shared" ref="AD190:AD195" si="162">AB190*0.07</f>
        <v>89.3655</v>
      </c>
      <c r="AE190" s="43"/>
      <c r="AF190" s="51">
        <v>3</v>
      </c>
      <c r="AG190" s="45">
        <v>0</v>
      </c>
      <c r="AH190" s="45">
        <v>0</v>
      </c>
      <c r="AI190" s="45">
        <f>(AH190+AG190/3)-AF190</f>
        <v>-3</v>
      </c>
      <c r="AJ190" s="43">
        <v>0</v>
      </c>
      <c r="AK190" s="43">
        <f>AJ190*0.07</f>
        <v>0</v>
      </c>
      <c r="AL190" s="51">
        <v>2</v>
      </c>
      <c r="AM190" s="43">
        <v>1</v>
      </c>
      <c r="AN190" s="43">
        <f>AM190-AL190</f>
        <v>-1</v>
      </c>
      <c r="AO190" s="51">
        <v>8</v>
      </c>
      <c r="AP190" s="45">
        <v>4</v>
      </c>
      <c r="AQ190" s="43">
        <v>573.75</v>
      </c>
      <c r="AR190" s="43">
        <f>AP190-AO190</f>
        <v>-4</v>
      </c>
      <c r="AS190" s="43">
        <f>AQ190*0.05</f>
        <v>28.6875</v>
      </c>
      <c r="AT190" s="51">
        <v>6</v>
      </c>
      <c r="AU190" s="51">
        <v>4</v>
      </c>
      <c r="AV190" s="51">
        <v>140</v>
      </c>
      <c r="AW190" s="51">
        <f>AU190-AT190</f>
        <v>-2</v>
      </c>
      <c r="AX190" s="51">
        <f>AV190*0.05</f>
        <v>7</v>
      </c>
      <c r="AY190" s="43">
        <f>ROUND(I190+N190+S190+X190+AD190+AK190+AS190+AX190,1)</f>
        <v>202.1</v>
      </c>
      <c r="AZ190" s="43">
        <f>ROUND(J190+T190+Y190+AE190,1)</f>
        <v>-6.5</v>
      </c>
    </row>
    <row r="191" s="41" customFormat="1" customHeight="1" spans="1:52">
      <c r="A191" s="43">
        <v>10186</v>
      </c>
      <c r="B191" s="43" t="s">
        <v>405</v>
      </c>
      <c r="C191" s="43" t="s">
        <v>404</v>
      </c>
      <c r="D191" s="43">
        <v>572</v>
      </c>
      <c r="E191" s="43" t="s">
        <v>140</v>
      </c>
      <c r="F191" s="43">
        <v>20</v>
      </c>
      <c r="G191" s="45">
        <v>0</v>
      </c>
      <c r="H191" s="43">
        <f>G191-F191</f>
        <v>-20</v>
      </c>
      <c r="I191" s="43">
        <f>G191*3</f>
        <v>0</v>
      </c>
      <c r="J191" s="43">
        <f>H191*1</f>
        <v>-20</v>
      </c>
      <c r="K191" s="51">
        <v>2</v>
      </c>
      <c r="L191" s="43">
        <v>5</v>
      </c>
      <c r="M191" s="43">
        <f>L191-K191</f>
        <v>3</v>
      </c>
      <c r="N191" s="43">
        <f>L191*3</f>
        <v>15</v>
      </c>
      <c r="O191" s="51">
        <v>16</v>
      </c>
      <c r="P191" s="45">
        <v>0</v>
      </c>
      <c r="Q191" s="45">
        <v>13</v>
      </c>
      <c r="R191" s="43">
        <f>(P191+Q191/2)-O191</f>
        <v>-9.5</v>
      </c>
      <c r="S191" s="43">
        <f t="shared" si="161"/>
        <v>6.5</v>
      </c>
      <c r="T191" s="43">
        <f>R191*0.5</f>
        <v>-4.75</v>
      </c>
      <c r="U191" s="51">
        <v>7</v>
      </c>
      <c r="V191" s="43">
        <v>3</v>
      </c>
      <c r="W191" s="43">
        <f>V191-U191</f>
        <v>-4</v>
      </c>
      <c r="X191" s="43">
        <f>V191*3.5</f>
        <v>10.5</v>
      </c>
      <c r="Y191" s="43">
        <f>W191*0.5</f>
        <v>-2</v>
      </c>
      <c r="Z191" s="43">
        <v>7</v>
      </c>
      <c r="AA191" s="43">
        <v>7</v>
      </c>
      <c r="AB191" s="43">
        <v>470.15</v>
      </c>
      <c r="AC191" s="43">
        <f>AA191-Z191</f>
        <v>0</v>
      </c>
      <c r="AD191" s="43">
        <f t="shared" si="162"/>
        <v>32.9105</v>
      </c>
      <c r="AE191" s="43"/>
      <c r="AF191" s="51">
        <v>2</v>
      </c>
      <c r="AG191" s="45">
        <v>0</v>
      </c>
      <c r="AH191" s="45">
        <v>4</v>
      </c>
      <c r="AI191" s="45">
        <f>(AH191+AG191/3)-AF191</f>
        <v>2</v>
      </c>
      <c r="AJ191" s="43">
        <v>882</v>
      </c>
      <c r="AK191" s="43">
        <f>AJ191*0.08</f>
        <v>70.56</v>
      </c>
      <c r="AL191" s="51">
        <v>2</v>
      </c>
      <c r="AM191" s="43"/>
      <c r="AN191" s="43">
        <f>AM191-AL191</f>
        <v>-2</v>
      </c>
      <c r="AO191" s="51">
        <v>9</v>
      </c>
      <c r="AP191" s="45">
        <v>5</v>
      </c>
      <c r="AQ191" s="43">
        <v>861.6</v>
      </c>
      <c r="AR191" s="43">
        <f>AP191-AO191</f>
        <v>-4</v>
      </c>
      <c r="AS191" s="43">
        <f>AQ191*0.05</f>
        <v>43.08</v>
      </c>
      <c r="AT191" s="51">
        <v>6</v>
      </c>
      <c r="AU191" s="51">
        <v>5</v>
      </c>
      <c r="AV191" s="51">
        <v>247.64</v>
      </c>
      <c r="AW191" s="51">
        <f>AU191-AT191</f>
        <v>-1</v>
      </c>
      <c r="AX191" s="51">
        <f>AV191*0.05</f>
        <v>12.382</v>
      </c>
      <c r="AY191" s="43">
        <f>ROUND(I191+N191+S191+X191+AD191+AK191+AS191+AX191,1)</f>
        <v>190.9</v>
      </c>
      <c r="AZ191" s="43">
        <f>ROUND(J191+T191+Y191+AE191,1)</f>
        <v>-26.8</v>
      </c>
    </row>
    <row r="192" s="41" customFormat="1" customHeight="1" spans="1:52">
      <c r="A192" s="43">
        <v>10907</v>
      </c>
      <c r="B192" s="43" t="s">
        <v>406</v>
      </c>
      <c r="C192" s="43" t="s">
        <v>407</v>
      </c>
      <c r="D192" s="43">
        <v>747</v>
      </c>
      <c r="E192" s="43" t="s">
        <v>125</v>
      </c>
      <c r="F192" s="43">
        <v>20</v>
      </c>
      <c r="G192" s="45">
        <v>7</v>
      </c>
      <c r="H192" s="43">
        <f>G192-F192</f>
        <v>-13</v>
      </c>
      <c r="I192" s="43">
        <f>G192*3</f>
        <v>21</v>
      </c>
      <c r="J192" s="43">
        <f>H192*1</f>
        <v>-13</v>
      </c>
      <c r="K192" s="51">
        <v>5</v>
      </c>
      <c r="L192" s="43">
        <v>4</v>
      </c>
      <c r="M192" s="43">
        <f>L192-K192</f>
        <v>-1</v>
      </c>
      <c r="N192" s="43">
        <f t="shared" si="160"/>
        <v>8</v>
      </c>
      <c r="O192" s="51">
        <v>18</v>
      </c>
      <c r="P192" s="45">
        <v>0</v>
      </c>
      <c r="Q192" s="45">
        <v>6</v>
      </c>
      <c r="R192" s="43">
        <f>(P192+Q192/2)-O192</f>
        <v>-15</v>
      </c>
      <c r="S192" s="43">
        <f t="shared" si="161"/>
        <v>3</v>
      </c>
      <c r="T192" s="43">
        <f>R192*0.5</f>
        <v>-7.5</v>
      </c>
      <c r="U192" s="51">
        <v>9</v>
      </c>
      <c r="V192" s="43">
        <v>1</v>
      </c>
      <c r="W192" s="43">
        <f>V192-U192</f>
        <v>-8</v>
      </c>
      <c r="X192" s="43">
        <f>V192*3.5</f>
        <v>3.5</v>
      </c>
      <c r="Y192" s="43">
        <f>W192*0.5</f>
        <v>-4</v>
      </c>
      <c r="Z192" s="43">
        <v>8</v>
      </c>
      <c r="AA192" s="43">
        <v>11</v>
      </c>
      <c r="AB192" s="43">
        <v>624.29</v>
      </c>
      <c r="AC192" s="43">
        <f>AA192-Z192</f>
        <v>3</v>
      </c>
      <c r="AD192" s="43">
        <f t="shared" si="162"/>
        <v>43.7003</v>
      </c>
      <c r="AE192" s="43"/>
      <c r="AF192" s="51">
        <v>3</v>
      </c>
      <c r="AG192" s="45"/>
      <c r="AH192" s="45"/>
      <c r="AI192" s="45">
        <f>(AH192+AG192/3)-AF192</f>
        <v>-3</v>
      </c>
      <c r="AJ192" s="43"/>
      <c r="AK192" s="43">
        <f>AJ192*0.07</f>
        <v>0</v>
      </c>
      <c r="AL192" s="51">
        <v>2</v>
      </c>
      <c r="AM192" s="43"/>
      <c r="AN192" s="43">
        <f>AM192-AL192</f>
        <v>-2</v>
      </c>
      <c r="AO192" s="51">
        <v>8</v>
      </c>
      <c r="AP192" s="45">
        <v>3</v>
      </c>
      <c r="AQ192" s="43">
        <v>528</v>
      </c>
      <c r="AR192" s="43">
        <f>AP192-AO192</f>
        <v>-5</v>
      </c>
      <c r="AS192" s="43">
        <f>AQ192*0.05</f>
        <v>26.4</v>
      </c>
      <c r="AT192" s="51">
        <v>7</v>
      </c>
      <c r="AU192" s="51">
        <v>5</v>
      </c>
      <c r="AV192" s="51">
        <v>174.08</v>
      </c>
      <c r="AW192" s="51">
        <f>AU192-AT192</f>
        <v>-2</v>
      </c>
      <c r="AX192" s="51">
        <f>AV192*0.05</f>
        <v>8.704</v>
      </c>
      <c r="AY192" s="43">
        <f>ROUND(I192+N192+S192+X192+AD192+AK192+AS192+AX192,1)</f>
        <v>114.3</v>
      </c>
      <c r="AZ192" s="43">
        <f>ROUND(J192+T192+Y192+AE192,1)</f>
        <v>-24.5</v>
      </c>
    </row>
    <row r="193" s="41" customFormat="1" customHeight="1" spans="1:52">
      <c r="A193" s="43">
        <v>11964</v>
      </c>
      <c r="B193" s="43" t="s">
        <v>408</v>
      </c>
      <c r="C193" s="43" t="s">
        <v>407</v>
      </c>
      <c r="D193" s="43">
        <v>747</v>
      </c>
      <c r="E193" s="43" t="s">
        <v>127</v>
      </c>
      <c r="F193" s="43">
        <v>20</v>
      </c>
      <c r="G193" s="45">
        <v>1</v>
      </c>
      <c r="H193" s="43">
        <f>G193-F193</f>
        <v>-19</v>
      </c>
      <c r="I193" s="43">
        <f>G193*3</f>
        <v>3</v>
      </c>
      <c r="J193" s="43">
        <f>H193*1</f>
        <v>-19</v>
      </c>
      <c r="K193" s="51">
        <v>5</v>
      </c>
      <c r="L193" s="43"/>
      <c r="M193" s="43">
        <f>L193-K193</f>
        <v>-5</v>
      </c>
      <c r="N193" s="43">
        <f t="shared" si="160"/>
        <v>0</v>
      </c>
      <c r="O193" s="51">
        <v>19</v>
      </c>
      <c r="P193" s="45">
        <v>0</v>
      </c>
      <c r="Q193" s="45">
        <v>10</v>
      </c>
      <c r="R193" s="43">
        <f>(P193+Q193/2)-O193</f>
        <v>-14</v>
      </c>
      <c r="S193" s="43">
        <f t="shared" si="161"/>
        <v>5</v>
      </c>
      <c r="T193" s="43">
        <f>R193*0.5</f>
        <v>-7</v>
      </c>
      <c r="U193" s="51">
        <v>8</v>
      </c>
      <c r="V193" s="43"/>
      <c r="W193" s="43">
        <f>V193-U193</f>
        <v>-8</v>
      </c>
      <c r="X193" s="43">
        <f>V193*3.5</f>
        <v>0</v>
      </c>
      <c r="Y193" s="43">
        <f>W193*0.5</f>
        <v>-4</v>
      </c>
      <c r="Z193" s="43">
        <v>8</v>
      </c>
      <c r="AA193" s="43">
        <v>12</v>
      </c>
      <c r="AB193" s="43">
        <v>721</v>
      </c>
      <c r="AC193" s="43">
        <f>AA193-Z193</f>
        <v>4</v>
      </c>
      <c r="AD193" s="43">
        <f t="shared" si="162"/>
        <v>50.47</v>
      </c>
      <c r="AE193" s="43"/>
      <c r="AF193" s="51">
        <v>3</v>
      </c>
      <c r="AG193" s="45"/>
      <c r="AH193" s="45"/>
      <c r="AI193" s="45">
        <f>(AH193+AG193/3)-AF193</f>
        <v>-3</v>
      </c>
      <c r="AJ193" s="43"/>
      <c r="AK193" s="43">
        <f>AJ193*0.07</f>
        <v>0</v>
      </c>
      <c r="AL193" s="51">
        <v>2</v>
      </c>
      <c r="AM193" s="43"/>
      <c r="AN193" s="43">
        <f>AM193-AL193</f>
        <v>-2</v>
      </c>
      <c r="AO193" s="51">
        <v>9</v>
      </c>
      <c r="AP193" s="45">
        <v>1</v>
      </c>
      <c r="AQ193" s="43">
        <v>182.4</v>
      </c>
      <c r="AR193" s="43">
        <f>AP193-AO193</f>
        <v>-8</v>
      </c>
      <c r="AS193" s="43">
        <f>AQ193*0.05</f>
        <v>9.12</v>
      </c>
      <c r="AT193" s="51">
        <v>6</v>
      </c>
      <c r="AU193" s="51">
        <v>4</v>
      </c>
      <c r="AV193" s="51">
        <v>140</v>
      </c>
      <c r="AW193" s="51">
        <f>AU193-AT193</f>
        <v>-2</v>
      </c>
      <c r="AX193" s="51">
        <f>AV193*0.05</f>
        <v>7</v>
      </c>
      <c r="AY193" s="43">
        <f>ROUND(I193+N193+S193+X193+AD193+AK193+AS193+AX193,1)</f>
        <v>74.6</v>
      </c>
      <c r="AZ193" s="43">
        <f>ROUND(J193+T193+Y193+AE193,1)</f>
        <v>-30</v>
      </c>
    </row>
    <row r="194" s="41" customFormat="1" customHeight="1" spans="1:52">
      <c r="A194" s="43">
        <v>9328</v>
      </c>
      <c r="B194" s="43" t="s">
        <v>409</v>
      </c>
      <c r="C194" s="43" t="s">
        <v>410</v>
      </c>
      <c r="D194" s="43">
        <v>120844</v>
      </c>
      <c r="E194" s="43" t="s">
        <v>127</v>
      </c>
      <c r="F194" s="43"/>
      <c r="G194" s="45">
        <v>2</v>
      </c>
      <c r="H194" s="43">
        <f>G194-F194</f>
        <v>2</v>
      </c>
      <c r="I194" s="43">
        <f>G194*3</f>
        <v>6</v>
      </c>
      <c r="J194" s="43"/>
      <c r="K194" s="43"/>
      <c r="L194" s="43"/>
      <c r="M194" s="43">
        <f>L194-K194</f>
        <v>0</v>
      </c>
      <c r="N194" s="43">
        <f>L194*2</f>
        <v>0</v>
      </c>
      <c r="O194" s="43"/>
      <c r="P194" s="45">
        <v>6</v>
      </c>
      <c r="Q194" s="45">
        <v>2</v>
      </c>
      <c r="R194" s="43">
        <f>(P194+Q194/2)-O194</f>
        <v>7</v>
      </c>
      <c r="S194" s="43">
        <f>P194*1+Q194*0.5</f>
        <v>7</v>
      </c>
      <c r="T194" s="43"/>
      <c r="U194" s="43"/>
      <c r="V194" s="43">
        <v>6</v>
      </c>
      <c r="W194" s="43">
        <f>V194-U194</f>
        <v>6</v>
      </c>
      <c r="X194" s="43">
        <f>V194*3.5</f>
        <v>21</v>
      </c>
      <c r="Y194" s="43"/>
      <c r="Z194" s="43"/>
      <c r="AA194" s="43">
        <v>21</v>
      </c>
      <c r="AB194" s="43">
        <v>1185.54</v>
      </c>
      <c r="AC194" s="43">
        <f>AA194-Z194</f>
        <v>21</v>
      </c>
      <c r="AD194" s="43">
        <f>AB194*0.06</f>
        <v>71.1324</v>
      </c>
      <c r="AE194" s="43"/>
      <c r="AF194" s="43"/>
      <c r="AG194" s="45">
        <v>0</v>
      </c>
      <c r="AH194" s="45">
        <v>1</v>
      </c>
      <c r="AI194" s="45">
        <f>(AH194+AG194/3)-AF194</f>
        <v>1</v>
      </c>
      <c r="AJ194" s="43">
        <v>284</v>
      </c>
      <c r="AK194" s="43">
        <f>AJ194*0.07</f>
        <v>19.88</v>
      </c>
      <c r="AL194" s="43"/>
      <c r="AM194" s="43"/>
      <c r="AN194" s="43">
        <f>AM194-AL194</f>
        <v>0</v>
      </c>
      <c r="AO194" s="43"/>
      <c r="AP194" s="45">
        <v>3</v>
      </c>
      <c r="AQ194" s="43">
        <v>526</v>
      </c>
      <c r="AR194" s="43">
        <f>AP194-AO194</f>
        <v>3</v>
      </c>
      <c r="AS194" s="43">
        <f>AQ194*0.05</f>
        <v>26.3</v>
      </c>
      <c r="AT194" s="43"/>
      <c r="AU194" s="51">
        <v>3</v>
      </c>
      <c r="AV194" s="51">
        <v>205.8</v>
      </c>
      <c r="AW194" s="51">
        <f>AU194-AT194</f>
        <v>3</v>
      </c>
      <c r="AX194" s="51">
        <f>AV194*0.05</f>
        <v>10.29</v>
      </c>
      <c r="AY194" s="43">
        <f>ROUND(I194+N194+S194+X194+AD194+AK194+AS194+AX194,1)</f>
        <v>161.6</v>
      </c>
      <c r="AZ194" s="43">
        <f>ROUND(J194+T194+Y194+AE194,1)</f>
        <v>0</v>
      </c>
    </row>
    <row r="195" s="41" customFormat="1" customHeight="1" spans="1:52">
      <c r="A195" s="43">
        <v>10377</v>
      </c>
      <c r="B195" s="43" t="s">
        <v>411</v>
      </c>
      <c r="C195" s="43" t="s">
        <v>410</v>
      </c>
      <c r="D195" s="43">
        <v>120844</v>
      </c>
      <c r="E195" s="43" t="s">
        <v>412</v>
      </c>
      <c r="F195" s="43"/>
      <c r="G195" s="45">
        <v>7</v>
      </c>
      <c r="H195" s="43">
        <f>G195-F195</f>
        <v>7</v>
      </c>
      <c r="I195" s="43">
        <f>G195*3</f>
        <v>21</v>
      </c>
      <c r="J195" s="43"/>
      <c r="K195" s="43"/>
      <c r="L195" s="43"/>
      <c r="M195" s="43">
        <f>L195-K195</f>
        <v>0</v>
      </c>
      <c r="N195" s="43">
        <f>L195*2</f>
        <v>0</v>
      </c>
      <c r="O195" s="43"/>
      <c r="P195" s="45">
        <v>3</v>
      </c>
      <c r="Q195" s="45">
        <v>0</v>
      </c>
      <c r="R195" s="43">
        <f>(P195+Q195/2)-O195</f>
        <v>3</v>
      </c>
      <c r="S195" s="43">
        <f>P195*1+Q195*0.5</f>
        <v>3</v>
      </c>
      <c r="T195" s="43"/>
      <c r="U195" s="43"/>
      <c r="V195" s="43">
        <v>5</v>
      </c>
      <c r="W195" s="43">
        <f>V195-U195</f>
        <v>5</v>
      </c>
      <c r="X195" s="43">
        <f>V195*3.5</f>
        <v>17.5</v>
      </c>
      <c r="Y195" s="43"/>
      <c r="Z195" s="43"/>
      <c r="AA195" s="43">
        <v>16</v>
      </c>
      <c r="AB195" s="43">
        <v>1035.71</v>
      </c>
      <c r="AC195" s="43">
        <f>AA195-Z195</f>
        <v>16</v>
      </c>
      <c r="AD195" s="43">
        <f>AB195*0.06</f>
        <v>62.1426</v>
      </c>
      <c r="AE195" s="43"/>
      <c r="AF195" s="43"/>
      <c r="AG195" s="45">
        <v>0</v>
      </c>
      <c r="AH195" s="45">
        <v>2</v>
      </c>
      <c r="AI195" s="45">
        <f>(AH195+AG195/3)-AF195</f>
        <v>2</v>
      </c>
      <c r="AJ195" s="43">
        <v>588</v>
      </c>
      <c r="AK195" s="43">
        <f>AJ195*0.07</f>
        <v>41.16</v>
      </c>
      <c r="AL195" s="43"/>
      <c r="AM195" s="43"/>
      <c r="AN195" s="43">
        <f>AM195-AL195</f>
        <v>0</v>
      </c>
      <c r="AO195" s="43"/>
      <c r="AP195" s="45">
        <v>3</v>
      </c>
      <c r="AQ195" s="43">
        <v>638.6</v>
      </c>
      <c r="AR195" s="43">
        <f>AP195-AO195</f>
        <v>3</v>
      </c>
      <c r="AS195" s="43">
        <f>AQ195*0.05</f>
        <v>31.93</v>
      </c>
      <c r="AT195" s="43"/>
      <c r="AU195" s="51">
        <v>4</v>
      </c>
      <c r="AV195" s="51">
        <v>139.1</v>
      </c>
      <c r="AW195" s="51">
        <f>AU195-AT195</f>
        <v>4</v>
      </c>
      <c r="AX195" s="51">
        <f>AV195*0.05</f>
        <v>6.955</v>
      </c>
      <c r="AY195" s="43">
        <f>ROUND(I195+N195+S195+X195+AD195+AK195+AS195+AX195,1)</f>
        <v>183.7</v>
      </c>
      <c r="AZ195" s="43">
        <f>ROUND(J195+T195+Y195+AE195,1)</f>
        <v>0</v>
      </c>
    </row>
    <row r="196" s="41" customFormat="1" customHeight="1" spans="1:52">
      <c r="A196" s="43">
        <v>990280</v>
      </c>
      <c r="B196" s="43" t="s">
        <v>413</v>
      </c>
      <c r="C196" s="43" t="s">
        <v>414</v>
      </c>
      <c r="D196" s="43">
        <v>307</v>
      </c>
      <c r="E196" s="43" t="s">
        <v>415</v>
      </c>
      <c r="F196" s="43"/>
      <c r="G196" s="45">
        <v>5</v>
      </c>
      <c r="H196" s="43">
        <f>G196-F196</f>
        <v>5</v>
      </c>
      <c r="I196" s="43">
        <f>G196*3</f>
        <v>15</v>
      </c>
      <c r="J196" s="43"/>
      <c r="K196" s="43"/>
      <c r="L196" s="43"/>
      <c r="M196" s="43">
        <f>L196-K196</f>
        <v>0</v>
      </c>
      <c r="N196" s="43">
        <f>L196*2</f>
        <v>0</v>
      </c>
      <c r="O196" s="43"/>
      <c r="P196" s="45">
        <v>0</v>
      </c>
      <c r="Q196" s="45">
        <v>4</v>
      </c>
      <c r="R196" s="43">
        <f>(P196+Q196/2)-O196</f>
        <v>2</v>
      </c>
      <c r="S196" s="43">
        <f>P196*1+Q196*0.5</f>
        <v>2</v>
      </c>
      <c r="T196" s="43"/>
      <c r="U196" s="43"/>
      <c r="V196" s="43"/>
      <c r="W196" s="43">
        <f>V196-U196</f>
        <v>0</v>
      </c>
      <c r="X196" s="43">
        <f>V196*3.5</f>
        <v>0</v>
      </c>
      <c r="Y196" s="43"/>
      <c r="Z196" s="43"/>
      <c r="AA196" s="43"/>
      <c r="AB196" s="43"/>
      <c r="AC196" s="43"/>
      <c r="AD196" s="43">
        <f>AB196*0.06</f>
        <v>0</v>
      </c>
      <c r="AE196" s="43"/>
      <c r="AF196" s="43"/>
      <c r="AG196" s="45"/>
      <c r="AH196" s="45"/>
      <c r="AI196" s="45">
        <f>(AH196+AG196/3)-AF196</f>
        <v>0</v>
      </c>
      <c r="AJ196" s="43"/>
      <c r="AK196" s="43">
        <f>AJ196*0.07</f>
        <v>0</v>
      </c>
      <c r="AL196" s="43"/>
      <c r="AM196" s="43"/>
      <c r="AN196" s="43">
        <f>AM196-AL196</f>
        <v>0</v>
      </c>
      <c r="AO196" s="43"/>
      <c r="AP196" s="45"/>
      <c r="AQ196" s="43"/>
      <c r="AR196" s="43">
        <f>AP196-AO196</f>
        <v>0</v>
      </c>
      <c r="AS196" s="43">
        <f>AQ196*0.05</f>
        <v>0</v>
      </c>
      <c r="AT196" s="43"/>
      <c r="AU196" s="51">
        <v>0</v>
      </c>
      <c r="AV196" s="51"/>
      <c r="AW196" s="51">
        <f>AU196-AT196</f>
        <v>0</v>
      </c>
      <c r="AX196" s="51">
        <f>AV196*0.05</f>
        <v>0</v>
      </c>
      <c r="AY196" s="43">
        <f>ROUND(I196+N196+S196+X196+AD196+AK196+AS196+AX196,1)</f>
        <v>17</v>
      </c>
      <c r="AZ196" s="43">
        <f>ROUND(J196+T196+Y196+AE196,1)</f>
        <v>0</v>
      </c>
    </row>
    <row r="197" s="41" customFormat="1" customHeight="1" spans="1:52">
      <c r="A197" s="43">
        <v>991137</v>
      </c>
      <c r="B197" s="43" t="s">
        <v>416</v>
      </c>
      <c r="C197" s="43" t="s">
        <v>414</v>
      </c>
      <c r="D197" s="43">
        <v>307</v>
      </c>
      <c r="E197" s="43" t="s">
        <v>415</v>
      </c>
      <c r="F197" s="43">
        <v>42</v>
      </c>
      <c r="G197" s="45">
        <v>5</v>
      </c>
      <c r="H197" s="43">
        <f>G197-F197</f>
        <v>-37</v>
      </c>
      <c r="I197" s="43">
        <f>G197*3</f>
        <v>15</v>
      </c>
      <c r="J197" s="43">
        <f>H197*1</f>
        <v>-37</v>
      </c>
      <c r="K197" s="51">
        <v>5</v>
      </c>
      <c r="L197" s="43"/>
      <c r="M197" s="43">
        <f>L197-K197</f>
        <v>-5</v>
      </c>
      <c r="N197" s="43">
        <f>L197*2</f>
        <v>0</v>
      </c>
      <c r="O197" s="51">
        <v>32</v>
      </c>
      <c r="P197" s="45">
        <v>0</v>
      </c>
      <c r="Q197" s="45">
        <v>20</v>
      </c>
      <c r="R197" s="43">
        <f>(P197+Q197/2)-O197</f>
        <v>-22</v>
      </c>
      <c r="S197" s="43">
        <f>P197*1+Q197*0.5</f>
        <v>10</v>
      </c>
      <c r="T197" s="43">
        <f>R197*0.5</f>
        <v>-11</v>
      </c>
      <c r="U197" s="51">
        <v>6</v>
      </c>
      <c r="V197" s="43"/>
      <c r="W197" s="43">
        <f>V197-U197</f>
        <v>-6</v>
      </c>
      <c r="X197" s="43">
        <f>V197*3.5</f>
        <v>0</v>
      </c>
      <c r="Y197" s="43">
        <f>W197*0.5</f>
        <v>-3</v>
      </c>
      <c r="Z197" s="43">
        <v>8</v>
      </c>
      <c r="AA197" s="43">
        <v>31</v>
      </c>
      <c r="AB197" s="43">
        <v>1912.5</v>
      </c>
      <c r="AC197" s="43">
        <f>AA197-Z197</f>
        <v>23</v>
      </c>
      <c r="AD197" s="43">
        <f>AB197*0.07</f>
        <v>133.875</v>
      </c>
      <c r="AE197" s="43"/>
      <c r="AF197" s="51">
        <v>4</v>
      </c>
      <c r="AG197" s="45">
        <v>0</v>
      </c>
      <c r="AH197" s="45">
        <v>0</v>
      </c>
      <c r="AI197" s="45">
        <f>(AH197+AG197/3)-AF197</f>
        <v>-4</v>
      </c>
      <c r="AJ197" s="43">
        <v>0</v>
      </c>
      <c r="AK197" s="43">
        <f>AJ197*0.07</f>
        <v>0</v>
      </c>
      <c r="AL197" s="51">
        <v>5</v>
      </c>
      <c r="AM197" s="43">
        <v>8</v>
      </c>
      <c r="AN197" s="43">
        <f>AM197-AL197</f>
        <v>3</v>
      </c>
      <c r="AO197" s="51">
        <v>17</v>
      </c>
      <c r="AP197" s="45">
        <v>15</v>
      </c>
      <c r="AQ197" s="43">
        <v>2992.1</v>
      </c>
      <c r="AR197" s="43">
        <f>AP197-AO197</f>
        <v>-2</v>
      </c>
      <c r="AS197" s="43">
        <f>AQ197*0.05</f>
        <v>149.605</v>
      </c>
      <c r="AT197" s="51">
        <v>8</v>
      </c>
      <c r="AU197" s="51">
        <v>4</v>
      </c>
      <c r="AV197" s="51">
        <v>372</v>
      </c>
      <c r="AW197" s="51">
        <f>AU197-AT197</f>
        <v>-4</v>
      </c>
      <c r="AX197" s="51">
        <f>AV197*0.05</f>
        <v>18.6</v>
      </c>
      <c r="AY197" s="43">
        <f>ROUND(I197+N197+S197+X197+AD197+AK197+AS197+AX197,1)</f>
        <v>327.1</v>
      </c>
      <c r="AZ197" s="43">
        <f>ROUND(J197+T197+Y197+AE197,1)</f>
        <v>-51</v>
      </c>
    </row>
    <row r="198" s="41" customFormat="1" customHeight="1" spans="1:52">
      <c r="A198" s="43">
        <v>7107</v>
      </c>
      <c r="B198" s="43" t="s">
        <v>417</v>
      </c>
      <c r="C198" s="43" t="s">
        <v>414</v>
      </c>
      <c r="D198" s="43">
        <v>307</v>
      </c>
      <c r="E198" s="43" t="s">
        <v>127</v>
      </c>
      <c r="F198" s="43">
        <v>42</v>
      </c>
      <c r="G198" s="45">
        <v>18</v>
      </c>
      <c r="H198" s="43">
        <f>G198-F198</f>
        <v>-24</v>
      </c>
      <c r="I198" s="43">
        <f>G198*3</f>
        <v>54</v>
      </c>
      <c r="J198" s="43">
        <f>H198*1</f>
        <v>-24</v>
      </c>
      <c r="K198" s="51">
        <v>5</v>
      </c>
      <c r="L198" s="43"/>
      <c r="M198" s="43">
        <f>L198-K198</f>
        <v>-5</v>
      </c>
      <c r="N198" s="43">
        <f>L198*2</f>
        <v>0</v>
      </c>
      <c r="O198" s="51">
        <v>32</v>
      </c>
      <c r="P198" s="45">
        <v>0</v>
      </c>
      <c r="Q198" s="45">
        <v>22</v>
      </c>
      <c r="R198" s="43">
        <f>(P198+Q198/2)-O198</f>
        <v>-21</v>
      </c>
      <c r="S198" s="43">
        <f>P198*1+Q198*0.5</f>
        <v>11</v>
      </c>
      <c r="T198" s="43">
        <f>R198*0.5</f>
        <v>-10.5</v>
      </c>
      <c r="U198" s="51">
        <v>7</v>
      </c>
      <c r="V198" s="43"/>
      <c r="W198" s="43">
        <f>V198-U198</f>
        <v>-7</v>
      </c>
      <c r="X198" s="43">
        <f>V198*3.5</f>
        <v>0</v>
      </c>
      <c r="Y198" s="43">
        <f>W198*0.5</f>
        <v>-3.5</v>
      </c>
      <c r="Z198" s="43">
        <v>8</v>
      </c>
      <c r="AA198" s="43">
        <v>40</v>
      </c>
      <c r="AB198" s="43">
        <v>2477.5</v>
      </c>
      <c r="AC198" s="43">
        <f>AA198-Z198</f>
        <v>32</v>
      </c>
      <c r="AD198" s="43">
        <f>AB198*0.07</f>
        <v>173.425</v>
      </c>
      <c r="AE198" s="43"/>
      <c r="AF198" s="51">
        <v>5</v>
      </c>
      <c r="AG198" s="45">
        <v>0</v>
      </c>
      <c r="AH198" s="45">
        <v>4</v>
      </c>
      <c r="AI198" s="45">
        <f>(AH198+AG198/3)-AF198</f>
        <v>-1</v>
      </c>
      <c r="AJ198" s="43">
        <v>882</v>
      </c>
      <c r="AK198" s="43">
        <f>AJ198*0.07</f>
        <v>61.74</v>
      </c>
      <c r="AL198" s="51">
        <v>6</v>
      </c>
      <c r="AM198" s="43">
        <v>5</v>
      </c>
      <c r="AN198" s="43">
        <f>AM198-AL198</f>
        <v>-1</v>
      </c>
      <c r="AO198" s="51">
        <v>17</v>
      </c>
      <c r="AP198" s="45">
        <v>27</v>
      </c>
      <c r="AQ198" s="43">
        <v>5648.8</v>
      </c>
      <c r="AR198" s="43">
        <f>AP198-AO198</f>
        <v>10</v>
      </c>
      <c r="AS198" s="43">
        <f>AQ198*0.05</f>
        <v>282.44</v>
      </c>
      <c r="AT198" s="51">
        <v>8</v>
      </c>
      <c r="AU198" s="51">
        <v>6</v>
      </c>
      <c r="AV198" s="51">
        <v>283.2</v>
      </c>
      <c r="AW198" s="51">
        <f>AU198-AT198</f>
        <v>-2</v>
      </c>
      <c r="AX198" s="51">
        <f>AV198*0.05</f>
        <v>14.16</v>
      </c>
      <c r="AY198" s="43">
        <f>ROUND(I198+N198+S198+X198+AD198+AK198+AS198+AX198,1)</f>
        <v>596.8</v>
      </c>
      <c r="AZ198" s="43">
        <f>ROUND(J198+T198+Y198+AE198,1)</f>
        <v>-38</v>
      </c>
    </row>
    <row r="199" s="41" customFormat="1" customHeight="1" spans="1:52">
      <c r="A199" s="43">
        <v>9563</v>
      </c>
      <c r="B199" s="43" t="s">
        <v>418</v>
      </c>
      <c r="C199" s="43" t="s">
        <v>414</v>
      </c>
      <c r="D199" s="43">
        <v>307</v>
      </c>
      <c r="E199" s="43" t="s">
        <v>127</v>
      </c>
      <c r="F199" s="43">
        <v>42</v>
      </c>
      <c r="G199" s="45">
        <v>0</v>
      </c>
      <c r="H199" s="43">
        <f>G199-F199</f>
        <v>-42</v>
      </c>
      <c r="I199" s="43">
        <f>G199*3</f>
        <v>0</v>
      </c>
      <c r="J199" s="43">
        <f>H199*1</f>
        <v>-42</v>
      </c>
      <c r="K199" s="51">
        <v>5</v>
      </c>
      <c r="L199" s="43">
        <v>5</v>
      </c>
      <c r="M199" s="43">
        <f>L199-K199</f>
        <v>0</v>
      </c>
      <c r="N199" s="43">
        <f>L199*3</f>
        <v>15</v>
      </c>
      <c r="O199" s="51">
        <v>32</v>
      </c>
      <c r="P199" s="45">
        <v>0</v>
      </c>
      <c r="Q199" s="45">
        <v>32</v>
      </c>
      <c r="R199" s="43">
        <f>(P199+Q199/2)-O199</f>
        <v>-16</v>
      </c>
      <c r="S199" s="43">
        <f>P199*1+Q199*0.5</f>
        <v>16</v>
      </c>
      <c r="T199" s="43">
        <f>R199*0.5</f>
        <v>-8</v>
      </c>
      <c r="U199" s="51">
        <v>7</v>
      </c>
      <c r="V199" s="43">
        <v>3</v>
      </c>
      <c r="W199" s="43">
        <f>V199-U199</f>
        <v>-4</v>
      </c>
      <c r="X199" s="43">
        <f>V199*3.5</f>
        <v>10.5</v>
      </c>
      <c r="Y199" s="43">
        <f>W199*0.5</f>
        <v>-2</v>
      </c>
      <c r="Z199" s="43">
        <v>8</v>
      </c>
      <c r="AA199" s="43">
        <v>50</v>
      </c>
      <c r="AB199" s="43">
        <v>2938</v>
      </c>
      <c r="AC199" s="43">
        <f>AA199-Z199</f>
        <v>42</v>
      </c>
      <c r="AD199" s="43">
        <f>AB199*0.07</f>
        <v>205.66</v>
      </c>
      <c r="AE199" s="43"/>
      <c r="AF199" s="51">
        <v>5</v>
      </c>
      <c r="AG199" s="45">
        <v>0</v>
      </c>
      <c r="AH199" s="45">
        <v>9</v>
      </c>
      <c r="AI199" s="45">
        <f>(AH199+AG199/3)-AF199</f>
        <v>4</v>
      </c>
      <c r="AJ199" s="43">
        <v>2058</v>
      </c>
      <c r="AK199" s="43">
        <f>AJ199*0.08</f>
        <v>164.64</v>
      </c>
      <c r="AL199" s="51">
        <v>6</v>
      </c>
      <c r="AM199" s="43"/>
      <c r="AN199" s="43">
        <f>AM199-AL199</f>
        <v>-6</v>
      </c>
      <c r="AO199" s="51">
        <v>17</v>
      </c>
      <c r="AP199" s="45">
        <v>5</v>
      </c>
      <c r="AQ199" s="43">
        <v>1235</v>
      </c>
      <c r="AR199" s="43">
        <f>AP199-AO199</f>
        <v>-12</v>
      </c>
      <c r="AS199" s="43">
        <f>AQ199*0.05</f>
        <v>61.75</v>
      </c>
      <c r="AT199" s="51">
        <v>8</v>
      </c>
      <c r="AU199" s="51">
        <v>3</v>
      </c>
      <c r="AV199" s="51">
        <v>234</v>
      </c>
      <c r="AW199" s="51">
        <f>AU199-AT199</f>
        <v>-5</v>
      </c>
      <c r="AX199" s="51">
        <f>AV199*0.05</f>
        <v>11.7</v>
      </c>
      <c r="AY199" s="43">
        <f>ROUND(I199+N199+S199+X199+AD199+AK199+AS199+AX199,1)</f>
        <v>485.3</v>
      </c>
      <c r="AZ199" s="43">
        <f>ROUND(J199+T199+Y199+AE199,1)</f>
        <v>-52</v>
      </c>
    </row>
    <row r="200" s="41" customFormat="1" customHeight="1" spans="1:52">
      <c r="A200" s="43">
        <v>10989</v>
      </c>
      <c r="B200" s="43" t="s">
        <v>419</v>
      </c>
      <c r="C200" s="43" t="s">
        <v>414</v>
      </c>
      <c r="D200" s="43">
        <v>307</v>
      </c>
      <c r="E200" s="43" t="s">
        <v>127</v>
      </c>
      <c r="F200" s="43">
        <v>42</v>
      </c>
      <c r="G200" s="45">
        <v>0</v>
      </c>
      <c r="H200" s="43">
        <f>G200-F200</f>
        <v>-42</v>
      </c>
      <c r="I200" s="43">
        <f>G200*3</f>
        <v>0</v>
      </c>
      <c r="J200" s="43">
        <f>H200*1</f>
        <v>-42</v>
      </c>
      <c r="K200" s="51">
        <v>5</v>
      </c>
      <c r="L200" s="43">
        <v>5</v>
      </c>
      <c r="M200" s="43">
        <f>L200-K200</f>
        <v>0</v>
      </c>
      <c r="N200" s="43">
        <f>L200*3</f>
        <v>15</v>
      </c>
      <c r="O200" s="51">
        <v>32</v>
      </c>
      <c r="P200" s="45">
        <v>0</v>
      </c>
      <c r="Q200" s="45">
        <v>9</v>
      </c>
      <c r="R200" s="43">
        <f>(P200+Q200/2)-O200</f>
        <v>-27.5</v>
      </c>
      <c r="S200" s="43">
        <f>P200*1+Q200*0.5</f>
        <v>4.5</v>
      </c>
      <c r="T200" s="43">
        <f>R200*0.5</f>
        <v>-13.75</v>
      </c>
      <c r="U200" s="51">
        <v>7</v>
      </c>
      <c r="V200" s="43"/>
      <c r="W200" s="43">
        <f>V200-U200</f>
        <v>-7</v>
      </c>
      <c r="X200" s="43">
        <f>V200*3.5</f>
        <v>0</v>
      </c>
      <c r="Y200" s="43">
        <f>W200*0.5</f>
        <v>-3.5</v>
      </c>
      <c r="Z200" s="43">
        <v>8</v>
      </c>
      <c r="AA200" s="43">
        <v>21</v>
      </c>
      <c r="AB200" s="43">
        <v>1189.5</v>
      </c>
      <c r="AC200" s="43">
        <f>AA200-Z200</f>
        <v>13</v>
      </c>
      <c r="AD200" s="43">
        <f>AB200*0.07</f>
        <v>83.265</v>
      </c>
      <c r="AE200" s="43"/>
      <c r="AF200" s="51">
        <v>4</v>
      </c>
      <c r="AG200" s="45"/>
      <c r="AH200" s="45"/>
      <c r="AI200" s="45">
        <f>(AH200+AG200/3)-AF200</f>
        <v>-4</v>
      </c>
      <c r="AJ200" s="43"/>
      <c r="AK200" s="43">
        <f>AJ200*0.07</f>
        <v>0</v>
      </c>
      <c r="AL200" s="51">
        <v>6</v>
      </c>
      <c r="AM200" s="43">
        <v>5</v>
      </c>
      <c r="AN200" s="43">
        <f>AM200-AL200</f>
        <v>-1</v>
      </c>
      <c r="AO200" s="51">
        <v>17</v>
      </c>
      <c r="AP200" s="45">
        <v>9</v>
      </c>
      <c r="AQ200" s="43">
        <v>2144.8</v>
      </c>
      <c r="AR200" s="43">
        <f>AP200-AO200</f>
        <v>-8</v>
      </c>
      <c r="AS200" s="43">
        <f>AQ200*0.05</f>
        <v>107.24</v>
      </c>
      <c r="AT200" s="51">
        <v>8</v>
      </c>
      <c r="AU200" s="51">
        <v>2</v>
      </c>
      <c r="AV200" s="51">
        <v>172.77</v>
      </c>
      <c r="AW200" s="51">
        <f>AU200-AT200</f>
        <v>-6</v>
      </c>
      <c r="AX200" s="51">
        <f>AV200*0.05</f>
        <v>8.6385</v>
      </c>
      <c r="AY200" s="43">
        <f>ROUND(I200+N200+S200+X200+AD200+AK200+AS200+AX200,1)</f>
        <v>218.6</v>
      </c>
      <c r="AZ200" s="43">
        <f>ROUND(J200+T200+Y200+AE200,1)</f>
        <v>-59.3</v>
      </c>
    </row>
    <row r="201" s="41" customFormat="1" customHeight="1" spans="1:52">
      <c r="A201" s="43">
        <v>10613</v>
      </c>
      <c r="B201" s="43" t="s">
        <v>420</v>
      </c>
      <c r="C201" s="43" t="s">
        <v>414</v>
      </c>
      <c r="D201" s="43">
        <v>307</v>
      </c>
      <c r="E201" s="43" t="s">
        <v>127</v>
      </c>
      <c r="F201" s="43">
        <v>42</v>
      </c>
      <c r="G201" s="45">
        <v>10</v>
      </c>
      <c r="H201" s="43">
        <f>G201-F201</f>
        <v>-32</v>
      </c>
      <c r="I201" s="43">
        <f>G201*3</f>
        <v>30</v>
      </c>
      <c r="J201" s="43">
        <f>H201*1</f>
        <v>-32</v>
      </c>
      <c r="K201" s="51">
        <v>5</v>
      </c>
      <c r="L201" s="43"/>
      <c r="M201" s="43">
        <f>L201-K201</f>
        <v>-5</v>
      </c>
      <c r="N201" s="43">
        <f>L201*2</f>
        <v>0</v>
      </c>
      <c r="O201" s="51">
        <v>32</v>
      </c>
      <c r="P201" s="45">
        <v>0</v>
      </c>
      <c r="Q201" s="45">
        <v>16</v>
      </c>
      <c r="R201" s="43">
        <f>(P201+Q201/2)-O201</f>
        <v>-24</v>
      </c>
      <c r="S201" s="43">
        <f>P201*1+Q201*0.5</f>
        <v>8</v>
      </c>
      <c r="T201" s="43">
        <f>R201*0.5</f>
        <v>-12</v>
      </c>
      <c r="U201" s="51">
        <v>7</v>
      </c>
      <c r="V201" s="43"/>
      <c r="W201" s="43">
        <f>V201-U201</f>
        <v>-7</v>
      </c>
      <c r="X201" s="43">
        <f>V201*3.5</f>
        <v>0</v>
      </c>
      <c r="Y201" s="43">
        <f>W201*0.5</f>
        <v>-3.5</v>
      </c>
      <c r="Z201" s="43">
        <v>8</v>
      </c>
      <c r="AA201" s="43">
        <v>39</v>
      </c>
      <c r="AB201" s="43">
        <v>2424</v>
      </c>
      <c r="AC201" s="43">
        <f>AA201-Z201</f>
        <v>31</v>
      </c>
      <c r="AD201" s="43">
        <f>AB201*0.07</f>
        <v>169.68</v>
      </c>
      <c r="AE201" s="43"/>
      <c r="AF201" s="51">
        <v>5</v>
      </c>
      <c r="AG201" s="45">
        <v>2</v>
      </c>
      <c r="AH201" s="45">
        <v>0</v>
      </c>
      <c r="AI201" s="45">
        <f>(AH201+AG201/3)-AF201</f>
        <v>-4.33333333333333</v>
      </c>
      <c r="AJ201" s="43">
        <v>180</v>
      </c>
      <c r="AK201" s="43">
        <f>AJ201*0.07</f>
        <v>12.6</v>
      </c>
      <c r="AL201" s="51">
        <v>6</v>
      </c>
      <c r="AM201" s="43">
        <v>4</v>
      </c>
      <c r="AN201" s="43">
        <f>AM201-AL201</f>
        <v>-2</v>
      </c>
      <c r="AO201" s="51">
        <v>17</v>
      </c>
      <c r="AP201" s="45">
        <v>7</v>
      </c>
      <c r="AQ201" s="43">
        <v>1489.2</v>
      </c>
      <c r="AR201" s="43">
        <f>AP201-AO201</f>
        <v>-10</v>
      </c>
      <c r="AS201" s="43">
        <f>AQ201*0.05</f>
        <v>74.46</v>
      </c>
      <c r="AT201" s="51">
        <v>8</v>
      </c>
      <c r="AU201" s="51">
        <v>3</v>
      </c>
      <c r="AV201" s="51">
        <v>234</v>
      </c>
      <c r="AW201" s="51">
        <f>AU201-AT201</f>
        <v>-5</v>
      </c>
      <c r="AX201" s="51">
        <f>AV201*0.05</f>
        <v>11.7</v>
      </c>
      <c r="AY201" s="43">
        <f>ROUND(I201+N201+S201+X201+AD201+AK201+AS201+AX201,1)</f>
        <v>306.4</v>
      </c>
      <c r="AZ201" s="43">
        <f>ROUND(J201+T201+Y201+AE201,1)</f>
        <v>-47.5</v>
      </c>
    </row>
    <row r="202" s="41" customFormat="1" customHeight="1" spans="1:52">
      <c r="A202" s="43">
        <v>14108</v>
      </c>
      <c r="B202" s="43" t="s">
        <v>421</v>
      </c>
      <c r="C202" s="43" t="s">
        <v>414</v>
      </c>
      <c r="D202" s="43">
        <v>307</v>
      </c>
      <c r="E202" s="43" t="s">
        <v>127</v>
      </c>
      <c r="F202" s="43"/>
      <c r="G202" s="45">
        <v>0</v>
      </c>
      <c r="H202" s="43">
        <f>G202-F202</f>
        <v>0</v>
      </c>
      <c r="I202" s="43">
        <f>G202*3</f>
        <v>0</v>
      </c>
      <c r="J202" s="43"/>
      <c r="K202" s="43"/>
      <c r="L202" s="43"/>
      <c r="M202" s="43">
        <f>L202-K202</f>
        <v>0</v>
      </c>
      <c r="N202" s="43">
        <f>L202*2</f>
        <v>0</v>
      </c>
      <c r="O202" s="43"/>
      <c r="P202" s="45"/>
      <c r="Q202" s="45"/>
      <c r="R202" s="43">
        <f>(P202+Q202/2)-O202</f>
        <v>0</v>
      </c>
      <c r="S202" s="43">
        <f>P202*1+Q202*0.5</f>
        <v>0</v>
      </c>
      <c r="T202" s="43"/>
      <c r="U202" s="43"/>
      <c r="V202" s="43"/>
      <c r="W202" s="43">
        <f>V202-U202</f>
        <v>0</v>
      </c>
      <c r="X202" s="43">
        <f>V202*3.5</f>
        <v>0</v>
      </c>
      <c r="Y202" s="43"/>
      <c r="Z202" s="43"/>
      <c r="AA202" s="43"/>
      <c r="AB202" s="43"/>
      <c r="AC202" s="43"/>
      <c r="AD202" s="43">
        <f>AB202*0.06</f>
        <v>0</v>
      </c>
      <c r="AE202" s="43"/>
      <c r="AF202" s="43"/>
      <c r="AG202" s="45"/>
      <c r="AH202" s="45"/>
      <c r="AI202" s="45">
        <f>(AH202+AG202/3)-AF202</f>
        <v>0</v>
      </c>
      <c r="AJ202" s="43"/>
      <c r="AK202" s="43">
        <f>AJ202*0.07</f>
        <v>0</v>
      </c>
      <c r="AL202" s="43"/>
      <c r="AM202" s="43"/>
      <c r="AN202" s="43">
        <f>AM202-AL202</f>
        <v>0</v>
      </c>
      <c r="AO202" s="43"/>
      <c r="AP202" s="45"/>
      <c r="AQ202" s="43"/>
      <c r="AR202" s="43">
        <f>AP202-AO202</f>
        <v>0</v>
      </c>
      <c r="AS202" s="43">
        <f>AQ202*0.05</f>
        <v>0</v>
      </c>
      <c r="AT202" s="43"/>
      <c r="AU202" s="51">
        <v>1</v>
      </c>
      <c r="AV202" s="51">
        <v>48</v>
      </c>
      <c r="AW202" s="51">
        <f>AU202-AT202</f>
        <v>1</v>
      </c>
      <c r="AX202" s="51">
        <f>AV202*0.05</f>
        <v>2.4</v>
      </c>
      <c r="AY202" s="43">
        <f>ROUND(I202+N202+S202+X202+AD202+AK202+AS202+AX202,1)</f>
        <v>2.4</v>
      </c>
      <c r="AZ202" s="43">
        <f>ROUND(J202+T202+Y202+AE202,1)</f>
        <v>0</v>
      </c>
    </row>
    <row r="203" s="41" customFormat="1" customHeight="1" spans="1:52">
      <c r="A203" s="43">
        <v>6814</v>
      </c>
      <c r="B203" s="43" t="s">
        <v>422</v>
      </c>
      <c r="C203" s="43" t="s">
        <v>423</v>
      </c>
      <c r="D203" s="43">
        <v>357</v>
      </c>
      <c r="E203" s="43" t="s">
        <v>125</v>
      </c>
      <c r="F203" s="43">
        <v>16</v>
      </c>
      <c r="G203" s="45">
        <v>1</v>
      </c>
      <c r="H203" s="43">
        <f t="shared" ref="H203:H228" si="163">G203-F203</f>
        <v>-15</v>
      </c>
      <c r="I203" s="43">
        <f>G203*3</f>
        <v>3</v>
      </c>
      <c r="J203" s="43">
        <f>H203*1</f>
        <v>-15</v>
      </c>
      <c r="K203" s="51">
        <v>3</v>
      </c>
      <c r="L203" s="43">
        <v>2</v>
      </c>
      <c r="M203" s="43">
        <f t="shared" ref="M203:M228" si="164">L203-K203</f>
        <v>-1</v>
      </c>
      <c r="N203" s="43">
        <f t="shared" ref="N203:N205" si="165">L203*2</f>
        <v>4</v>
      </c>
      <c r="O203" s="51">
        <v>12</v>
      </c>
      <c r="P203" s="45">
        <v>10</v>
      </c>
      <c r="Q203" s="45">
        <v>3</v>
      </c>
      <c r="R203" s="43">
        <f t="shared" ref="R203:R228" si="166">(P203+Q203/2)-O203</f>
        <v>-0.5</v>
      </c>
      <c r="S203" s="43">
        <f t="shared" ref="S203:S205" si="167">P203*1+Q203*0.5</f>
        <v>11.5</v>
      </c>
      <c r="T203" s="43">
        <f>R203*0.5</f>
        <v>-0.25</v>
      </c>
      <c r="U203" s="51">
        <v>5</v>
      </c>
      <c r="V203" s="43">
        <v>3</v>
      </c>
      <c r="W203" s="43">
        <f t="shared" ref="W203:W228" si="168">V203-U203</f>
        <v>-2</v>
      </c>
      <c r="X203" s="43">
        <f>V203*3.5</f>
        <v>10.5</v>
      </c>
      <c r="Y203" s="43">
        <f>W203*0.5</f>
        <v>-1</v>
      </c>
      <c r="Z203" s="43">
        <v>7</v>
      </c>
      <c r="AA203" s="43">
        <v>15</v>
      </c>
      <c r="AB203" s="43">
        <v>939.5</v>
      </c>
      <c r="AC203" s="43">
        <f t="shared" ref="AC203:AC228" si="169">AA203-Z203</f>
        <v>8</v>
      </c>
      <c r="AD203" s="43">
        <f t="shared" ref="AD203:AD211" si="170">AB203*0.07</f>
        <v>65.765</v>
      </c>
      <c r="AE203" s="43"/>
      <c r="AF203" s="51">
        <v>5</v>
      </c>
      <c r="AG203" s="45">
        <v>0</v>
      </c>
      <c r="AH203" s="45">
        <v>1</v>
      </c>
      <c r="AI203" s="45">
        <f t="shared" ref="AI203:AI228" si="171">(AH203+AG203/3)-AF203</f>
        <v>-4</v>
      </c>
      <c r="AJ203" s="43">
        <v>294</v>
      </c>
      <c r="AK203" s="43">
        <f>AJ203*0.07</f>
        <v>20.58</v>
      </c>
      <c r="AL203" s="51">
        <v>2</v>
      </c>
      <c r="AM203" s="43">
        <v>4</v>
      </c>
      <c r="AN203" s="43">
        <f t="shared" ref="AN203:AN228" si="172">AM203-AL203</f>
        <v>2</v>
      </c>
      <c r="AO203" s="51">
        <v>8</v>
      </c>
      <c r="AP203" s="45">
        <v>10</v>
      </c>
      <c r="AQ203" s="43">
        <v>1601.67</v>
      </c>
      <c r="AR203" s="43">
        <f t="shared" ref="AR203:AR228" si="173">AP203-AO203</f>
        <v>2</v>
      </c>
      <c r="AS203" s="43">
        <f t="shared" ref="AS203:AS228" si="174">AQ203*0.05</f>
        <v>80.0835</v>
      </c>
      <c r="AT203" s="51">
        <v>6</v>
      </c>
      <c r="AU203" s="51">
        <v>6</v>
      </c>
      <c r="AV203" s="51">
        <v>696.6</v>
      </c>
      <c r="AW203" s="51">
        <f t="shared" ref="AW203:AW228" si="175">AU203-AT203</f>
        <v>0</v>
      </c>
      <c r="AX203" s="51">
        <f t="shared" ref="AX203:AX228" si="176">AV203*0.05</f>
        <v>34.83</v>
      </c>
      <c r="AY203" s="43">
        <f t="shared" ref="AY203:AY228" si="177">ROUND(I203+N203+S203+X203+AD203+AK203+AS203+AX203,1)</f>
        <v>230.3</v>
      </c>
      <c r="AZ203" s="43">
        <f t="shared" ref="AZ203:AZ228" si="178">ROUND(J203+T203+Y203+AE203,1)</f>
        <v>-16.3</v>
      </c>
    </row>
    <row r="204" s="41" customFormat="1" customHeight="1" spans="1:52">
      <c r="A204" s="43">
        <v>13100</v>
      </c>
      <c r="B204" s="43" t="s">
        <v>424</v>
      </c>
      <c r="C204" s="43" t="s">
        <v>423</v>
      </c>
      <c r="D204" s="43">
        <v>357</v>
      </c>
      <c r="E204" s="43" t="s">
        <v>127</v>
      </c>
      <c r="F204" s="43">
        <v>18</v>
      </c>
      <c r="G204" s="45">
        <v>2</v>
      </c>
      <c r="H204" s="43">
        <f t="shared" si="163"/>
        <v>-16</v>
      </c>
      <c r="I204" s="43">
        <f>G204*3</f>
        <v>6</v>
      </c>
      <c r="J204" s="43">
        <f>H204*1</f>
        <v>-16</v>
      </c>
      <c r="K204" s="51">
        <v>4</v>
      </c>
      <c r="L204" s="43"/>
      <c r="M204" s="43">
        <f t="shared" si="164"/>
        <v>-4</v>
      </c>
      <c r="N204" s="43">
        <f t="shared" si="165"/>
        <v>0</v>
      </c>
      <c r="O204" s="51">
        <v>13</v>
      </c>
      <c r="P204" s="45">
        <v>5</v>
      </c>
      <c r="Q204" s="45">
        <v>0</v>
      </c>
      <c r="R204" s="43">
        <f t="shared" si="166"/>
        <v>-8</v>
      </c>
      <c r="S204" s="43">
        <f t="shared" si="167"/>
        <v>5</v>
      </c>
      <c r="T204" s="43">
        <f>R204*0.5</f>
        <v>-4</v>
      </c>
      <c r="U204" s="51">
        <v>7</v>
      </c>
      <c r="V204" s="43">
        <v>10</v>
      </c>
      <c r="W204" s="43">
        <f t="shared" si="168"/>
        <v>3</v>
      </c>
      <c r="X204" s="43">
        <f>V204*4</f>
        <v>40</v>
      </c>
      <c r="Y204" s="43"/>
      <c r="Z204" s="43">
        <v>7</v>
      </c>
      <c r="AA204" s="43">
        <v>11</v>
      </c>
      <c r="AB204" s="43">
        <v>683.25</v>
      </c>
      <c r="AC204" s="43">
        <f t="shared" si="169"/>
        <v>4</v>
      </c>
      <c r="AD204" s="43">
        <f t="shared" si="170"/>
        <v>47.8275</v>
      </c>
      <c r="AE204" s="43"/>
      <c r="AF204" s="51">
        <v>6</v>
      </c>
      <c r="AG204" s="45"/>
      <c r="AH204" s="45"/>
      <c r="AI204" s="45">
        <f t="shared" si="171"/>
        <v>-6</v>
      </c>
      <c r="AJ204" s="43"/>
      <c r="AK204" s="43">
        <f>AJ204*0.07</f>
        <v>0</v>
      </c>
      <c r="AL204" s="51">
        <v>2</v>
      </c>
      <c r="AM204" s="43"/>
      <c r="AN204" s="43">
        <f t="shared" si="172"/>
        <v>-2</v>
      </c>
      <c r="AO204" s="51">
        <v>9</v>
      </c>
      <c r="AP204" s="45">
        <v>6</v>
      </c>
      <c r="AQ204" s="43">
        <v>1262</v>
      </c>
      <c r="AR204" s="43">
        <f t="shared" si="173"/>
        <v>-3</v>
      </c>
      <c r="AS204" s="43">
        <f t="shared" si="174"/>
        <v>63.1</v>
      </c>
      <c r="AT204" s="51">
        <v>6</v>
      </c>
      <c r="AU204" s="51">
        <v>5</v>
      </c>
      <c r="AV204" s="51">
        <v>505.2</v>
      </c>
      <c r="AW204" s="51">
        <f t="shared" si="175"/>
        <v>-1</v>
      </c>
      <c r="AX204" s="51">
        <f t="shared" si="176"/>
        <v>25.26</v>
      </c>
      <c r="AY204" s="43">
        <f t="shared" si="177"/>
        <v>187.2</v>
      </c>
      <c r="AZ204" s="43">
        <f t="shared" si="178"/>
        <v>-20</v>
      </c>
    </row>
    <row r="205" s="41" customFormat="1" customHeight="1" spans="1:52">
      <c r="A205" s="43">
        <v>15092</v>
      </c>
      <c r="B205" s="43" t="s">
        <v>425</v>
      </c>
      <c r="C205" s="43" t="s">
        <v>423</v>
      </c>
      <c r="D205" s="43">
        <v>357</v>
      </c>
      <c r="E205" s="43" t="s">
        <v>426</v>
      </c>
      <c r="F205" s="43">
        <v>16</v>
      </c>
      <c r="G205" s="45">
        <v>3</v>
      </c>
      <c r="H205" s="43">
        <f t="shared" si="163"/>
        <v>-13</v>
      </c>
      <c r="I205" s="43">
        <f>G205*3</f>
        <v>9</v>
      </c>
      <c r="J205" s="43">
        <f>H205*1</f>
        <v>-13</v>
      </c>
      <c r="K205" s="51">
        <v>3</v>
      </c>
      <c r="L205" s="43">
        <v>1</v>
      </c>
      <c r="M205" s="43">
        <f t="shared" si="164"/>
        <v>-2</v>
      </c>
      <c r="N205" s="43">
        <f t="shared" si="165"/>
        <v>2</v>
      </c>
      <c r="O205" s="51">
        <v>12</v>
      </c>
      <c r="P205" s="45">
        <v>3</v>
      </c>
      <c r="Q205" s="45">
        <v>0</v>
      </c>
      <c r="R205" s="43">
        <f t="shared" si="166"/>
        <v>-9</v>
      </c>
      <c r="S205" s="43">
        <f t="shared" si="167"/>
        <v>3</v>
      </c>
      <c r="T205" s="43">
        <f>R205*0.5</f>
        <v>-4.5</v>
      </c>
      <c r="U205" s="51">
        <v>5</v>
      </c>
      <c r="V205" s="43">
        <v>5</v>
      </c>
      <c r="W205" s="43">
        <f t="shared" si="168"/>
        <v>0</v>
      </c>
      <c r="X205" s="43">
        <f>V205*4</f>
        <v>20</v>
      </c>
      <c r="Y205" s="43"/>
      <c r="Z205" s="43">
        <v>6</v>
      </c>
      <c r="AA205" s="43">
        <v>9</v>
      </c>
      <c r="AB205" s="43">
        <v>568.5</v>
      </c>
      <c r="AC205" s="43">
        <f t="shared" si="169"/>
        <v>3</v>
      </c>
      <c r="AD205" s="43">
        <f t="shared" si="170"/>
        <v>39.795</v>
      </c>
      <c r="AE205" s="43"/>
      <c r="AF205" s="51">
        <v>5</v>
      </c>
      <c r="AG205" s="45"/>
      <c r="AH205" s="45"/>
      <c r="AI205" s="45">
        <f t="shared" si="171"/>
        <v>-5</v>
      </c>
      <c r="AJ205" s="43"/>
      <c r="AK205" s="43">
        <f>AJ205*0.07</f>
        <v>0</v>
      </c>
      <c r="AL205" s="51">
        <v>1</v>
      </c>
      <c r="AM205" s="43"/>
      <c r="AN205" s="43">
        <f t="shared" si="172"/>
        <v>-1</v>
      </c>
      <c r="AO205" s="51">
        <v>8</v>
      </c>
      <c r="AP205" s="45">
        <v>9</v>
      </c>
      <c r="AQ205" s="43">
        <v>2248.4</v>
      </c>
      <c r="AR205" s="43">
        <f t="shared" si="173"/>
        <v>1</v>
      </c>
      <c r="AS205" s="43">
        <f t="shared" si="174"/>
        <v>112.42</v>
      </c>
      <c r="AT205" s="51">
        <v>6</v>
      </c>
      <c r="AU205" s="51">
        <v>0</v>
      </c>
      <c r="AV205" s="51"/>
      <c r="AW205" s="51">
        <f t="shared" si="175"/>
        <v>-6</v>
      </c>
      <c r="AX205" s="51">
        <f t="shared" si="176"/>
        <v>0</v>
      </c>
      <c r="AY205" s="43">
        <f t="shared" si="177"/>
        <v>186.2</v>
      </c>
      <c r="AZ205" s="43">
        <f t="shared" si="178"/>
        <v>-17.5</v>
      </c>
    </row>
    <row r="206" s="41" customFormat="1" customHeight="1" spans="1:52">
      <c r="A206" s="43">
        <v>4450</v>
      </c>
      <c r="B206" s="43" t="s">
        <v>427</v>
      </c>
      <c r="C206" s="43" t="s">
        <v>428</v>
      </c>
      <c r="D206" s="43">
        <v>102564</v>
      </c>
      <c r="E206" s="43" t="s">
        <v>132</v>
      </c>
      <c r="F206" s="43"/>
      <c r="G206" s="45">
        <v>0</v>
      </c>
      <c r="H206" s="43">
        <f t="shared" si="163"/>
        <v>0</v>
      </c>
      <c r="I206" s="43">
        <f>G206*3</f>
        <v>0</v>
      </c>
      <c r="J206" s="43"/>
      <c r="K206" s="43"/>
      <c r="L206" s="43"/>
      <c r="M206" s="43">
        <f t="shared" si="164"/>
        <v>0</v>
      </c>
      <c r="N206" s="43">
        <f>L206*2</f>
        <v>0</v>
      </c>
      <c r="O206" s="43"/>
      <c r="P206" s="45">
        <v>0</v>
      </c>
      <c r="Q206" s="45">
        <v>20</v>
      </c>
      <c r="R206" s="43">
        <f t="shared" si="166"/>
        <v>10</v>
      </c>
      <c r="S206" s="43">
        <f>P206*1+Q206*0.5</f>
        <v>10</v>
      </c>
      <c r="T206" s="43"/>
      <c r="U206" s="43"/>
      <c r="V206" s="43"/>
      <c r="W206" s="43">
        <f t="shared" si="168"/>
        <v>0</v>
      </c>
      <c r="X206" s="43">
        <f>V206*3.5</f>
        <v>0</v>
      </c>
      <c r="Y206" s="43"/>
      <c r="Z206" s="43"/>
      <c r="AA206" s="43">
        <v>11</v>
      </c>
      <c r="AB206" s="43">
        <v>716</v>
      </c>
      <c r="AC206" s="43">
        <f t="shared" si="169"/>
        <v>11</v>
      </c>
      <c r="AD206" s="43">
        <f>AB206*0.06</f>
        <v>42.96</v>
      </c>
      <c r="AE206" s="43"/>
      <c r="AF206" s="43"/>
      <c r="AG206" s="45"/>
      <c r="AH206" s="45"/>
      <c r="AI206" s="45">
        <f t="shared" si="171"/>
        <v>0</v>
      </c>
      <c r="AJ206" s="43"/>
      <c r="AK206" s="43">
        <f>AJ206*0.07</f>
        <v>0</v>
      </c>
      <c r="AL206" s="43"/>
      <c r="AM206" s="43"/>
      <c r="AN206" s="43">
        <f t="shared" si="172"/>
        <v>0</v>
      </c>
      <c r="AO206" s="43"/>
      <c r="AP206" s="45">
        <v>2</v>
      </c>
      <c r="AQ206" s="43">
        <v>260</v>
      </c>
      <c r="AR206" s="43">
        <f t="shared" si="173"/>
        <v>2</v>
      </c>
      <c r="AS206" s="43">
        <f t="shared" si="174"/>
        <v>13</v>
      </c>
      <c r="AT206" s="43"/>
      <c r="AU206" s="51">
        <v>1</v>
      </c>
      <c r="AV206" s="51">
        <v>35</v>
      </c>
      <c r="AW206" s="51">
        <f t="shared" si="175"/>
        <v>1</v>
      </c>
      <c r="AX206" s="51">
        <f t="shared" si="176"/>
        <v>1.75</v>
      </c>
      <c r="AY206" s="43">
        <f t="shared" si="177"/>
        <v>67.7</v>
      </c>
      <c r="AZ206" s="43">
        <f t="shared" si="178"/>
        <v>0</v>
      </c>
    </row>
    <row r="207" s="41" customFormat="1" customHeight="1" spans="1:52">
      <c r="A207" s="43">
        <v>11363</v>
      </c>
      <c r="B207" s="43" t="s">
        <v>429</v>
      </c>
      <c r="C207" s="43" t="s">
        <v>428</v>
      </c>
      <c r="D207" s="43">
        <v>102564</v>
      </c>
      <c r="E207" s="43" t="s">
        <v>125</v>
      </c>
      <c r="F207" s="43">
        <v>10</v>
      </c>
      <c r="G207" s="45">
        <v>33</v>
      </c>
      <c r="H207" s="43">
        <f t="shared" si="163"/>
        <v>23</v>
      </c>
      <c r="I207" s="43">
        <f>F207*5</f>
        <v>50</v>
      </c>
      <c r="J207" s="51"/>
      <c r="K207" s="51">
        <v>3</v>
      </c>
      <c r="L207" s="43"/>
      <c r="M207" s="43">
        <f t="shared" si="164"/>
        <v>-3</v>
      </c>
      <c r="N207" s="43">
        <f t="shared" ref="N207:N213" si="179">L207*2</f>
        <v>0</v>
      </c>
      <c r="O207" s="51">
        <v>12</v>
      </c>
      <c r="P207" s="45">
        <v>0</v>
      </c>
      <c r="Q207" s="45">
        <v>13</v>
      </c>
      <c r="R207" s="43">
        <f t="shared" si="166"/>
        <v>-5.5</v>
      </c>
      <c r="S207" s="43">
        <f t="shared" ref="S207:S213" si="180">P207*1+Q207*0.5</f>
        <v>6.5</v>
      </c>
      <c r="T207" s="43">
        <f>R207*0.5</f>
        <v>-2.75</v>
      </c>
      <c r="U207" s="51">
        <v>6</v>
      </c>
      <c r="V207" s="43">
        <v>3</v>
      </c>
      <c r="W207" s="43">
        <f t="shared" si="168"/>
        <v>-3</v>
      </c>
      <c r="X207" s="43">
        <f t="shared" ref="X207:X213" si="181">V207*3.5</f>
        <v>10.5</v>
      </c>
      <c r="Y207" s="43">
        <f>W207*0.5</f>
        <v>-1.5</v>
      </c>
      <c r="Z207" s="43">
        <v>7</v>
      </c>
      <c r="AA207" s="43">
        <v>15</v>
      </c>
      <c r="AB207" s="43">
        <v>976.5</v>
      </c>
      <c r="AC207" s="43">
        <f t="shared" si="169"/>
        <v>8</v>
      </c>
      <c r="AD207" s="43">
        <f t="shared" si="170"/>
        <v>68.355</v>
      </c>
      <c r="AE207" s="43"/>
      <c r="AF207" s="51">
        <v>3</v>
      </c>
      <c r="AG207" s="45">
        <v>0</v>
      </c>
      <c r="AH207" s="45">
        <v>4</v>
      </c>
      <c r="AI207" s="45">
        <f t="shared" si="171"/>
        <v>1</v>
      </c>
      <c r="AJ207" s="43">
        <v>882</v>
      </c>
      <c r="AK207" s="43">
        <f>AJ207*0.08</f>
        <v>70.56</v>
      </c>
      <c r="AL207" s="51">
        <v>2</v>
      </c>
      <c r="AM207" s="43"/>
      <c r="AN207" s="43">
        <f t="shared" si="172"/>
        <v>-2</v>
      </c>
      <c r="AO207" s="51">
        <v>6</v>
      </c>
      <c r="AP207" s="45">
        <v>3</v>
      </c>
      <c r="AQ207" s="43">
        <v>368</v>
      </c>
      <c r="AR207" s="43">
        <f t="shared" si="173"/>
        <v>-3</v>
      </c>
      <c r="AS207" s="43">
        <f t="shared" si="174"/>
        <v>18.4</v>
      </c>
      <c r="AT207" s="51">
        <v>5</v>
      </c>
      <c r="AU207" s="51">
        <v>5</v>
      </c>
      <c r="AV207" s="51">
        <v>268</v>
      </c>
      <c r="AW207" s="51">
        <f t="shared" si="175"/>
        <v>0</v>
      </c>
      <c r="AX207" s="51">
        <f t="shared" si="176"/>
        <v>13.4</v>
      </c>
      <c r="AY207" s="43">
        <f t="shared" si="177"/>
        <v>237.7</v>
      </c>
      <c r="AZ207" s="43">
        <f t="shared" si="178"/>
        <v>-4.3</v>
      </c>
    </row>
    <row r="208" s="41" customFormat="1" customHeight="1" spans="1:52">
      <c r="A208" s="43">
        <v>11619</v>
      </c>
      <c r="B208" s="43" t="s">
        <v>430</v>
      </c>
      <c r="C208" s="43" t="s">
        <v>431</v>
      </c>
      <c r="D208" s="43">
        <v>721</v>
      </c>
      <c r="E208" s="43" t="s">
        <v>125</v>
      </c>
      <c r="F208" s="43"/>
      <c r="G208" s="45">
        <v>3</v>
      </c>
      <c r="H208" s="43">
        <f t="shared" si="163"/>
        <v>3</v>
      </c>
      <c r="I208" s="43">
        <f>G208*3</f>
        <v>9</v>
      </c>
      <c r="J208" s="43"/>
      <c r="K208" s="43"/>
      <c r="L208" s="43"/>
      <c r="M208" s="43">
        <f t="shared" si="164"/>
        <v>0</v>
      </c>
      <c r="N208" s="43">
        <f>L208*2</f>
        <v>0</v>
      </c>
      <c r="O208" s="43"/>
      <c r="P208" s="45">
        <v>1</v>
      </c>
      <c r="Q208" s="45">
        <v>8</v>
      </c>
      <c r="R208" s="43">
        <f t="shared" si="166"/>
        <v>5</v>
      </c>
      <c r="S208" s="43">
        <f>P208*1+Q208*0.5</f>
        <v>5</v>
      </c>
      <c r="T208" s="43"/>
      <c r="U208" s="43"/>
      <c r="V208" s="43">
        <v>3</v>
      </c>
      <c r="W208" s="43">
        <f t="shared" si="168"/>
        <v>3</v>
      </c>
      <c r="X208" s="43">
        <f>V208*3.5</f>
        <v>10.5</v>
      </c>
      <c r="Y208" s="43"/>
      <c r="Z208" s="43"/>
      <c r="AA208" s="43">
        <v>20</v>
      </c>
      <c r="AB208" s="43">
        <v>1158.5</v>
      </c>
      <c r="AC208" s="43">
        <f t="shared" si="169"/>
        <v>20</v>
      </c>
      <c r="AD208" s="43">
        <f>AB208*0.06</f>
        <v>69.51</v>
      </c>
      <c r="AE208" s="43"/>
      <c r="AF208" s="43"/>
      <c r="AG208" s="45"/>
      <c r="AH208" s="45"/>
      <c r="AI208" s="45">
        <f t="shared" si="171"/>
        <v>0</v>
      </c>
      <c r="AJ208" s="43"/>
      <c r="AK208" s="43">
        <f>AJ208*0.07</f>
        <v>0</v>
      </c>
      <c r="AL208" s="43"/>
      <c r="AM208" s="43">
        <v>2</v>
      </c>
      <c r="AN208" s="43">
        <f t="shared" si="172"/>
        <v>2</v>
      </c>
      <c r="AO208" s="43"/>
      <c r="AP208" s="45">
        <v>3</v>
      </c>
      <c r="AQ208" s="43">
        <v>474</v>
      </c>
      <c r="AR208" s="43">
        <f t="shared" si="173"/>
        <v>3</v>
      </c>
      <c r="AS208" s="43">
        <f t="shared" si="174"/>
        <v>23.7</v>
      </c>
      <c r="AT208" s="43"/>
      <c r="AU208" s="51">
        <v>0</v>
      </c>
      <c r="AV208" s="51"/>
      <c r="AW208" s="51">
        <f t="shared" si="175"/>
        <v>0</v>
      </c>
      <c r="AX208" s="51">
        <f t="shared" si="176"/>
        <v>0</v>
      </c>
      <c r="AY208" s="43">
        <f t="shared" si="177"/>
        <v>117.7</v>
      </c>
      <c r="AZ208" s="43">
        <f t="shared" si="178"/>
        <v>0</v>
      </c>
    </row>
    <row r="209" s="41" customFormat="1" customHeight="1" spans="1:52">
      <c r="A209" s="43">
        <v>12934</v>
      </c>
      <c r="B209" s="43" t="s">
        <v>432</v>
      </c>
      <c r="C209" s="43" t="s">
        <v>431</v>
      </c>
      <c r="D209" s="43">
        <v>721</v>
      </c>
      <c r="E209" s="43" t="s">
        <v>127</v>
      </c>
      <c r="F209" s="43">
        <v>25</v>
      </c>
      <c r="G209" s="45">
        <v>0</v>
      </c>
      <c r="H209" s="43">
        <f t="shared" si="163"/>
        <v>-25</v>
      </c>
      <c r="I209" s="43">
        <f>G209*3</f>
        <v>0</v>
      </c>
      <c r="J209" s="43">
        <f t="shared" ref="J208:J217" si="182">H209*1</f>
        <v>-25</v>
      </c>
      <c r="K209" s="51">
        <v>2</v>
      </c>
      <c r="L209" s="43">
        <v>2</v>
      </c>
      <c r="M209" s="43">
        <f t="shared" si="164"/>
        <v>0</v>
      </c>
      <c r="N209" s="43">
        <f>L209*3</f>
        <v>6</v>
      </c>
      <c r="O209" s="51">
        <v>18</v>
      </c>
      <c r="P209" s="45">
        <v>0</v>
      </c>
      <c r="Q209" s="45">
        <v>34</v>
      </c>
      <c r="R209" s="43">
        <f t="shared" si="166"/>
        <v>-1</v>
      </c>
      <c r="S209" s="43">
        <f t="shared" si="180"/>
        <v>17</v>
      </c>
      <c r="T209" s="43">
        <f>R209*0.5</f>
        <v>-0.5</v>
      </c>
      <c r="U209" s="51">
        <v>9</v>
      </c>
      <c r="V209" s="43">
        <v>1</v>
      </c>
      <c r="W209" s="43">
        <f t="shared" si="168"/>
        <v>-8</v>
      </c>
      <c r="X209" s="43">
        <f t="shared" si="181"/>
        <v>3.5</v>
      </c>
      <c r="Y209" s="43">
        <f>W209*0.5</f>
        <v>-4</v>
      </c>
      <c r="Z209" s="43">
        <v>8</v>
      </c>
      <c r="AA209" s="43">
        <v>29</v>
      </c>
      <c r="AB209" s="43">
        <v>1714.49</v>
      </c>
      <c r="AC209" s="43">
        <f t="shared" si="169"/>
        <v>21</v>
      </c>
      <c r="AD209" s="43">
        <f t="shared" si="170"/>
        <v>120.0143</v>
      </c>
      <c r="AE209" s="43"/>
      <c r="AF209" s="51">
        <v>3</v>
      </c>
      <c r="AG209" s="45"/>
      <c r="AH209" s="45"/>
      <c r="AI209" s="45">
        <f t="shared" si="171"/>
        <v>-3</v>
      </c>
      <c r="AJ209" s="43"/>
      <c r="AK209" s="43">
        <f>AJ209*0.07</f>
        <v>0</v>
      </c>
      <c r="AL209" s="51">
        <v>2</v>
      </c>
      <c r="AM209" s="43"/>
      <c r="AN209" s="43">
        <f t="shared" si="172"/>
        <v>-2</v>
      </c>
      <c r="AO209" s="51">
        <v>9</v>
      </c>
      <c r="AP209" s="45">
        <v>9</v>
      </c>
      <c r="AQ209" s="43">
        <v>1324.97</v>
      </c>
      <c r="AR209" s="43">
        <f t="shared" si="173"/>
        <v>0</v>
      </c>
      <c r="AS209" s="43">
        <f t="shared" si="174"/>
        <v>66.2485</v>
      </c>
      <c r="AT209" s="51">
        <v>7</v>
      </c>
      <c r="AU209" s="51">
        <v>4</v>
      </c>
      <c r="AV209" s="51">
        <v>139.92</v>
      </c>
      <c r="AW209" s="51">
        <f t="shared" si="175"/>
        <v>-3</v>
      </c>
      <c r="AX209" s="51">
        <f t="shared" si="176"/>
        <v>6.996</v>
      </c>
      <c r="AY209" s="43">
        <f t="shared" si="177"/>
        <v>219.8</v>
      </c>
      <c r="AZ209" s="43">
        <f t="shared" si="178"/>
        <v>-29.5</v>
      </c>
    </row>
    <row r="210" s="41" customFormat="1" customHeight="1" spans="1:52">
      <c r="A210" s="43">
        <v>5764</v>
      </c>
      <c r="B210" s="43" t="s">
        <v>433</v>
      </c>
      <c r="C210" s="43" t="s">
        <v>434</v>
      </c>
      <c r="D210" s="43">
        <v>591</v>
      </c>
      <c r="E210" s="43" t="s">
        <v>125</v>
      </c>
      <c r="F210" s="43">
        <v>10</v>
      </c>
      <c r="G210" s="45">
        <v>1</v>
      </c>
      <c r="H210" s="43">
        <f t="shared" si="163"/>
        <v>-9</v>
      </c>
      <c r="I210" s="43">
        <f>G210*3</f>
        <v>3</v>
      </c>
      <c r="J210" s="43">
        <f t="shared" si="182"/>
        <v>-9</v>
      </c>
      <c r="K210" s="51">
        <v>3</v>
      </c>
      <c r="L210" s="43"/>
      <c r="M210" s="43">
        <f t="shared" si="164"/>
        <v>-3</v>
      </c>
      <c r="N210" s="43">
        <f t="shared" si="179"/>
        <v>0</v>
      </c>
      <c r="O210" s="51">
        <v>12</v>
      </c>
      <c r="P210" s="45">
        <v>0</v>
      </c>
      <c r="Q210" s="45">
        <v>3</v>
      </c>
      <c r="R210" s="43">
        <f t="shared" si="166"/>
        <v>-10.5</v>
      </c>
      <c r="S210" s="43">
        <f t="shared" si="180"/>
        <v>1.5</v>
      </c>
      <c r="T210" s="43">
        <f>R210*0.5</f>
        <v>-5.25</v>
      </c>
      <c r="U210" s="51">
        <v>6</v>
      </c>
      <c r="V210" s="43">
        <v>2</v>
      </c>
      <c r="W210" s="43">
        <f t="shared" si="168"/>
        <v>-4</v>
      </c>
      <c r="X210" s="43">
        <f t="shared" si="181"/>
        <v>7</v>
      </c>
      <c r="Y210" s="43">
        <f>W210*0.5</f>
        <v>-2</v>
      </c>
      <c r="Z210" s="43">
        <v>6</v>
      </c>
      <c r="AA210" s="43">
        <v>10</v>
      </c>
      <c r="AB210" s="43">
        <v>612.5</v>
      </c>
      <c r="AC210" s="43">
        <f t="shared" si="169"/>
        <v>4</v>
      </c>
      <c r="AD210" s="43">
        <f t="shared" si="170"/>
        <v>42.875</v>
      </c>
      <c r="AE210" s="43"/>
      <c r="AF210" s="51">
        <v>2</v>
      </c>
      <c r="AG210" s="45"/>
      <c r="AH210" s="45"/>
      <c r="AI210" s="45">
        <f t="shared" si="171"/>
        <v>-2</v>
      </c>
      <c r="AJ210" s="43"/>
      <c r="AK210" s="43">
        <f>AJ210*0.07</f>
        <v>0</v>
      </c>
      <c r="AL210" s="51">
        <v>2</v>
      </c>
      <c r="AM210" s="43">
        <v>4</v>
      </c>
      <c r="AN210" s="43">
        <f t="shared" si="172"/>
        <v>2</v>
      </c>
      <c r="AO210" s="51">
        <v>3</v>
      </c>
      <c r="AP210" s="45">
        <v>1</v>
      </c>
      <c r="AQ210" s="43">
        <v>190.31</v>
      </c>
      <c r="AR210" s="43">
        <f t="shared" si="173"/>
        <v>-2</v>
      </c>
      <c r="AS210" s="43">
        <f t="shared" si="174"/>
        <v>9.5155</v>
      </c>
      <c r="AT210" s="51">
        <v>4</v>
      </c>
      <c r="AU210" s="51">
        <v>0</v>
      </c>
      <c r="AV210" s="51"/>
      <c r="AW210" s="51">
        <f t="shared" si="175"/>
        <v>-4</v>
      </c>
      <c r="AX210" s="51">
        <f t="shared" si="176"/>
        <v>0</v>
      </c>
      <c r="AY210" s="43">
        <f t="shared" si="177"/>
        <v>63.9</v>
      </c>
      <c r="AZ210" s="43">
        <f t="shared" si="178"/>
        <v>-16.3</v>
      </c>
    </row>
    <row r="211" s="41" customFormat="1" customHeight="1" spans="1:52">
      <c r="A211" s="43">
        <v>15422</v>
      </c>
      <c r="B211" s="43" t="s">
        <v>435</v>
      </c>
      <c r="C211" s="43" t="s">
        <v>434</v>
      </c>
      <c r="D211" s="43">
        <v>591</v>
      </c>
      <c r="E211" s="43" t="s">
        <v>127</v>
      </c>
      <c r="F211" s="43">
        <v>10</v>
      </c>
      <c r="G211" s="45">
        <v>1</v>
      </c>
      <c r="H211" s="43">
        <f t="shared" si="163"/>
        <v>-9</v>
      </c>
      <c r="I211" s="43">
        <f>G211*3</f>
        <v>3</v>
      </c>
      <c r="J211" s="43">
        <f t="shared" si="182"/>
        <v>-9</v>
      </c>
      <c r="K211" s="51">
        <v>2</v>
      </c>
      <c r="L211" s="43"/>
      <c r="M211" s="43">
        <f t="shared" si="164"/>
        <v>-2</v>
      </c>
      <c r="N211" s="43">
        <f t="shared" si="179"/>
        <v>0</v>
      </c>
      <c r="O211" s="51">
        <v>13</v>
      </c>
      <c r="P211" s="45">
        <v>0</v>
      </c>
      <c r="Q211" s="45">
        <v>12</v>
      </c>
      <c r="R211" s="43">
        <f t="shared" si="166"/>
        <v>-7</v>
      </c>
      <c r="S211" s="43">
        <f t="shared" si="180"/>
        <v>6</v>
      </c>
      <c r="T211" s="43">
        <f>R211*0.5</f>
        <v>-3.5</v>
      </c>
      <c r="U211" s="51">
        <v>5</v>
      </c>
      <c r="V211" s="43"/>
      <c r="W211" s="43">
        <f t="shared" si="168"/>
        <v>-5</v>
      </c>
      <c r="X211" s="43">
        <f t="shared" si="181"/>
        <v>0</v>
      </c>
      <c r="Y211" s="43">
        <f>W211*0.5</f>
        <v>-2.5</v>
      </c>
      <c r="Z211" s="43">
        <v>6</v>
      </c>
      <c r="AA211" s="43">
        <v>13</v>
      </c>
      <c r="AB211" s="43">
        <v>722</v>
      </c>
      <c r="AC211" s="43">
        <f t="shared" si="169"/>
        <v>7</v>
      </c>
      <c r="AD211" s="43">
        <f t="shared" si="170"/>
        <v>50.54</v>
      </c>
      <c r="AE211" s="43"/>
      <c r="AF211" s="51">
        <v>2</v>
      </c>
      <c r="AG211" s="45"/>
      <c r="AH211" s="45"/>
      <c r="AI211" s="45">
        <f t="shared" si="171"/>
        <v>-2</v>
      </c>
      <c r="AJ211" s="43"/>
      <c r="AK211" s="43">
        <f>AJ211*0.07</f>
        <v>0</v>
      </c>
      <c r="AL211" s="51">
        <v>1</v>
      </c>
      <c r="AM211" s="43"/>
      <c r="AN211" s="43">
        <f t="shared" si="172"/>
        <v>-1</v>
      </c>
      <c r="AO211" s="51">
        <v>3</v>
      </c>
      <c r="AP211" s="45">
        <v>3</v>
      </c>
      <c r="AQ211" s="43">
        <v>610.6</v>
      </c>
      <c r="AR211" s="43">
        <f t="shared" si="173"/>
        <v>0</v>
      </c>
      <c r="AS211" s="43">
        <f t="shared" si="174"/>
        <v>30.53</v>
      </c>
      <c r="AT211" s="51">
        <v>4</v>
      </c>
      <c r="AU211" s="51">
        <v>2</v>
      </c>
      <c r="AV211" s="51">
        <v>70</v>
      </c>
      <c r="AW211" s="51">
        <f t="shared" si="175"/>
        <v>-2</v>
      </c>
      <c r="AX211" s="51">
        <f t="shared" si="176"/>
        <v>3.5</v>
      </c>
      <c r="AY211" s="43">
        <f t="shared" si="177"/>
        <v>93.6</v>
      </c>
      <c r="AZ211" s="43">
        <f t="shared" si="178"/>
        <v>-15</v>
      </c>
    </row>
    <row r="212" s="41" customFormat="1" customHeight="1" spans="1:52">
      <c r="A212" s="43">
        <v>4310</v>
      </c>
      <c r="B212" s="43" t="s">
        <v>436</v>
      </c>
      <c r="C212" s="43" t="s">
        <v>437</v>
      </c>
      <c r="D212" s="43">
        <v>111400</v>
      </c>
      <c r="E212" s="43" t="s">
        <v>125</v>
      </c>
      <c r="F212" s="43">
        <v>19</v>
      </c>
      <c r="G212" s="45">
        <v>4</v>
      </c>
      <c r="H212" s="43">
        <f t="shared" si="163"/>
        <v>-15</v>
      </c>
      <c r="I212" s="43">
        <f>G212*3</f>
        <v>12</v>
      </c>
      <c r="J212" s="43">
        <f t="shared" si="182"/>
        <v>-15</v>
      </c>
      <c r="K212" s="51">
        <v>4</v>
      </c>
      <c r="L212" s="43"/>
      <c r="M212" s="43">
        <f t="shared" si="164"/>
        <v>-4</v>
      </c>
      <c r="N212" s="43">
        <f t="shared" si="179"/>
        <v>0</v>
      </c>
      <c r="O212" s="51">
        <v>17</v>
      </c>
      <c r="P212" s="45">
        <v>0</v>
      </c>
      <c r="Q212" s="45">
        <v>1</v>
      </c>
      <c r="R212" s="43">
        <f t="shared" si="166"/>
        <v>-16.5</v>
      </c>
      <c r="S212" s="43">
        <f t="shared" si="180"/>
        <v>0.5</v>
      </c>
      <c r="T212" s="43">
        <f>R212*0.5</f>
        <v>-8.25</v>
      </c>
      <c r="U212" s="51">
        <v>8</v>
      </c>
      <c r="V212" s="43">
        <v>1</v>
      </c>
      <c r="W212" s="43">
        <f t="shared" si="168"/>
        <v>-7</v>
      </c>
      <c r="X212" s="43">
        <f t="shared" si="181"/>
        <v>3.5</v>
      </c>
      <c r="Y212" s="43">
        <f>W212*0.5</f>
        <v>-3.5</v>
      </c>
      <c r="Z212" s="43">
        <v>7</v>
      </c>
      <c r="AA212" s="43"/>
      <c r="AB212" s="43"/>
      <c r="AC212" s="43"/>
      <c r="AD212" s="43">
        <f>AB212*0.06</f>
        <v>0</v>
      </c>
      <c r="AE212" s="43"/>
      <c r="AF212" s="51">
        <v>4</v>
      </c>
      <c r="AG212" s="45"/>
      <c r="AH212" s="45"/>
      <c r="AI212" s="45">
        <f t="shared" si="171"/>
        <v>-4</v>
      </c>
      <c r="AJ212" s="43"/>
      <c r="AK212" s="43">
        <f>AJ212*0.07</f>
        <v>0</v>
      </c>
      <c r="AL212" s="51">
        <v>2</v>
      </c>
      <c r="AM212" s="43"/>
      <c r="AN212" s="43">
        <f t="shared" si="172"/>
        <v>-2</v>
      </c>
      <c r="AO212" s="51">
        <v>10</v>
      </c>
      <c r="AP212" s="45">
        <v>2</v>
      </c>
      <c r="AQ212" s="43">
        <v>262</v>
      </c>
      <c r="AR212" s="43">
        <f t="shared" si="173"/>
        <v>-8</v>
      </c>
      <c r="AS212" s="43">
        <f t="shared" si="174"/>
        <v>13.1</v>
      </c>
      <c r="AT212" s="51">
        <v>7</v>
      </c>
      <c r="AU212" s="51">
        <v>4</v>
      </c>
      <c r="AV212" s="51">
        <v>243</v>
      </c>
      <c r="AW212" s="51">
        <f t="shared" si="175"/>
        <v>-3</v>
      </c>
      <c r="AX212" s="51">
        <f t="shared" si="176"/>
        <v>12.15</v>
      </c>
      <c r="AY212" s="43">
        <f t="shared" si="177"/>
        <v>41.3</v>
      </c>
      <c r="AZ212" s="43">
        <f t="shared" si="178"/>
        <v>-26.8</v>
      </c>
    </row>
    <row r="213" s="41" customFormat="1" customHeight="1" spans="1:52">
      <c r="A213" s="43">
        <v>7645</v>
      </c>
      <c r="B213" s="43" t="s">
        <v>438</v>
      </c>
      <c r="C213" s="43" t="s">
        <v>437</v>
      </c>
      <c r="D213" s="43">
        <v>111400</v>
      </c>
      <c r="E213" s="43" t="s">
        <v>127</v>
      </c>
      <c r="F213" s="43">
        <v>21</v>
      </c>
      <c r="G213" s="45">
        <v>1</v>
      </c>
      <c r="H213" s="43">
        <f t="shared" si="163"/>
        <v>-20</v>
      </c>
      <c r="I213" s="43">
        <f>G213*3</f>
        <v>3</v>
      </c>
      <c r="J213" s="43">
        <f t="shared" si="182"/>
        <v>-20</v>
      </c>
      <c r="K213" s="51">
        <v>6</v>
      </c>
      <c r="L213" s="43"/>
      <c r="M213" s="43">
        <f t="shared" si="164"/>
        <v>-6</v>
      </c>
      <c r="N213" s="43">
        <f t="shared" si="179"/>
        <v>0</v>
      </c>
      <c r="O213" s="51">
        <v>20</v>
      </c>
      <c r="P213" s="45">
        <v>0</v>
      </c>
      <c r="Q213" s="45">
        <v>12</v>
      </c>
      <c r="R213" s="43">
        <f t="shared" si="166"/>
        <v>-14</v>
      </c>
      <c r="S213" s="43">
        <f t="shared" si="180"/>
        <v>6</v>
      </c>
      <c r="T213" s="43">
        <f>R213*0.5</f>
        <v>-7</v>
      </c>
      <c r="U213" s="51">
        <v>9</v>
      </c>
      <c r="V213" s="43">
        <v>4</v>
      </c>
      <c r="W213" s="43">
        <f t="shared" si="168"/>
        <v>-5</v>
      </c>
      <c r="X213" s="43">
        <f t="shared" si="181"/>
        <v>14</v>
      </c>
      <c r="Y213" s="43">
        <f>W213*0.5</f>
        <v>-2.5</v>
      </c>
      <c r="Z213" s="43">
        <v>9</v>
      </c>
      <c r="AA213" s="43">
        <v>9</v>
      </c>
      <c r="AB213" s="43">
        <v>511.5</v>
      </c>
      <c r="AC213" s="43">
        <f t="shared" si="169"/>
        <v>0</v>
      </c>
      <c r="AD213" s="43">
        <f>AB213*0.07</f>
        <v>35.805</v>
      </c>
      <c r="AE213" s="43"/>
      <c r="AF213" s="51">
        <v>4</v>
      </c>
      <c r="AG213" s="45">
        <v>0</v>
      </c>
      <c r="AH213" s="45">
        <v>1</v>
      </c>
      <c r="AI213" s="45">
        <f t="shared" si="171"/>
        <v>-3</v>
      </c>
      <c r="AJ213" s="43">
        <v>294</v>
      </c>
      <c r="AK213" s="43">
        <f>AJ213*0.07</f>
        <v>20.58</v>
      </c>
      <c r="AL213" s="51">
        <v>3</v>
      </c>
      <c r="AM213" s="43"/>
      <c r="AN213" s="43">
        <f t="shared" si="172"/>
        <v>-3</v>
      </c>
      <c r="AO213" s="51">
        <v>12</v>
      </c>
      <c r="AP213" s="45">
        <v>1</v>
      </c>
      <c r="AQ213" s="43">
        <v>99</v>
      </c>
      <c r="AR213" s="43">
        <f t="shared" si="173"/>
        <v>-11</v>
      </c>
      <c r="AS213" s="43">
        <f t="shared" si="174"/>
        <v>4.95</v>
      </c>
      <c r="AT213" s="51">
        <v>8</v>
      </c>
      <c r="AU213" s="51">
        <v>2</v>
      </c>
      <c r="AV213" s="51">
        <v>68.6</v>
      </c>
      <c r="AW213" s="51">
        <f t="shared" si="175"/>
        <v>-6</v>
      </c>
      <c r="AX213" s="51">
        <f t="shared" si="176"/>
        <v>3.43</v>
      </c>
      <c r="AY213" s="43">
        <f t="shared" si="177"/>
        <v>87.8</v>
      </c>
      <c r="AZ213" s="43">
        <f t="shared" si="178"/>
        <v>-29.5</v>
      </c>
    </row>
    <row r="214" s="41" customFormat="1" customHeight="1" spans="1:52">
      <c r="A214" s="43">
        <v>11483</v>
      </c>
      <c r="B214" s="43" t="s">
        <v>439</v>
      </c>
      <c r="C214" s="43" t="s">
        <v>437</v>
      </c>
      <c r="D214" s="43">
        <v>111400</v>
      </c>
      <c r="E214" s="43" t="s">
        <v>127</v>
      </c>
      <c r="F214" s="43"/>
      <c r="G214" s="45">
        <v>0</v>
      </c>
      <c r="H214" s="43">
        <f t="shared" si="163"/>
        <v>0</v>
      </c>
      <c r="I214" s="43">
        <f>G214*3</f>
        <v>0</v>
      </c>
      <c r="J214" s="43"/>
      <c r="K214" s="43"/>
      <c r="L214" s="43"/>
      <c r="M214" s="43">
        <f t="shared" si="164"/>
        <v>0</v>
      </c>
      <c r="N214" s="43">
        <f>L214*2</f>
        <v>0</v>
      </c>
      <c r="O214" s="43"/>
      <c r="P214" s="45">
        <v>0</v>
      </c>
      <c r="Q214" s="45">
        <v>3</v>
      </c>
      <c r="R214" s="43">
        <f t="shared" si="166"/>
        <v>1.5</v>
      </c>
      <c r="S214" s="43">
        <f>P214*1+Q214*0.5</f>
        <v>1.5</v>
      </c>
      <c r="T214" s="43"/>
      <c r="U214" s="43"/>
      <c r="V214" s="43"/>
      <c r="W214" s="43">
        <f t="shared" si="168"/>
        <v>0</v>
      </c>
      <c r="X214" s="43">
        <f>V214*3.5</f>
        <v>0</v>
      </c>
      <c r="Y214" s="43"/>
      <c r="Z214" s="43"/>
      <c r="AA214" s="43"/>
      <c r="AB214" s="43"/>
      <c r="AC214" s="43"/>
      <c r="AD214" s="43">
        <f>AB214*0.06</f>
        <v>0</v>
      </c>
      <c r="AE214" s="43"/>
      <c r="AF214" s="43"/>
      <c r="AG214" s="45"/>
      <c r="AH214" s="45"/>
      <c r="AI214" s="45">
        <f t="shared" si="171"/>
        <v>0</v>
      </c>
      <c r="AJ214" s="43"/>
      <c r="AK214" s="43">
        <f>AJ214*0.07</f>
        <v>0</v>
      </c>
      <c r="AL214" s="43"/>
      <c r="AM214" s="43"/>
      <c r="AN214" s="43">
        <f t="shared" si="172"/>
        <v>0</v>
      </c>
      <c r="AO214" s="43"/>
      <c r="AP214" s="45">
        <v>3</v>
      </c>
      <c r="AQ214" s="43">
        <v>297</v>
      </c>
      <c r="AR214" s="43">
        <f t="shared" si="173"/>
        <v>3</v>
      </c>
      <c r="AS214" s="43">
        <f t="shared" si="174"/>
        <v>14.85</v>
      </c>
      <c r="AT214" s="43"/>
      <c r="AU214" s="51">
        <v>2</v>
      </c>
      <c r="AV214" s="51">
        <v>161.6</v>
      </c>
      <c r="AW214" s="51">
        <f t="shared" si="175"/>
        <v>2</v>
      </c>
      <c r="AX214" s="51">
        <f t="shared" si="176"/>
        <v>8.08</v>
      </c>
      <c r="AY214" s="43">
        <f t="shared" si="177"/>
        <v>24.4</v>
      </c>
      <c r="AZ214" s="43">
        <f t="shared" si="178"/>
        <v>0</v>
      </c>
    </row>
    <row r="215" s="41" customFormat="1" customHeight="1" spans="1:52">
      <c r="A215" s="43">
        <v>9138</v>
      </c>
      <c r="B215" s="43" t="s">
        <v>440</v>
      </c>
      <c r="C215" s="43" t="s">
        <v>441</v>
      </c>
      <c r="D215" s="43">
        <v>732</v>
      </c>
      <c r="E215" s="43" t="s">
        <v>127</v>
      </c>
      <c r="F215" s="43">
        <v>10</v>
      </c>
      <c r="G215" s="45">
        <v>0</v>
      </c>
      <c r="H215" s="43">
        <f t="shared" si="163"/>
        <v>-10</v>
      </c>
      <c r="I215" s="43">
        <f>G215*3</f>
        <v>0</v>
      </c>
      <c r="J215" s="43">
        <f t="shared" si="182"/>
        <v>-10</v>
      </c>
      <c r="K215" s="51">
        <v>3</v>
      </c>
      <c r="L215" s="43"/>
      <c r="M215" s="43">
        <f t="shared" si="164"/>
        <v>-3</v>
      </c>
      <c r="N215" s="43">
        <f t="shared" ref="N215:N219" si="183">L215*2</f>
        <v>0</v>
      </c>
      <c r="O215" s="51">
        <v>16</v>
      </c>
      <c r="P215" s="45">
        <v>4</v>
      </c>
      <c r="Q215" s="45">
        <v>1</v>
      </c>
      <c r="R215" s="43">
        <f t="shared" si="166"/>
        <v>-11.5</v>
      </c>
      <c r="S215" s="43">
        <f t="shared" ref="S215:S220" si="184">P215*1+Q215*0.5</f>
        <v>4.5</v>
      </c>
      <c r="T215" s="43">
        <f>R215*0.5</f>
        <v>-5.75</v>
      </c>
      <c r="U215" s="51">
        <v>6</v>
      </c>
      <c r="V215" s="43">
        <v>1</v>
      </c>
      <c r="W215" s="43">
        <f t="shared" si="168"/>
        <v>-5</v>
      </c>
      <c r="X215" s="43">
        <f t="shared" ref="X215:X218" si="185">V215*3.5</f>
        <v>3.5</v>
      </c>
      <c r="Y215" s="43">
        <f>W215*0.5</f>
        <v>-2.5</v>
      </c>
      <c r="Z215" s="43">
        <v>7</v>
      </c>
      <c r="AA215" s="43">
        <v>3</v>
      </c>
      <c r="AB215" s="43">
        <v>201</v>
      </c>
      <c r="AC215" s="43">
        <f t="shared" si="169"/>
        <v>-4</v>
      </c>
      <c r="AD215" s="43">
        <f>AB215*0.06</f>
        <v>12.06</v>
      </c>
      <c r="AE215" s="43">
        <f>AC215*0.5</f>
        <v>-2</v>
      </c>
      <c r="AF215" s="51">
        <v>3</v>
      </c>
      <c r="AG215" s="45">
        <v>0</v>
      </c>
      <c r="AH215" s="45">
        <v>1</v>
      </c>
      <c r="AI215" s="45">
        <f t="shared" si="171"/>
        <v>-2</v>
      </c>
      <c r="AJ215" s="43">
        <v>290.65</v>
      </c>
      <c r="AK215" s="43">
        <f>AJ215*0.07</f>
        <v>20.3455</v>
      </c>
      <c r="AL215" s="51">
        <v>2</v>
      </c>
      <c r="AM215" s="43"/>
      <c r="AN215" s="43">
        <f t="shared" si="172"/>
        <v>-2</v>
      </c>
      <c r="AO215" s="51">
        <v>5</v>
      </c>
      <c r="AP215" s="45">
        <v>3</v>
      </c>
      <c r="AQ215" s="43">
        <v>508.8</v>
      </c>
      <c r="AR215" s="43">
        <f t="shared" si="173"/>
        <v>-2</v>
      </c>
      <c r="AS215" s="43">
        <f t="shared" si="174"/>
        <v>25.44</v>
      </c>
      <c r="AT215" s="51">
        <v>5</v>
      </c>
      <c r="AU215" s="51">
        <v>1</v>
      </c>
      <c r="AV215" s="51">
        <v>32</v>
      </c>
      <c r="AW215" s="51">
        <f t="shared" si="175"/>
        <v>-4</v>
      </c>
      <c r="AX215" s="51">
        <f t="shared" si="176"/>
        <v>1.6</v>
      </c>
      <c r="AY215" s="43">
        <f t="shared" si="177"/>
        <v>67.4</v>
      </c>
      <c r="AZ215" s="43">
        <f t="shared" si="178"/>
        <v>-20.3</v>
      </c>
    </row>
    <row r="216" s="41" customFormat="1" customHeight="1" spans="1:52">
      <c r="A216" s="43">
        <v>11481</v>
      </c>
      <c r="B216" s="43" t="s">
        <v>442</v>
      </c>
      <c r="C216" s="43" t="s">
        <v>441</v>
      </c>
      <c r="D216" s="43">
        <v>732</v>
      </c>
      <c r="E216" s="43" t="s">
        <v>125</v>
      </c>
      <c r="F216" s="43">
        <v>10</v>
      </c>
      <c r="G216" s="45">
        <v>0</v>
      </c>
      <c r="H216" s="43">
        <f t="shared" si="163"/>
        <v>-10</v>
      </c>
      <c r="I216" s="43">
        <f>G216*3</f>
        <v>0</v>
      </c>
      <c r="J216" s="43">
        <f t="shared" si="182"/>
        <v>-10</v>
      </c>
      <c r="K216" s="51">
        <v>2</v>
      </c>
      <c r="L216" s="43"/>
      <c r="M216" s="43">
        <f t="shared" si="164"/>
        <v>-2</v>
      </c>
      <c r="N216" s="43">
        <f t="shared" si="183"/>
        <v>0</v>
      </c>
      <c r="O216" s="51">
        <v>15</v>
      </c>
      <c r="P216" s="45">
        <v>1</v>
      </c>
      <c r="Q216" s="45">
        <v>2</v>
      </c>
      <c r="R216" s="43">
        <f t="shared" si="166"/>
        <v>-13</v>
      </c>
      <c r="S216" s="43">
        <f t="shared" si="184"/>
        <v>2</v>
      </c>
      <c r="T216" s="43">
        <f>R216*0.5</f>
        <v>-6.5</v>
      </c>
      <c r="U216" s="51">
        <v>6</v>
      </c>
      <c r="V216" s="43">
        <v>3</v>
      </c>
      <c r="W216" s="43">
        <f t="shared" si="168"/>
        <v>-3</v>
      </c>
      <c r="X216" s="43">
        <f t="shared" si="185"/>
        <v>10.5</v>
      </c>
      <c r="Y216" s="43">
        <f>W216*0.5</f>
        <v>-1.5</v>
      </c>
      <c r="Z216" s="43">
        <v>7</v>
      </c>
      <c r="AA216" s="43">
        <v>1</v>
      </c>
      <c r="AB216" s="43">
        <v>69</v>
      </c>
      <c r="AC216" s="43">
        <f t="shared" si="169"/>
        <v>-6</v>
      </c>
      <c r="AD216" s="43">
        <f>AB216*0.06</f>
        <v>4.14</v>
      </c>
      <c r="AE216" s="43">
        <f>AC216*0.5</f>
        <v>-3</v>
      </c>
      <c r="AF216" s="51">
        <v>2</v>
      </c>
      <c r="AG216" s="45"/>
      <c r="AH216" s="45"/>
      <c r="AI216" s="45">
        <f t="shared" si="171"/>
        <v>-2</v>
      </c>
      <c r="AJ216" s="43"/>
      <c r="AK216" s="43">
        <f>AJ216*0.07</f>
        <v>0</v>
      </c>
      <c r="AL216" s="51">
        <v>4</v>
      </c>
      <c r="AM216" s="43"/>
      <c r="AN216" s="43">
        <f t="shared" si="172"/>
        <v>-4</v>
      </c>
      <c r="AO216" s="51">
        <v>5</v>
      </c>
      <c r="AP216" s="45">
        <v>2</v>
      </c>
      <c r="AQ216" s="43">
        <v>364.8</v>
      </c>
      <c r="AR216" s="43">
        <f t="shared" si="173"/>
        <v>-3</v>
      </c>
      <c r="AS216" s="43">
        <f t="shared" si="174"/>
        <v>18.24</v>
      </c>
      <c r="AT216" s="51">
        <v>5</v>
      </c>
      <c r="AU216" s="51">
        <v>1</v>
      </c>
      <c r="AV216" s="51">
        <v>35</v>
      </c>
      <c r="AW216" s="51">
        <f t="shared" si="175"/>
        <v>-4</v>
      </c>
      <c r="AX216" s="51">
        <f t="shared" si="176"/>
        <v>1.75</v>
      </c>
      <c r="AY216" s="43">
        <f t="shared" si="177"/>
        <v>36.6</v>
      </c>
      <c r="AZ216" s="43">
        <f t="shared" si="178"/>
        <v>-21</v>
      </c>
    </row>
    <row r="217" s="41" customFormat="1" customHeight="1" spans="1:52">
      <c r="A217" s="43">
        <v>7011</v>
      </c>
      <c r="B217" s="43" t="s">
        <v>443</v>
      </c>
      <c r="C217" s="43" t="s">
        <v>444</v>
      </c>
      <c r="D217" s="43">
        <v>341</v>
      </c>
      <c r="E217" s="43" t="s">
        <v>125</v>
      </c>
      <c r="F217" s="43"/>
      <c r="G217" s="45">
        <v>7</v>
      </c>
      <c r="H217" s="43">
        <f t="shared" si="163"/>
        <v>7</v>
      </c>
      <c r="I217" s="43">
        <f>G217*3</f>
        <v>21</v>
      </c>
      <c r="J217" s="43"/>
      <c r="K217" s="43"/>
      <c r="L217" s="43">
        <v>5</v>
      </c>
      <c r="M217" s="43">
        <f t="shared" si="164"/>
        <v>5</v>
      </c>
      <c r="N217" s="43">
        <f>L217*2</f>
        <v>10</v>
      </c>
      <c r="O217" s="43"/>
      <c r="P217" s="45">
        <v>0</v>
      </c>
      <c r="Q217" s="45">
        <v>7</v>
      </c>
      <c r="R217" s="43">
        <f t="shared" si="166"/>
        <v>3.5</v>
      </c>
      <c r="S217" s="43">
        <f>P217*1+Q217*0.5</f>
        <v>3.5</v>
      </c>
      <c r="T217" s="43"/>
      <c r="U217" s="43"/>
      <c r="V217" s="43">
        <v>2</v>
      </c>
      <c r="W217" s="43">
        <f t="shared" si="168"/>
        <v>2</v>
      </c>
      <c r="X217" s="43">
        <f>V217*3.5</f>
        <v>7</v>
      </c>
      <c r="Y217" s="43"/>
      <c r="Z217" s="43"/>
      <c r="AA217" s="43">
        <v>11</v>
      </c>
      <c r="AB217" s="43">
        <v>604.65</v>
      </c>
      <c r="AC217" s="43">
        <f t="shared" si="169"/>
        <v>11</v>
      </c>
      <c r="AD217" s="43">
        <f>AB217*0.06</f>
        <v>36.279</v>
      </c>
      <c r="AE217" s="43"/>
      <c r="AF217" s="43"/>
      <c r="AG217" s="45"/>
      <c r="AH217" s="45"/>
      <c r="AI217" s="45">
        <f t="shared" si="171"/>
        <v>0</v>
      </c>
      <c r="AJ217" s="43"/>
      <c r="AK217" s="43">
        <f>AJ217*0.07</f>
        <v>0</v>
      </c>
      <c r="AL217" s="43"/>
      <c r="AM217" s="43">
        <v>1</v>
      </c>
      <c r="AN217" s="43">
        <f t="shared" si="172"/>
        <v>1</v>
      </c>
      <c r="AO217" s="43"/>
      <c r="AP217" s="45">
        <v>3</v>
      </c>
      <c r="AQ217" s="43">
        <v>508</v>
      </c>
      <c r="AR217" s="43">
        <f t="shared" si="173"/>
        <v>3</v>
      </c>
      <c r="AS217" s="43">
        <f t="shared" si="174"/>
        <v>25.4</v>
      </c>
      <c r="AT217" s="43"/>
      <c r="AU217" s="51">
        <v>4</v>
      </c>
      <c r="AV217" s="51">
        <v>125.6</v>
      </c>
      <c r="AW217" s="51">
        <f t="shared" si="175"/>
        <v>4</v>
      </c>
      <c r="AX217" s="51">
        <f t="shared" si="176"/>
        <v>6.28</v>
      </c>
      <c r="AY217" s="43">
        <f t="shared" si="177"/>
        <v>109.5</v>
      </c>
      <c r="AZ217" s="43">
        <f t="shared" si="178"/>
        <v>0</v>
      </c>
    </row>
    <row r="218" s="41" customFormat="1" customHeight="1" spans="1:52">
      <c r="A218" s="43">
        <v>11372</v>
      </c>
      <c r="B218" s="43" t="s">
        <v>445</v>
      </c>
      <c r="C218" s="43" t="s">
        <v>444</v>
      </c>
      <c r="D218" s="43">
        <v>341</v>
      </c>
      <c r="E218" s="43" t="s">
        <v>127</v>
      </c>
      <c r="F218" s="43">
        <v>15</v>
      </c>
      <c r="G218" s="45">
        <v>24</v>
      </c>
      <c r="H218" s="43">
        <f t="shared" si="163"/>
        <v>9</v>
      </c>
      <c r="I218" s="43">
        <f>F218*5</f>
        <v>75</v>
      </c>
      <c r="J218" s="43"/>
      <c r="K218" s="51">
        <v>4</v>
      </c>
      <c r="L218" s="43">
        <v>2</v>
      </c>
      <c r="M218" s="43">
        <f t="shared" si="164"/>
        <v>-2</v>
      </c>
      <c r="N218" s="43">
        <f t="shared" si="183"/>
        <v>4</v>
      </c>
      <c r="O218" s="51">
        <v>15</v>
      </c>
      <c r="P218" s="45">
        <v>0</v>
      </c>
      <c r="Q218" s="45">
        <v>4</v>
      </c>
      <c r="R218" s="43">
        <f t="shared" si="166"/>
        <v>-13</v>
      </c>
      <c r="S218" s="43">
        <f t="shared" si="184"/>
        <v>2</v>
      </c>
      <c r="T218" s="43">
        <f>R218*0.5</f>
        <v>-6.5</v>
      </c>
      <c r="U218" s="51">
        <v>5</v>
      </c>
      <c r="V218" s="43"/>
      <c r="W218" s="43">
        <f t="shared" si="168"/>
        <v>-5</v>
      </c>
      <c r="X218" s="43">
        <f t="shared" si="185"/>
        <v>0</v>
      </c>
      <c r="Y218" s="43">
        <f>W218*0.5</f>
        <v>-2.5</v>
      </c>
      <c r="Z218" s="43">
        <v>6</v>
      </c>
      <c r="AA218" s="43">
        <v>9</v>
      </c>
      <c r="AB218" s="43">
        <v>491.1</v>
      </c>
      <c r="AC218" s="43">
        <f t="shared" si="169"/>
        <v>3</v>
      </c>
      <c r="AD218" s="43">
        <f t="shared" ref="AD217:AD225" si="186">AB218*0.07</f>
        <v>34.377</v>
      </c>
      <c r="AE218" s="43"/>
      <c r="AF218" s="51">
        <v>6</v>
      </c>
      <c r="AG218" s="45">
        <v>0</v>
      </c>
      <c r="AH218" s="45">
        <v>1</v>
      </c>
      <c r="AI218" s="45">
        <f t="shared" si="171"/>
        <v>-5</v>
      </c>
      <c r="AJ218" s="43">
        <v>294</v>
      </c>
      <c r="AK218" s="43">
        <f t="shared" ref="AK218:AK226" si="187">AJ218*0.07</f>
        <v>20.58</v>
      </c>
      <c r="AL218" s="51">
        <v>2</v>
      </c>
      <c r="AM218" s="43"/>
      <c r="AN218" s="43">
        <f t="shared" si="172"/>
        <v>-2</v>
      </c>
      <c r="AO218" s="51">
        <v>12</v>
      </c>
      <c r="AP218" s="45">
        <v>16</v>
      </c>
      <c r="AQ218" s="43">
        <v>2626.2</v>
      </c>
      <c r="AR218" s="43">
        <f t="shared" si="173"/>
        <v>4</v>
      </c>
      <c r="AS218" s="43">
        <f t="shared" si="174"/>
        <v>131.31</v>
      </c>
      <c r="AT218" s="51">
        <v>6</v>
      </c>
      <c r="AU218" s="51">
        <v>5</v>
      </c>
      <c r="AV218" s="51">
        <v>155.5</v>
      </c>
      <c r="AW218" s="51">
        <f t="shared" si="175"/>
        <v>-1</v>
      </c>
      <c r="AX218" s="51">
        <f t="shared" si="176"/>
        <v>7.775</v>
      </c>
      <c r="AY218" s="43">
        <f t="shared" si="177"/>
        <v>275</v>
      </c>
      <c r="AZ218" s="43">
        <f t="shared" si="178"/>
        <v>-9</v>
      </c>
    </row>
    <row r="219" s="41" customFormat="1" customHeight="1" spans="1:52">
      <c r="A219" s="43">
        <v>14064</v>
      </c>
      <c r="B219" s="43" t="s">
        <v>446</v>
      </c>
      <c r="C219" s="43" t="s">
        <v>444</v>
      </c>
      <c r="D219" s="43">
        <v>341</v>
      </c>
      <c r="E219" s="43" t="s">
        <v>127</v>
      </c>
      <c r="F219" s="43">
        <v>13</v>
      </c>
      <c r="G219" s="45">
        <v>6</v>
      </c>
      <c r="H219" s="43">
        <f t="shared" si="163"/>
        <v>-7</v>
      </c>
      <c r="I219" s="43">
        <f t="shared" ref="I219:I224" si="188">G219*3</f>
        <v>18</v>
      </c>
      <c r="J219" s="43">
        <f>H219*1</f>
        <v>-7</v>
      </c>
      <c r="K219" s="51">
        <v>3</v>
      </c>
      <c r="L219" s="43"/>
      <c r="M219" s="43">
        <f t="shared" si="164"/>
        <v>-3</v>
      </c>
      <c r="N219" s="43">
        <f t="shared" si="183"/>
        <v>0</v>
      </c>
      <c r="O219" s="51">
        <v>13</v>
      </c>
      <c r="P219" s="45">
        <v>2</v>
      </c>
      <c r="Q219" s="45">
        <v>1</v>
      </c>
      <c r="R219" s="43">
        <f t="shared" si="166"/>
        <v>-10.5</v>
      </c>
      <c r="S219" s="43">
        <f t="shared" si="184"/>
        <v>2.5</v>
      </c>
      <c r="T219" s="43">
        <f>R219*0.5</f>
        <v>-5.25</v>
      </c>
      <c r="U219" s="51">
        <v>4</v>
      </c>
      <c r="V219" s="43">
        <v>4</v>
      </c>
      <c r="W219" s="43">
        <f t="shared" si="168"/>
        <v>0</v>
      </c>
      <c r="X219" s="43">
        <f>V219*4</f>
        <v>16</v>
      </c>
      <c r="Y219" s="43"/>
      <c r="Z219" s="43">
        <v>5</v>
      </c>
      <c r="AA219" s="43">
        <v>16</v>
      </c>
      <c r="AB219" s="43">
        <v>976.5</v>
      </c>
      <c r="AC219" s="43">
        <f t="shared" si="169"/>
        <v>11</v>
      </c>
      <c r="AD219" s="43">
        <f t="shared" si="186"/>
        <v>68.355</v>
      </c>
      <c r="AE219" s="43"/>
      <c r="AF219" s="51">
        <v>5</v>
      </c>
      <c r="AG219" s="45">
        <v>2</v>
      </c>
      <c r="AH219" s="45">
        <v>1</v>
      </c>
      <c r="AI219" s="45">
        <f t="shared" si="171"/>
        <v>-3.33333333333333</v>
      </c>
      <c r="AJ219" s="43">
        <v>490</v>
      </c>
      <c r="AK219" s="43">
        <f t="shared" si="187"/>
        <v>34.3</v>
      </c>
      <c r="AL219" s="51">
        <v>1</v>
      </c>
      <c r="AM219" s="43"/>
      <c r="AN219" s="43">
        <f t="shared" si="172"/>
        <v>-1</v>
      </c>
      <c r="AO219" s="51">
        <v>11</v>
      </c>
      <c r="AP219" s="45">
        <v>5</v>
      </c>
      <c r="AQ219" s="43">
        <v>741</v>
      </c>
      <c r="AR219" s="43">
        <f t="shared" si="173"/>
        <v>-6</v>
      </c>
      <c r="AS219" s="43">
        <f t="shared" si="174"/>
        <v>37.05</v>
      </c>
      <c r="AT219" s="51">
        <v>5</v>
      </c>
      <c r="AU219" s="51">
        <v>3</v>
      </c>
      <c r="AV219" s="51">
        <v>98.5</v>
      </c>
      <c r="AW219" s="51">
        <f t="shared" si="175"/>
        <v>-2</v>
      </c>
      <c r="AX219" s="51">
        <f t="shared" si="176"/>
        <v>4.925</v>
      </c>
      <c r="AY219" s="43">
        <f t="shared" si="177"/>
        <v>181.1</v>
      </c>
      <c r="AZ219" s="43">
        <f t="shared" si="178"/>
        <v>-12.3</v>
      </c>
    </row>
    <row r="220" s="41" customFormat="1" customHeight="1" spans="1:52">
      <c r="A220" s="43">
        <v>14248</v>
      </c>
      <c r="B220" s="43" t="s">
        <v>447</v>
      </c>
      <c r="C220" s="43" t="s">
        <v>444</v>
      </c>
      <c r="D220" s="43">
        <v>341</v>
      </c>
      <c r="E220" s="43" t="s">
        <v>448</v>
      </c>
      <c r="F220" s="43">
        <v>10</v>
      </c>
      <c r="G220" s="45">
        <v>0</v>
      </c>
      <c r="H220" s="43">
        <f t="shared" si="163"/>
        <v>-10</v>
      </c>
      <c r="I220" s="43">
        <f t="shared" si="188"/>
        <v>0</v>
      </c>
      <c r="J220" s="43">
        <f>H220*1</f>
        <v>-10</v>
      </c>
      <c r="K220" s="51">
        <v>1</v>
      </c>
      <c r="L220" s="43">
        <v>2</v>
      </c>
      <c r="M220" s="43">
        <f t="shared" si="164"/>
        <v>1</v>
      </c>
      <c r="N220" s="43">
        <f>L220*3</f>
        <v>6</v>
      </c>
      <c r="O220" s="51">
        <v>10</v>
      </c>
      <c r="P220" s="45"/>
      <c r="Q220" s="45"/>
      <c r="R220" s="43">
        <f t="shared" si="166"/>
        <v>-10</v>
      </c>
      <c r="S220" s="43">
        <f t="shared" si="184"/>
        <v>0</v>
      </c>
      <c r="T220" s="43">
        <f>R220*0.5</f>
        <v>-5</v>
      </c>
      <c r="U220" s="51">
        <v>4</v>
      </c>
      <c r="V220" s="43"/>
      <c r="W220" s="43">
        <f t="shared" si="168"/>
        <v>-4</v>
      </c>
      <c r="X220" s="43">
        <f>V220*3.5</f>
        <v>0</v>
      </c>
      <c r="Y220" s="43">
        <f>W220*0.5</f>
        <v>-2</v>
      </c>
      <c r="Z220" s="43">
        <v>4</v>
      </c>
      <c r="AA220" s="43">
        <v>4</v>
      </c>
      <c r="AB220" s="43">
        <v>245</v>
      </c>
      <c r="AC220" s="43">
        <f t="shared" si="169"/>
        <v>0</v>
      </c>
      <c r="AD220" s="43">
        <f t="shared" si="186"/>
        <v>17.15</v>
      </c>
      <c r="AE220" s="43"/>
      <c r="AF220" s="51">
        <v>2</v>
      </c>
      <c r="AG220" s="45"/>
      <c r="AH220" s="45"/>
      <c r="AI220" s="45">
        <f t="shared" si="171"/>
        <v>-2</v>
      </c>
      <c r="AJ220" s="43"/>
      <c r="AK220" s="43">
        <f t="shared" si="187"/>
        <v>0</v>
      </c>
      <c r="AL220" s="51">
        <v>1</v>
      </c>
      <c r="AM220" s="43"/>
      <c r="AN220" s="43">
        <f t="shared" si="172"/>
        <v>-1</v>
      </c>
      <c r="AO220" s="51">
        <v>7</v>
      </c>
      <c r="AP220" s="45">
        <v>9</v>
      </c>
      <c r="AQ220" s="43">
        <v>1503.4</v>
      </c>
      <c r="AR220" s="43">
        <f t="shared" si="173"/>
        <v>2</v>
      </c>
      <c r="AS220" s="43">
        <f t="shared" si="174"/>
        <v>75.17</v>
      </c>
      <c r="AT220" s="51">
        <v>3</v>
      </c>
      <c r="AU220" s="51">
        <v>0</v>
      </c>
      <c r="AV220" s="51"/>
      <c r="AW220" s="51">
        <f t="shared" si="175"/>
        <v>-3</v>
      </c>
      <c r="AX220" s="51">
        <f t="shared" si="176"/>
        <v>0</v>
      </c>
      <c r="AY220" s="43">
        <f t="shared" si="177"/>
        <v>98.3</v>
      </c>
      <c r="AZ220" s="43">
        <f t="shared" si="178"/>
        <v>-17</v>
      </c>
    </row>
    <row r="221" s="41" customFormat="1" customHeight="1" spans="1:52">
      <c r="A221" s="43">
        <v>4024</v>
      </c>
      <c r="B221" s="43" t="s">
        <v>449</v>
      </c>
      <c r="C221" s="43" t="s">
        <v>450</v>
      </c>
      <c r="D221" s="43">
        <v>517</v>
      </c>
      <c r="E221" s="43" t="s">
        <v>125</v>
      </c>
      <c r="F221" s="43">
        <v>10</v>
      </c>
      <c r="G221" s="45">
        <v>3</v>
      </c>
      <c r="H221" s="43">
        <f t="shared" si="163"/>
        <v>-7</v>
      </c>
      <c r="I221" s="43">
        <f t="shared" si="188"/>
        <v>9</v>
      </c>
      <c r="J221" s="43">
        <f>H221*1</f>
        <v>-7</v>
      </c>
      <c r="K221" s="51">
        <v>2</v>
      </c>
      <c r="L221" s="43"/>
      <c r="M221" s="43">
        <f t="shared" si="164"/>
        <v>-2</v>
      </c>
      <c r="N221" s="43">
        <f t="shared" ref="N221:N224" si="189">L221*2</f>
        <v>0</v>
      </c>
      <c r="O221" s="51">
        <v>8</v>
      </c>
      <c r="P221" s="45">
        <v>0</v>
      </c>
      <c r="Q221" s="45">
        <v>24</v>
      </c>
      <c r="R221" s="43">
        <f t="shared" si="166"/>
        <v>4</v>
      </c>
      <c r="S221" s="43">
        <f>P221*1.5+Q221*0.75</f>
        <v>18</v>
      </c>
      <c r="T221" s="43"/>
      <c r="U221" s="51">
        <v>3</v>
      </c>
      <c r="V221" s="43">
        <v>4</v>
      </c>
      <c r="W221" s="43">
        <f t="shared" si="168"/>
        <v>1</v>
      </c>
      <c r="X221" s="43">
        <f>V221*4</f>
        <v>16</v>
      </c>
      <c r="Y221" s="43"/>
      <c r="Z221" s="43">
        <v>4</v>
      </c>
      <c r="AA221" s="43">
        <v>36</v>
      </c>
      <c r="AB221" s="43">
        <v>2199.55</v>
      </c>
      <c r="AC221" s="43">
        <f t="shared" si="169"/>
        <v>32</v>
      </c>
      <c r="AD221" s="43">
        <f t="shared" si="186"/>
        <v>153.9685</v>
      </c>
      <c r="AE221" s="43"/>
      <c r="AF221" s="51">
        <v>2</v>
      </c>
      <c r="AG221" s="45"/>
      <c r="AH221" s="45"/>
      <c r="AI221" s="45">
        <f t="shared" si="171"/>
        <v>-2</v>
      </c>
      <c r="AJ221" s="43"/>
      <c r="AK221" s="43">
        <f t="shared" si="187"/>
        <v>0</v>
      </c>
      <c r="AL221" s="51">
        <v>1</v>
      </c>
      <c r="AM221" s="43"/>
      <c r="AN221" s="43">
        <f t="shared" si="172"/>
        <v>-1</v>
      </c>
      <c r="AO221" s="51">
        <v>6</v>
      </c>
      <c r="AP221" s="45">
        <v>12</v>
      </c>
      <c r="AQ221" s="43">
        <v>2848.8</v>
      </c>
      <c r="AR221" s="43">
        <f t="shared" si="173"/>
        <v>6</v>
      </c>
      <c r="AS221" s="43">
        <f t="shared" si="174"/>
        <v>142.44</v>
      </c>
      <c r="AT221" s="51">
        <v>7</v>
      </c>
      <c r="AU221" s="51">
        <v>6</v>
      </c>
      <c r="AV221" s="51">
        <v>453.32</v>
      </c>
      <c r="AW221" s="51">
        <f t="shared" si="175"/>
        <v>-1</v>
      </c>
      <c r="AX221" s="51">
        <f t="shared" si="176"/>
        <v>22.666</v>
      </c>
      <c r="AY221" s="43">
        <f t="shared" si="177"/>
        <v>362.1</v>
      </c>
      <c r="AZ221" s="43">
        <f t="shared" si="178"/>
        <v>-7</v>
      </c>
    </row>
    <row r="222" s="41" customFormat="1" customHeight="1" spans="1:52">
      <c r="A222" s="43">
        <v>13198</v>
      </c>
      <c r="B222" s="43" t="s">
        <v>451</v>
      </c>
      <c r="C222" s="43" t="s">
        <v>450</v>
      </c>
      <c r="D222" s="43">
        <v>517</v>
      </c>
      <c r="E222" s="43" t="s">
        <v>127</v>
      </c>
      <c r="F222" s="43">
        <v>10</v>
      </c>
      <c r="G222" s="45">
        <v>0</v>
      </c>
      <c r="H222" s="43">
        <f t="shared" si="163"/>
        <v>-10</v>
      </c>
      <c r="I222" s="43">
        <f t="shared" si="188"/>
        <v>0</v>
      </c>
      <c r="J222" s="43">
        <f>H222*1</f>
        <v>-10</v>
      </c>
      <c r="K222" s="51">
        <v>2</v>
      </c>
      <c r="L222" s="43"/>
      <c r="M222" s="43">
        <f t="shared" si="164"/>
        <v>-2</v>
      </c>
      <c r="N222" s="43">
        <f t="shared" si="189"/>
        <v>0</v>
      </c>
      <c r="O222" s="51">
        <v>7</v>
      </c>
      <c r="P222" s="45">
        <v>0</v>
      </c>
      <c r="Q222" s="45">
        <v>4</v>
      </c>
      <c r="R222" s="43">
        <f t="shared" si="166"/>
        <v>-5</v>
      </c>
      <c r="S222" s="43">
        <f t="shared" ref="S222:S226" si="190">P222*1+Q222*0.5</f>
        <v>2</v>
      </c>
      <c r="T222" s="43">
        <f>R222*0.5</f>
        <v>-2.5</v>
      </c>
      <c r="U222" s="51">
        <v>4</v>
      </c>
      <c r="V222" s="43">
        <v>8</v>
      </c>
      <c r="W222" s="43">
        <f t="shared" si="168"/>
        <v>4</v>
      </c>
      <c r="X222" s="43">
        <f>V222*4</f>
        <v>32</v>
      </c>
      <c r="Y222" s="43"/>
      <c r="Z222" s="43">
        <v>4</v>
      </c>
      <c r="AA222" s="43">
        <v>18</v>
      </c>
      <c r="AB222" s="43">
        <v>1054.5</v>
      </c>
      <c r="AC222" s="43">
        <f t="shared" si="169"/>
        <v>14</v>
      </c>
      <c r="AD222" s="43">
        <f t="shared" si="186"/>
        <v>73.815</v>
      </c>
      <c r="AE222" s="43"/>
      <c r="AF222" s="51">
        <v>2</v>
      </c>
      <c r="AG222" s="45"/>
      <c r="AH222" s="45"/>
      <c r="AI222" s="45">
        <f t="shared" si="171"/>
        <v>-2</v>
      </c>
      <c r="AJ222" s="43"/>
      <c r="AK222" s="43">
        <f t="shared" si="187"/>
        <v>0</v>
      </c>
      <c r="AL222" s="51">
        <v>1</v>
      </c>
      <c r="AM222" s="43"/>
      <c r="AN222" s="43">
        <f t="shared" si="172"/>
        <v>-1</v>
      </c>
      <c r="AO222" s="51">
        <v>6</v>
      </c>
      <c r="AP222" s="45">
        <v>7</v>
      </c>
      <c r="AQ222" s="43">
        <v>1746.8</v>
      </c>
      <c r="AR222" s="43">
        <f t="shared" si="173"/>
        <v>1</v>
      </c>
      <c r="AS222" s="43">
        <f t="shared" si="174"/>
        <v>87.34</v>
      </c>
      <c r="AT222" s="51">
        <v>7</v>
      </c>
      <c r="AU222" s="51">
        <v>5</v>
      </c>
      <c r="AV222" s="51">
        <v>224.44</v>
      </c>
      <c r="AW222" s="51">
        <f t="shared" si="175"/>
        <v>-2</v>
      </c>
      <c r="AX222" s="51">
        <f t="shared" si="176"/>
        <v>11.222</v>
      </c>
      <c r="AY222" s="43">
        <f t="shared" si="177"/>
        <v>206.4</v>
      </c>
      <c r="AZ222" s="43">
        <f t="shared" si="178"/>
        <v>-12.5</v>
      </c>
    </row>
    <row r="223" s="41" customFormat="1" customHeight="1" spans="1:52">
      <c r="A223" s="43">
        <v>15292</v>
      </c>
      <c r="B223" s="43" t="s">
        <v>452</v>
      </c>
      <c r="C223" s="43" t="s">
        <v>450</v>
      </c>
      <c r="D223" s="43">
        <v>517</v>
      </c>
      <c r="E223" s="43" t="s">
        <v>453</v>
      </c>
      <c r="F223" s="43">
        <v>10</v>
      </c>
      <c r="G223" s="45">
        <v>0</v>
      </c>
      <c r="H223" s="43">
        <f t="shared" si="163"/>
        <v>-10</v>
      </c>
      <c r="I223" s="43">
        <f t="shared" si="188"/>
        <v>0</v>
      </c>
      <c r="J223" s="43">
        <f>H223*1</f>
        <v>-10</v>
      </c>
      <c r="K223" s="51">
        <v>2</v>
      </c>
      <c r="L223" s="43"/>
      <c r="M223" s="43">
        <f t="shared" si="164"/>
        <v>-2</v>
      </c>
      <c r="N223" s="43">
        <f t="shared" si="189"/>
        <v>0</v>
      </c>
      <c r="O223" s="51">
        <v>7</v>
      </c>
      <c r="P223" s="45">
        <v>0</v>
      </c>
      <c r="Q223" s="45">
        <v>11</v>
      </c>
      <c r="R223" s="43">
        <f t="shared" si="166"/>
        <v>-1.5</v>
      </c>
      <c r="S223" s="43">
        <f t="shared" si="190"/>
        <v>5.5</v>
      </c>
      <c r="T223" s="43">
        <f>R223*0.5</f>
        <v>-0.75</v>
      </c>
      <c r="U223" s="51">
        <v>3</v>
      </c>
      <c r="V223" s="43">
        <v>6</v>
      </c>
      <c r="W223" s="43">
        <f t="shared" si="168"/>
        <v>3</v>
      </c>
      <c r="X223" s="43">
        <f>V223*4</f>
        <v>24</v>
      </c>
      <c r="Y223" s="43"/>
      <c r="Z223" s="43">
        <v>4</v>
      </c>
      <c r="AA223" s="43">
        <v>18</v>
      </c>
      <c r="AB223" s="43">
        <v>963</v>
      </c>
      <c r="AC223" s="43">
        <f t="shared" si="169"/>
        <v>14</v>
      </c>
      <c r="AD223" s="43">
        <f t="shared" si="186"/>
        <v>67.41</v>
      </c>
      <c r="AE223" s="43"/>
      <c r="AF223" s="51">
        <v>1</v>
      </c>
      <c r="AG223" s="45"/>
      <c r="AH223" s="45"/>
      <c r="AI223" s="45">
        <f t="shared" si="171"/>
        <v>-1</v>
      </c>
      <c r="AJ223" s="43"/>
      <c r="AK223" s="43">
        <f t="shared" si="187"/>
        <v>0</v>
      </c>
      <c r="AL223" s="51">
        <v>1</v>
      </c>
      <c r="AM223" s="43"/>
      <c r="AN223" s="43">
        <f t="shared" si="172"/>
        <v>-1</v>
      </c>
      <c r="AO223" s="51">
        <v>7</v>
      </c>
      <c r="AP223" s="45">
        <v>6</v>
      </c>
      <c r="AQ223" s="43">
        <v>1257.2</v>
      </c>
      <c r="AR223" s="43">
        <f t="shared" si="173"/>
        <v>-1</v>
      </c>
      <c r="AS223" s="43">
        <f t="shared" si="174"/>
        <v>62.86</v>
      </c>
      <c r="AT223" s="51">
        <v>7</v>
      </c>
      <c r="AU223" s="51">
        <v>7</v>
      </c>
      <c r="AV223" s="51">
        <v>324</v>
      </c>
      <c r="AW223" s="51">
        <f t="shared" si="175"/>
        <v>0</v>
      </c>
      <c r="AX223" s="51">
        <f t="shared" si="176"/>
        <v>16.2</v>
      </c>
      <c r="AY223" s="43">
        <f t="shared" si="177"/>
        <v>176</v>
      </c>
      <c r="AZ223" s="43">
        <f t="shared" si="178"/>
        <v>-10.8</v>
      </c>
    </row>
    <row r="224" s="41" customFormat="1" customHeight="1" spans="1:52">
      <c r="A224" s="43">
        <v>15255</v>
      </c>
      <c r="B224" s="43" t="s">
        <v>454</v>
      </c>
      <c r="C224" s="43" t="s">
        <v>450</v>
      </c>
      <c r="D224" s="43">
        <v>517</v>
      </c>
      <c r="E224" s="43" t="s">
        <v>455</v>
      </c>
      <c r="F224" s="43">
        <v>10</v>
      </c>
      <c r="G224" s="45">
        <v>0</v>
      </c>
      <c r="H224" s="43">
        <f t="shared" si="163"/>
        <v>-10</v>
      </c>
      <c r="I224" s="43">
        <f t="shared" si="188"/>
        <v>0</v>
      </c>
      <c r="J224" s="43">
        <f>H224*1</f>
        <v>-10</v>
      </c>
      <c r="K224" s="51">
        <v>2</v>
      </c>
      <c r="L224" s="43"/>
      <c r="M224" s="43">
        <f t="shared" si="164"/>
        <v>-2</v>
      </c>
      <c r="N224" s="43">
        <f t="shared" si="189"/>
        <v>0</v>
      </c>
      <c r="O224" s="51">
        <v>7</v>
      </c>
      <c r="P224" s="45">
        <v>0</v>
      </c>
      <c r="Q224" s="45">
        <v>9</v>
      </c>
      <c r="R224" s="43">
        <f t="shared" si="166"/>
        <v>-2.5</v>
      </c>
      <c r="S224" s="43">
        <f t="shared" si="190"/>
        <v>4.5</v>
      </c>
      <c r="T224" s="43">
        <f>R224*0.5</f>
        <v>-1.25</v>
      </c>
      <c r="U224" s="51">
        <v>4</v>
      </c>
      <c r="V224" s="43">
        <v>14</v>
      </c>
      <c r="W224" s="43">
        <f t="shared" si="168"/>
        <v>10</v>
      </c>
      <c r="X224" s="43">
        <f>V224*4</f>
        <v>56</v>
      </c>
      <c r="Y224" s="43"/>
      <c r="Z224" s="43">
        <v>4</v>
      </c>
      <c r="AA224" s="43">
        <v>23</v>
      </c>
      <c r="AB224" s="43">
        <v>1365</v>
      </c>
      <c r="AC224" s="43">
        <f t="shared" si="169"/>
        <v>19</v>
      </c>
      <c r="AD224" s="43">
        <f t="shared" si="186"/>
        <v>95.55</v>
      </c>
      <c r="AE224" s="43"/>
      <c r="AF224" s="51">
        <v>1</v>
      </c>
      <c r="AG224" s="45"/>
      <c r="AH224" s="45"/>
      <c r="AI224" s="45">
        <f t="shared" si="171"/>
        <v>-1</v>
      </c>
      <c r="AJ224" s="43"/>
      <c r="AK224" s="43">
        <f t="shared" si="187"/>
        <v>0</v>
      </c>
      <c r="AL224" s="51">
        <v>1</v>
      </c>
      <c r="AM224" s="43"/>
      <c r="AN224" s="43">
        <f t="shared" si="172"/>
        <v>-1</v>
      </c>
      <c r="AO224" s="51">
        <v>7</v>
      </c>
      <c r="AP224" s="45">
        <v>3</v>
      </c>
      <c r="AQ224" s="43">
        <v>630.2</v>
      </c>
      <c r="AR224" s="43">
        <f t="shared" si="173"/>
        <v>-4</v>
      </c>
      <c r="AS224" s="43">
        <f t="shared" si="174"/>
        <v>31.51</v>
      </c>
      <c r="AT224" s="51">
        <v>7</v>
      </c>
      <c r="AU224" s="51">
        <v>7</v>
      </c>
      <c r="AV224" s="51">
        <v>328.8</v>
      </c>
      <c r="AW224" s="51">
        <f t="shared" si="175"/>
        <v>0</v>
      </c>
      <c r="AX224" s="51">
        <f t="shared" si="176"/>
        <v>16.44</v>
      </c>
      <c r="AY224" s="43">
        <f t="shared" si="177"/>
        <v>204</v>
      </c>
      <c r="AZ224" s="43">
        <f t="shared" si="178"/>
        <v>-11.3</v>
      </c>
    </row>
    <row r="225" s="41" customFormat="1" customHeight="1" spans="1:52">
      <c r="A225" s="43">
        <v>11231</v>
      </c>
      <c r="B225" s="43" t="s">
        <v>456</v>
      </c>
      <c r="C225" s="43" t="s">
        <v>457</v>
      </c>
      <c r="D225" s="43">
        <v>103198</v>
      </c>
      <c r="E225" s="43" t="s">
        <v>125</v>
      </c>
      <c r="F225" s="43">
        <v>17</v>
      </c>
      <c r="G225" s="45">
        <v>0</v>
      </c>
      <c r="H225" s="43">
        <f t="shared" si="163"/>
        <v>-17</v>
      </c>
      <c r="I225" s="43">
        <f>G225*3</f>
        <v>0</v>
      </c>
      <c r="J225" s="43">
        <f>H225*1</f>
        <v>-17</v>
      </c>
      <c r="K225" s="51">
        <v>4</v>
      </c>
      <c r="L225" s="43">
        <v>5</v>
      </c>
      <c r="M225" s="43">
        <f t="shared" si="164"/>
        <v>1</v>
      </c>
      <c r="N225" s="43">
        <f>L225*3</f>
        <v>15</v>
      </c>
      <c r="O225" s="51">
        <v>12</v>
      </c>
      <c r="P225" s="45">
        <v>0</v>
      </c>
      <c r="Q225" s="45">
        <v>9</v>
      </c>
      <c r="R225" s="43">
        <f t="shared" si="166"/>
        <v>-7.5</v>
      </c>
      <c r="S225" s="43">
        <f t="shared" si="190"/>
        <v>4.5</v>
      </c>
      <c r="T225" s="43">
        <f>R225*0.5</f>
        <v>-3.75</v>
      </c>
      <c r="U225" s="51">
        <v>6</v>
      </c>
      <c r="V225" s="43">
        <v>3</v>
      </c>
      <c r="W225" s="43">
        <f t="shared" si="168"/>
        <v>-3</v>
      </c>
      <c r="X225" s="43">
        <f t="shared" ref="X225:X228" si="191">V225*3.5</f>
        <v>10.5</v>
      </c>
      <c r="Y225" s="43">
        <f>W225*0.5</f>
        <v>-1.5</v>
      </c>
      <c r="Z225" s="43">
        <v>6</v>
      </c>
      <c r="AA225" s="43">
        <v>8</v>
      </c>
      <c r="AB225" s="43">
        <v>414</v>
      </c>
      <c r="AC225" s="43">
        <f t="shared" si="169"/>
        <v>2</v>
      </c>
      <c r="AD225" s="43">
        <f t="shared" si="186"/>
        <v>28.98</v>
      </c>
      <c r="AE225" s="43"/>
      <c r="AF225" s="51">
        <v>2</v>
      </c>
      <c r="AG225" s="45"/>
      <c r="AH225" s="45"/>
      <c r="AI225" s="45">
        <f t="shared" si="171"/>
        <v>-2</v>
      </c>
      <c r="AJ225" s="43"/>
      <c r="AK225" s="43">
        <f t="shared" si="187"/>
        <v>0</v>
      </c>
      <c r="AL225" s="51">
        <v>1</v>
      </c>
      <c r="AM225" s="43"/>
      <c r="AN225" s="43">
        <f t="shared" si="172"/>
        <v>-1</v>
      </c>
      <c r="AO225" s="51">
        <v>5</v>
      </c>
      <c r="AP225" s="45">
        <v>4</v>
      </c>
      <c r="AQ225" s="43">
        <v>767</v>
      </c>
      <c r="AR225" s="43">
        <f t="shared" si="173"/>
        <v>-1</v>
      </c>
      <c r="AS225" s="43">
        <f t="shared" si="174"/>
        <v>38.35</v>
      </c>
      <c r="AT225" s="51">
        <v>5</v>
      </c>
      <c r="AU225" s="51">
        <v>2</v>
      </c>
      <c r="AV225" s="51">
        <v>177.8</v>
      </c>
      <c r="AW225" s="51">
        <f t="shared" si="175"/>
        <v>-3</v>
      </c>
      <c r="AX225" s="51">
        <f t="shared" si="176"/>
        <v>8.89</v>
      </c>
      <c r="AY225" s="43">
        <f t="shared" si="177"/>
        <v>106.2</v>
      </c>
      <c r="AZ225" s="43">
        <f t="shared" si="178"/>
        <v>-22.3</v>
      </c>
    </row>
    <row r="226" s="41" customFormat="1" customHeight="1" spans="1:52">
      <c r="A226" s="43">
        <v>14385</v>
      </c>
      <c r="B226" s="43" t="s">
        <v>458</v>
      </c>
      <c r="C226" s="43" t="s">
        <v>457</v>
      </c>
      <c r="D226" s="43">
        <v>103198</v>
      </c>
      <c r="E226" s="43" t="s">
        <v>140</v>
      </c>
      <c r="F226" s="43">
        <v>19</v>
      </c>
      <c r="G226" s="45">
        <v>2</v>
      </c>
      <c r="H226" s="43">
        <f t="shared" si="163"/>
        <v>-17</v>
      </c>
      <c r="I226" s="43">
        <f>G226*3</f>
        <v>6</v>
      </c>
      <c r="J226" s="43">
        <f>H226*1</f>
        <v>-17</v>
      </c>
      <c r="K226" s="51">
        <v>4</v>
      </c>
      <c r="L226" s="43">
        <v>3</v>
      </c>
      <c r="M226" s="43">
        <f t="shared" si="164"/>
        <v>-1</v>
      </c>
      <c r="N226" s="43">
        <f>L226*2</f>
        <v>6</v>
      </c>
      <c r="O226" s="51">
        <v>14</v>
      </c>
      <c r="P226" s="45"/>
      <c r="Q226" s="45"/>
      <c r="R226" s="43">
        <f t="shared" si="166"/>
        <v>-14</v>
      </c>
      <c r="S226" s="43">
        <f t="shared" si="190"/>
        <v>0</v>
      </c>
      <c r="T226" s="43">
        <f>R226*0.5</f>
        <v>-7</v>
      </c>
      <c r="U226" s="51">
        <v>7</v>
      </c>
      <c r="V226" s="43">
        <v>4</v>
      </c>
      <c r="W226" s="43">
        <f t="shared" si="168"/>
        <v>-3</v>
      </c>
      <c r="X226" s="43">
        <f t="shared" si="191"/>
        <v>14</v>
      </c>
      <c r="Y226" s="43">
        <f>W226*0.5</f>
        <v>-1.5</v>
      </c>
      <c r="Z226" s="43">
        <v>6</v>
      </c>
      <c r="AA226" s="43">
        <v>4</v>
      </c>
      <c r="AB226" s="43">
        <v>235.5</v>
      </c>
      <c r="AC226" s="43">
        <f t="shared" si="169"/>
        <v>-2</v>
      </c>
      <c r="AD226" s="43">
        <f>AB226*0.06</f>
        <v>14.13</v>
      </c>
      <c r="AE226" s="43">
        <f>AC226*0.5</f>
        <v>-1</v>
      </c>
      <c r="AF226" s="51">
        <v>3</v>
      </c>
      <c r="AG226" s="45"/>
      <c r="AH226" s="45"/>
      <c r="AI226" s="45">
        <f t="shared" si="171"/>
        <v>-3</v>
      </c>
      <c r="AJ226" s="43"/>
      <c r="AK226" s="43">
        <f t="shared" si="187"/>
        <v>0</v>
      </c>
      <c r="AL226" s="51">
        <v>2</v>
      </c>
      <c r="AM226" s="43"/>
      <c r="AN226" s="43">
        <f t="shared" si="172"/>
        <v>-2</v>
      </c>
      <c r="AO226" s="51">
        <v>8</v>
      </c>
      <c r="AP226" s="45">
        <v>7</v>
      </c>
      <c r="AQ226" s="43">
        <v>1470.24</v>
      </c>
      <c r="AR226" s="43">
        <f t="shared" si="173"/>
        <v>-1</v>
      </c>
      <c r="AS226" s="43">
        <f t="shared" si="174"/>
        <v>73.512</v>
      </c>
      <c r="AT226" s="51">
        <v>5</v>
      </c>
      <c r="AU226" s="51">
        <v>11</v>
      </c>
      <c r="AV226" s="51">
        <v>446</v>
      </c>
      <c r="AW226" s="51">
        <f t="shared" si="175"/>
        <v>6</v>
      </c>
      <c r="AX226" s="51">
        <f t="shared" si="176"/>
        <v>22.3</v>
      </c>
      <c r="AY226" s="43">
        <f t="shared" si="177"/>
        <v>135.9</v>
      </c>
      <c r="AZ226" s="43">
        <f t="shared" si="178"/>
        <v>-26.5</v>
      </c>
    </row>
    <row r="227" s="41" customFormat="1" customHeight="1" spans="1:52">
      <c r="A227" s="43">
        <v>15796</v>
      </c>
      <c r="B227" s="43" t="s">
        <v>459</v>
      </c>
      <c r="C227" s="43" t="s">
        <v>457</v>
      </c>
      <c r="D227" s="43">
        <v>103198</v>
      </c>
      <c r="E227" s="43" t="s">
        <v>448</v>
      </c>
      <c r="F227" s="43"/>
      <c r="G227" s="45">
        <v>0</v>
      </c>
      <c r="H227" s="43">
        <f t="shared" si="163"/>
        <v>0</v>
      </c>
      <c r="I227" s="43">
        <f>G227*3</f>
        <v>0</v>
      </c>
      <c r="J227" s="43"/>
      <c r="K227" s="43"/>
      <c r="L227" s="43"/>
      <c r="M227" s="43">
        <f t="shared" si="164"/>
        <v>0</v>
      </c>
      <c r="N227" s="43">
        <f>L227*2</f>
        <v>0</v>
      </c>
      <c r="O227" s="43"/>
      <c r="P227" s="45">
        <v>0</v>
      </c>
      <c r="Q227" s="45">
        <v>7</v>
      </c>
      <c r="R227" s="43">
        <f t="shared" si="166"/>
        <v>3.5</v>
      </c>
      <c r="S227" s="43">
        <f>P227*1+Q227*0.5</f>
        <v>3.5</v>
      </c>
      <c r="T227" s="43"/>
      <c r="U227" s="43"/>
      <c r="V227" s="43"/>
      <c r="W227" s="43">
        <f t="shared" si="168"/>
        <v>0</v>
      </c>
      <c r="X227" s="43">
        <f>V227*3.5</f>
        <v>0</v>
      </c>
      <c r="Y227" s="43"/>
      <c r="Z227" s="43"/>
      <c r="AA227" s="43">
        <v>6</v>
      </c>
      <c r="AB227" s="43">
        <v>367.5</v>
      </c>
      <c r="AC227" s="43">
        <f t="shared" si="169"/>
        <v>6</v>
      </c>
      <c r="AD227" s="43">
        <f>AB227*0.06</f>
        <v>22.05</v>
      </c>
      <c r="AE227" s="43"/>
      <c r="AF227" s="43"/>
      <c r="AG227" s="45"/>
      <c r="AH227" s="45"/>
      <c r="AI227" s="45">
        <f t="shared" si="171"/>
        <v>0</v>
      </c>
      <c r="AJ227" s="43"/>
      <c r="AK227" s="43">
        <f>AJ227*0.07</f>
        <v>0</v>
      </c>
      <c r="AL227" s="43"/>
      <c r="AM227" s="43"/>
      <c r="AN227" s="43">
        <f t="shared" si="172"/>
        <v>0</v>
      </c>
      <c r="AO227" s="43"/>
      <c r="AP227" s="45"/>
      <c r="AQ227" s="43"/>
      <c r="AR227" s="43">
        <f t="shared" si="173"/>
        <v>0</v>
      </c>
      <c r="AS227" s="43">
        <f t="shared" si="174"/>
        <v>0</v>
      </c>
      <c r="AT227" s="43"/>
      <c r="AU227" s="51">
        <v>8</v>
      </c>
      <c r="AV227" s="51">
        <v>441.2</v>
      </c>
      <c r="AW227" s="51">
        <f t="shared" si="175"/>
        <v>8</v>
      </c>
      <c r="AX227" s="51">
        <f t="shared" si="176"/>
        <v>22.06</v>
      </c>
      <c r="AY227" s="43">
        <f t="shared" si="177"/>
        <v>47.6</v>
      </c>
      <c r="AZ227" s="43">
        <f t="shared" si="178"/>
        <v>0</v>
      </c>
    </row>
    <row r="228" s="41" customFormat="1" customHeight="1" spans="1:52">
      <c r="A228" s="43">
        <v>13304</v>
      </c>
      <c r="B228" s="43" t="s">
        <v>460</v>
      </c>
      <c r="C228" s="43" t="s">
        <v>461</v>
      </c>
      <c r="D228" s="43">
        <v>570</v>
      </c>
      <c r="E228" s="43" t="s">
        <v>125</v>
      </c>
      <c r="F228" s="43">
        <v>30</v>
      </c>
      <c r="G228" s="45">
        <v>5</v>
      </c>
      <c r="H228" s="43">
        <f t="shared" si="163"/>
        <v>-25</v>
      </c>
      <c r="I228" s="43">
        <f>G228*3</f>
        <v>15</v>
      </c>
      <c r="J228" s="43">
        <f>H228*1</f>
        <v>-25</v>
      </c>
      <c r="K228" s="51">
        <v>5</v>
      </c>
      <c r="L228" s="43">
        <v>2</v>
      </c>
      <c r="M228" s="43">
        <f t="shared" si="164"/>
        <v>-3</v>
      </c>
      <c r="N228" s="43">
        <f>L228*2</f>
        <v>4</v>
      </c>
      <c r="O228" s="51">
        <v>31</v>
      </c>
      <c r="P228" s="45">
        <v>1</v>
      </c>
      <c r="Q228" s="45">
        <v>0</v>
      </c>
      <c r="R228" s="43">
        <f t="shared" si="166"/>
        <v>-30</v>
      </c>
      <c r="S228" s="43">
        <f>P228*1+Q228*0.5</f>
        <v>1</v>
      </c>
      <c r="T228" s="43">
        <f>R228*0.5</f>
        <v>-15</v>
      </c>
      <c r="U228" s="51">
        <v>12</v>
      </c>
      <c r="V228" s="43">
        <v>4</v>
      </c>
      <c r="W228" s="43">
        <f t="shared" si="168"/>
        <v>-8</v>
      </c>
      <c r="X228" s="43">
        <f t="shared" si="191"/>
        <v>14</v>
      </c>
      <c r="Y228" s="43">
        <f>W228*0.5</f>
        <v>-4</v>
      </c>
      <c r="Z228" s="43">
        <v>14</v>
      </c>
      <c r="AA228" s="43">
        <v>5</v>
      </c>
      <c r="AB228" s="43">
        <v>348</v>
      </c>
      <c r="AC228" s="43">
        <f t="shared" si="169"/>
        <v>-9</v>
      </c>
      <c r="AD228" s="43">
        <f>AB228*0.06</f>
        <v>20.88</v>
      </c>
      <c r="AE228" s="43">
        <f>AC228*0.5</f>
        <v>-4.5</v>
      </c>
      <c r="AF228" s="51">
        <v>5</v>
      </c>
      <c r="AG228" s="45">
        <v>0</v>
      </c>
      <c r="AH228" s="45">
        <v>3</v>
      </c>
      <c r="AI228" s="45">
        <f t="shared" si="171"/>
        <v>-2</v>
      </c>
      <c r="AJ228" s="43">
        <v>784</v>
      </c>
      <c r="AK228" s="43">
        <f>AJ228*0.07</f>
        <v>54.88</v>
      </c>
      <c r="AL228" s="51">
        <v>3</v>
      </c>
      <c r="AM228" s="43"/>
      <c r="AN228" s="43">
        <f t="shared" si="172"/>
        <v>-3</v>
      </c>
      <c r="AO228" s="51">
        <v>20</v>
      </c>
      <c r="AP228" s="45">
        <v>5</v>
      </c>
      <c r="AQ228" s="43">
        <v>785</v>
      </c>
      <c r="AR228" s="43">
        <f t="shared" si="173"/>
        <v>-15</v>
      </c>
      <c r="AS228" s="43">
        <f t="shared" si="174"/>
        <v>39.25</v>
      </c>
      <c r="AT228" s="51">
        <v>10</v>
      </c>
      <c r="AU228" s="51">
        <v>3</v>
      </c>
      <c r="AV228" s="51">
        <v>141.6</v>
      </c>
      <c r="AW228" s="51">
        <f t="shared" si="175"/>
        <v>-7</v>
      </c>
      <c r="AX228" s="51">
        <f t="shared" si="176"/>
        <v>7.08</v>
      </c>
      <c r="AY228" s="43">
        <f t="shared" si="177"/>
        <v>156.1</v>
      </c>
      <c r="AZ228" s="43">
        <f t="shared" si="178"/>
        <v>-48.5</v>
      </c>
    </row>
    <row r="229" s="41" customFormat="1" customHeight="1" spans="1:52">
      <c r="A229" s="43">
        <v>13698</v>
      </c>
      <c r="B229" s="43" t="s">
        <v>462</v>
      </c>
      <c r="C229" s="43" t="s">
        <v>463</v>
      </c>
      <c r="D229" s="43">
        <v>114286</v>
      </c>
      <c r="E229" s="43" t="s">
        <v>166</v>
      </c>
      <c r="F229" s="43">
        <v>20</v>
      </c>
      <c r="G229" s="45">
        <v>1</v>
      </c>
      <c r="H229" s="43">
        <f>G229-F229</f>
        <v>-19</v>
      </c>
      <c r="I229" s="43">
        <f>G229*3</f>
        <v>3</v>
      </c>
      <c r="J229" s="43">
        <f t="shared" ref="J229:J249" si="192">H229*1</f>
        <v>-19</v>
      </c>
      <c r="K229" s="51">
        <v>4</v>
      </c>
      <c r="L229" s="43">
        <v>1</v>
      </c>
      <c r="M229" s="43">
        <f>L229-K229</f>
        <v>-3</v>
      </c>
      <c r="N229" s="43">
        <f>L229*2</f>
        <v>2</v>
      </c>
      <c r="O229" s="51">
        <v>5</v>
      </c>
      <c r="P229" s="45">
        <v>10</v>
      </c>
      <c r="Q229" s="45">
        <v>12</v>
      </c>
      <c r="R229" s="43">
        <f>(P229+Q229/2)-O229</f>
        <v>11</v>
      </c>
      <c r="S229" s="43">
        <f>P229*1.5+Q229*0.75</f>
        <v>24</v>
      </c>
      <c r="T229" s="51"/>
      <c r="U229" s="51">
        <v>6</v>
      </c>
      <c r="V229" s="43">
        <v>1</v>
      </c>
      <c r="W229" s="43">
        <f>V229-U229</f>
        <v>-5</v>
      </c>
      <c r="X229" s="43">
        <f t="shared" ref="X229:X233" si="193">V229*3.5</f>
        <v>3.5</v>
      </c>
      <c r="Y229" s="43">
        <f>W229*0.5</f>
        <v>-2.5</v>
      </c>
      <c r="Z229" s="43">
        <v>2</v>
      </c>
      <c r="AA229" s="43">
        <v>14</v>
      </c>
      <c r="AB229" s="43">
        <v>788</v>
      </c>
      <c r="AC229" s="43">
        <f>AA229-Z229</f>
        <v>12</v>
      </c>
      <c r="AD229" s="43">
        <f>AB229*0.07</f>
        <v>55.16</v>
      </c>
      <c r="AE229" s="43"/>
      <c r="AF229" s="51">
        <v>2</v>
      </c>
      <c r="AG229" s="45"/>
      <c r="AH229" s="45"/>
      <c r="AI229" s="45">
        <f>(AH229+AG229/3)-AF229</f>
        <v>-2</v>
      </c>
      <c r="AJ229" s="43"/>
      <c r="AK229" s="43">
        <f>AJ229*0.07</f>
        <v>0</v>
      </c>
      <c r="AL229" s="51">
        <v>7</v>
      </c>
      <c r="AM229" s="43"/>
      <c r="AN229" s="43">
        <f>AM229-AL229</f>
        <v>-7</v>
      </c>
      <c r="AO229" s="51">
        <v>5</v>
      </c>
      <c r="AP229" s="45">
        <v>3</v>
      </c>
      <c r="AQ229" s="43">
        <v>531.4</v>
      </c>
      <c r="AR229" s="43">
        <f>AP229-AO229</f>
        <v>-2</v>
      </c>
      <c r="AS229" s="43">
        <f>AQ229*0.05</f>
        <v>26.57</v>
      </c>
      <c r="AT229" s="51">
        <v>2</v>
      </c>
      <c r="AU229" s="51">
        <v>6</v>
      </c>
      <c r="AV229" s="51">
        <v>358</v>
      </c>
      <c r="AW229" s="51">
        <f>AU229-AT229</f>
        <v>4</v>
      </c>
      <c r="AX229" s="51">
        <f>AV229*0.05</f>
        <v>17.9</v>
      </c>
      <c r="AY229" s="43">
        <f>ROUND(I229+N229+S229+X229+AD229+AK229+AS229+AX229,1)</f>
        <v>132.1</v>
      </c>
      <c r="AZ229" s="43">
        <f>ROUND(J229+T229+Y229+AE229,1)</f>
        <v>-21.5</v>
      </c>
    </row>
    <row r="230" s="41" customFormat="1" customHeight="1" spans="1:52">
      <c r="A230" s="43">
        <v>14251</v>
      </c>
      <c r="B230" s="43" t="s">
        <v>464</v>
      </c>
      <c r="C230" s="43" t="s">
        <v>463</v>
      </c>
      <c r="D230" s="43">
        <v>114286</v>
      </c>
      <c r="E230" s="43" t="s">
        <v>125</v>
      </c>
      <c r="F230" s="43">
        <v>20</v>
      </c>
      <c r="G230" s="45">
        <v>1</v>
      </c>
      <c r="H230" s="43">
        <f>G230-F230</f>
        <v>-19</v>
      </c>
      <c r="I230" s="43">
        <f>G230*3</f>
        <v>3</v>
      </c>
      <c r="J230" s="43">
        <f t="shared" si="192"/>
        <v>-19</v>
      </c>
      <c r="K230" s="51">
        <v>4</v>
      </c>
      <c r="L230" s="43"/>
      <c r="M230" s="43">
        <f>L230-K230</f>
        <v>-4</v>
      </c>
      <c r="N230" s="43">
        <f>L230*2</f>
        <v>0</v>
      </c>
      <c r="O230" s="51">
        <v>5</v>
      </c>
      <c r="P230" s="45">
        <v>2</v>
      </c>
      <c r="Q230" s="45">
        <v>9</v>
      </c>
      <c r="R230" s="43">
        <f>(P230+Q230/2)-O230</f>
        <v>1.5</v>
      </c>
      <c r="S230" s="43">
        <f>P230*1.5+Q230*0.75</f>
        <v>9.75</v>
      </c>
      <c r="T230" s="43"/>
      <c r="U230" s="51">
        <v>6</v>
      </c>
      <c r="V230" s="43"/>
      <c r="W230" s="43">
        <f>V230-U230</f>
        <v>-6</v>
      </c>
      <c r="X230" s="43">
        <f t="shared" si="193"/>
        <v>0</v>
      </c>
      <c r="Y230" s="43">
        <f>W230*0.5</f>
        <v>-3</v>
      </c>
      <c r="Z230" s="43">
        <v>2</v>
      </c>
      <c r="AA230" s="43">
        <v>13</v>
      </c>
      <c r="AB230" s="43">
        <v>788.5</v>
      </c>
      <c r="AC230" s="43">
        <f>AA230-Z230</f>
        <v>11</v>
      </c>
      <c r="AD230" s="43">
        <f>AB230*0.07</f>
        <v>55.195</v>
      </c>
      <c r="AE230" s="43"/>
      <c r="AF230" s="51">
        <v>1</v>
      </c>
      <c r="AG230" s="45"/>
      <c r="AH230" s="45"/>
      <c r="AI230" s="45">
        <f>(AH230+AG230/3)-AF230</f>
        <v>-1</v>
      </c>
      <c r="AJ230" s="43"/>
      <c r="AK230" s="43">
        <f>AJ230*0.07</f>
        <v>0</v>
      </c>
      <c r="AL230" s="51">
        <v>7</v>
      </c>
      <c r="AM230" s="43"/>
      <c r="AN230" s="43">
        <f>AM230-AL230</f>
        <v>-7</v>
      </c>
      <c r="AO230" s="51">
        <v>5</v>
      </c>
      <c r="AP230" s="45">
        <v>13</v>
      </c>
      <c r="AQ230" s="43">
        <v>1954.8</v>
      </c>
      <c r="AR230" s="43">
        <f>AP230-AO230</f>
        <v>8</v>
      </c>
      <c r="AS230" s="43">
        <f>AQ230*0.05</f>
        <v>97.74</v>
      </c>
      <c r="AT230" s="51">
        <v>2</v>
      </c>
      <c r="AU230" s="51">
        <v>0</v>
      </c>
      <c r="AV230" s="51"/>
      <c r="AW230" s="51">
        <f>AU230-AT230</f>
        <v>-2</v>
      </c>
      <c r="AX230" s="51">
        <f>AV230*0.05</f>
        <v>0</v>
      </c>
      <c r="AY230" s="43">
        <f>ROUND(I230+N230+S230+X230+AD230+AK230+AS230+AX230,1)</f>
        <v>165.7</v>
      </c>
      <c r="AZ230" s="43">
        <f>ROUND(J230+T230+Y230+AE230,1)</f>
        <v>-22</v>
      </c>
    </row>
    <row r="231" s="41" customFormat="1" customHeight="1" spans="1:52">
      <c r="A231" s="43">
        <v>15333</v>
      </c>
      <c r="B231" s="43" t="s">
        <v>465</v>
      </c>
      <c r="C231" s="43" t="s">
        <v>463</v>
      </c>
      <c r="D231" s="43">
        <v>114286</v>
      </c>
      <c r="E231" s="43" t="s">
        <v>181</v>
      </c>
      <c r="F231" s="43">
        <v>10</v>
      </c>
      <c r="G231" s="45">
        <v>0</v>
      </c>
      <c r="H231" s="43">
        <f>G231-F231</f>
        <v>-10</v>
      </c>
      <c r="I231" s="43">
        <f>G231*3</f>
        <v>0</v>
      </c>
      <c r="J231" s="43">
        <f t="shared" si="192"/>
        <v>-10</v>
      </c>
      <c r="K231" s="51">
        <v>2</v>
      </c>
      <c r="L231" s="43"/>
      <c r="M231" s="43">
        <f>L231-K231</f>
        <v>-2</v>
      </c>
      <c r="N231" s="43">
        <f>L231*2</f>
        <v>0</v>
      </c>
      <c r="O231" s="51">
        <v>2</v>
      </c>
      <c r="P231" s="45">
        <v>2</v>
      </c>
      <c r="Q231" s="45">
        <v>0</v>
      </c>
      <c r="R231" s="43">
        <f>(P231+Q231/2)-O231</f>
        <v>0</v>
      </c>
      <c r="S231" s="43">
        <f>P231*1.5+Q231*0.75</f>
        <v>3</v>
      </c>
      <c r="T231" s="51"/>
      <c r="U231" s="51">
        <v>4</v>
      </c>
      <c r="V231" s="43"/>
      <c r="W231" s="43">
        <f>V231-U231</f>
        <v>-4</v>
      </c>
      <c r="X231" s="43">
        <f t="shared" si="193"/>
        <v>0</v>
      </c>
      <c r="Y231" s="43">
        <f>W231*0.5</f>
        <v>-2</v>
      </c>
      <c r="Z231" s="43">
        <v>1</v>
      </c>
      <c r="AA231" s="43">
        <v>3</v>
      </c>
      <c r="AB231" s="43">
        <v>155.25</v>
      </c>
      <c r="AC231" s="43">
        <f>AA231-Z231</f>
        <v>2</v>
      </c>
      <c r="AD231" s="43">
        <f>AB231*0.07</f>
        <v>10.8675</v>
      </c>
      <c r="AE231" s="43"/>
      <c r="AF231" s="51">
        <v>1</v>
      </c>
      <c r="AG231" s="45"/>
      <c r="AH231" s="45"/>
      <c r="AI231" s="45">
        <f>(AH231+AG231/3)-AF231</f>
        <v>-1</v>
      </c>
      <c r="AJ231" s="43"/>
      <c r="AK231" s="43">
        <f>AJ231*0.07</f>
        <v>0</v>
      </c>
      <c r="AL231" s="51">
        <v>3</v>
      </c>
      <c r="AM231" s="43"/>
      <c r="AN231" s="43">
        <f>AM231-AL231</f>
        <v>-3</v>
      </c>
      <c r="AO231" s="51">
        <v>3</v>
      </c>
      <c r="AP231" s="45"/>
      <c r="AQ231" s="43"/>
      <c r="AR231" s="43">
        <f>AP231-AO231</f>
        <v>-3</v>
      </c>
      <c r="AS231" s="43">
        <f>AQ231*0.05</f>
        <v>0</v>
      </c>
      <c r="AT231" s="51">
        <v>0</v>
      </c>
      <c r="AU231" s="51">
        <v>7</v>
      </c>
      <c r="AV231" s="51">
        <v>459.66</v>
      </c>
      <c r="AW231" s="51">
        <f>AU231-AT231</f>
        <v>7</v>
      </c>
      <c r="AX231" s="51">
        <f>AV231*0.05</f>
        <v>22.983</v>
      </c>
      <c r="AY231" s="43">
        <f>ROUND(I231+N231+S231+X231+AD231+AK231+AS231+AX231,1)</f>
        <v>36.9</v>
      </c>
      <c r="AZ231" s="43">
        <f>ROUND(J231+T231+Y231+AE231,1)</f>
        <v>-12</v>
      </c>
    </row>
    <row r="232" s="41" customFormat="1" customHeight="1" spans="1:52">
      <c r="A232" s="43">
        <v>11624</v>
      </c>
      <c r="B232" s="43" t="s">
        <v>466</v>
      </c>
      <c r="C232" s="43" t="s">
        <v>467</v>
      </c>
      <c r="D232" s="43">
        <v>113833</v>
      </c>
      <c r="E232" s="43" t="s">
        <v>125</v>
      </c>
      <c r="F232" s="43">
        <v>15</v>
      </c>
      <c r="G232" s="45">
        <v>0</v>
      </c>
      <c r="H232" s="43">
        <f>G232-F232</f>
        <v>-15</v>
      </c>
      <c r="I232" s="43">
        <f>G232*3</f>
        <v>0</v>
      </c>
      <c r="J232" s="43">
        <f t="shared" si="192"/>
        <v>-15</v>
      </c>
      <c r="K232" s="51">
        <v>0</v>
      </c>
      <c r="L232" s="43">
        <v>2</v>
      </c>
      <c r="M232" s="43">
        <f>L232-K232</f>
        <v>2</v>
      </c>
      <c r="N232" s="43">
        <f>L232*2</f>
        <v>4</v>
      </c>
      <c r="O232" s="51">
        <v>13</v>
      </c>
      <c r="P232" s="45">
        <v>2</v>
      </c>
      <c r="Q232" s="45">
        <v>12</v>
      </c>
      <c r="R232" s="43">
        <f>(P232+Q232/2)-O232</f>
        <v>-5</v>
      </c>
      <c r="S232" s="43">
        <f t="shared" ref="S232:S240" si="194">P232*1+Q232*0.5</f>
        <v>8</v>
      </c>
      <c r="T232" s="43">
        <f>R232*0.5</f>
        <v>-2.5</v>
      </c>
      <c r="U232" s="51">
        <v>6</v>
      </c>
      <c r="V232" s="43">
        <v>4</v>
      </c>
      <c r="W232" s="43">
        <f>V232-U232</f>
        <v>-2</v>
      </c>
      <c r="X232" s="43">
        <f t="shared" si="193"/>
        <v>14</v>
      </c>
      <c r="Y232" s="43">
        <f>W232*0.5</f>
        <v>-1</v>
      </c>
      <c r="Z232" s="43">
        <v>7</v>
      </c>
      <c r="AA232" s="43">
        <v>2</v>
      </c>
      <c r="AB232" s="43">
        <v>132</v>
      </c>
      <c r="AC232" s="43">
        <f>AA232-Z232</f>
        <v>-5</v>
      </c>
      <c r="AD232" s="43">
        <f>AB232*0.06</f>
        <v>7.92</v>
      </c>
      <c r="AE232" s="43">
        <f>AC232*0.5</f>
        <v>-2.5</v>
      </c>
      <c r="AF232" s="51">
        <v>2</v>
      </c>
      <c r="AG232" s="45"/>
      <c r="AH232" s="45"/>
      <c r="AI232" s="45">
        <f>(AH232+AG232/3)-AF232</f>
        <v>-2</v>
      </c>
      <c r="AJ232" s="43"/>
      <c r="AK232" s="43">
        <f>AJ232*0.07</f>
        <v>0</v>
      </c>
      <c r="AL232" s="51">
        <v>2</v>
      </c>
      <c r="AM232" s="43"/>
      <c r="AN232" s="43">
        <f>AM232-AL232</f>
        <v>-2</v>
      </c>
      <c r="AO232" s="51">
        <v>5</v>
      </c>
      <c r="AP232" s="45">
        <v>3</v>
      </c>
      <c r="AQ232" s="43">
        <v>708.2</v>
      </c>
      <c r="AR232" s="43">
        <f>AP232-AO232</f>
        <v>-2</v>
      </c>
      <c r="AS232" s="43">
        <f>AQ232*0.05</f>
        <v>35.41</v>
      </c>
      <c r="AT232" s="51">
        <v>5</v>
      </c>
      <c r="AU232" s="51">
        <v>8</v>
      </c>
      <c r="AV232" s="51">
        <v>369.4</v>
      </c>
      <c r="AW232" s="51">
        <f>AU232-AT232</f>
        <v>3</v>
      </c>
      <c r="AX232" s="51">
        <f>AV232*0.05</f>
        <v>18.47</v>
      </c>
      <c r="AY232" s="43">
        <f>ROUND(I232+N232+S232+X232+AD232+AK232+AS232+AX232,1)</f>
        <v>87.8</v>
      </c>
      <c r="AZ232" s="43">
        <f>ROUND(J232+T232+Y232+AE232,1)</f>
        <v>-21</v>
      </c>
    </row>
    <row r="233" s="41" customFormat="1" customHeight="1" spans="1:52">
      <c r="A233" s="43">
        <v>13296</v>
      </c>
      <c r="B233" s="43" t="s">
        <v>468</v>
      </c>
      <c r="C233" s="43" t="s">
        <v>467</v>
      </c>
      <c r="D233" s="43">
        <v>113833</v>
      </c>
      <c r="E233" s="43" t="s">
        <v>144</v>
      </c>
      <c r="F233" s="43">
        <v>15</v>
      </c>
      <c r="G233" s="45">
        <v>6</v>
      </c>
      <c r="H233" s="43">
        <f>G233-F233</f>
        <v>-9</v>
      </c>
      <c r="I233" s="43">
        <f>G233*3</f>
        <v>18</v>
      </c>
      <c r="J233" s="43">
        <f t="shared" si="192"/>
        <v>-9</v>
      </c>
      <c r="K233" s="51">
        <v>5</v>
      </c>
      <c r="L233" s="43"/>
      <c r="M233" s="43">
        <f>L233-K233</f>
        <v>-5</v>
      </c>
      <c r="N233" s="43">
        <f t="shared" ref="N233:N240" si="195">L233*2</f>
        <v>0</v>
      </c>
      <c r="O233" s="51">
        <v>12</v>
      </c>
      <c r="P233" s="45">
        <v>11</v>
      </c>
      <c r="Q233" s="45">
        <v>5</v>
      </c>
      <c r="R233" s="43">
        <f>(P233+Q233/2)-O233</f>
        <v>1.5</v>
      </c>
      <c r="S233" s="43">
        <f>P233*1.5+Q233*0.75</f>
        <v>20.25</v>
      </c>
      <c r="T233" s="43"/>
      <c r="U233" s="51">
        <v>6</v>
      </c>
      <c r="V233" s="43">
        <v>3</v>
      </c>
      <c r="W233" s="43">
        <f>V233-U233</f>
        <v>-3</v>
      </c>
      <c r="X233" s="43">
        <f t="shared" si="193"/>
        <v>10.5</v>
      </c>
      <c r="Y233" s="43">
        <f>W233*0.5</f>
        <v>-1.5</v>
      </c>
      <c r="Z233" s="43">
        <v>7</v>
      </c>
      <c r="AA233" s="43">
        <v>11</v>
      </c>
      <c r="AB233" s="43">
        <v>717.75</v>
      </c>
      <c r="AC233" s="43">
        <f>AA233-Z233</f>
        <v>4</v>
      </c>
      <c r="AD233" s="43">
        <f t="shared" ref="AD233:AD239" si="196">AB233*0.07</f>
        <v>50.2425</v>
      </c>
      <c r="AE233" s="43"/>
      <c r="AF233" s="51">
        <v>3</v>
      </c>
      <c r="AG233" s="45"/>
      <c r="AH233" s="45"/>
      <c r="AI233" s="45">
        <f>(AH233+AG233/3)-AF233</f>
        <v>-3</v>
      </c>
      <c r="AJ233" s="43"/>
      <c r="AK233" s="43">
        <f>AJ233*0.07</f>
        <v>0</v>
      </c>
      <c r="AL233" s="51">
        <v>1</v>
      </c>
      <c r="AM233" s="43"/>
      <c r="AN233" s="43">
        <f>AM233-AL233</f>
        <v>-1</v>
      </c>
      <c r="AO233" s="51">
        <v>5</v>
      </c>
      <c r="AP233" s="45">
        <v>4</v>
      </c>
      <c r="AQ233" s="43">
        <v>694.6</v>
      </c>
      <c r="AR233" s="43">
        <f>AP233-AO233</f>
        <v>-1</v>
      </c>
      <c r="AS233" s="43">
        <f>AQ233*0.05</f>
        <v>34.73</v>
      </c>
      <c r="AT233" s="51">
        <v>5</v>
      </c>
      <c r="AU233" s="51">
        <v>9</v>
      </c>
      <c r="AV233" s="51">
        <v>501.92</v>
      </c>
      <c r="AW233" s="51">
        <f>AU233-AT233</f>
        <v>4</v>
      </c>
      <c r="AX233" s="51">
        <f>AV233*0.05</f>
        <v>25.096</v>
      </c>
      <c r="AY233" s="43">
        <f>ROUND(I233+N233+S233+X233+AD233+AK233+AS233+AX233,1)</f>
        <v>158.8</v>
      </c>
      <c r="AZ233" s="43">
        <f>ROUND(J233+T233+Y233+AE233,1)</f>
        <v>-10.5</v>
      </c>
    </row>
    <row r="234" s="41" customFormat="1" customHeight="1" spans="1:52">
      <c r="A234" s="43">
        <v>12932</v>
      </c>
      <c r="B234" s="43" t="s">
        <v>469</v>
      </c>
      <c r="C234" s="43" t="s">
        <v>470</v>
      </c>
      <c r="D234" s="43">
        <v>118951</v>
      </c>
      <c r="E234" s="43" t="s">
        <v>140</v>
      </c>
      <c r="F234" s="43"/>
      <c r="G234" s="45">
        <v>1</v>
      </c>
      <c r="H234" s="43">
        <f>G234-F234</f>
        <v>1</v>
      </c>
      <c r="I234" s="43">
        <f>G234*3</f>
        <v>3</v>
      </c>
      <c r="J234" s="43"/>
      <c r="K234" s="43"/>
      <c r="L234" s="43"/>
      <c r="M234" s="43">
        <f>L234-K234</f>
        <v>0</v>
      </c>
      <c r="N234" s="43">
        <f>L234*2</f>
        <v>0</v>
      </c>
      <c r="O234" s="43"/>
      <c r="P234" s="45">
        <v>0</v>
      </c>
      <c r="Q234" s="45">
        <v>7</v>
      </c>
      <c r="R234" s="43">
        <f>(P234+Q234/2)-O234</f>
        <v>3.5</v>
      </c>
      <c r="S234" s="43">
        <f>P234*1+Q234*0.5</f>
        <v>3.5</v>
      </c>
      <c r="T234" s="43"/>
      <c r="U234" s="43"/>
      <c r="V234" s="43"/>
      <c r="W234" s="43">
        <f>V234-U234</f>
        <v>0</v>
      </c>
      <c r="X234" s="43">
        <f>V234*3.5</f>
        <v>0</v>
      </c>
      <c r="Y234" s="43"/>
      <c r="Z234" s="43"/>
      <c r="AA234" s="43">
        <v>1</v>
      </c>
      <c r="AB234" s="43">
        <v>69</v>
      </c>
      <c r="AC234" s="43">
        <f>AA234-Z234</f>
        <v>1</v>
      </c>
      <c r="AD234" s="43">
        <f>AB234*0.06</f>
        <v>4.14</v>
      </c>
      <c r="AE234" s="43"/>
      <c r="AF234" s="43"/>
      <c r="AG234" s="45"/>
      <c r="AH234" s="45"/>
      <c r="AI234" s="45">
        <f>(AH234+AG234/3)-AF234</f>
        <v>0</v>
      </c>
      <c r="AJ234" s="43"/>
      <c r="AK234" s="43">
        <f>AJ234*0.07</f>
        <v>0</v>
      </c>
      <c r="AL234" s="43"/>
      <c r="AM234" s="43"/>
      <c r="AN234" s="43">
        <f>AM234-AL234</f>
        <v>0</v>
      </c>
      <c r="AO234" s="43"/>
      <c r="AP234" s="45">
        <v>5</v>
      </c>
      <c r="AQ234" s="43">
        <v>771.39</v>
      </c>
      <c r="AR234" s="43">
        <f>AP234-AO234</f>
        <v>5</v>
      </c>
      <c r="AS234" s="43">
        <f>AQ234*0.05</f>
        <v>38.5695</v>
      </c>
      <c r="AT234" s="43"/>
      <c r="AU234" s="51">
        <v>3</v>
      </c>
      <c r="AV234" s="51">
        <v>229.2</v>
      </c>
      <c r="AW234" s="51">
        <f>AU234-AT234</f>
        <v>3</v>
      </c>
      <c r="AX234" s="51">
        <f>AV234*0.05</f>
        <v>11.46</v>
      </c>
      <c r="AY234" s="43">
        <f>ROUND(I234+N234+S234+X234+AD234+AK234+AS234+AX234,1)</f>
        <v>60.7</v>
      </c>
      <c r="AZ234" s="43">
        <f>ROUND(J234+T234+Y234+AE234,1)</f>
        <v>0</v>
      </c>
    </row>
    <row r="235" s="41" customFormat="1" customHeight="1" spans="1:52">
      <c r="A235" s="43">
        <v>14751</v>
      </c>
      <c r="B235" s="43" t="s">
        <v>471</v>
      </c>
      <c r="C235" s="43" t="s">
        <v>470</v>
      </c>
      <c r="D235" s="43">
        <v>118951</v>
      </c>
      <c r="E235" s="43" t="s">
        <v>125</v>
      </c>
      <c r="F235" s="43"/>
      <c r="G235" s="45">
        <v>0</v>
      </c>
      <c r="H235" s="43">
        <f>G235-F235</f>
        <v>0</v>
      </c>
      <c r="I235" s="43">
        <f>G235*3</f>
        <v>0</v>
      </c>
      <c r="J235" s="43"/>
      <c r="K235" s="43"/>
      <c r="L235" s="43"/>
      <c r="M235" s="43">
        <f>L235-K235</f>
        <v>0</v>
      </c>
      <c r="N235" s="43">
        <f>L235*2</f>
        <v>0</v>
      </c>
      <c r="O235" s="43"/>
      <c r="P235" s="45">
        <v>0</v>
      </c>
      <c r="Q235" s="45">
        <v>16</v>
      </c>
      <c r="R235" s="43">
        <f>(P235+Q235/2)-O235</f>
        <v>8</v>
      </c>
      <c r="S235" s="43">
        <f>P235*1+Q235*0.5</f>
        <v>8</v>
      </c>
      <c r="T235" s="43"/>
      <c r="U235" s="43"/>
      <c r="V235" s="43">
        <v>4</v>
      </c>
      <c r="W235" s="43">
        <f>V235-U235</f>
        <v>4</v>
      </c>
      <c r="X235" s="43">
        <f>V235*3.5</f>
        <v>14</v>
      </c>
      <c r="Y235" s="43"/>
      <c r="Z235" s="43"/>
      <c r="AA235" s="43">
        <v>8</v>
      </c>
      <c r="AB235" s="43">
        <v>499.5</v>
      </c>
      <c r="AC235" s="43">
        <f>AA235-Z235</f>
        <v>8</v>
      </c>
      <c r="AD235" s="43">
        <f>AB235*0.06</f>
        <v>29.97</v>
      </c>
      <c r="AE235" s="43"/>
      <c r="AF235" s="43"/>
      <c r="AG235" s="45">
        <v>0</v>
      </c>
      <c r="AH235" s="45">
        <v>0</v>
      </c>
      <c r="AI235" s="45">
        <f>(AH235+AG235/3)-AF235</f>
        <v>0</v>
      </c>
      <c r="AJ235" s="43">
        <v>0</v>
      </c>
      <c r="AK235" s="43">
        <f>AJ235*0.07</f>
        <v>0</v>
      </c>
      <c r="AL235" s="43"/>
      <c r="AM235" s="43"/>
      <c r="AN235" s="43">
        <f>AM235-AL235</f>
        <v>0</v>
      </c>
      <c r="AO235" s="43"/>
      <c r="AP235" s="45">
        <v>4</v>
      </c>
      <c r="AQ235" s="43">
        <v>831</v>
      </c>
      <c r="AR235" s="43">
        <f>AP235-AO235</f>
        <v>4</v>
      </c>
      <c r="AS235" s="43">
        <f>AQ235*0.05</f>
        <v>41.55</v>
      </c>
      <c r="AT235" s="43"/>
      <c r="AU235" s="51">
        <v>1</v>
      </c>
      <c r="AV235" s="51">
        <v>48</v>
      </c>
      <c r="AW235" s="51">
        <f>AU235-AT235</f>
        <v>1</v>
      </c>
      <c r="AX235" s="51">
        <f>AV235*0.05</f>
        <v>2.4</v>
      </c>
      <c r="AY235" s="43">
        <f>ROUND(I235+N235+S235+X235+AD235+AK235+AS235+AX235,1)</f>
        <v>95.9</v>
      </c>
      <c r="AZ235" s="43">
        <f>ROUND(J235+T235+Y235+AE235,1)</f>
        <v>0</v>
      </c>
    </row>
    <row r="236" s="41" customFormat="1" customHeight="1" spans="1:52">
      <c r="A236" s="43">
        <v>4086</v>
      </c>
      <c r="B236" s="43" t="s">
        <v>472</v>
      </c>
      <c r="C236" s="43" t="s">
        <v>473</v>
      </c>
      <c r="D236" s="43">
        <v>114685</v>
      </c>
      <c r="E236" s="43" t="s">
        <v>125</v>
      </c>
      <c r="F236" s="43">
        <v>13</v>
      </c>
      <c r="G236" s="45">
        <v>11</v>
      </c>
      <c r="H236" s="43">
        <f>G236-F236</f>
        <v>-2</v>
      </c>
      <c r="I236" s="43">
        <f t="shared" ref="I236:I243" si="197">G236*3</f>
        <v>33</v>
      </c>
      <c r="J236" s="43">
        <f t="shared" si="192"/>
        <v>-2</v>
      </c>
      <c r="K236" s="51">
        <v>2</v>
      </c>
      <c r="L236" s="43">
        <v>1</v>
      </c>
      <c r="M236" s="43">
        <f>L236-K236</f>
        <v>-1</v>
      </c>
      <c r="N236" s="43">
        <f t="shared" si="195"/>
        <v>2</v>
      </c>
      <c r="O236" s="51">
        <v>8</v>
      </c>
      <c r="P236" s="45"/>
      <c r="Q236" s="45"/>
      <c r="R236" s="43">
        <f>(P236+Q236/2)-O236</f>
        <v>-8</v>
      </c>
      <c r="S236" s="43">
        <f t="shared" si="194"/>
        <v>0</v>
      </c>
      <c r="T236" s="43">
        <f>R236*0.5</f>
        <v>-4</v>
      </c>
      <c r="U236" s="51">
        <v>4</v>
      </c>
      <c r="V236" s="43">
        <v>2</v>
      </c>
      <c r="W236" s="43">
        <f>V236-U236</f>
        <v>-2</v>
      </c>
      <c r="X236" s="43">
        <f t="shared" ref="X236:X240" si="198">V236*3.5</f>
        <v>7</v>
      </c>
      <c r="Y236" s="43">
        <f>W236*0.5</f>
        <v>-1</v>
      </c>
      <c r="Z236" s="43">
        <v>5</v>
      </c>
      <c r="AA236" s="43">
        <v>23</v>
      </c>
      <c r="AB236" s="43">
        <v>1351.21</v>
      </c>
      <c r="AC236" s="43">
        <f>AA236-Z236</f>
        <v>18</v>
      </c>
      <c r="AD236" s="43">
        <f t="shared" si="196"/>
        <v>94.5847</v>
      </c>
      <c r="AE236" s="43"/>
      <c r="AF236" s="51">
        <v>2</v>
      </c>
      <c r="AG236" s="45">
        <v>0</v>
      </c>
      <c r="AH236" s="45">
        <v>1</v>
      </c>
      <c r="AI236" s="45">
        <f>(AH236+AG236/3)-AF236</f>
        <v>-1</v>
      </c>
      <c r="AJ236" s="43">
        <v>294</v>
      </c>
      <c r="AK236" s="43">
        <f>AJ236*0.07</f>
        <v>20.58</v>
      </c>
      <c r="AL236" s="51">
        <v>1</v>
      </c>
      <c r="AM236" s="43">
        <v>1</v>
      </c>
      <c r="AN236" s="43">
        <f>AM236-AL236</f>
        <v>0</v>
      </c>
      <c r="AO236" s="51">
        <v>7</v>
      </c>
      <c r="AP236" s="45">
        <v>3</v>
      </c>
      <c r="AQ236" s="43">
        <v>491.4</v>
      </c>
      <c r="AR236" s="43">
        <f>AP236-AO236</f>
        <v>-4</v>
      </c>
      <c r="AS236" s="43">
        <f>AQ236*0.05</f>
        <v>24.57</v>
      </c>
      <c r="AT236" s="51">
        <v>5</v>
      </c>
      <c r="AU236" s="51">
        <v>8</v>
      </c>
      <c r="AV236" s="51">
        <v>371.6</v>
      </c>
      <c r="AW236" s="51">
        <f>AU236-AT236</f>
        <v>3</v>
      </c>
      <c r="AX236" s="51">
        <f>AV236*0.05</f>
        <v>18.58</v>
      </c>
      <c r="AY236" s="43">
        <f>ROUND(I236+N236+S236+X236+AD236+AK236+AS236+AX236,1)</f>
        <v>200.3</v>
      </c>
      <c r="AZ236" s="43">
        <f>ROUND(J236+T236+Y236+AE236,1)</f>
        <v>-7</v>
      </c>
    </row>
    <row r="237" s="41" customFormat="1" customHeight="1" spans="1:52">
      <c r="A237" s="43">
        <v>7279</v>
      </c>
      <c r="B237" s="43" t="s">
        <v>474</v>
      </c>
      <c r="C237" s="43" t="s">
        <v>473</v>
      </c>
      <c r="D237" s="43">
        <v>114685</v>
      </c>
      <c r="E237" s="43" t="s">
        <v>144</v>
      </c>
      <c r="F237" s="43">
        <v>13</v>
      </c>
      <c r="G237" s="45">
        <v>0</v>
      </c>
      <c r="H237" s="43">
        <f>G237-F237</f>
        <v>-13</v>
      </c>
      <c r="I237" s="43">
        <f t="shared" si="197"/>
        <v>0</v>
      </c>
      <c r="J237" s="43">
        <f t="shared" si="192"/>
        <v>-13</v>
      </c>
      <c r="K237" s="51">
        <v>2</v>
      </c>
      <c r="L237" s="43">
        <v>8</v>
      </c>
      <c r="M237" s="43">
        <f>L237-K237</f>
        <v>6</v>
      </c>
      <c r="N237" s="43">
        <f>L237*3</f>
        <v>24</v>
      </c>
      <c r="O237" s="51">
        <v>8</v>
      </c>
      <c r="P237" s="45">
        <v>0</v>
      </c>
      <c r="Q237" s="45">
        <v>3</v>
      </c>
      <c r="R237" s="43">
        <f>(P237+Q237/2)-O237</f>
        <v>-6.5</v>
      </c>
      <c r="S237" s="43">
        <f t="shared" si="194"/>
        <v>1.5</v>
      </c>
      <c r="T237" s="43">
        <f>R237*0.5</f>
        <v>-3.25</v>
      </c>
      <c r="U237" s="51">
        <v>4</v>
      </c>
      <c r="V237" s="43"/>
      <c r="W237" s="43">
        <f>V237-U237</f>
        <v>-4</v>
      </c>
      <c r="X237" s="43">
        <f t="shared" si="198"/>
        <v>0</v>
      </c>
      <c r="Y237" s="43">
        <f>W237*0.5</f>
        <v>-2</v>
      </c>
      <c r="Z237" s="43">
        <v>5</v>
      </c>
      <c r="AA237" s="43">
        <v>6</v>
      </c>
      <c r="AB237" s="43">
        <v>310.5</v>
      </c>
      <c r="AC237" s="43">
        <f>AA237-Z237</f>
        <v>1</v>
      </c>
      <c r="AD237" s="43">
        <f t="shared" si="196"/>
        <v>21.735</v>
      </c>
      <c r="AE237" s="43"/>
      <c r="AF237" s="51">
        <v>2</v>
      </c>
      <c r="AG237" s="45"/>
      <c r="AH237" s="45"/>
      <c r="AI237" s="45">
        <f>(AH237+AG237/3)-AF237</f>
        <v>-2</v>
      </c>
      <c r="AJ237" s="43"/>
      <c r="AK237" s="43">
        <f>AJ237*0.07</f>
        <v>0</v>
      </c>
      <c r="AL237" s="51">
        <v>2</v>
      </c>
      <c r="AM237" s="43"/>
      <c r="AN237" s="43">
        <f>AM237-AL237</f>
        <v>-2</v>
      </c>
      <c r="AO237" s="51">
        <v>7</v>
      </c>
      <c r="AP237" s="45">
        <v>1</v>
      </c>
      <c r="AQ237" s="43">
        <v>254.6</v>
      </c>
      <c r="AR237" s="43">
        <f>AP237-AO237</f>
        <v>-6</v>
      </c>
      <c r="AS237" s="43">
        <f>AQ237*0.05</f>
        <v>12.73</v>
      </c>
      <c r="AT237" s="51">
        <v>5</v>
      </c>
      <c r="AU237" s="51">
        <v>1</v>
      </c>
      <c r="AV237" s="51">
        <v>138</v>
      </c>
      <c r="AW237" s="51">
        <f>AU237-AT237</f>
        <v>-4</v>
      </c>
      <c r="AX237" s="51">
        <f>AV237*0.05</f>
        <v>6.9</v>
      </c>
      <c r="AY237" s="43">
        <f>ROUND(I237+N237+S237+X237+AD237+AK237+AS237+AX237,1)</f>
        <v>66.9</v>
      </c>
      <c r="AZ237" s="43">
        <f>ROUND(J237+T237+Y237+AE237,1)</f>
        <v>-18.3</v>
      </c>
    </row>
    <row r="238" s="41" customFormat="1" customHeight="1" spans="1:52">
      <c r="A238" s="43">
        <v>14470</v>
      </c>
      <c r="B238" s="43" t="s">
        <v>475</v>
      </c>
      <c r="C238" s="43" t="s">
        <v>473</v>
      </c>
      <c r="D238" s="43">
        <v>114685</v>
      </c>
      <c r="E238" s="43" t="s">
        <v>138</v>
      </c>
      <c r="F238" s="43">
        <v>12</v>
      </c>
      <c r="G238" s="45">
        <v>1</v>
      </c>
      <c r="H238" s="43">
        <f>G238-F238</f>
        <v>-11</v>
      </c>
      <c r="I238" s="43">
        <f t="shared" si="197"/>
        <v>3</v>
      </c>
      <c r="J238" s="43">
        <f t="shared" si="192"/>
        <v>-11</v>
      </c>
      <c r="K238" s="51">
        <v>3</v>
      </c>
      <c r="L238" s="43"/>
      <c r="M238" s="43">
        <f>L238-K238</f>
        <v>-3</v>
      </c>
      <c r="N238" s="43">
        <f t="shared" si="195"/>
        <v>0</v>
      </c>
      <c r="O238" s="51">
        <v>7</v>
      </c>
      <c r="P238" s="45">
        <v>0</v>
      </c>
      <c r="Q238" s="45">
        <v>4</v>
      </c>
      <c r="R238" s="43">
        <f>(P238+Q238/2)-O238</f>
        <v>-5</v>
      </c>
      <c r="S238" s="43">
        <f t="shared" si="194"/>
        <v>2</v>
      </c>
      <c r="T238" s="43">
        <f>R238*0.5</f>
        <v>-2.5</v>
      </c>
      <c r="U238" s="51">
        <v>4</v>
      </c>
      <c r="V238" s="43">
        <v>1</v>
      </c>
      <c r="W238" s="43">
        <f>V238-U238</f>
        <v>-3</v>
      </c>
      <c r="X238" s="43">
        <f t="shared" si="198"/>
        <v>3.5</v>
      </c>
      <c r="Y238" s="43">
        <f>W238*0.5</f>
        <v>-1.5</v>
      </c>
      <c r="Z238" s="43">
        <v>5</v>
      </c>
      <c r="AA238" s="43">
        <v>9</v>
      </c>
      <c r="AB238" s="43">
        <v>536.5</v>
      </c>
      <c r="AC238" s="43">
        <f>AA238-Z238</f>
        <v>4</v>
      </c>
      <c r="AD238" s="43">
        <f t="shared" si="196"/>
        <v>37.555</v>
      </c>
      <c r="AE238" s="43"/>
      <c r="AF238" s="51">
        <v>2</v>
      </c>
      <c r="AG238" s="45"/>
      <c r="AH238" s="45"/>
      <c r="AI238" s="45">
        <f>(AH238+AG238/3)-AF238</f>
        <v>-2</v>
      </c>
      <c r="AJ238" s="43"/>
      <c r="AK238" s="43">
        <f>AJ238*0.07</f>
        <v>0</v>
      </c>
      <c r="AL238" s="51">
        <v>1</v>
      </c>
      <c r="AM238" s="43"/>
      <c r="AN238" s="43">
        <f>AM238-AL238</f>
        <v>-1</v>
      </c>
      <c r="AO238" s="51">
        <v>8</v>
      </c>
      <c r="AP238" s="45">
        <v>2</v>
      </c>
      <c r="AQ238" s="43">
        <v>256</v>
      </c>
      <c r="AR238" s="43">
        <f>AP238-AO238</f>
        <v>-6</v>
      </c>
      <c r="AS238" s="43">
        <f>AQ238*0.05</f>
        <v>12.8</v>
      </c>
      <c r="AT238" s="51">
        <v>5</v>
      </c>
      <c r="AU238" s="51">
        <v>2</v>
      </c>
      <c r="AV238" s="51">
        <v>93.6</v>
      </c>
      <c r="AW238" s="51">
        <f>AU238-AT238</f>
        <v>-3</v>
      </c>
      <c r="AX238" s="51">
        <f>AV238*0.05</f>
        <v>4.68</v>
      </c>
      <c r="AY238" s="43">
        <f>ROUND(I238+N238+S238+X238+AD238+AK238+AS238+AX238,1)</f>
        <v>63.5</v>
      </c>
      <c r="AZ238" s="43">
        <f>ROUND(J238+T238+Y238+AE238,1)</f>
        <v>-15</v>
      </c>
    </row>
    <row r="239" s="41" customFormat="1" customHeight="1" spans="1:52">
      <c r="A239" s="43">
        <v>14306</v>
      </c>
      <c r="B239" s="43" t="s">
        <v>476</v>
      </c>
      <c r="C239" s="43" t="s">
        <v>473</v>
      </c>
      <c r="D239" s="43">
        <v>114685</v>
      </c>
      <c r="E239" s="43" t="s">
        <v>144</v>
      </c>
      <c r="F239" s="43">
        <v>12</v>
      </c>
      <c r="G239" s="45">
        <v>0</v>
      </c>
      <c r="H239" s="43">
        <f>G239-F239</f>
        <v>-12</v>
      </c>
      <c r="I239" s="43">
        <f t="shared" si="197"/>
        <v>0</v>
      </c>
      <c r="J239" s="43">
        <f t="shared" si="192"/>
        <v>-12</v>
      </c>
      <c r="K239" s="51">
        <v>3</v>
      </c>
      <c r="L239" s="43">
        <v>2</v>
      </c>
      <c r="M239" s="43">
        <f>L239-K239</f>
        <v>-1</v>
      </c>
      <c r="N239" s="43">
        <f t="shared" si="195"/>
        <v>4</v>
      </c>
      <c r="O239" s="51">
        <v>8</v>
      </c>
      <c r="P239" s="45">
        <v>0</v>
      </c>
      <c r="Q239" s="45">
        <v>2</v>
      </c>
      <c r="R239" s="43">
        <f>(P239+Q239/2)-O239</f>
        <v>-7</v>
      </c>
      <c r="S239" s="43">
        <f t="shared" si="194"/>
        <v>1</v>
      </c>
      <c r="T239" s="43">
        <f>R239*0.5</f>
        <v>-3.5</v>
      </c>
      <c r="U239" s="51">
        <v>5</v>
      </c>
      <c r="V239" s="43"/>
      <c r="W239" s="43">
        <f>V239-U239</f>
        <v>-5</v>
      </c>
      <c r="X239" s="43">
        <f t="shared" si="198"/>
        <v>0</v>
      </c>
      <c r="Y239" s="43">
        <f>W239*0.5</f>
        <v>-2.5</v>
      </c>
      <c r="Z239" s="43">
        <v>5</v>
      </c>
      <c r="AA239" s="43">
        <v>22</v>
      </c>
      <c r="AB239" s="43">
        <v>1293</v>
      </c>
      <c r="AC239" s="43">
        <f>AA239-Z239</f>
        <v>17</v>
      </c>
      <c r="AD239" s="43">
        <f t="shared" si="196"/>
        <v>90.51</v>
      </c>
      <c r="AE239" s="43"/>
      <c r="AF239" s="51">
        <v>2</v>
      </c>
      <c r="AG239" s="45"/>
      <c r="AH239" s="45"/>
      <c r="AI239" s="45">
        <f>(AH239+AG239/3)-AF239</f>
        <v>-2</v>
      </c>
      <c r="AJ239" s="43"/>
      <c r="AK239" s="43">
        <f>AJ239*0.07</f>
        <v>0</v>
      </c>
      <c r="AL239" s="51">
        <v>1</v>
      </c>
      <c r="AM239" s="43"/>
      <c r="AN239" s="43">
        <f>AM239-AL239</f>
        <v>-1</v>
      </c>
      <c r="AO239" s="51">
        <v>7</v>
      </c>
      <c r="AP239" s="45">
        <v>3</v>
      </c>
      <c r="AQ239" s="43">
        <v>377</v>
      </c>
      <c r="AR239" s="43">
        <f>AP239-AO239</f>
        <v>-4</v>
      </c>
      <c r="AS239" s="43">
        <f>AQ239*0.05</f>
        <v>18.85</v>
      </c>
      <c r="AT239" s="51">
        <v>5</v>
      </c>
      <c r="AU239" s="51">
        <v>1</v>
      </c>
      <c r="AV239" s="51">
        <v>48</v>
      </c>
      <c r="AW239" s="51">
        <f>AU239-AT239</f>
        <v>-4</v>
      </c>
      <c r="AX239" s="51">
        <f>AV239*0.05</f>
        <v>2.4</v>
      </c>
      <c r="AY239" s="43">
        <f>ROUND(I239+N239+S239+X239+AD239+AK239+AS239+AX239,1)</f>
        <v>116.8</v>
      </c>
      <c r="AZ239" s="43">
        <f>ROUND(J239+T239+Y239+AE239,1)</f>
        <v>-18</v>
      </c>
    </row>
    <row r="240" s="41" customFormat="1" customHeight="1" spans="1:52">
      <c r="A240" s="43">
        <v>4444</v>
      </c>
      <c r="B240" s="43" t="s">
        <v>477</v>
      </c>
      <c r="C240" s="43" t="s">
        <v>478</v>
      </c>
      <c r="D240" s="43">
        <v>582</v>
      </c>
      <c r="E240" s="43" t="s">
        <v>127</v>
      </c>
      <c r="F240" s="43">
        <v>16</v>
      </c>
      <c r="G240" s="45">
        <v>0</v>
      </c>
      <c r="H240" s="43">
        <f>G240-F240</f>
        <v>-16</v>
      </c>
      <c r="I240" s="43">
        <f t="shared" si="197"/>
        <v>0</v>
      </c>
      <c r="J240" s="43">
        <f t="shared" si="192"/>
        <v>-16</v>
      </c>
      <c r="K240" s="51">
        <v>2</v>
      </c>
      <c r="L240" s="43"/>
      <c r="M240" s="43">
        <f>L240-K240</f>
        <v>-2</v>
      </c>
      <c r="N240" s="43">
        <f t="shared" si="195"/>
        <v>0</v>
      </c>
      <c r="O240" s="51">
        <v>8</v>
      </c>
      <c r="P240" s="45">
        <v>0</v>
      </c>
      <c r="Q240" s="45">
        <v>6</v>
      </c>
      <c r="R240" s="43">
        <f>(P240+Q240/2)-O240</f>
        <v>-5</v>
      </c>
      <c r="S240" s="43">
        <f t="shared" si="194"/>
        <v>3</v>
      </c>
      <c r="T240" s="43">
        <f>R240*0.5</f>
        <v>-2.5</v>
      </c>
      <c r="U240" s="51">
        <v>4</v>
      </c>
      <c r="V240" s="43"/>
      <c r="W240" s="43">
        <f>V240-U240</f>
        <v>-4</v>
      </c>
      <c r="X240" s="43">
        <f t="shared" si="198"/>
        <v>0</v>
      </c>
      <c r="Y240" s="43">
        <f>W240*0.5</f>
        <v>-2</v>
      </c>
      <c r="Z240" s="43">
        <v>4</v>
      </c>
      <c r="AA240" s="43">
        <v>2</v>
      </c>
      <c r="AB240" s="43">
        <v>103.5</v>
      </c>
      <c r="AC240" s="43">
        <f>AA240-Z240</f>
        <v>-2</v>
      </c>
      <c r="AD240" s="43">
        <f>AB240*0.06</f>
        <v>6.21</v>
      </c>
      <c r="AE240" s="43">
        <f>AC240*0.5</f>
        <v>-1</v>
      </c>
      <c r="AF240" s="51">
        <v>2</v>
      </c>
      <c r="AG240" s="45">
        <v>0</v>
      </c>
      <c r="AH240" s="45">
        <v>3</v>
      </c>
      <c r="AI240" s="45">
        <f>(AH240+AG240/3)-AF240</f>
        <v>1</v>
      </c>
      <c r="AJ240" s="43">
        <v>686</v>
      </c>
      <c r="AK240" s="43">
        <f>AJ240*0.08</f>
        <v>54.88</v>
      </c>
      <c r="AL240" s="51">
        <v>1</v>
      </c>
      <c r="AM240" s="43"/>
      <c r="AN240" s="43">
        <f>AM240-AL240</f>
        <v>-1</v>
      </c>
      <c r="AO240" s="51">
        <v>6</v>
      </c>
      <c r="AP240" s="45">
        <v>14</v>
      </c>
      <c r="AQ240" s="43">
        <v>2561.4</v>
      </c>
      <c r="AR240" s="43">
        <f>AP240-AO240</f>
        <v>8</v>
      </c>
      <c r="AS240" s="43">
        <f>AQ240*0.05</f>
        <v>128.07</v>
      </c>
      <c r="AT240" s="51">
        <v>4</v>
      </c>
      <c r="AU240" s="51">
        <v>4</v>
      </c>
      <c r="AV240" s="51">
        <v>157.82</v>
      </c>
      <c r="AW240" s="51">
        <f>AU240-AT240</f>
        <v>0</v>
      </c>
      <c r="AX240" s="51">
        <f>AV240*0.05</f>
        <v>7.891</v>
      </c>
      <c r="AY240" s="43">
        <f>ROUND(I240+N240+S240+X240+AD240+AK240+AS240+AX240,1)</f>
        <v>200.1</v>
      </c>
      <c r="AZ240" s="43">
        <f>ROUND(J240+T240+Y240+AE240,1)</f>
        <v>-21.5</v>
      </c>
    </row>
    <row r="241" s="41" customFormat="1" customHeight="1" spans="1:52">
      <c r="A241" s="43">
        <v>4044</v>
      </c>
      <c r="B241" s="43" t="s">
        <v>479</v>
      </c>
      <c r="C241" s="43" t="s">
        <v>478</v>
      </c>
      <c r="D241" s="43">
        <v>582</v>
      </c>
      <c r="E241" s="43" t="s">
        <v>125</v>
      </c>
      <c r="F241" s="43">
        <v>16</v>
      </c>
      <c r="G241" s="45">
        <v>0</v>
      </c>
      <c r="H241" s="43">
        <f>G241-F241</f>
        <v>-16</v>
      </c>
      <c r="I241" s="43">
        <f t="shared" si="197"/>
        <v>0</v>
      </c>
      <c r="J241" s="43">
        <f t="shared" si="192"/>
        <v>-16</v>
      </c>
      <c r="K241" s="51">
        <v>2</v>
      </c>
      <c r="L241" s="43">
        <v>16</v>
      </c>
      <c r="M241" s="43">
        <f>L241-K241</f>
        <v>14</v>
      </c>
      <c r="N241" s="43">
        <f>L241*3</f>
        <v>48</v>
      </c>
      <c r="O241" s="51">
        <v>8</v>
      </c>
      <c r="P241" s="45">
        <v>5</v>
      </c>
      <c r="Q241" s="45">
        <v>7</v>
      </c>
      <c r="R241" s="43">
        <f>(P241+Q241/2)-O241</f>
        <v>0.5</v>
      </c>
      <c r="S241" s="43">
        <f>P241*1.5+Q241*0.75</f>
        <v>12.75</v>
      </c>
      <c r="T241" s="43"/>
      <c r="U241" s="51">
        <v>4</v>
      </c>
      <c r="V241" s="43">
        <v>4</v>
      </c>
      <c r="W241" s="43">
        <f>V241-U241</f>
        <v>0</v>
      </c>
      <c r="X241" s="43">
        <f>V241*4</f>
        <v>16</v>
      </c>
      <c r="Y241" s="43"/>
      <c r="Z241" s="43">
        <v>4</v>
      </c>
      <c r="AA241" s="43">
        <v>9</v>
      </c>
      <c r="AB241" s="43">
        <v>666</v>
      </c>
      <c r="AC241" s="43">
        <f>AA241-Z241</f>
        <v>5</v>
      </c>
      <c r="AD241" s="43">
        <f>AB241*0.07</f>
        <v>46.62</v>
      </c>
      <c r="AE241" s="43"/>
      <c r="AF241" s="51">
        <v>2</v>
      </c>
      <c r="AG241" s="45">
        <v>0</v>
      </c>
      <c r="AH241" s="45">
        <v>2</v>
      </c>
      <c r="AI241" s="45">
        <f>(AH241+AG241/3)-AF241</f>
        <v>0</v>
      </c>
      <c r="AJ241" s="43">
        <v>490</v>
      </c>
      <c r="AK241" s="43">
        <f>AJ241*0.08</f>
        <v>39.2</v>
      </c>
      <c r="AL241" s="51">
        <v>1</v>
      </c>
      <c r="AM241" s="43"/>
      <c r="AN241" s="43">
        <f>AM241-AL241</f>
        <v>-1</v>
      </c>
      <c r="AO241" s="51">
        <v>6</v>
      </c>
      <c r="AP241" s="45">
        <v>7</v>
      </c>
      <c r="AQ241" s="43">
        <v>1275.4</v>
      </c>
      <c r="AR241" s="43">
        <f>AP241-AO241</f>
        <v>1</v>
      </c>
      <c r="AS241" s="43">
        <f>AQ241*0.05</f>
        <v>63.77</v>
      </c>
      <c r="AT241" s="51">
        <v>4</v>
      </c>
      <c r="AU241" s="51">
        <v>2</v>
      </c>
      <c r="AV241" s="51">
        <v>93.6</v>
      </c>
      <c r="AW241" s="51">
        <f>AU241-AT241</f>
        <v>-2</v>
      </c>
      <c r="AX241" s="51">
        <f>AV241*0.05</f>
        <v>4.68</v>
      </c>
      <c r="AY241" s="43">
        <f>ROUND(I241+N241+S241+X241+AD241+AK241+AS241+AX241,1)</f>
        <v>231</v>
      </c>
      <c r="AZ241" s="43">
        <f>ROUND(J241+T241+Y241+AE241,1)</f>
        <v>-16</v>
      </c>
    </row>
    <row r="242" s="41" customFormat="1" customHeight="1" spans="1:52">
      <c r="A242" s="43">
        <v>15083</v>
      </c>
      <c r="B242" s="43" t="s">
        <v>480</v>
      </c>
      <c r="C242" s="43" t="s">
        <v>478</v>
      </c>
      <c r="D242" s="43">
        <v>582</v>
      </c>
      <c r="E242" s="43" t="s">
        <v>127</v>
      </c>
      <c r="F242" s="43">
        <v>16</v>
      </c>
      <c r="G242" s="45">
        <v>13</v>
      </c>
      <c r="H242" s="43">
        <f>G242-F242</f>
        <v>-3</v>
      </c>
      <c r="I242" s="43">
        <f t="shared" si="197"/>
        <v>39</v>
      </c>
      <c r="J242" s="43">
        <f t="shared" si="192"/>
        <v>-3</v>
      </c>
      <c r="K242" s="51">
        <v>2</v>
      </c>
      <c r="L242" s="43"/>
      <c r="M242" s="43">
        <f>L242-K242</f>
        <v>-2</v>
      </c>
      <c r="N242" s="43">
        <f>L242*2</f>
        <v>0</v>
      </c>
      <c r="O242" s="51">
        <v>8</v>
      </c>
      <c r="P242" s="45">
        <v>1</v>
      </c>
      <c r="Q242" s="45">
        <v>14</v>
      </c>
      <c r="R242" s="43">
        <f>(P242+Q242/2)-O242</f>
        <v>0</v>
      </c>
      <c r="S242" s="43">
        <f>P242*1.5+Q242*0.75</f>
        <v>12</v>
      </c>
      <c r="T242" s="43"/>
      <c r="U242" s="51">
        <v>4</v>
      </c>
      <c r="V242" s="43">
        <v>6</v>
      </c>
      <c r="W242" s="43">
        <f>V242-U242</f>
        <v>2</v>
      </c>
      <c r="X242" s="43">
        <f>V242*4</f>
        <v>24</v>
      </c>
      <c r="Y242" s="43"/>
      <c r="Z242" s="43">
        <v>4</v>
      </c>
      <c r="AA242" s="43">
        <v>16</v>
      </c>
      <c r="AB242" s="43">
        <v>1064.5</v>
      </c>
      <c r="AC242" s="43">
        <f>AA242-Z242</f>
        <v>12</v>
      </c>
      <c r="AD242" s="43">
        <f>AB242*0.07</f>
        <v>74.515</v>
      </c>
      <c r="AE242" s="43"/>
      <c r="AF242" s="51">
        <v>2</v>
      </c>
      <c r="AG242" s="45">
        <v>0</v>
      </c>
      <c r="AH242" s="45">
        <v>1</v>
      </c>
      <c r="AI242" s="45">
        <f>(AH242+AG242/3)-AF242</f>
        <v>-1</v>
      </c>
      <c r="AJ242" s="43">
        <v>294</v>
      </c>
      <c r="AK242" s="43">
        <f>AJ242*0.07</f>
        <v>20.58</v>
      </c>
      <c r="AL242" s="51">
        <v>1</v>
      </c>
      <c r="AM242" s="43"/>
      <c r="AN242" s="43">
        <f>AM242-AL242</f>
        <v>-1</v>
      </c>
      <c r="AO242" s="51">
        <v>6</v>
      </c>
      <c r="AP242" s="45">
        <v>4</v>
      </c>
      <c r="AQ242" s="43">
        <v>700.8</v>
      </c>
      <c r="AR242" s="43">
        <f>AP242-AO242</f>
        <v>-2</v>
      </c>
      <c r="AS242" s="43">
        <f>AQ242*0.05</f>
        <v>35.04</v>
      </c>
      <c r="AT242" s="51">
        <v>4</v>
      </c>
      <c r="AU242" s="51">
        <v>3</v>
      </c>
      <c r="AV242" s="51">
        <v>141.6</v>
      </c>
      <c r="AW242" s="51">
        <f>AU242-AT242</f>
        <v>-1</v>
      </c>
      <c r="AX242" s="51">
        <f>AV242*0.05</f>
        <v>7.08</v>
      </c>
      <c r="AY242" s="43">
        <f>ROUND(I242+N242+S242+X242+AD242+AK242+AS242+AX242,1)</f>
        <v>212.2</v>
      </c>
      <c r="AZ242" s="43">
        <f>ROUND(J242+T242+Y242+AE242,1)</f>
        <v>-3</v>
      </c>
    </row>
    <row r="243" s="41" customFormat="1" customHeight="1" spans="1:52">
      <c r="A243" s="43">
        <v>14418</v>
      </c>
      <c r="B243" s="43" t="s">
        <v>481</v>
      </c>
      <c r="C243" s="43" t="s">
        <v>478</v>
      </c>
      <c r="D243" s="43">
        <v>582</v>
      </c>
      <c r="E243" s="43" t="s">
        <v>127</v>
      </c>
      <c r="F243" s="43">
        <v>16</v>
      </c>
      <c r="G243" s="45">
        <v>0</v>
      </c>
      <c r="H243" s="43">
        <f>G243-F243</f>
        <v>-16</v>
      </c>
      <c r="I243" s="43">
        <f t="shared" si="197"/>
        <v>0</v>
      </c>
      <c r="J243" s="43">
        <f t="shared" si="192"/>
        <v>-16</v>
      </c>
      <c r="K243" s="51">
        <v>2</v>
      </c>
      <c r="L243" s="43"/>
      <c r="M243" s="43">
        <f>L243-K243</f>
        <v>-2</v>
      </c>
      <c r="N243" s="43">
        <f>L243*2</f>
        <v>0</v>
      </c>
      <c r="O243" s="51">
        <v>8</v>
      </c>
      <c r="P243" s="45">
        <v>0</v>
      </c>
      <c r="Q243" s="45">
        <v>6</v>
      </c>
      <c r="R243" s="43">
        <f>(P243+Q243/2)-O243</f>
        <v>-5</v>
      </c>
      <c r="S243" s="43">
        <f t="shared" ref="S243:S253" si="199">P243*1+Q243*0.5</f>
        <v>3</v>
      </c>
      <c r="T243" s="43">
        <f>R243*0.5</f>
        <v>-2.5</v>
      </c>
      <c r="U243" s="51">
        <v>4</v>
      </c>
      <c r="V243" s="43"/>
      <c r="W243" s="43">
        <f>V243-U243</f>
        <v>-4</v>
      </c>
      <c r="X243" s="43">
        <f t="shared" ref="X243:X253" si="200">V243*3.5</f>
        <v>0</v>
      </c>
      <c r="Y243" s="43">
        <f>W243*0.5</f>
        <v>-2</v>
      </c>
      <c r="Z243" s="43">
        <v>4</v>
      </c>
      <c r="AA243" s="43">
        <v>5</v>
      </c>
      <c r="AB243" s="43">
        <v>339</v>
      </c>
      <c r="AC243" s="43">
        <f>AA243-Z243</f>
        <v>1</v>
      </c>
      <c r="AD243" s="43">
        <f>AB243*0.07</f>
        <v>23.73</v>
      </c>
      <c r="AE243" s="43"/>
      <c r="AF243" s="51">
        <v>2</v>
      </c>
      <c r="AG243" s="45"/>
      <c r="AH243" s="45"/>
      <c r="AI243" s="45">
        <f>(AH243+AG243/3)-AF243</f>
        <v>-2</v>
      </c>
      <c r="AJ243" s="43"/>
      <c r="AK243" s="43">
        <f>AJ243*0.07</f>
        <v>0</v>
      </c>
      <c r="AL243" s="51">
        <v>1</v>
      </c>
      <c r="AM243" s="43"/>
      <c r="AN243" s="43">
        <f>AM243-AL243</f>
        <v>-1</v>
      </c>
      <c r="AO243" s="51">
        <v>6</v>
      </c>
      <c r="AP243" s="45">
        <v>3</v>
      </c>
      <c r="AQ243" s="43">
        <v>666</v>
      </c>
      <c r="AR243" s="43">
        <f>AP243-AO243</f>
        <v>-3</v>
      </c>
      <c r="AS243" s="43">
        <f>AQ243*0.05</f>
        <v>33.3</v>
      </c>
      <c r="AT243" s="51">
        <v>4</v>
      </c>
      <c r="AU243" s="51">
        <v>3</v>
      </c>
      <c r="AV243" s="51">
        <v>134.2</v>
      </c>
      <c r="AW243" s="51">
        <f>AU243-AT243</f>
        <v>-1</v>
      </c>
      <c r="AX243" s="51">
        <f>AV243*0.05</f>
        <v>6.71</v>
      </c>
      <c r="AY243" s="43">
        <f>ROUND(I243+N243+S243+X243+AD243+AK243+AS243+AX243,1)</f>
        <v>66.7</v>
      </c>
      <c r="AZ243" s="43">
        <f>ROUND(J243+T243+Y243+AE243,1)</f>
        <v>-20.5</v>
      </c>
    </row>
    <row r="244" s="41" customFormat="1" customHeight="1" spans="1:52">
      <c r="A244" s="43">
        <v>15755</v>
      </c>
      <c r="B244" s="43" t="s">
        <v>482</v>
      </c>
      <c r="C244" s="43" t="s">
        <v>478</v>
      </c>
      <c r="D244" s="43">
        <v>582</v>
      </c>
      <c r="E244" s="43" t="s">
        <v>127</v>
      </c>
      <c r="F244" s="43">
        <v>6</v>
      </c>
      <c r="G244" s="45">
        <v>2</v>
      </c>
      <c r="H244" s="43">
        <f>G244-F244</f>
        <v>-4</v>
      </c>
      <c r="I244" s="43">
        <f>G244*3</f>
        <v>6</v>
      </c>
      <c r="J244" s="43">
        <f t="shared" si="192"/>
        <v>-4</v>
      </c>
      <c r="K244" s="51">
        <v>2</v>
      </c>
      <c r="L244" s="43">
        <v>5</v>
      </c>
      <c r="M244" s="43">
        <f>L244-K244</f>
        <v>3</v>
      </c>
      <c r="N244" s="43">
        <f>L244*3</f>
        <v>15</v>
      </c>
      <c r="O244" s="51">
        <v>5</v>
      </c>
      <c r="P244" s="45"/>
      <c r="Q244" s="45"/>
      <c r="R244" s="43">
        <f>(P244+Q244/2)-O244</f>
        <v>-5</v>
      </c>
      <c r="S244" s="43">
        <f t="shared" si="199"/>
        <v>0</v>
      </c>
      <c r="T244" s="43">
        <f>R244*0.5</f>
        <v>-2.5</v>
      </c>
      <c r="U244" s="51">
        <v>1</v>
      </c>
      <c r="V244" s="43">
        <v>1</v>
      </c>
      <c r="W244" s="43">
        <f>V244-U244</f>
        <v>0</v>
      </c>
      <c r="X244" s="43">
        <f>V244*4</f>
        <v>4</v>
      </c>
      <c r="Y244" s="43"/>
      <c r="Z244" s="43">
        <v>4</v>
      </c>
      <c r="AA244" s="43">
        <v>3</v>
      </c>
      <c r="AB244" s="43">
        <v>207</v>
      </c>
      <c r="AC244" s="43">
        <f>AA244-Z244</f>
        <v>-1</v>
      </c>
      <c r="AD244" s="43">
        <f>AB244*0.06</f>
        <v>12.42</v>
      </c>
      <c r="AE244" s="43">
        <f>AC244*0.5</f>
        <v>-0.5</v>
      </c>
      <c r="AF244" s="51">
        <v>2</v>
      </c>
      <c r="AG244" s="45"/>
      <c r="AH244" s="45"/>
      <c r="AI244" s="45">
        <f>(AH244+AG244/3)-AF244</f>
        <v>-2</v>
      </c>
      <c r="AJ244" s="43"/>
      <c r="AK244" s="43">
        <f>AJ244*0.07</f>
        <v>0</v>
      </c>
      <c r="AL244" s="51">
        <v>1</v>
      </c>
      <c r="AM244" s="43"/>
      <c r="AN244" s="43">
        <f>AM244-AL244</f>
        <v>-1</v>
      </c>
      <c r="AO244" s="51">
        <v>5</v>
      </c>
      <c r="AP244" s="45">
        <v>2</v>
      </c>
      <c r="AQ244" s="43">
        <v>387</v>
      </c>
      <c r="AR244" s="43">
        <f>AP244-AO244</f>
        <v>-3</v>
      </c>
      <c r="AS244" s="43">
        <f>AQ244*0.05</f>
        <v>19.35</v>
      </c>
      <c r="AT244" s="51">
        <v>4</v>
      </c>
      <c r="AU244" s="51">
        <v>4</v>
      </c>
      <c r="AV244" s="51">
        <v>279.6</v>
      </c>
      <c r="AW244" s="51">
        <f>AU244-AT244</f>
        <v>0</v>
      </c>
      <c r="AX244" s="51">
        <f>AV244*0.05</f>
        <v>13.98</v>
      </c>
      <c r="AY244" s="43">
        <f>ROUND(I244+N244+S244+X244+AD244+AK244+AS244+AX244,1)</f>
        <v>70.8</v>
      </c>
      <c r="AZ244" s="43">
        <f>ROUND(J244+T244+Y244+AE244,1)</f>
        <v>-7</v>
      </c>
    </row>
    <row r="245" s="41" customFormat="1" customHeight="1" spans="1:52">
      <c r="A245" s="43">
        <v>12730</v>
      </c>
      <c r="B245" s="43" t="s">
        <v>483</v>
      </c>
      <c r="C245" s="43" t="s">
        <v>484</v>
      </c>
      <c r="D245" s="43">
        <v>106399</v>
      </c>
      <c r="E245" s="43" t="s">
        <v>127</v>
      </c>
      <c r="F245" s="43"/>
      <c r="G245" s="45">
        <v>1</v>
      </c>
      <c r="H245" s="43">
        <f>G245-F245</f>
        <v>1</v>
      </c>
      <c r="I245" s="43">
        <f>G245*3</f>
        <v>3</v>
      </c>
      <c r="J245" s="43"/>
      <c r="K245" s="43"/>
      <c r="L245" s="43">
        <v>1</v>
      </c>
      <c r="M245" s="43">
        <f>L245-K245</f>
        <v>1</v>
      </c>
      <c r="N245" s="43">
        <f>L245*2</f>
        <v>2</v>
      </c>
      <c r="O245" s="43"/>
      <c r="P245" s="45">
        <v>0</v>
      </c>
      <c r="Q245" s="45">
        <v>10</v>
      </c>
      <c r="R245" s="43">
        <f>(P245+Q245/2)-O245</f>
        <v>5</v>
      </c>
      <c r="S245" s="43">
        <f>P245*1+Q245*0.5</f>
        <v>5</v>
      </c>
      <c r="T245" s="51"/>
      <c r="U245" s="43"/>
      <c r="V245" s="43"/>
      <c r="W245" s="43">
        <f>V245-U245</f>
        <v>0</v>
      </c>
      <c r="X245" s="43">
        <f>V245*3.5</f>
        <v>0</v>
      </c>
      <c r="Y245" s="51"/>
      <c r="Z245" s="43"/>
      <c r="AA245" s="43">
        <v>16</v>
      </c>
      <c r="AB245" s="43">
        <v>885</v>
      </c>
      <c r="AC245" s="43">
        <f>AA245-Z245</f>
        <v>16</v>
      </c>
      <c r="AD245" s="43">
        <f>AB245*0.06</f>
        <v>53.1</v>
      </c>
      <c r="AE245" s="43"/>
      <c r="AF245" s="43"/>
      <c r="AG245" s="45"/>
      <c r="AH245" s="45"/>
      <c r="AI245" s="45">
        <f>(AH245+AG245/3)-AF245</f>
        <v>0</v>
      </c>
      <c r="AJ245" s="43"/>
      <c r="AK245" s="43">
        <f>AJ245*0.07</f>
        <v>0</v>
      </c>
      <c r="AL245" s="43"/>
      <c r="AM245" s="43"/>
      <c r="AN245" s="43">
        <f>AM245-AL245</f>
        <v>0</v>
      </c>
      <c r="AO245" s="43"/>
      <c r="AP245" s="45">
        <v>2</v>
      </c>
      <c r="AQ245" s="43">
        <v>455.4</v>
      </c>
      <c r="AR245" s="43">
        <f>AP245-AO245</f>
        <v>2</v>
      </c>
      <c r="AS245" s="43">
        <f>AQ245*0.05</f>
        <v>22.77</v>
      </c>
      <c r="AT245" s="43"/>
      <c r="AU245" s="51">
        <v>2</v>
      </c>
      <c r="AV245" s="51">
        <v>183.6</v>
      </c>
      <c r="AW245" s="51">
        <f>AU245-AT245</f>
        <v>2</v>
      </c>
      <c r="AX245" s="51">
        <f>AV245*0.05</f>
        <v>9.18</v>
      </c>
      <c r="AY245" s="43">
        <f>ROUND(I245+N245+S245+X245+AD245+AK245+AS245+AX245,1)</f>
        <v>95.1</v>
      </c>
      <c r="AZ245" s="43">
        <f>ROUND(J245+T245+Y245+AE245,1)</f>
        <v>0</v>
      </c>
    </row>
    <row r="246" s="41" customFormat="1" customHeight="1" spans="1:52">
      <c r="A246" s="43">
        <v>1003770</v>
      </c>
      <c r="B246" s="43" t="s">
        <v>485</v>
      </c>
      <c r="C246" s="43" t="s">
        <v>484</v>
      </c>
      <c r="D246" s="43">
        <v>106399</v>
      </c>
      <c r="E246" s="43" t="s">
        <v>125</v>
      </c>
      <c r="F246" s="43"/>
      <c r="G246" s="45">
        <v>0</v>
      </c>
      <c r="H246" s="43">
        <f>G246-F246</f>
        <v>0</v>
      </c>
      <c r="I246" s="43">
        <f>G246*3</f>
        <v>0</v>
      </c>
      <c r="J246" s="43"/>
      <c r="K246" s="43"/>
      <c r="L246" s="43"/>
      <c r="M246" s="43">
        <f>L246-K246</f>
        <v>0</v>
      </c>
      <c r="N246" s="43">
        <f>L246*2</f>
        <v>0</v>
      </c>
      <c r="O246" s="43"/>
      <c r="P246" s="45"/>
      <c r="Q246" s="45"/>
      <c r="R246" s="43">
        <f>(P246+Q246/2)-O246</f>
        <v>0</v>
      </c>
      <c r="S246" s="43">
        <f>P246*1+Q246*0.5</f>
        <v>0</v>
      </c>
      <c r="T246" s="43"/>
      <c r="U246" s="43"/>
      <c r="V246" s="43"/>
      <c r="W246" s="43">
        <f>V246-U246</f>
        <v>0</v>
      </c>
      <c r="X246" s="43">
        <f>V246*3.5</f>
        <v>0</v>
      </c>
      <c r="Y246" s="43"/>
      <c r="Z246" s="43"/>
      <c r="AA246" s="43"/>
      <c r="AB246" s="43"/>
      <c r="AC246" s="43"/>
      <c r="AD246" s="43">
        <f>AB246*0.06</f>
        <v>0</v>
      </c>
      <c r="AE246" s="43"/>
      <c r="AF246" s="43"/>
      <c r="AG246" s="45"/>
      <c r="AH246" s="45"/>
      <c r="AI246" s="45">
        <f>(AH246+AG246/3)-AF246</f>
        <v>0</v>
      </c>
      <c r="AJ246" s="43"/>
      <c r="AK246" s="43">
        <f>AJ246*0.07</f>
        <v>0</v>
      </c>
      <c r="AL246" s="43"/>
      <c r="AM246" s="43"/>
      <c r="AN246" s="43">
        <f>AM246-AL246</f>
        <v>0</v>
      </c>
      <c r="AO246" s="43"/>
      <c r="AP246" s="45"/>
      <c r="AQ246" s="43"/>
      <c r="AR246" s="43">
        <f>AP246-AO246</f>
        <v>0</v>
      </c>
      <c r="AS246" s="43">
        <f>AQ246*0.05</f>
        <v>0</v>
      </c>
      <c r="AT246" s="43"/>
      <c r="AU246" s="51">
        <v>2</v>
      </c>
      <c r="AV246" s="51">
        <v>93.6</v>
      </c>
      <c r="AW246" s="51">
        <f>AU246-AT246</f>
        <v>2</v>
      </c>
      <c r="AX246" s="51">
        <f>AV246*0.05</f>
        <v>4.68</v>
      </c>
      <c r="AY246" s="43">
        <f>ROUND(I246+N246+S246+X246+AD246+AK246+AS246+AX246,1)</f>
        <v>4.7</v>
      </c>
      <c r="AZ246" s="43">
        <f>ROUND(J246+T246+Y246+AE246,1)</f>
        <v>0</v>
      </c>
    </row>
    <row r="247" s="41" customFormat="1" customHeight="1" spans="1:52">
      <c r="A247" s="43">
        <v>12144</v>
      </c>
      <c r="B247" s="43" t="s">
        <v>486</v>
      </c>
      <c r="C247" s="43" t="s">
        <v>487</v>
      </c>
      <c r="D247" s="43">
        <v>113025</v>
      </c>
      <c r="E247" s="43" t="s">
        <v>125</v>
      </c>
      <c r="F247" s="43">
        <v>14</v>
      </c>
      <c r="G247" s="45">
        <v>1</v>
      </c>
      <c r="H247" s="43">
        <f>G247-F247</f>
        <v>-13</v>
      </c>
      <c r="I247" s="43">
        <f>G247*3</f>
        <v>3</v>
      </c>
      <c r="J247" s="43">
        <f t="shared" si="192"/>
        <v>-13</v>
      </c>
      <c r="K247" s="51">
        <v>2</v>
      </c>
      <c r="L247" s="43">
        <v>5</v>
      </c>
      <c r="M247" s="43">
        <f>L247-K247</f>
        <v>3</v>
      </c>
      <c r="N247" s="43">
        <f>L247*3</f>
        <v>15</v>
      </c>
      <c r="O247" s="51">
        <v>15</v>
      </c>
      <c r="P247" s="45">
        <v>0</v>
      </c>
      <c r="Q247" s="45">
        <v>14</v>
      </c>
      <c r="R247" s="43">
        <f>(P247+Q247/2)-O247</f>
        <v>-8</v>
      </c>
      <c r="S247" s="43">
        <f t="shared" si="199"/>
        <v>7</v>
      </c>
      <c r="T247" s="43">
        <f t="shared" ref="T247:T253" si="201">R247*0.5</f>
        <v>-4</v>
      </c>
      <c r="U247" s="51">
        <v>5</v>
      </c>
      <c r="V247" s="43">
        <v>2</v>
      </c>
      <c r="W247" s="43">
        <f>V247-U247</f>
        <v>-3</v>
      </c>
      <c r="X247" s="43">
        <f t="shared" si="200"/>
        <v>7</v>
      </c>
      <c r="Y247" s="43">
        <f t="shared" ref="Y247:Y253" si="202">W247*0.5</f>
        <v>-1.5</v>
      </c>
      <c r="Z247" s="43">
        <v>6</v>
      </c>
      <c r="AA247" s="43">
        <v>7</v>
      </c>
      <c r="AB247" s="43">
        <v>419.25</v>
      </c>
      <c r="AC247" s="43">
        <f>AA247-Z247</f>
        <v>1</v>
      </c>
      <c r="AD247" s="43">
        <f>AB247*0.07</f>
        <v>29.3475</v>
      </c>
      <c r="AE247" s="43"/>
      <c r="AF247" s="51">
        <v>2</v>
      </c>
      <c r="AG247" s="45"/>
      <c r="AH247" s="45"/>
      <c r="AI247" s="45">
        <f>(AH247+AG247/3)-AF247</f>
        <v>-2</v>
      </c>
      <c r="AJ247" s="43"/>
      <c r="AK247" s="43">
        <f t="shared" ref="AK247:AK255" si="203">AJ247*0.07</f>
        <v>0</v>
      </c>
      <c r="AL247" s="51">
        <v>2</v>
      </c>
      <c r="AM247" s="43"/>
      <c r="AN247" s="43">
        <f>AM247-AL247</f>
        <v>-2</v>
      </c>
      <c r="AO247" s="51">
        <v>5</v>
      </c>
      <c r="AP247" s="45">
        <v>1</v>
      </c>
      <c r="AQ247" s="43">
        <v>192</v>
      </c>
      <c r="AR247" s="43">
        <f>AP247-AO247</f>
        <v>-4</v>
      </c>
      <c r="AS247" s="43">
        <f>AQ247*0.05</f>
        <v>9.6</v>
      </c>
      <c r="AT247" s="51">
        <v>2</v>
      </c>
      <c r="AU247" s="51">
        <v>6</v>
      </c>
      <c r="AV247" s="51">
        <v>365</v>
      </c>
      <c r="AW247" s="51">
        <f>AU247-AT247</f>
        <v>4</v>
      </c>
      <c r="AX247" s="51">
        <f>AV247*0.05</f>
        <v>18.25</v>
      </c>
      <c r="AY247" s="43">
        <f>ROUND(I247+N247+S247+X247+AD247+AK247+AS247+AX247,1)</f>
        <v>89.2</v>
      </c>
      <c r="AZ247" s="43">
        <f>ROUND(J247+T247+Y247+AE247,1)</f>
        <v>-18.5</v>
      </c>
    </row>
    <row r="248" s="41" customFormat="1" customHeight="1" spans="1:52">
      <c r="A248" s="43">
        <v>15158</v>
      </c>
      <c r="B248" s="43" t="s">
        <v>488</v>
      </c>
      <c r="C248" s="43" t="s">
        <v>487</v>
      </c>
      <c r="D248" s="43">
        <v>113025</v>
      </c>
      <c r="E248" s="43" t="s">
        <v>127</v>
      </c>
      <c r="F248" s="43">
        <v>16</v>
      </c>
      <c r="G248" s="45">
        <v>0</v>
      </c>
      <c r="H248" s="43">
        <f>G248-F248</f>
        <v>-16</v>
      </c>
      <c r="I248" s="43">
        <f>G248*3</f>
        <v>0</v>
      </c>
      <c r="J248" s="43">
        <f t="shared" si="192"/>
        <v>-16</v>
      </c>
      <c r="K248" s="51">
        <v>3</v>
      </c>
      <c r="L248" s="43"/>
      <c r="M248" s="43">
        <f>L248-K248</f>
        <v>-3</v>
      </c>
      <c r="N248" s="43">
        <f t="shared" ref="N248:N254" si="204">L248*2</f>
        <v>0</v>
      </c>
      <c r="O248" s="51">
        <v>16</v>
      </c>
      <c r="P248" s="45">
        <v>0</v>
      </c>
      <c r="Q248" s="45">
        <v>4</v>
      </c>
      <c r="R248" s="43">
        <f>(P248+Q248/2)-O248</f>
        <v>-14</v>
      </c>
      <c r="S248" s="43">
        <f t="shared" si="199"/>
        <v>2</v>
      </c>
      <c r="T248" s="43">
        <f t="shared" si="201"/>
        <v>-7</v>
      </c>
      <c r="U248" s="51">
        <v>7</v>
      </c>
      <c r="V248" s="43"/>
      <c r="W248" s="43">
        <f>V248-U248</f>
        <v>-7</v>
      </c>
      <c r="X248" s="43">
        <f t="shared" si="200"/>
        <v>0</v>
      </c>
      <c r="Y248" s="43">
        <f t="shared" si="202"/>
        <v>-3.5</v>
      </c>
      <c r="Z248" s="43">
        <v>8</v>
      </c>
      <c r="AA248" s="43">
        <v>4</v>
      </c>
      <c r="AB248" s="43">
        <v>241.5</v>
      </c>
      <c r="AC248" s="43">
        <f>AA248-Z248</f>
        <v>-4</v>
      </c>
      <c r="AD248" s="43">
        <f>AB248*0.06</f>
        <v>14.49</v>
      </c>
      <c r="AE248" s="43">
        <f>AC248*0.5</f>
        <v>-2</v>
      </c>
      <c r="AF248" s="51">
        <v>3</v>
      </c>
      <c r="AG248" s="45"/>
      <c r="AH248" s="45"/>
      <c r="AI248" s="45">
        <f>(AH248+AG248/3)-AF248</f>
        <v>-3</v>
      </c>
      <c r="AJ248" s="43"/>
      <c r="AK248" s="43">
        <f t="shared" si="203"/>
        <v>0</v>
      </c>
      <c r="AL248" s="51">
        <v>2</v>
      </c>
      <c r="AM248" s="43"/>
      <c r="AN248" s="43">
        <f>AM248-AL248</f>
        <v>-2</v>
      </c>
      <c r="AO248" s="51">
        <v>5</v>
      </c>
      <c r="AP248" s="45">
        <v>4</v>
      </c>
      <c r="AQ248" s="43">
        <v>892.4</v>
      </c>
      <c r="AR248" s="43">
        <f>AP248-AO248</f>
        <v>-1</v>
      </c>
      <c r="AS248" s="43">
        <f>AQ248*0.05</f>
        <v>44.62</v>
      </c>
      <c r="AT248" s="51">
        <v>5</v>
      </c>
      <c r="AU248" s="51">
        <v>9</v>
      </c>
      <c r="AV248" s="51">
        <v>328</v>
      </c>
      <c r="AW248" s="51">
        <f>AU248-AT248</f>
        <v>4</v>
      </c>
      <c r="AX248" s="51">
        <f>AV248*0.05</f>
        <v>16.4</v>
      </c>
      <c r="AY248" s="43">
        <f>ROUND(I248+N248+S248+X248+AD248+AK248+AS248+AX248,1)</f>
        <v>77.5</v>
      </c>
      <c r="AZ248" s="43">
        <f>ROUND(J248+T248+Y248+AE248,1)</f>
        <v>-28.5</v>
      </c>
    </row>
    <row r="249" s="41" customFormat="1" customHeight="1" spans="1:52">
      <c r="A249" s="43">
        <v>14337</v>
      </c>
      <c r="B249" s="43" t="s">
        <v>489</v>
      </c>
      <c r="C249" s="43" t="s">
        <v>490</v>
      </c>
      <c r="D249" s="43">
        <v>119263</v>
      </c>
      <c r="E249" s="43" t="s">
        <v>127</v>
      </c>
      <c r="F249" s="43">
        <v>15</v>
      </c>
      <c r="G249" s="45">
        <v>0</v>
      </c>
      <c r="H249" s="43">
        <f>G249-F249</f>
        <v>-15</v>
      </c>
      <c r="I249" s="43">
        <f>G249*3</f>
        <v>0</v>
      </c>
      <c r="J249" s="43">
        <f t="shared" si="192"/>
        <v>-15</v>
      </c>
      <c r="K249" s="51">
        <v>3</v>
      </c>
      <c r="L249" s="43">
        <v>1</v>
      </c>
      <c r="M249" s="43">
        <f>L249-K249</f>
        <v>-2</v>
      </c>
      <c r="N249" s="43">
        <f t="shared" si="204"/>
        <v>2</v>
      </c>
      <c r="O249" s="51">
        <v>16</v>
      </c>
      <c r="P249" s="45">
        <v>7</v>
      </c>
      <c r="Q249" s="45">
        <v>1</v>
      </c>
      <c r="R249" s="43">
        <f>(P249+Q249/2)-O249</f>
        <v>-8.5</v>
      </c>
      <c r="S249" s="43">
        <f t="shared" si="199"/>
        <v>7.5</v>
      </c>
      <c r="T249" s="43">
        <f t="shared" si="201"/>
        <v>-4.25</v>
      </c>
      <c r="U249" s="51">
        <v>6</v>
      </c>
      <c r="V249" s="43"/>
      <c r="W249" s="43">
        <f>V249-U249</f>
        <v>-6</v>
      </c>
      <c r="X249" s="43">
        <f t="shared" si="200"/>
        <v>0</v>
      </c>
      <c r="Y249" s="43">
        <f t="shared" si="202"/>
        <v>-3</v>
      </c>
      <c r="Z249" s="43">
        <v>7</v>
      </c>
      <c r="AA249" s="43">
        <v>2</v>
      </c>
      <c r="AB249" s="43">
        <v>138</v>
      </c>
      <c r="AC249" s="43">
        <f>AA249-Z249</f>
        <v>-5</v>
      </c>
      <c r="AD249" s="43">
        <f>AB249*0.06</f>
        <v>8.28</v>
      </c>
      <c r="AE249" s="43">
        <f>AC249*0.5</f>
        <v>-2.5</v>
      </c>
      <c r="AF249" s="51">
        <v>3</v>
      </c>
      <c r="AG249" s="45">
        <v>0</v>
      </c>
      <c r="AH249" s="45">
        <v>1</v>
      </c>
      <c r="AI249" s="45">
        <f>(AH249+AG249/3)-AF249</f>
        <v>-2</v>
      </c>
      <c r="AJ249" s="43">
        <v>215</v>
      </c>
      <c r="AK249" s="43">
        <f t="shared" si="203"/>
        <v>15.05</v>
      </c>
      <c r="AL249" s="51">
        <v>2</v>
      </c>
      <c r="AM249" s="43"/>
      <c r="AN249" s="43">
        <f>AM249-AL249</f>
        <v>-2</v>
      </c>
      <c r="AO249" s="51">
        <v>5</v>
      </c>
      <c r="AP249" s="45">
        <v>3</v>
      </c>
      <c r="AQ249" s="43">
        <v>637.8</v>
      </c>
      <c r="AR249" s="43">
        <f>AP249-AO249</f>
        <v>-2</v>
      </c>
      <c r="AS249" s="43">
        <f>AQ249*0.05</f>
        <v>31.89</v>
      </c>
      <c r="AT249" s="51">
        <v>5</v>
      </c>
      <c r="AU249" s="51">
        <v>1</v>
      </c>
      <c r="AV249" s="51">
        <v>48</v>
      </c>
      <c r="AW249" s="51">
        <f>AU249-AT249</f>
        <v>-4</v>
      </c>
      <c r="AX249" s="51">
        <f>AV249*0.05</f>
        <v>2.4</v>
      </c>
      <c r="AY249" s="43">
        <f>ROUND(I249+N249+S249+X249+AD249+AK249+AS249+AX249,1)</f>
        <v>67.1</v>
      </c>
      <c r="AZ249" s="43">
        <f>ROUND(J249+T249+Y249+AE249,1)</f>
        <v>-24.8</v>
      </c>
    </row>
    <row r="250" s="41" customFormat="1" customHeight="1" spans="1:52">
      <c r="A250" s="43">
        <v>12718</v>
      </c>
      <c r="B250" s="43" t="s">
        <v>491</v>
      </c>
      <c r="C250" s="43" t="s">
        <v>490</v>
      </c>
      <c r="D250" s="43">
        <v>119263</v>
      </c>
      <c r="E250" s="43" t="s">
        <v>125</v>
      </c>
      <c r="F250" s="43">
        <v>15</v>
      </c>
      <c r="G250" s="45">
        <v>0</v>
      </c>
      <c r="H250" s="43">
        <f>G250-F250</f>
        <v>-15</v>
      </c>
      <c r="I250" s="43">
        <f>G250*3</f>
        <v>0</v>
      </c>
      <c r="J250" s="43">
        <f t="shared" ref="J250:J265" si="205">H250*1</f>
        <v>-15</v>
      </c>
      <c r="K250" s="51">
        <v>2</v>
      </c>
      <c r="L250" s="43"/>
      <c r="M250" s="43">
        <f>L250-K250</f>
        <v>-2</v>
      </c>
      <c r="N250" s="43">
        <f t="shared" si="204"/>
        <v>0</v>
      </c>
      <c r="O250" s="51">
        <v>15</v>
      </c>
      <c r="P250" s="45"/>
      <c r="Q250" s="45"/>
      <c r="R250" s="43">
        <f>(P250+Q250/2)-O250</f>
        <v>-15</v>
      </c>
      <c r="S250" s="43">
        <f t="shared" si="199"/>
        <v>0</v>
      </c>
      <c r="T250" s="43">
        <f t="shared" si="201"/>
        <v>-7.5</v>
      </c>
      <c r="U250" s="51">
        <v>6</v>
      </c>
      <c r="V250" s="43"/>
      <c r="W250" s="43">
        <f>V250-U250</f>
        <v>-6</v>
      </c>
      <c r="X250" s="43">
        <f t="shared" si="200"/>
        <v>0</v>
      </c>
      <c r="Y250" s="43">
        <f t="shared" si="202"/>
        <v>-3</v>
      </c>
      <c r="Z250" s="43">
        <v>7</v>
      </c>
      <c r="AA250" s="43"/>
      <c r="AB250" s="43"/>
      <c r="AC250" s="43"/>
      <c r="AD250" s="43">
        <f>AB250*0.06</f>
        <v>0</v>
      </c>
      <c r="AE250" s="43"/>
      <c r="AF250" s="51">
        <v>2</v>
      </c>
      <c r="AG250" s="45"/>
      <c r="AH250" s="45"/>
      <c r="AI250" s="45">
        <f>(AH250+AG250/3)-AF250</f>
        <v>-2</v>
      </c>
      <c r="AJ250" s="43"/>
      <c r="AK250" s="43">
        <f t="shared" si="203"/>
        <v>0</v>
      </c>
      <c r="AL250" s="51">
        <v>1</v>
      </c>
      <c r="AM250" s="43"/>
      <c r="AN250" s="43">
        <f>AM250-AL250</f>
        <v>-1</v>
      </c>
      <c r="AO250" s="51">
        <v>5</v>
      </c>
      <c r="AP250" s="45"/>
      <c r="AQ250" s="43"/>
      <c r="AR250" s="43">
        <f>AP250-AO250</f>
        <v>-5</v>
      </c>
      <c r="AS250" s="43">
        <f>AQ250*0.05</f>
        <v>0</v>
      </c>
      <c r="AT250" s="51">
        <v>5</v>
      </c>
      <c r="AU250" s="51">
        <v>0</v>
      </c>
      <c r="AV250" s="51"/>
      <c r="AW250" s="51">
        <f>AU250-AT250</f>
        <v>-5</v>
      </c>
      <c r="AX250" s="51">
        <f>AV250*0.05</f>
        <v>0</v>
      </c>
      <c r="AY250" s="43">
        <f>ROUND(I250+N250+S250+X250+AD250+AK250+AS250+AX250,1)</f>
        <v>0</v>
      </c>
      <c r="AZ250" s="43">
        <f>ROUND(J250+T250+Y250+AE250,1)</f>
        <v>-25.5</v>
      </c>
    </row>
    <row r="251" s="41" customFormat="1" customHeight="1" spans="1:52">
      <c r="A251" s="43">
        <v>1002853</v>
      </c>
      <c r="B251" s="43" t="s">
        <v>492</v>
      </c>
      <c r="C251" s="43" t="s">
        <v>493</v>
      </c>
      <c r="D251" s="43">
        <v>102935</v>
      </c>
      <c r="E251" s="43" t="s">
        <v>127</v>
      </c>
      <c r="F251" s="43">
        <v>7</v>
      </c>
      <c r="G251" s="45">
        <v>0</v>
      </c>
      <c r="H251" s="43">
        <f>G251-F251</f>
        <v>-7</v>
      </c>
      <c r="I251" s="43">
        <f>G251*3</f>
        <v>0</v>
      </c>
      <c r="J251" s="43">
        <f t="shared" si="205"/>
        <v>-7</v>
      </c>
      <c r="K251" s="51">
        <v>1</v>
      </c>
      <c r="L251" s="43"/>
      <c r="M251" s="43">
        <f>L251-K251</f>
        <v>-1</v>
      </c>
      <c r="N251" s="43">
        <f t="shared" si="204"/>
        <v>0</v>
      </c>
      <c r="O251" s="51">
        <v>7</v>
      </c>
      <c r="P251" s="45">
        <v>1</v>
      </c>
      <c r="Q251" s="45">
        <v>1</v>
      </c>
      <c r="R251" s="43">
        <f>(P251+Q251/2)-O251</f>
        <v>-5.5</v>
      </c>
      <c r="S251" s="43">
        <f t="shared" si="199"/>
        <v>1.5</v>
      </c>
      <c r="T251" s="43">
        <f t="shared" si="201"/>
        <v>-2.75</v>
      </c>
      <c r="U251" s="51">
        <v>3</v>
      </c>
      <c r="V251" s="43"/>
      <c r="W251" s="43">
        <f>V251-U251</f>
        <v>-3</v>
      </c>
      <c r="X251" s="43">
        <f t="shared" si="200"/>
        <v>0</v>
      </c>
      <c r="Y251" s="43">
        <f t="shared" si="202"/>
        <v>-1.5</v>
      </c>
      <c r="Z251" s="43">
        <v>3</v>
      </c>
      <c r="AA251" s="43"/>
      <c r="AB251" s="43"/>
      <c r="AC251" s="43"/>
      <c r="AD251" s="43">
        <f>AB251*0.06</f>
        <v>0</v>
      </c>
      <c r="AE251" s="43"/>
      <c r="AF251" s="51">
        <v>2</v>
      </c>
      <c r="AG251" s="45"/>
      <c r="AH251" s="45"/>
      <c r="AI251" s="45">
        <f>(AH251+AG251/3)-AF251</f>
        <v>-2</v>
      </c>
      <c r="AJ251" s="43"/>
      <c r="AK251" s="43">
        <f t="shared" si="203"/>
        <v>0</v>
      </c>
      <c r="AL251" s="51">
        <v>1</v>
      </c>
      <c r="AM251" s="43"/>
      <c r="AN251" s="43">
        <f>AM251-AL251</f>
        <v>-1</v>
      </c>
      <c r="AO251" s="51">
        <v>4</v>
      </c>
      <c r="AP251" s="45"/>
      <c r="AQ251" s="43"/>
      <c r="AR251" s="43">
        <f>AP251-AO251</f>
        <v>-4</v>
      </c>
      <c r="AS251" s="43">
        <f>AQ251*0.05</f>
        <v>0</v>
      </c>
      <c r="AT251" s="51">
        <v>5</v>
      </c>
      <c r="AU251" s="51">
        <v>0</v>
      </c>
      <c r="AV251" s="51"/>
      <c r="AW251" s="51">
        <f>AU251-AT251</f>
        <v>-5</v>
      </c>
      <c r="AX251" s="51">
        <f>AV251*0.05</f>
        <v>0</v>
      </c>
      <c r="AY251" s="43">
        <f>ROUND(I251+N251+S251+X251+AD251+AK251+AS251+AX251,1)</f>
        <v>1.5</v>
      </c>
      <c r="AZ251" s="43">
        <f>ROUND(J251+T251+Y251+AE251,1)</f>
        <v>-11.3</v>
      </c>
    </row>
    <row r="252" s="41" customFormat="1" customHeight="1" spans="1:52">
      <c r="A252" s="43">
        <v>1002283</v>
      </c>
      <c r="B252" s="43" t="s">
        <v>494</v>
      </c>
      <c r="C252" s="43" t="s">
        <v>493</v>
      </c>
      <c r="D252" s="43">
        <v>102935</v>
      </c>
      <c r="E252" s="43" t="s">
        <v>127</v>
      </c>
      <c r="F252" s="43">
        <v>7</v>
      </c>
      <c r="G252" s="45">
        <v>0</v>
      </c>
      <c r="H252" s="43">
        <f>G252-F252</f>
        <v>-7</v>
      </c>
      <c r="I252" s="43">
        <f>G252*3</f>
        <v>0</v>
      </c>
      <c r="J252" s="43">
        <f t="shared" si="205"/>
        <v>-7</v>
      </c>
      <c r="K252" s="51">
        <v>1</v>
      </c>
      <c r="L252" s="43"/>
      <c r="M252" s="43">
        <f>L252-K252</f>
        <v>-1</v>
      </c>
      <c r="N252" s="43">
        <f t="shared" si="204"/>
        <v>0</v>
      </c>
      <c r="O252" s="51">
        <v>7</v>
      </c>
      <c r="P252" s="45">
        <v>2</v>
      </c>
      <c r="Q252" s="45">
        <v>0</v>
      </c>
      <c r="R252" s="43">
        <f>(P252+Q252/2)-O252</f>
        <v>-5</v>
      </c>
      <c r="S252" s="43">
        <f t="shared" si="199"/>
        <v>2</v>
      </c>
      <c r="T252" s="43">
        <f t="shared" si="201"/>
        <v>-2.5</v>
      </c>
      <c r="U252" s="51">
        <v>3</v>
      </c>
      <c r="V252" s="43"/>
      <c r="W252" s="43">
        <f>V252-U252</f>
        <v>-3</v>
      </c>
      <c r="X252" s="43">
        <f t="shared" si="200"/>
        <v>0</v>
      </c>
      <c r="Y252" s="43">
        <f t="shared" si="202"/>
        <v>-1.5</v>
      </c>
      <c r="Z252" s="43">
        <v>3</v>
      </c>
      <c r="AA252" s="43">
        <v>3</v>
      </c>
      <c r="AB252" s="43">
        <v>172.5</v>
      </c>
      <c r="AC252" s="43">
        <f>AA252-Z252</f>
        <v>0</v>
      </c>
      <c r="AD252" s="43">
        <f>AB252*0.07</f>
        <v>12.075</v>
      </c>
      <c r="AE252" s="43"/>
      <c r="AF252" s="51">
        <v>2</v>
      </c>
      <c r="AG252" s="45"/>
      <c r="AH252" s="45"/>
      <c r="AI252" s="45">
        <f>(AH252+AG252/3)-AF252</f>
        <v>-2</v>
      </c>
      <c r="AJ252" s="43"/>
      <c r="AK252" s="43">
        <f t="shared" si="203"/>
        <v>0</v>
      </c>
      <c r="AL252" s="51">
        <v>1</v>
      </c>
      <c r="AM252" s="43"/>
      <c r="AN252" s="43">
        <f>AM252-AL252</f>
        <v>-1</v>
      </c>
      <c r="AO252" s="51">
        <v>4</v>
      </c>
      <c r="AP252" s="45"/>
      <c r="AQ252" s="43"/>
      <c r="AR252" s="43">
        <f>AP252-AO252</f>
        <v>-4</v>
      </c>
      <c r="AS252" s="43">
        <f>AQ252*0.05</f>
        <v>0</v>
      </c>
      <c r="AT252" s="51">
        <v>5</v>
      </c>
      <c r="AU252" s="51">
        <v>1</v>
      </c>
      <c r="AV252" s="51">
        <v>138</v>
      </c>
      <c r="AW252" s="51">
        <f>AU252-AT252</f>
        <v>-4</v>
      </c>
      <c r="AX252" s="51">
        <f>AV252*0.05</f>
        <v>6.9</v>
      </c>
      <c r="AY252" s="43">
        <f>ROUND(I252+N252+S252+X252+AD252+AK252+AS252+AX252,1)</f>
        <v>21</v>
      </c>
      <c r="AZ252" s="43">
        <f>ROUND(J252+T252+Y252+AE252,1)</f>
        <v>-11</v>
      </c>
    </row>
    <row r="253" s="41" customFormat="1" customHeight="1" spans="1:52">
      <c r="A253" s="43">
        <v>15312</v>
      </c>
      <c r="B253" s="43" t="s">
        <v>495</v>
      </c>
      <c r="C253" s="43" t="s">
        <v>493</v>
      </c>
      <c r="D253" s="43">
        <v>102935</v>
      </c>
      <c r="E253" s="43" t="s">
        <v>127</v>
      </c>
      <c r="F253" s="43">
        <v>7</v>
      </c>
      <c r="G253" s="45">
        <v>0</v>
      </c>
      <c r="H253" s="43">
        <f>G253-F253</f>
        <v>-7</v>
      </c>
      <c r="I253" s="43">
        <f>G253*3</f>
        <v>0</v>
      </c>
      <c r="J253" s="43">
        <f t="shared" si="205"/>
        <v>-7</v>
      </c>
      <c r="K253" s="51">
        <v>1</v>
      </c>
      <c r="L253" s="43"/>
      <c r="M253" s="43">
        <f>L253-K253</f>
        <v>-1</v>
      </c>
      <c r="N253" s="43">
        <f t="shared" si="204"/>
        <v>0</v>
      </c>
      <c r="O253" s="51">
        <v>8</v>
      </c>
      <c r="P253" s="45"/>
      <c r="Q253" s="45"/>
      <c r="R253" s="43">
        <f>(P253+Q253/2)-O253</f>
        <v>-8</v>
      </c>
      <c r="S253" s="43">
        <f t="shared" si="199"/>
        <v>0</v>
      </c>
      <c r="T253" s="43">
        <f t="shared" si="201"/>
        <v>-4</v>
      </c>
      <c r="U253" s="51">
        <v>3</v>
      </c>
      <c r="V253" s="43"/>
      <c r="W253" s="43">
        <f>V253-U253</f>
        <v>-3</v>
      </c>
      <c r="X253" s="43">
        <f t="shared" si="200"/>
        <v>0</v>
      </c>
      <c r="Y253" s="43">
        <f t="shared" si="202"/>
        <v>-1.5</v>
      </c>
      <c r="Z253" s="43">
        <v>2</v>
      </c>
      <c r="AA253" s="43"/>
      <c r="AB253" s="43"/>
      <c r="AC253" s="43"/>
      <c r="AD253" s="43">
        <f>AB253*0.06</f>
        <v>0</v>
      </c>
      <c r="AE253" s="43"/>
      <c r="AF253" s="51">
        <v>1</v>
      </c>
      <c r="AG253" s="45"/>
      <c r="AH253" s="45"/>
      <c r="AI253" s="45">
        <f>(AH253+AG253/3)-AF253</f>
        <v>-1</v>
      </c>
      <c r="AJ253" s="43"/>
      <c r="AK253" s="43">
        <f t="shared" si="203"/>
        <v>0</v>
      </c>
      <c r="AL253" s="51">
        <v>4</v>
      </c>
      <c r="AM253" s="43"/>
      <c r="AN253" s="43">
        <f>AM253-AL253</f>
        <v>-4</v>
      </c>
      <c r="AO253" s="51">
        <v>5</v>
      </c>
      <c r="AP253" s="45">
        <v>1</v>
      </c>
      <c r="AQ253" s="43">
        <v>195</v>
      </c>
      <c r="AR253" s="43">
        <f>AP253-AO253</f>
        <v>-4</v>
      </c>
      <c r="AS253" s="43">
        <f>AQ253*0.05</f>
        <v>9.75</v>
      </c>
      <c r="AT253" s="51">
        <v>1</v>
      </c>
      <c r="AU253" s="51">
        <v>0</v>
      </c>
      <c r="AV253" s="51"/>
      <c r="AW253" s="51">
        <f>AU253-AT253</f>
        <v>-1</v>
      </c>
      <c r="AX253" s="51">
        <f>AV253*0.05</f>
        <v>0</v>
      </c>
      <c r="AY253" s="43">
        <f>ROUND(I253+N253+S253+X253+AD253+AK253+AS253+AX253,1)</f>
        <v>9.8</v>
      </c>
      <c r="AZ253" s="43">
        <f>ROUND(J253+T253+Y253+AE253,1)</f>
        <v>-12.5</v>
      </c>
    </row>
    <row r="254" s="41" customFormat="1" customHeight="1" spans="1:52">
      <c r="A254" s="43">
        <v>14465</v>
      </c>
      <c r="B254" s="43" t="s">
        <v>496</v>
      </c>
      <c r="C254" s="43" t="s">
        <v>493</v>
      </c>
      <c r="D254" s="43">
        <v>102935</v>
      </c>
      <c r="E254" s="43" t="s">
        <v>127</v>
      </c>
      <c r="F254" s="43">
        <v>9</v>
      </c>
      <c r="G254" s="45">
        <v>2</v>
      </c>
      <c r="H254" s="43">
        <f>G254-F254</f>
        <v>-7</v>
      </c>
      <c r="I254" s="43">
        <f>G254*3</f>
        <v>6</v>
      </c>
      <c r="J254" s="43">
        <f t="shared" si="205"/>
        <v>-7</v>
      </c>
      <c r="K254" s="51">
        <v>2</v>
      </c>
      <c r="L254" s="43"/>
      <c r="M254" s="43">
        <f>L254-K254</f>
        <v>-2</v>
      </c>
      <c r="N254" s="43">
        <f t="shared" si="204"/>
        <v>0</v>
      </c>
      <c r="O254" s="51">
        <v>9</v>
      </c>
      <c r="P254" s="45">
        <v>2</v>
      </c>
      <c r="Q254" s="45">
        <v>16</v>
      </c>
      <c r="R254" s="43">
        <f>(P254+Q254/2)-O254</f>
        <v>1</v>
      </c>
      <c r="S254" s="43">
        <f>P254*1.5+Q254*0.75</f>
        <v>15</v>
      </c>
      <c r="T254" s="43"/>
      <c r="U254" s="51">
        <v>3</v>
      </c>
      <c r="V254" s="43">
        <v>3</v>
      </c>
      <c r="W254" s="43">
        <f>V254-U254</f>
        <v>0</v>
      </c>
      <c r="X254" s="43">
        <f>V254*4</f>
        <v>12</v>
      </c>
      <c r="Y254" s="43"/>
      <c r="Z254" s="43">
        <v>5</v>
      </c>
      <c r="AA254" s="43">
        <v>11</v>
      </c>
      <c r="AB254" s="43">
        <v>711.5</v>
      </c>
      <c r="AC254" s="43">
        <f>AA254-Z254</f>
        <v>6</v>
      </c>
      <c r="AD254" s="43">
        <f>AB254*0.07</f>
        <v>49.805</v>
      </c>
      <c r="AE254" s="43"/>
      <c r="AF254" s="51">
        <v>2</v>
      </c>
      <c r="AG254" s="45"/>
      <c r="AH254" s="45"/>
      <c r="AI254" s="45">
        <f>(AH254+AG254/3)-AF254</f>
        <v>-2</v>
      </c>
      <c r="AJ254" s="43"/>
      <c r="AK254" s="43">
        <f t="shared" si="203"/>
        <v>0</v>
      </c>
      <c r="AL254" s="51">
        <v>1</v>
      </c>
      <c r="AM254" s="43"/>
      <c r="AN254" s="43">
        <f>AM254-AL254</f>
        <v>-1</v>
      </c>
      <c r="AO254" s="51">
        <v>4</v>
      </c>
      <c r="AP254" s="45">
        <v>2</v>
      </c>
      <c r="AQ254" s="43">
        <v>455.4</v>
      </c>
      <c r="AR254" s="43">
        <f>AP254-AO254</f>
        <v>-2</v>
      </c>
      <c r="AS254" s="43">
        <f>AQ254*0.05</f>
        <v>22.77</v>
      </c>
      <c r="AT254" s="51">
        <v>5</v>
      </c>
      <c r="AU254" s="51">
        <v>8</v>
      </c>
      <c r="AV254" s="51">
        <v>372</v>
      </c>
      <c r="AW254" s="51">
        <f>AU254-AT254</f>
        <v>3</v>
      </c>
      <c r="AX254" s="51">
        <f>AV254*0.05</f>
        <v>18.6</v>
      </c>
      <c r="AY254" s="43">
        <f>ROUND(I254+N254+S254+X254+AD254+AK254+AS254+AX254,1)</f>
        <v>124.2</v>
      </c>
      <c r="AZ254" s="43">
        <f>ROUND(J254+T254+Y254+AE254,1)</f>
        <v>-7</v>
      </c>
    </row>
    <row r="255" s="41" customFormat="1" customHeight="1" spans="1:52">
      <c r="A255" s="43">
        <v>6456</v>
      </c>
      <c r="B255" s="43" t="s">
        <v>497</v>
      </c>
      <c r="C255" s="43" t="s">
        <v>498</v>
      </c>
      <c r="D255" s="43">
        <v>339</v>
      </c>
      <c r="E255" s="43" t="s">
        <v>125</v>
      </c>
      <c r="F255" s="43">
        <v>10</v>
      </c>
      <c r="G255" s="45">
        <v>1</v>
      </c>
      <c r="H255" s="43">
        <f>G255-F255</f>
        <v>-9</v>
      </c>
      <c r="I255" s="43">
        <f t="shared" ref="I255:I260" si="206">G255*3</f>
        <v>3</v>
      </c>
      <c r="J255" s="43">
        <f t="shared" si="205"/>
        <v>-9</v>
      </c>
      <c r="K255" s="51">
        <v>2</v>
      </c>
      <c r="L255" s="43">
        <v>5</v>
      </c>
      <c r="M255" s="43">
        <f>L255-K255</f>
        <v>3</v>
      </c>
      <c r="N255" s="43">
        <f>L255*3</f>
        <v>15</v>
      </c>
      <c r="O255" s="51">
        <v>15</v>
      </c>
      <c r="P255" s="45">
        <v>2</v>
      </c>
      <c r="Q255" s="45">
        <v>6</v>
      </c>
      <c r="R255" s="43">
        <f>(P255+Q255/2)-O255</f>
        <v>-10</v>
      </c>
      <c r="S255" s="43">
        <f t="shared" ref="S255:S265" si="207">P255*1+Q255*0.5</f>
        <v>5</v>
      </c>
      <c r="T255" s="43">
        <f t="shared" ref="T255:T265" si="208">R255*0.5</f>
        <v>-5</v>
      </c>
      <c r="U255" s="51">
        <v>6</v>
      </c>
      <c r="V255" s="43">
        <v>3</v>
      </c>
      <c r="W255" s="43">
        <f>V255-U255</f>
        <v>-3</v>
      </c>
      <c r="X255" s="43">
        <f t="shared" ref="X255:X258" si="209">V255*3.5</f>
        <v>10.5</v>
      </c>
      <c r="Y255" s="43">
        <f>W255*0.5</f>
        <v>-1.5</v>
      </c>
      <c r="Z255" s="43">
        <v>7</v>
      </c>
      <c r="AA255" s="43">
        <v>13</v>
      </c>
      <c r="AB255" s="43">
        <v>832.5</v>
      </c>
      <c r="AC255" s="43">
        <f>AA255-Z255</f>
        <v>6</v>
      </c>
      <c r="AD255" s="43">
        <f>AB255*0.07</f>
        <v>58.275</v>
      </c>
      <c r="AE255" s="43"/>
      <c r="AF255" s="51">
        <v>2</v>
      </c>
      <c r="AG255" s="45"/>
      <c r="AH255" s="45"/>
      <c r="AI255" s="45">
        <f>(AH255+AG255/3)-AF255</f>
        <v>-2</v>
      </c>
      <c r="AJ255" s="43"/>
      <c r="AK255" s="43">
        <f t="shared" si="203"/>
        <v>0</v>
      </c>
      <c r="AL255" s="51">
        <v>1</v>
      </c>
      <c r="AM255" s="43"/>
      <c r="AN255" s="43">
        <f>AM255-AL255</f>
        <v>-1</v>
      </c>
      <c r="AO255" s="51">
        <v>6</v>
      </c>
      <c r="AP255" s="45">
        <v>5</v>
      </c>
      <c r="AQ255" s="43">
        <v>875.45</v>
      </c>
      <c r="AR255" s="43">
        <f>AP255-AO255</f>
        <v>-1</v>
      </c>
      <c r="AS255" s="43">
        <f>AQ255*0.05</f>
        <v>43.7725</v>
      </c>
      <c r="AT255" s="51">
        <v>5</v>
      </c>
      <c r="AU255" s="51">
        <v>1</v>
      </c>
      <c r="AV255" s="51">
        <v>32</v>
      </c>
      <c r="AW255" s="51">
        <f>AU255-AT255</f>
        <v>-4</v>
      </c>
      <c r="AX255" s="51">
        <f>AV255*0.05</f>
        <v>1.6</v>
      </c>
      <c r="AY255" s="43">
        <f>ROUND(I255+N255+S255+X255+AD255+AK255+AS255+AX255,1)</f>
        <v>137.1</v>
      </c>
      <c r="AZ255" s="43">
        <f>ROUND(J255+T255+Y255+AE255,1)</f>
        <v>-15.5</v>
      </c>
    </row>
    <row r="256" s="41" customFormat="1" customHeight="1" spans="1:52">
      <c r="A256" s="43">
        <v>13986</v>
      </c>
      <c r="B256" s="43" t="s">
        <v>499</v>
      </c>
      <c r="C256" s="43" t="s">
        <v>498</v>
      </c>
      <c r="D256" s="43">
        <v>339</v>
      </c>
      <c r="E256" s="43" t="s">
        <v>127</v>
      </c>
      <c r="F256" s="43">
        <v>10</v>
      </c>
      <c r="G256" s="45">
        <v>0</v>
      </c>
      <c r="H256" s="43">
        <f>G256-F256</f>
        <v>-10</v>
      </c>
      <c r="I256" s="43">
        <f t="shared" si="206"/>
        <v>0</v>
      </c>
      <c r="J256" s="43">
        <f t="shared" si="205"/>
        <v>-10</v>
      </c>
      <c r="K256" s="51">
        <v>3</v>
      </c>
      <c r="L256" s="43">
        <v>5</v>
      </c>
      <c r="M256" s="43">
        <f>L256-K256</f>
        <v>2</v>
      </c>
      <c r="N256" s="43">
        <f>L256*3</f>
        <v>15</v>
      </c>
      <c r="O256" s="51">
        <v>16</v>
      </c>
      <c r="P256" s="45">
        <v>2</v>
      </c>
      <c r="Q256" s="45">
        <v>2</v>
      </c>
      <c r="R256" s="43">
        <f>(P256+Q256/2)-O256</f>
        <v>-13</v>
      </c>
      <c r="S256" s="43">
        <f t="shared" si="207"/>
        <v>3</v>
      </c>
      <c r="T256" s="43">
        <f t="shared" si="208"/>
        <v>-6.5</v>
      </c>
      <c r="U256" s="51">
        <v>6</v>
      </c>
      <c r="V256" s="43">
        <v>3</v>
      </c>
      <c r="W256" s="43">
        <f>V256-U256</f>
        <v>-3</v>
      </c>
      <c r="X256" s="43">
        <f t="shared" si="209"/>
        <v>10.5</v>
      </c>
      <c r="Y256" s="43">
        <f>W256*0.5</f>
        <v>-1.5</v>
      </c>
      <c r="Z256" s="43">
        <v>7</v>
      </c>
      <c r="AA256" s="43">
        <v>5</v>
      </c>
      <c r="AB256" s="43">
        <v>322.64</v>
      </c>
      <c r="AC256" s="43">
        <f>AA256-Z256</f>
        <v>-2</v>
      </c>
      <c r="AD256" s="43">
        <f>AB256*0.06</f>
        <v>19.3584</v>
      </c>
      <c r="AE256" s="43">
        <f>AC256*0.5</f>
        <v>-1</v>
      </c>
      <c r="AF256" s="51">
        <v>3</v>
      </c>
      <c r="AG256" s="45">
        <v>0</v>
      </c>
      <c r="AH256" s="45">
        <v>4</v>
      </c>
      <c r="AI256" s="45">
        <f>(AH256+AG256/3)-AF256</f>
        <v>1</v>
      </c>
      <c r="AJ256" s="43">
        <v>882</v>
      </c>
      <c r="AK256" s="43">
        <f>AJ256*0.08</f>
        <v>70.56</v>
      </c>
      <c r="AL256" s="51">
        <v>2</v>
      </c>
      <c r="AM256" s="43"/>
      <c r="AN256" s="43">
        <f>AM256-AL256</f>
        <v>-2</v>
      </c>
      <c r="AO256" s="51">
        <v>7</v>
      </c>
      <c r="AP256" s="45">
        <v>2</v>
      </c>
      <c r="AQ256" s="43">
        <v>326.4</v>
      </c>
      <c r="AR256" s="43">
        <f>AP256-AO256</f>
        <v>-5</v>
      </c>
      <c r="AS256" s="43">
        <f>AQ256*0.05</f>
        <v>16.32</v>
      </c>
      <c r="AT256" s="51">
        <v>5</v>
      </c>
      <c r="AU256" s="51">
        <v>2</v>
      </c>
      <c r="AV256" s="51">
        <v>80</v>
      </c>
      <c r="AW256" s="51">
        <f>AU256-AT256</f>
        <v>-3</v>
      </c>
      <c r="AX256" s="51">
        <f>AV256*0.05</f>
        <v>4</v>
      </c>
      <c r="AY256" s="43">
        <f>ROUND(I256+N256+S256+X256+AD256+AK256+AS256+AX256,1)</f>
        <v>138.7</v>
      </c>
      <c r="AZ256" s="43">
        <f>ROUND(J256+T256+Y256+AE256,1)</f>
        <v>-19</v>
      </c>
    </row>
    <row r="257" s="41" customFormat="1" customHeight="1" spans="1:52">
      <c r="A257" s="43">
        <v>7948</v>
      </c>
      <c r="B257" s="43" t="s">
        <v>500</v>
      </c>
      <c r="C257" s="43" t="s">
        <v>501</v>
      </c>
      <c r="D257" s="43">
        <v>56</v>
      </c>
      <c r="E257" s="43" t="s">
        <v>127</v>
      </c>
      <c r="F257" s="43">
        <v>10</v>
      </c>
      <c r="G257" s="45">
        <v>1</v>
      </c>
      <c r="H257" s="43">
        <f>G257-F257</f>
        <v>-9</v>
      </c>
      <c r="I257" s="43">
        <f t="shared" si="206"/>
        <v>3</v>
      </c>
      <c r="J257" s="43">
        <f t="shared" si="205"/>
        <v>-9</v>
      </c>
      <c r="K257" s="51">
        <v>3</v>
      </c>
      <c r="L257" s="43">
        <v>1</v>
      </c>
      <c r="M257" s="43">
        <f>L257-K257</f>
        <v>-2</v>
      </c>
      <c r="N257" s="43">
        <f t="shared" ref="N257:N265" si="210">L257*2</f>
        <v>2</v>
      </c>
      <c r="O257" s="51">
        <v>19</v>
      </c>
      <c r="P257" s="45">
        <v>0</v>
      </c>
      <c r="Q257" s="45">
        <v>31</v>
      </c>
      <c r="R257" s="43">
        <f>(P257+Q257/2)-O257</f>
        <v>-3.5</v>
      </c>
      <c r="S257" s="43">
        <f t="shared" si="207"/>
        <v>15.5</v>
      </c>
      <c r="T257" s="43">
        <f t="shared" si="208"/>
        <v>-1.75</v>
      </c>
      <c r="U257" s="51">
        <v>6</v>
      </c>
      <c r="V257" s="43"/>
      <c r="W257" s="43">
        <f>V257-U257</f>
        <v>-6</v>
      </c>
      <c r="X257" s="43">
        <f t="shared" si="209"/>
        <v>0</v>
      </c>
      <c r="Y257" s="43">
        <f>W257*0.5</f>
        <v>-3</v>
      </c>
      <c r="Z257" s="43">
        <v>7</v>
      </c>
      <c r="AA257" s="43">
        <v>29</v>
      </c>
      <c r="AB257" s="43">
        <v>1799.28</v>
      </c>
      <c r="AC257" s="43">
        <f>AA257-Z257</f>
        <v>22</v>
      </c>
      <c r="AD257" s="43">
        <f>AB257*0.07</f>
        <v>125.9496</v>
      </c>
      <c r="AE257" s="43"/>
      <c r="AF257" s="51">
        <v>3</v>
      </c>
      <c r="AG257" s="45">
        <v>0</v>
      </c>
      <c r="AH257" s="45">
        <v>4</v>
      </c>
      <c r="AI257" s="45">
        <f>(AH257+AG257/3)-AF257</f>
        <v>1</v>
      </c>
      <c r="AJ257" s="43">
        <v>882</v>
      </c>
      <c r="AK257" s="43">
        <f>AJ257*0.08</f>
        <v>70.56</v>
      </c>
      <c r="AL257" s="51">
        <v>2</v>
      </c>
      <c r="AM257" s="43"/>
      <c r="AN257" s="43">
        <f>AM257-AL257</f>
        <v>-2</v>
      </c>
      <c r="AO257" s="51">
        <v>5</v>
      </c>
      <c r="AP257" s="45">
        <v>1</v>
      </c>
      <c r="AQ257" s="43">
        <v>254.6</v>
      </c>
      <c r="AR257" s="43">
        <f>AP257-AO257</f>
        <v>-4</v>
      </c>
      <c r="AS257" s="43">
        <f>AQ257*0.05</f>
        <v>12.73</v>
      </c>
      <c r="AT257" s="51">
        <v>5</v>
      </c>
      <c r="AU257" s="51">
        <v>1</v>
      </c>
      <c r="AV257" s="51">
        <v>35</v>
      </c>
      <c r="AW257" s="51">
        <f>AU257-AT257</f>
        <v>-4</v>
      </c>
      <c r="AX257" s="51">
        <f>AV257*0.05</f>
        <v>1.75</v>
      </c>
      <c r="AY257" s="43">
        <f>ROUND(I257+N257+S257+X257+AD257+AK257+AS257+AX257,1)</f>
        <v>231.5</v>
      </c>
      <c r="AZ257" s="43">
        <f>ROUND(J257+T257+Y257+AE257,1)</f>
        <v>-13.8</v>
      </c>
    </row>
    <row r="258" s="41" customFormat="1" customHeight="1" spans="1:52">
      <c r="A258" s="43">
        <v>15232</v>
      </c>
      <c r="B258" s="43" t="s">
        <v>502</v>
      </c>
      <c r="C258" s="43" t="s">
        <v>501</v>
      </c>
      <c r="D258" s="43">
        <v>56</v>
      </c>
      <c r="E258" s="43" t="s">
        <v>127</v>
      </c>
      <c r="F258" s="43">
        <v>10</v>
      </c>
      <c r="G258" s="45">
        <v>0</v>
      </c>
      <c r="H258" s="43">
        <f>G258-F258</f>
        <v>-10</v>
      </c>
      <c r="I258" s="43">
        <f t="shared" si="206"/>
        <v>0</v>
      </c>
      <c r="J258" s="43">
        <f t="shared" si="205"/>
        <v>-10</v>
      </c>
      <c r="K258" s="51">
        <v>2</v>
      </c>
      <c r="L258" s="43"/>
      <c r="M258" s="43">
        <f>L258-K258</f>
        <v>-2</v>
      </c>
      <c r="N258" s="43">
        <f t="shared" si="210"/>
        <v>0</v>
      </c>
      <c r="O258" s="51">
        <v>18</v>
      </c>
      <c r="P258" s="45">
        <v>1</v>
      </c>
      <c r="Q258" s="45">
        <v>0</v>
      </c>
      <c r="R258" s="43">
        <f>(P258+Q258/2)-O258</f>
        <v>-17</v>
      </c>
      <c r="S258" s="43">
        <f t="shared" si="207"/>
        <v>1</v>
      </c>
      <c r="T258" s="43">
        <f t="shared" si="208"/>
        <v>-8.5</v>
      </c>
      <c r="U258" s="51">
        <v>6</v>
      </c>
      <c r="V258" s="43"/>
      <c r="W258" s="43">
        <f>V258-U258</f>
        <v>-6</v>
      </c>
      <c r="X258" s="43">
        <f t="shared" si="209"/>
        <v>0</v>
      </c>
      <c r="Y258" s="43">
        <f>W258*0.5</f>
        <v>-3</v>
      </c>
      <c r="Z258" s="43">
        <v>7</v>
      </c>
      <c r="AA258" s="43">
        <v>2</v>
      </c>
      <c r="AB258" s="43">
        <v>131.02</v>
      </c>
      <c r="AC258" s="43">
        <f>AA258-Z258</f>
        <v>-5</v>
      </c>
      <c r="AD258" s="43">
        <f>AB258*0.06</f>
        <v>7.8612</v>
      </c>
      <c r="AE258" s="43">
        <f>AC258*0.5</f>
        <v>-2.5</v>
      </c>
      <c r="AF258" s="51">
        <v>2</v>
      </c>
      <c r="AG258" s="45"/>
      <c r="AH258" s="45"/>
      <c r="AI258" s="45">
        <f>(AH258+AG258/3)-AF258</f>
        <v>-2</v>
      </c>
      <c r="AJ258" s="43"/>
      <c r="AK258" s="43">
        <f>AJ258*0.07</f>
        <v>0</v>
      </c>
      <c r="AL258" s="51">
        <v>1</v>
      </c>
      <c r="AM258" s="43"/>
      <c r="AN258" s="43">
        <f>AM258-AL258</f>
        <v>-1</v>
      </c>
      <c r="AO258" s="51">
        <v>5</v>
      </c>
      <c r="AP258" s="45">
        <v>1</v>
      </c>
      <c r="AQ258" s="43">
        <v>182.4</v>
      </c>
      <c r="AR258" s="43">
        <f>AP258-AO258</f>
        <v>-4</v>
      </c>
      <c r="AS258" s="43">
        <f>AQ258*0.05</f>
        <v>9.12</v>
      </c>
      <c r="AT258" s="51">
        <v>5</v>
      </c>
      <c r="AU258" s="51">
        <v>0</v>
      </c>
      <c r="AV258" s="51"/>
      <c r="AW258" s="51">
        <f>AU258-AT258</f>
        <v>-5</v>
      </c>
      <c r="AX258" s="51">
        <f>AV258*0.05</f>
        <v>0</v>
      </c>
      <c r="AY258" s="43">
        <f>ROUND(I258+N258+S258+X258+AD258+AK258+AS258+AX258,1)</f>
        <v>18</v>
      </c>
      <c r="AZ258" s="43">
        <f>ROUND(J258+T258+Y258+AE258,1)</f>
        <v>-24</v>
      </c>
    </row>
    <row r="259" s="41" customFormat="1" customHeight="1" spans="1:52">
      <c r="A259" s="43">
        <v>8233</v>
      </c>
      <c r="B259" s="43" t="s">
        <v>503</v>
      </c>
      <c r="C259" s="43" t="s">
        <v>504</v>
      </c>
      <c r="D259" s="43">
        <v>355</v>
      </c>
      <c r="E259" s="43" t="s">
        <v>127</v>
      </c>
      <c r="F259" s="43">
        <v>20</v>
      </c>
      <c r="G259" s="45">
        <v>0</v>
      </c>
      <c r="H259" s="43">
        <f>G259-F259</f>
        <v>-20</v>
      </c>
      <c r="I259" s="43">
        <f t="shared" si="206"/>
        <v>0</v>
      </c>
      <c r="J259" s="43">
        <f t="shared" si="205"/>
        <v>-20</v>
      </c>
      <c r="K259" s="51">
        <v>5</v>
      </c>
      <c r="L259" s="43"/>
      <c r="M259" s="43">
        <f>L259-K259</f>
        <v>-5</v>
      </c>
      <c r="N259" s="43">
        <f t="shared" si="210"/>
        <v>0</v>
      </c>
      <c r="O259" s="51">
        <v>16</v>
      </c>
      <c r="P259" s="45">
        <v>0</v>
      </c>
      <c r="Q259" s="45">
        <v>15</v>
      </c>
      <c r="R259" s="43">
        <f>(P259+Q259/2)-O259</f>
        <v>-8.5</v>
      </c>
      <c r="S259" s="43">
        <f t="shared" si="207"/>
        <v>7.5</v>
      </c>
      <c r="T259" s="43">
        <f t="shared" si="208"/>
        <v>-4.25</v>
      </c>
      <c r="U259" s="51">
        <v>6</v>
      </c>
      <c r="V259" s="43">
        <v>9</v>
      </c>
      <c r="W259" s="43">
        <f>V259-U259</f>
        <v>3</v>
      </c>
      <c r="X259" s="43">
        <f>V259*4</f>
        <v>36</v>
      </c>
      <c r="Y259" s="43"/>
      <c r="Z259" s="43">
        <v>7</v>
      </c>
      <c r="AA259" s="43">
        <v>8</v>
      </c>
      <c r="AB259" s="43">
        <v>477</v>
      </c>
      <c r="AC259" s="43">
        <f>AA259-Z259</f>
        <v>1</v>
      </c>
      <c r="AD259" s="43">
        <f>AB259*0.07</f>
        <v>33.39</v>
      </c>
      <c r="AE259" s="43"/>
      <c r="AF259" s="51">
        <v>3</v>
      </c>
      <c r="AG259" s="45">
        <v>0</v>
      </c>
      <c r="AH259" s="45">
        <v>8</v>
      </c>
      <c r="AI259" s="45">
        <f>(AH259+AG259/3)-AF259</f>
        <v>5</v>
      </c>
      <c r="AJ259" s="43">
        <v>1764</v>
      </c>
      <c r="AK259" s="43">
        <f>AJ259*0.08</f>
        <v>141.12</v>
      </c>
      <c r="AL259" s="51">
        <v>2</v>
      </c>
      <c r="AM259" s="43"/>
      <c r="AN259" s="43">
        <f>AM259-AL259</f>
        <v>-2</v>
      </c>
      <c r="AO259" s="51">
        <v>5</v>
      </c>
      <c r="AP259" s="45">
        <v>4</v>
      </c>
      <c r="AQ259" s="43">
        <v>740.4</v>
      </c>
      <c r="AR259" s="43">
        <f>AP259-AO259</f>
        <v>-1</v>
      </c>
      <c r="AS259" s="43">
        <f>AQ259*0.05</f>
        <v>37.02</v>
      </c>
      <c r="AT259" s="51">
        <v>5</v>
      </c>
      <c r="AU259" s="51">
        <v>5</v>
      </c>
      <c r="AV259" s="51">
        <v>320.4</v>
      </c>
      <c r="AW259" s="51">
        <f>AU259-AT259</f>
        <v>0</v>
      </c>
      <c r="AX259" s="51">
        <f>AV259*0.05</f>
        <v>16.02</v>
      </c>
      <c r="AY259" s="43">
        <f>ROUND(I259+N259+S259+X259+AD259+AK259+AS259+AX259,1)</f>
        <v>271.1</v>
      </c>
      <c r="AZ259" s="43">
        <f>ROUND(J259+T259+Y259+AE259,1)</f>
        <v>-24.3</v>
      </c>
    </row>
    <row r="260" s="41" customFormat="1" customHeight="1" spans="1:52">
      <c r="A260" s="43">
        <v>9895</v>
      </c>
      <c r="B260" s="43" t="s">
        <v>505</v>
      </c>
      <c r="C260" s="43" t="s">
        <v>504</v>
      </c>
      <c r="D260" s="43">
        <v>355</v>
      </c>
      <c r="E260" s="43" t="s">
        <v>125</v>
      </c>
      <c r="F260" s="43">
        <v>20</v>
      </c>
      <c r="G260" s="45">
        <v>0</v>
      </c>
      <c r="H260" s="43">
        <f>G260-F260</f>
        <v>-20</v>
      </c>
      <c r="I260" s="43">
        <f t="shared" si="206"/>
        <v>0</v>
      </c>
      <c r="J260" s="43">
        <f t="shared" si="205"/>
        <v>-20</v>
      </c>
      <c r="K260" s="51">
        <v>5</v>
      </c>
      <c r="L260" s="43"/>
      <c r="M260" s="43">
        <f>L260-K260</f>
        <v>-5</v>
      </c>
      <c r="N260" s="43">
        <f t="shared" si="210"/>
        <v>0</v>
      </c>
      <c r="O260" s="51">
        <v>15</v>
      </c>
      <c r="P260" s="45">
        <v>0</v>
      </c>
      <c r="Q260" s="45">
        <v>11</v>
      </c>
      <c r="R260" s="43">
        <f>(P260+Q260/2)-O260</f>
        <v>-9.5</v>
      </c>
      <c r="S260" s="43">
        <f t="shared" si="207"/>
        <v>5.5</v>
      </c>
      <c r="T260" s="43">
        <f t="shared" si="208"/>
        <v>-4.75</v>
      </c>
      <c r="U260" s="51">
        <v>6</v>
      </c>
      <c r="V260" s="43">
        <v>1</v>
      </c>
      <c r="W260" s="43">
        <f>V260-U260</f>
        <v>-5</v>
      </c>
      <c r="X260" s="43">
        <f t="shared" ref="X260:X262" si="211">V260*3.5</f>
        <v>3.5</v>
      </c>
      <c r="Y260" s="43">
        <f>W260*0.5</f>
        <v>-2.5</v>
      </c>
      <c r="Z260" s="43">
        <v>7</v>
      </c>
      <c r="AA260" s="43">
        <v>10</v>
      </c>
      <c r="AB260" s="43">
        <v>637.5</v>
      </c>
      <c r="AC260" s="43">
        <f>AA260-Z260</f>
        <v>3</v>
      </c>
      <c r="AD260" s="43">
        <f>AB260*0.07</f>
        <v>44.625</v>
      </c>
      <c r="AE260" s="43"/>
      <c r="AF260" s="51">
        <v>3</v>
      </c>
      <c r="AG260" s="45"/>
      <c r="AH260" s="45"/>
      <c r="AI260" s="45">
        <f>(AH260+AG260/3)-AF260</f>
        <v>-3</v>
      </c>
      <c r="AJ260" s="43"/>
      <c r="AK260" s="43">
        <f>AJ260*0.07</f>
        <v>0</v>
      </c>
      <c r="AL260" s="51">
        <v>2</v>
      </c>
      <c r="AM260" s="43">
        <v>1</v>
      </c>
      <c r="AN260" s="43">
        <f>AM260-AL260</f>
        <v>-1</v>
      </c>
      <c r="AO260" s="51">
        <v>5</v>
      </c>
      <c r="AP260" s="45">
        <v>2</v>
      </c>
      <c r="AQ260" s="43">
        <v>242</v>
      </c>
      <c r="AR260" s="43">
        <f>AP260-AO260</f>
        <v>-3</v>
      </c>
      <c r="AS260" s="43">
        <f>AQ260*0.05</f>
        <v>12.1</v>
      </c>
      <c r="AT260" s="51">
        <v>5</v>
      </c>
      <c r="AU260" s="51">
        <v>6</v>
      </c>
      <c r="AV260" s="51">
        <v>550.8</v>
      </c>
      <c r="AW260" s="51">
        <f>AU260-AT260</f>
        <v>1</v>
      </c>
      <c r="AX260" s="51">
        <f>AV260*0.05</f>
        <v>27.54</v>
      </c>
      <c r="AY260" s="43">
        <f>ROUND(I260+N260+S260+X260+AD260+AK260+AS260+AX260,1)</f>
        <v>93.3</v>
      </c>
      <c r="AZ260" s="43">
        <f>ROUND(J260+T260+Y260+AE260,1)</f>
        <v>-27.3</v>
      </c>
    </row>
    <row r="261" s="41" customFormat="1" customHeight="1" spans="1:52">
      <c r="A261" s="43">
        <v>4435</v>
      </c>
      <c r="B261" s="43" t="s">
        <v>506</v>
      </c>
      <c r="C261" s="43" t="s">
        <v>507</v>
      </c>
      <c r="D261" s="43">
        <v>733</v>
      </c>
      <c r="E261" s="43" t="s">
        <v>138</v>
      </c>
      <c r="F261" s="43">
        <v>6</v>
      </c>
      <c r="G261" s="45">
        <v>0</v>
      </c>
      <c r="H261" s="43">
        <f>G261-F261</f>
        <v>-6</v>
      </c>
      <c r="I261" s="43">
        <f>G261*3</f>
        <v>0</v>
      </c>
      <c r="J261" s="43">
        <f t="shared" si="205"/>
        <v>-6</v>
      </c>
      <c r="K261" s="51">
        <v>2</v>
      </c>
      <c r="L261" s="43"/>
      <c r="M261" s="43">
        <f>L261-K261</f>
        <v>-2</v>
      </c>
      <c r="N261" s="43">
        <f t="shared" si="210"/>
        <v>0</v>
      </c>
      <c r="O261" s="51">
        <v>11</v>
      </c>
      <c r="P261" s="45">
        <v>0</v>
      </c>
      <c r="Q261" s="45">
        <v>4</v>
      </c>
      <c r="R261" s="43">
        <f>(P261+Q261/2)-O261</f>
        <v>-9</v>
      </c>
      <c r="S261" s="43">
        <f t="shared" si="207"/>
        <v>2</v>
      </c>
      <c r="T261" s="43">
        <f t="shared" si="208"/>
        <v>-4.5</v>
      </c>
      <c r="U261" s="51">
        <v>4</v>
      </c>
      <c r="V261" s="43">
        <v>1</v>
      </c>
      <c r="W261" s="43">
        <f>V261-U261</f>
        <v>-3</v>
      </c>
      <c r="X261" s="43">
        <f t="shared" si="211"/>
        <v>3.5</v>
      </c>
      <c r="Y261" s="43">
        <f>W261*0.5</f>
        <v>-1.5</v>
      </c>
      <c r="Z261" s="43">
        <v>4</v>
      </c>
      <c r="AA261" s="43">
        <v>8</v>
      </c>
      <c r="AB261" s="43">
        <v>496.32</v>
      </c>
      <c r="AC261" s="43">
        <f>AA261-Z261</f>
        <v>4</v>
      </c>
      <c r="AD261" s="43">
        <f>AB261*0.07</f>
        <v>34.7424</v>
      </c>
      <c r="AE261" s="43"/>
      <c r="AF261" s="51">
        <v>2</v>
      </c>
      <c r="AG261" s="45"/>
      <c r="AH261" s="45"/>
      <c r="AI261" s="45">
        <f>(AH261+AG261/3)-AF261</f>
        <v>-2</v>
      </c>
      <c r="AJ261" s="43"/>
      <c r="AK261" s="43">
        <f>AJ261*0.07</f>
        <v>0</v>
      </c>
      <c r="AL261" s="51">
        <v>3</v>
      </c>
      <c r="AM261" s="43"/>
      <c r="AN261" s="43">
        <f>AM261-AL261</f>
        <v>-3</v>
      </c>
      <c r="AO261" s="51">
        <v>4</v>
      </c>
      <c r="AP261" s="45">
        <v>4</v>
      </c>
      <c r="AQ261" s="43">
        <v>738.8</v>
      </c>
      <c r="AR261" s="43">
        <f>AP261-AO261</f>
        <v>0</v>
      </c>
      <c r="AS261" s="43">
        <f>AQ261*0.05</f>
        <v>36.94</v>
      </c>
      <c r="AT261" s="51">
        <v>5</v>
      </c>
      <c r="AU261" s="51">
        <v>4</v>
      </c>
      <c r="AV261" s="51">
        <v>344.3</v>
      </c>
      <c r="AW261" s="51">
        <f>AU261-AT261</f>
        <v>-1</v>
      </c>
      <c r="AX261" s="51">
        <f>AV261*0.05</f>
        <v>17.215</v>
      </c>
      <c r="AY261" s="43">
        <f>ROUND(I261+N261+S261+X261+AD261+AK261+AS261+AX261,1)</f>
        <v>94.4</v>
      </c>
      <c r="AZ261" s="43">
        <f>ROUND(J261+T261+Y261+AE261,1)</f>
        <v>-12</v>
      </c>
    </row>
    <row r="262" s="41" customFormat="1" customHeight="1" spans="1:52">
      <c r="A262" s="43">
        <v>11004</v>
      </c>
      <c r="B262" s="43" t="s">
        <v>508</v>
      </c>
      <c r="C262" s="43" t="s">
        <v>507</v>
      </c>
      <c r="D262" s="43">
        <v>733</v>
      </c>
      <c r="E262" s="43" t="s">
        <v>138</v>
      </c>
      <c r="F262" s="43">
        <v>7</v>
      </c>
      <c r="G262" s="45">
        <v>0</v>
      </c>
      <c r="H262" s="43">
        <f>G262-F262</f>
        <v>-7</v>
      </c>
      <c r="I262" s="43">
        <f>G262*3</f>
        <v>0</v>
      </c>
      <c r="J262" s="43">
        <f t="shared" si="205"/>
        <v>-7</v>
      </c>
      <c r="K262" s="51">
        <v>1</v>
      </c>
      <c r="L262" s="43"/>
      <c r="M262" s="43">
        <f>L262-K262</f>
        <v>-1</v>
      </c>
      <c r="N262" s="43">
        <f t="shared" si="210"/>
        <v>0</v>
      </c>
      <c r="O262" s="51">
        <v>10</v>
      </c>
      <c r="P262" s="45">
        <v>0</v>
      </c>
      <c r="Q262" s="45">
        <v>4</v>
      </c>
      <c r="R262" s="43">
        <f>(P262+Q262/2)-O262</f>
        <v>-8</v>
      </c>
      <c r="S262" s="43">
        <f t="shared" si="207"/>
        <v>2</v>
      </c>
      <c r="T262" s="43">
        <f t="shared" si="208"/>
        <v>-4</v>
      </c>
      <c r="U262" s="51">
        <v>4</v>
      </c>
      <c r="V262" s="43"/>
      <c r="W262" s="43">
        <f>V262-U262</f>
        <v>-4</v>
      </c>
      <c r="X262" s="43">
        <f t="shared" si="211"/>
        <v>0</v>
      </c>
      <c r="Y262" s="43">
        <f>W262*0.5</f>
        <v>-2</v>
      </c>
      <c r="Z262" s="43">
        <v>5</v>
      </c>
      <c r="AA262" s="43">
        <v>2</v>
      </c>
      <c r="AB262" s="43">
        <v>157</v>
      </c>
      <c r="AC262" s="43">
        <f>AA262-Z262</f>
        <v>-3</v>
      </c>
      <c r="AD262" s="43">
        <f>AB262*0.06</f>
        <v>9.42</v>
      </c>
      <c r="AE262" s="43">
        <f>AC262*0.5</f>
        <v>-1.5</v>
      </c>
      <c r="AF262" s="51">
        <v>1</v>
      </c>
      <c r="AG262" s="45">
        <v>0</v>
      </c>
      <c r="AH262" s="45">
        <v>1</v>
      </c>
      <c r="AI262" s="45">
        <f>(AH262+AG262/3)-AF262</f>
        <v>0</v>
      </c>
      <c r="AJ262" s="43">
        <v>294</v>
      </c>
      <c r="AK262" s="43">
        <f>AJ262*0.08</f>
        <v>23.52</v>
      </c>
      <c r="AL262" s="51">
        <v>0</v>
      </c>
      <c r="AM262" s="43"/>
      <c r="AN262" s="43">
        <f>AM262-AL262</f>
        <v>0</v>
      </c>
      <c r="AO262" s="51">
        <v>3</v>
      </c>
      <c r="AP262" s="45">
        <v>4</v>
      </c>
      <c r="AQ262" s="43">
        <v>654.8</v>
      </c>
      <c r="AR262" s="43">
        <f>AP262-AO262</f>
        <v>1</v>
      </c>
      <c r="AS262" s="43">
        <f>AQ262*0.05</f>
        <v>32.74</v>
      </c>
      <c r="AT262" s="51">
        <v>5</v>
      </c>
      <c r="AU262" s="51">
        <v>1</v>
      </c>
      <c r="AV262" s="51">
        <v>32</v>
      </c>
      <c r="AW262" s="51">
        <f>AU262-AT262</f>
        <v>-4</v>
      </c>
      <c r="AX262" s="51">
        <f>AV262*0.05</f>
        <v>1.6</v>
      </c>
      <c r="AY262" s="43">
        <f>ROUND(I262+N262+S262+X262+AD262+AK262+AS262+AX262,1)</f>
        <v>69.3</v>
      </c>
      <c r="AZ262" s="43">
        <f>ROUND(J262+T262+Y262+AE262,1)</f>
        <v>-14.5</v>
      </c>
    </row>
    <row r="263" s="41" customFormat="1" customHeight="1" spans="1:52">
      <c r="A263" s="43">
        <v>13164</v>
      </c>
      <c r="B263" s="43" t="s">
        <v>509</v>
      </c>
      <c r="C263" s="43" t="s">
        <v>507</v>
      </c>
      <c r="D263" s="43">
        <v>733</v>
      </c>
      <c r="E263" s="43" t="s">
        <v>138</v>
      </c>
      <c r="F263" s="43">
        <v>7</v>
      </c>
      <c r="G263" s="45">
        <v>0</v>
      </c>
      <c r="H263" s="43">
        <f>G263-F263</f>
        <v>-7</v>
      </c>
      <c r="I263" s="43">
        <f>G263*3</f>
        <v>0</v>
      </c>
      <c r="J263" s="43">
        <f t="shared" si="205"/>
        <v>-7</v>
      </c>
      <c r="K263" s="51">
        <v>2</v>
      </c>
      <c r="L263" s="43"/>
      <c r="M263" s="43">
        <f>L263-K263</f>
        <v>-2</v>
      </c>
      <c r="N263" s="43">
        <f t="shared" si="210"/>
        <v>0</v>
      </c>
      <c r="O263" s="51">
        <v>10</v>
      </c>
      <c r="P263" s="45">
        <v>0</v>
      </c>
      <c r="Q263" s="45">
        <v>11</v>
      </c>
      <c r="R263" s="43">
        <f>(P263+Q263/2)-O263</f>
        <v>-4.5</v>
      </c>
      <c r="S263" s="43">
        <f t="shared" si="207"/>
        <v>5.5</v>
      </c>
      <c r="T263" s="43">
        <f t="shared" si="208"/>
        <v>-2.25</v>
      </c>
      <c r="U263" s="51">
        <v>4</v>
      </c>
      <c r="V263" s="43">
        <v>6</v>
      </c>
      <c r="W263" s="43">
        <f>V263-U263</f>
        <v>2</v>
      </c>
      <c r="X263" s="43">
        <f>V263*4</f>
        <v>24</v>
      </c>
      <c r="Y263" s="43"/>
      <c r="Z263" s="43">
        <v>5</v>
      </c>
      <c r="AA263" s="43">
        <v>8</v>
      </c>
      <c r="AB263" s="43">
        <v>505.5</v>
      </c>
      <c r="AC263" s="43">
        <f>AA263-Z263</f>
        <v>3</v>
      </c>
      <c r="AD263" s="43">
        <f>AB263*0.07</f>
        <v>35.385</v>
      </c>
      <c r="AE263" s="43"/>
      <c r="AF263" s="51">
        <v>2</v>
      </c>
      <c r="AG263" s="45"/>
      <c r="AH263" s="45"/>
      <c r="AI263" s="45">
        <f>(AH263+AG263/3)-AF263</f>
        <v>-2</v>
      </c>
      <c r="AJ263" s="43"/>
      <c r="AK263" s="43">
        <f>AJ263*0.07</f>
        <v>0</v>
      </c>
      <c r="AL263" s="51">
        <v>0</v>
      </c>
      <c r="AM263" s="43"/>
      <c r="AN263" s="43">
        <f>AM263-AL263</f>
        <v>0</v>
      </c>
      <c r="AO263" s="51">
        <v>3</v>
      </c>
      <c r="AP263" s="45">
        <v>4</v>
      </c>
      <c r="AQ263" s="43">
        <v>701.4</v>
      </c>
      <c r="AR263" s="43">
        <f>AP263-AO263</f>
        <v>1</v>
      </c>
      <c r="AS263" s="43">
        <f>AQ263*0.05</f>
        <v>35.07</v>
      </c>
      <c r="AT263" s="51">
        <v>6</v>
      </c>
      <c r="AU263" s="51">
        <v>5</v>
      </c>
      <c r="AV263" s="51">
        <v>160</v>
      </c>
      <c r="AW263" s="51">
        <f>AU263-AT263</f>
        <v>-1</v>
      </c>
      <c r="AX263" s="51">
        <f>AV263*0.05</f>
        <v>8</v>
      </c>
      <c r="AY263" s="43">
        <f>ROUND(I263+N263+S263+X263+AD263+AK263+AS263+AX263,1)</f>
        <v>108</v>
      </c>
      <c r="AZ263" s="43">
        <f>ROUND(J263+T263+Y263+AE263,1)</f>
        <v>-9.3</v>
      </c>
    </row>
    <row r="264" s="41" customFormat="1" customHeight="1" spans="1:52">
      <c r="A264" s="43">
        <v>5501</v>
      </c>
      <c r="B264" s="43" t="s">
        <v>510</v>
      </c>
      <c r="C264" s="43" t="s">
        <v>511</v>
      </c>
      <c r="D264" s="43">
        <v>573</v>
      </c>
      <c r="E264" s="43" t="s">
        <v>125</v>
      </c>
      <c r="F264" s="43">
        <v>10</v>
      </c>
      <c r="G264" s="45">
        <v>1</v>
      </c>
      <c r="H264" s="43">
        <f>G264-F264</f>
        <v>-9</v>
      </c>
      <c r="I264" s="43">
        <f>G264*3</f>
        <v>3</v>
      </c>
      <c r="J264" s="43">
        <f t="shared" si="205"/>
        <v>-9</v>
      </c>
      <c r="K264" s="51">
        <v>3</v>
      </c>
      <c r="L264" s="43"/>
      <c r="M264" s="43">
        <f>L264-K264</f>
        <v>-3</v>
      </c>
      <c r="N264" s="43">
        <f t="shared" si="210"/>
        <v>0</v>
      </c>
      <c r="O264" s="51">
        <v>16</v>
      </c>
      <c r="P264" s="45">
        <v>1</v>
      </c>
      <c r="Q264" s="45">
        <v>8</v>
      </c>
      <c r="R264" s="43">
        <f>(P264+Q264/2)-O264</f>
        <v>-11</v>
      </c>
      <c r="S264" s="43">
        <f t="shared" si="207"/>
        <v>5</v>
      </c>
      <c r="T264" s="43">
        <f t="shared" si="208"/>
        <v>-5.5</v>
      </c>
      <c r="U264" s="51">
        <v>6</v>
      </c>
      <c r="V264" s="43">
        <v>2</v>
      </c>
      <c r="W264" s="43">
        <f>V264-U264</f>
        <v>-4</v>
      </c>
      <c r="X264" s="43">
        <f>V264*3.5</f>
        <v>7</v>
      </c>
      <c r="Y264" s="43">
        <f>W264*0.5</f>
        <v>-2</v>
      </c>
      <c r="Z264" s="43">
        <v>7</v>
      </c>
      <c r="AA264" s="43">
        <v>5</v>
      </c>
      <c r="AB264" s="43">
        <v>333</v>
      </c>
      <c r="AC264" s="43">
        <f>AA264-Z264</f>
        <v>-2</v>
      </c>
      <c r="AD264" s="43">
        <f>AB264*0.06</f>
        <v>19.98</v>
      </c>
      <c r="AE264" s="43">
        <f>AC264*0.5</f>
        <v>-1</v>
      </c>
      <c r="AF264" s="51">
        <v>3</v>
      </c>
      <c r="AG264" s="45"/>
      <c r="AH264" s="45"/>
      <c r="AI264" s="45">
        <f>(AH264+AG264/3)-AF264</f>
        <v>-3</v>
      </c>
      <c r="AJ264" s="43"/>
      <c r="AK264" s="43">
        <f>AJ264*0.07</f>
        <v>0</v>
      </c>
      <c r="AL264" s="51">
        <v>2</v>
      </c>
      <c r="AM264" s="43"/>
      <c r="AN264" s="43">
        <f>AM264-AL264</f>
        <v>-2</v>
      </c>
      <c r="AO264" s="51">
        <v>5</v>
      </c>
      <c r="AP264" s="45">
        <v>8</v>
      </c>
      <c r="AQ264" s="43">
        <v>1166.4</v>
      </c>
      <c r="AR264" s="43">
        <f>AP264-AO264</f>
        <v>3</v>
      </c>
      <c r="AS264" s="43">
        <f>AQ264*0.05</f>
        <v>58.32</v>
      </c>
      <c r="AT264" s="51">
        <v>5</v>
      </c>
      <c r="AU264" s="51">
        <v>11</v>
      </c>
      <c r="AV264" s="51">
        <v>549</v>
      </c>
      <c r="AW264" s="51">
        <f>AU264-AT264</f>
        <v>6</v>
      </c>
      <c r="AX264" s="51">
        <f>AV264*0.05</f>
        <v>27.45</v>
      </c>
      <c r="AY264" s="43">
        <f>ROUND(I264+N264+S264+X264+AD264+AK264+AS264+AX264,1)</f>
        <v>120.8</v>
      </c>
      <c r="AZ264" s="43">
        <f>ROUND(J264+T264+Y264+AE264,1)</f>
        <v>-17.5</v>
      </c>
    </row>
    <row r="265" s="41" customFormat="1" customHeight="1" spans="1:52">
      <c r="A265" s="43">
        <v>12446</v>
      </c>
      <c r="B265" s="43" t="s">
        <v>512</v>
      </c>
      <c r="C265" s="43" t="s">
        <v>511</v>
      </c>
      <c r="D265" s="43">
        <v>573</v>
      </c>
      <c r="E265" s="43" t="s">
        <v>132</v>
      </c>
      <c r="F265" s="43">
        <v>10</v>
      </c>
      <c r="G265" s="45">
        <v>5</v>
      </c>
      <c r="H265" s="43">
        <f>G265-F265</f>
        <v>-5</v>
      </c>
      <c r="I265" s="43">
        <f>G265*3</f>
        <v>15</v>
      </c>
      <c r="J265" s="43">
        <f t="shared" si="205"/>
        <v>-5</v>
      </c>
      <c r="K265" s="51">
        <v>2</v>
      </c>
      <c r="L265" s="43">
        <v>1</v>
      </c>
      <c r="M265" s="43">
        <f>L265-K265</f>
        <v>-1</v>
      </c>
      <c r="N265" s="43">
        <f t="shared" si="210"/>
        <v>2</v>
      </c>
      <c r="O265" s="51">
        <v>15</v>
      </c>
      <c r="P265" s="45">
        <v>7</v>
      </c>
      <c r="Q265" s="45">
        <v>4</v>
      </c>
      <c r="R265" s="43">
        <f>(P265+Q265/2)-O265</f>
        <v>-6</v>
      </c>
      <c r="S265" s="43">
        <f t="shared" si="207"/>
        <v>9</v>
      </c>
      <c r="T265" s="43">
        <f t="shared" si="208"/>
        <v>-3</v>
      </c>
      <c r="U265" s="51">
        <v>6</v>
      </c>
      <c r="V265" s="43"/>
      <c r="W265" s="43">
        <f>V265-U265</f>
        <v>-6</v>
      </c>
      <c r="X265" s="43">
        <f>V265*3.5</f>
        <v>0</v>
      </c>
      <c r="Y265" s="43">
        <f>W265*0.5</f>
        <v>-3</v>
      </c>
      <c r="Z265" s="43">
        <v>7</v>
      </c>
      <c r="AA265" s="43">
        <v>3</v>
      </c>
      <c r="AB265" s="43">
        <v>155.25</v>
      </c>
      <c r="AC265" s="43">
        <f>AA265-Z265</f>
        <v>-4</v>
      </c>
      <c r="AD265" s="43">
        <f>AB265*0.06</f>
        <v>9.315</v>
      </c>
      <c r="AE265" s="43">
        <f>AC265*0.5</f>
        <v>-2</v>
      </c>
      <c r="AF265" s="51">
        <v>2</v>
      </c>
      <c r="AG265" s="45"/>
      <c r="AH265" s="45"/>
      <c r="AI265" s="45">
        <f>(AH265+AG265/3)-AF265</f>
        <v>-2</v>
      </c>
      <c r="AJ265" s="43"/>
      <c r="AK265" s="43">
        <f>AJ265*0.07</f>
        <v>0</v>
      </c>
      <c r="AL265" s="51">
        <v>1</v>
      </c>
      <c r="AM265" s="43"/>
      <c r="AN265" s="43">
        <f>AM265-AL265</f>
        <v>-1</v>
      </c>
      <c r="AO265" s="51">
        <v>5</v>
      </c>
      <c r="AP265" s="45">
        <v>4</v>
      </c>
      <c r="AQ265" s="43">
        <v>629.8</v>
      </c>
      <c r="AR265" s="43">
        <f>AP265-AO265</f>
        <v>-1</v>
      </c>
      <c r="AS265" s="43">
        <f>AQ265*0.05</f>
        <v>31.49</v>
      </c>
      <c r="AT265" s="51">
        <v>5</v>
      </c>
      <c r="AU265" s="51">
        <v>5</v>
      </c>
      <c r="AV265" s="51">
        <v>155</v>
      </c>
      <c r="AW265" s="51">
        <f>AU265-AT265</f>
        <v>0</v>
      </c>
      <c r="AX265" s="51">
        <f>AV265*0.05</f>
        <v>7.75</v>
      </c>
      <c r="AY265" s="43">
        <f>ROUND(I265+N265+S265+X265+AD265+AK265+AS265+AX265,1)</f>
        <v>74.6</v>
      </c>
      <c r="AZ265" s="43">
        <f>ROUND(J265+T265+Y265+AE265,1)</f>
        <v>-13</v>
      </c>
    </row>
    <row r="266" s="41" customFormat="1" customHeight="1" spans="1:52">
      <c r="A266" s="43">
        <v>6830</v>
      </c>
      <c r="B266" s="43" t="s">
        <v>513</v>
      </c>
      <c r="C266" s="43" t="s">
        <v>514</v>
      </c>
      <c r="D266" s="43">
        <v>379</v>
      </c>
      <c r="E266" s="43" t="s">
        <v>125</v>
      </c>
      <c r="F266" s="43">
        <v>20</v>
      </c>
      <c r="G266" s="45">
        <v>23</v>
      </c>
      <c r="H266" s="43">
        <f t="shared" ref="H266:H312" si="212">G266-F266</f>
        <v>3</v>
      </c>
      <c r="I266" s="43">
        <f>F266*5</f>
        <v>100</v>
      </c>
      <c r="J266" s="43"/>
      <c r="K266" s="51">
        <v>5</v>
      </c>
      <c r="L266" s="43">
        <v>2</v>
      </c>
      <c r="M266" s="43">
        <f t="shared" ref="M266:M312" si="213">L266-K266</f>
        <v>-3</v>
      </c>
      <c r="N266" s="43">
        <f t="shared" ref="N266:N269" si="214">L266*2</f>
        <v>4</v>
      </c>
      <c r="O266" s="51">
        <v>25</v>
      </c>
      <c r="P266" s="45">
        <v>2</v>
      </c>
      <c r="Q266" s="45">
        <v>23</v>
      </c>
      <c r="R266" s="43">
        <f t="shared" ref="R266:R312" si="215">(P266+Q266/2)-O266</f>
        <v>-11.5</v>
      </c>
      <c r="S266" s="43">
        <f t="shared" ref="S266:S269" si="216">P266*1+Q266*0.5</f>
        <v>13.5</v>
      </c>
      <c r="T266" s="43">
        <f>R266*0.5</f>
        <v>-5.75</v>
      </c>
      <c r="U266" s="51">
        <v>8</v>
      </c>
      <c r="V266" s="43">
        <v>9</v>
      </c>
      <c r="W266" s="43">
        <f t="shared" ref="W266:W312" si="217">V266-U266</f>
        <v>1</v>
      </c>
      <c r="X266" s="43">
        <f>V266*4</f>
        <v>36</v>
      </c>
      <c r="Y266" s="43"/>
      <c r="Z266" s="43">
        <v>8</v>
      </c>
      <c r="AA266" s="43">
        <v>13</v>
      </c>
      <c r="AB266" s="43">
        <v>816</v>
      </c>
      <c r="AC266" s="43">
        <f t="shared" ref="AC266:AC312" si="218">AA266-Z266</f>
        <v>5</v>
      </c>
      <c r="AD266" s="43">
        <f>AB266*0.07</f>
        <v>57.12</v>
      </c>
      <c r="AE266" s="43"/>
      <c r="AF266" s="51">
        <v>4</v>
      </c>
      <c r="AG266" s="45">
        <v>0</v>
      </c>
      <c r="AH266" s="45">
        <v>4</v>
      </c>
      <c r="AI266" s="45">
        <f t="shared" ref="AI266:AI312" si="219">(AH266+AG266/3)-AF266</f>
        <v>0</v>
      </c>
      <c r="AJ266" s="43">
        <v>882</v>
      </c>
      <c r="AK266" s="43">
        <f>AJ266*0.08</f>
        <v>70.56</v>
      </c>
      <c r="AL266" s="51">
        <v>3</v>
      </c>
      <c r="AM266" s="43">
        <v>1</v>
      </c>
      <c r="AN266" s="43">
        <f t="shared" ref="AN266:AN312" si="220">AM266-AL266</f>
        <v>-2</v>
      </c>
      <c r="AO266" s="51">
        <v>11</v>
      </c>
      <c r="AP266" s="45">
        <v>15</v>
      </c>
      <c r="AQ266" s="43">
        <v>3032.2</v>
      </c>
      <c r="AR266" s="43">
        <f t="shared" ref="AR266:AR312" si="221">AP266-AO266</f>
        <v>4</v>
      </c>
      <c r="AS266" s="43">
        <f t="shared" ref="AS266:AS312" si="222">AQ266*0.05</f>
        <v>151.61</v>
      </c>
      <c r="AT266" s="51">
        <v>8</v>
      </c>
      <c r="AU266" s="51">
        <v>10</v>
      </c>
      <c r="AV266" s="51">
        <v>690</v>
      </c>
      <c r="AW266" s="51">
        <f t="shared" ref="AW266:AW312" si="223">AU266-AT266</f>
        <v>2</v>
      </c>
      <c r="AX266" s="51">
        <f t="shared" ref="AX266:AX312" si="224">AV266*0.05</f>
        <v>34.5</v>
      </c>
      <c r="AY266" s="43">
        <f t="shared" ref="AY266:AY312" si="225">ROUND(I266+N266+S266+X266+AD266+AK266+AS266+AX266,1)</f>
        <v>467.3</v>
      </c>
      <c r="AZ266" s="43">
        <f t="shared" ref="AZ266:AZ312" si="226">ROUND(J266+T266+Y266+AE266,1)</f>
        <v>-5.8</v>
      </c>
    </row>
    <row r="267" s="41" customFormat="1" customHeight="1" spans="1:52">
      <c r="A267" s="43">
        <v>6831</v>
      </c>
      <c r="B267" s="43" t="s">
        <v>340</v>
      </c>
      <c r="C267" s="43" t="s">
        <v>514</v>
      </c>
      <c r="D267" s="43">
        <v>379</v>
      </c>
      <c r="E267" s="43" t="s">
        <v>127</v>
      </c>
      <c r="F267" s="43">
        <v>20</v>
      </c>
      <c r="G267" s="45">
        <v>7</v>
      </c>
      <c r="H267" s="43">
        <f t="shared" si="212"/>
        <v>-13</v>
      </c>
      <c r="I267" s="43">
        <f>G267*3</f>
        <v>21</v>
      </c>
      <c r="J267" s="43">
        <f t="shared" ref="J267:J297" si="227">H267*1</f>
        <v>-13</v>
      </c>
      <c r="K267" s="51">
        <v>5</v>
      </c>
      <c r="L267" s="43"/>
      <c r="M267" s="43">
        <f t="shared" si="213"/>
        <v>-5</v>
      </c>
      <c r="N267" s="43">
        <f t="shared" si="214"/>
        <v>0</v>
      </c>
      <c r="O267" s="51">
        <v>24</v>
      </c>
      <c r="P267" s="45">
        <v>0</v>
      </c>
      <c r="Q267" s="45">
        <v>6</v>
      </c>
      <c r="R267" s="43">
        <f t="shared" si="215"/>
        <v>-21</v>
      </c>
      <c r="S267" s="43">
        <f t="shared" si="216"/>
        <v>3</v>
      </c>
      <c r="T267" s="43">
        <f>R267*0.5</f>
        <v>-10.5</v>
      </c>
      <c r="U267" s="51">
        <v>9</v>
      </c>
      <c r="V267" s="43">
        <v>1</v>
      </c>
      <c r="W267" s="43">
        <f t="shared" si="217"/>
        <v>-8</v>
      </c>
      <c r="X267" s="43">
        <f>V267*3.5</f>
        <v>3.5</v>
      </c>
      <c r="Y267" s="43">
        <f>W267*0.5</f>
        <v>-4</v>
      </c>
      <c r="Z267" s="43">
        <v>8</v>
      </c>
      <c r="AA267" s="43">
        <v>9</v>
      </c>
      <c r="AB267" s="43">
        <v>540</v>
      </c>
      <c r="AC267" s="43">
        <f t="shared" si="218"/>
        <v>1</v>
      </c>
      <c r="AD267" s="43">
        <f>AB267*0.07</f>
        <v>37.8</v>
      </c>
      <c r="AE267" s="43"/>
      <c r="AF267" s="51">
        <v>4</v>
      </c>
      <c r="AG267" s="45">
        <v>0</v>
      </c>
      <c r="AH267" s="45">
        <v>4</v>
      </c>
      <c r="AI267" s="45">
        <f t="shared" si="219"/>
        <v>0</v>
      </c>
      <c r="AJ267" s="43">
        <v>882</v>
      </c>
      <c r="AK267" s="43">
        <f>AJ267*0.08</f>
        <v>70.56</v>
      </c>
      <c r="AL267" s="51">
        <v>2</v>
      </c>
      <c r="AM267" s="43"/>
      <c r="AN267" s="43">
        <f t="shared" si="220"/>
        <v>-2</v>
      </c>
      <c r="AO267" s="51">
        <v>11</v>
      </c>
      <c r="AP267" s="45">
        <v>5</v>
      </c>
      <c r="AQ267" s="43">
        <v>1038.8</v>
      </c>
      <c r="AR267" s="43">
        <f t="shared" si="221"/>
        <v>-6</v>
      </c>
      <c r="AS267" s="43">
        <f t="shared" si="222"/>
        <v>51.94</v>
      </c>
      <c r="AT267" s="51">
        <v>7</v>
      </c>
      <c r="AU267" s="51">
        <v>12</v>
      </c>
      <c r="AV267" s="51">
        <v>641.61</v>
      </c>
      <c r="AW267" s="51">
        <f t="shared" si="223"/>
        <v>5</v>
      </c>
      <c r="AX267" s="51">
        <f t="shared" si="224"/>
        <v>32.0805</v>
      </c>
      <c r="AY267" s="43">
        <f t="shared" si="225"/>
        <v>219.9</v>
      </c>
      <c r="AZ267" s="43">
        <f t="shared" si="226"/>
        <v>-27.5</v>
      </c>
    </row>
    <row r="268" s="41" customFormat="1" customHeight="1" spans="1:52">
      <c r="A268" s="43">
        <v>15606</v>
      </c>
      <c r="B268" s="43" t="s">
        <v>515</v>
      </c>
      <c r="C268" s="43" t="s">
        <v>516</v>
      </c>
      <c r="D268" s="43">
        <v>373</v>
      </c>
      <c r="E268" s="43" t="s">
        <v>127</v>
      </c>
      <c r="F268" s="43"/>
      <c r="G268" s="45">
        <v>0</v>
      </c>
      <c r="H268" s="43">
        <f t="shared" si="212"/>
        <v>0</v>
      </c>
      <c r="I268" s="43">
        <f>G268*3</f>
        <v>0</v>
      </c>
      <c r="J268" s="43"/>
      <c r="K268" s="43"/>
      <c r="L268" s="43"/>
      <c r="M268" s="43">
        <f t="shared" si="213"/>
        <v>0</v>
      </c>
      <c r="N268" s="43">
        <f>L268*2</f>
        <v>0</v>
      </c>
      <c r="O268" s="43"/>
      <c r="P268" s="45">
        <v>0</v>
      </c>
      <c r="Q268" s="45">
        <v>8</v>
      </c>
      <c r="R268" s="43">
        <f t="shared" si="215"/>
        <v>4</v>
      </c>
      <c r="S268" s="43">
        <f>P268*1+Q268*0.5</f>
        <v>4</v>
      </c>
      <c r="T268" s="43"/>
      <c r="U268" s="43"/>
      <c r="V268" s="43">
        <v>9</v>
      </c>
      <c r="W268" s="43">
        <f t="shared" si="217"/>
        <v>9</v>
      </c>
      <c r="X268" s="43">
        <f>V268*3.5</f>
        <v>31.5</v>
      </c>
      <c r="Y268" s="43"/>
      <c r="Z268" s="43"/>
      <c r="AA268" s="43"/>
      <c r="AB268" s="43"/>
      <c r="AC268" s="43"/>
      <c r="AD268" s="43">
        <f>AB268*0.06</f>
        <v>0</v>
      </c>
      <c r="AE268" s="43"/>
      <c r="AF268" s="43"/>
      <c r="AG268" s="45"/>
      <c r="AH268" s="45"/>
      <c r="AI268" s="45">
        <f t="shared" si="219"/>
        <v>0</v>
      </c>
      <c r="AJ268" s="43"/>
      <c r="AK268" s="43">
        <f>AJ268*0.07</f>
        <v>0</v>
      </c>
      <c r="AL268" s="43"/>
      <c r="AM268" s="43"/>
      <c r="AN268" s="43">
        <f t="shared" si="220"/>
        <v>0</v>
      </c>
      <c r="AO268" s="43"/>
      <c r="AP268" s="45">
        <v>4</v>
      </c>
      <c r="AQ268" s="43">
        <v>763.4</v>
      </c>
      <c r="AR268" s="43">
        <f t="shared" si="221"/>
        <v>4</v>
      </c>
      <c r="AS268" s="43">
        <f t="shared" si="222"/>
        <v>38.17</v>
      </c>
      <c r="AT268" s="43"/>
      <c r="AU268" s="51">
        <v>6</v>
      </c>
      <c r="AV268" s="51">
        <v>453.2</v>
      </c>
      <c r="AW268" s="51">
        <f t="shared" si="223"/>
        <v>6</v>
      </c>
      <c r="AX268" s="51">
        <f t="shared" si="224"/>
        <v>22.66</v>
      </c>
      <c r="AY268" s="43">
        <f t="shared" si="225"/>
        <v>96.3</v>
      </c>
      <c r="AZ268" s="43">
        <f t="shared" si="226"/>
        <v>0</v>
      </c>
    </row>
    <row r="269" s="41" customFormat="1" customHeight="1" spans="1:52">
      <c r="A269" s="43">
        <v>12451</v>
      </c>
      <c r="B269" s="43" t="s">
        <v>517</v>
      </c>
      <c r="C269" s="43" t="s">
        <v>518</v>
      </c>
      <c r="D269" s="43">
        <v>104429</v>
      </c>
      <c r="E269" s="43" t="s">
        <v>125</v>
      </c>
      <c r="F269" s="43">
        <v>10</v>
      </c>
      <c r="G269" s="45">
        <v>0</v>
      </c>
      <c r="H269" s="43">
        <f t="shared" si="212"/>
        <v>-10</v>
      </c>
      <c r="I269" s="43">
        <f>G269*3</f>
        <v>0</v>
      </c>
      <c r="J269" s="43">
        <f t="shared" si="227"/>
        <v>-10</v>
      </c>
      <c r="K269" s="51">
        <v>2</v>
      </c>
      <c r="L269" s="43"/>
      <c r="M269" s="43">
        <f t="shared" si="213"/>
        <v>-2</v>
      </c>
      <c r="N269" s="43">
        <f t="shared" si="214"/>
        <v>0</v>
      </c>
      <c r="O269" s="51">
        <v>12</v>
      </c>
      <c r="P269" s="45">
        <v>4</v>
      </c>
      <c r="Q269" s="45">
        <v>6</v>
      </c>
      <c r="R269" s="43">
        <f t="shared" si="215"/>
        <v>-5</v>
      </c>
      <c r="S269" s="43">
        <f t="shared" si="216"/>
        <v>7</v>
      </c>
      <c r="T269" s="43">
        <f>R269*0.5</f>
        <v>-2.5</v>
      </c>
      <c r="U269" s="51">
        <v>6</v>
      </c>
      <c r="V269" s="43">
        <v>2</v>
      </c>
      <c r="W269" s="43">
        <f t="shared" si="217"/>
        <v>-4</v>
      </c>
      <c r="X269" s="43">
        <f t="shared" ref="X269:X278" si="228">V269*3.5</f>
        <v>7</v>
      </c>
      <c r="Y269" s="43">
        <f t="shared" ref="Y269:Y278" si="229">W269*0.5</f>
        <v>-2</v>
      </c>
      <c r="Z269" s="43">
        <v>7</v>
      </c>
      <c r="AA269" s="43">
        <v>9</v>
      </c>
      <c r="AB269" s="43">
        <v>449</v>
      </c>
      <c r="AC269" s="43">
        <f t="shared" si="218"/>
        <v>2</v>
      </c>
      <c r="AD269" s="43">
        <f>AB269*0.07</f>
        <v>31.43</v>
      </c>
      <c r="AE269" s="43"/>
      <c r="AF269" s="51">
        <v>2</v>
      </c>
      <c r="AG269" s="45"/>
      <c r="AH269" s="45"/>
      <c r="AI269" s="45">
        <f t="shared" si="219"/>
        <v>-2</v>
      </c>
      <c r="AJ269" s="43"/>
      <c r="AK269" s="43">
        <f>AJ269*0.07</f>
        <v>0</v>
      </c>
      <c r="AL269" s="51">
        <v>1</v>
      </c>
      <c r="AM269" s="43"/>
      <c r="AN269" s="43">
        <f t="shared" si="220"/>
        <v>-1</v>
      </c>
      <c r="AO269" s="51">
        <v>5</v>
      </c>
      <c r="AP269" s="45">
        <v>3</v>
      </c>
      <c r="AQ269" s="43">
        <v>504.6</v>
      </c>
      <c r="AR269" s="43">
        <f t="shared" si="221"/>
        <v>-2</v>
      </c>
      <c r="AS269" s="43">
        <f t="shared" si="222"/>
        <v>25.23</v>
      </c>
      <c r="AT269" s="51">
        <v>5</v>
      </c>
      <c r="AU269" s="51">
        <v>0</v>
      </c>
      <c r="AV269" s="51"/>
      <c r="AW269" s="51">
        <f t="shared" si="223"/>
        <v>-5</v>
      </c>
      <c r="AX269" s="51">
        <f t="shared" si="224"/>
        <v>0</v>
      </c>
      <c r="AY269" s="43">
        <f t="shared" si="225"/>
        <v>70.7</v>
      </c>
      <c r="AZ269" s="43">
        <f t="shared" si="226"/>
        <v>-14.5</v>
      </c>
    </row>
    <row r="270" s="41" customFormat="1" customHeight="1" spans="1:52">
      <c r="A270" s="43">
        <v>14392</v>
      </c>
      <c r="B270" s="43" t="s">
        <v>519</v>
      </c>
      <c r="C270" s="43" t="s">
        <v>518</v>
      </c>
      <c r="D270" s="43">
        <v>104429</v>
      </c>
      <c r="E270" s="43" t="s">
        <v>127</v>
      </c>
      <c r="F270" s="43">
        <v>10</v>
      </c>
      <c r="G270" s="45">
        <v>0</v>
      </c>
      <c r="H270" s="43">
        <f t="shared" si="212"/>
        <v>-10</v>
      </c>
      <c r="I270" s="43">
        <f>G270*3</f>
        <v>0</v>
      </c>
      <c r="J270" s="43">
        <f t="shared" si="227"/>
        <v>-10</v>
      </c>
      <c r="K270" s="51">
        <v>3</v>
      </c>
      <c r="L270" s="43">
        <v>5</v>
      </c>
      <c r="M270" s="43">
        <f t="shared" si="213"/>
        <v>2</v>
      </c>
      <c r="N270" s="43">
        <f>L270*3</f>
        <v>15</v>
      </c>
      <c r="O270" s="51">
        <v>13</v>
      </c>
      <c r="P270" s="45">
        <v>8</v>
      </c>
      <c r="Q270" s="45">
        <v>14</v>
      </c>
      <c r="R270" s="43">
        <f t="shared" si="215"/>
        <v>2</v>
      </c>
      <c r="S270" s="43">
        <f>P270*1.5+Q270*0.75</f>
        <v>22.5</v>
      </c>
      <c r="T270" s="51"/>
      <c r="U270" s="51">
        <v>6</v>
      </c>
      <c r="V270" s="43">
        <v>1</v>
      </c>
      <c r="W270" s="43">
        <f t="shared" si="217"/>
        <v>-5</v>
      </c>
      <c r="X270" s="43">
        <f t="shared" si="228"/>
        <v>3.5</v>
      </c>
      <c r="Y270" s="43">
        <f t="shared" si="229"/>
        <v>-2.5</v>
      </c>
      <c r="Z270" s="43">
        <v>7</v>
      </c>
      <c r="AA270" s="43"/>
      <c r="AB270" s="43"/>
      <c r="AC270" s="43"/>
      <c r="AD270" s="43">
        <f>AB270*0.06</f>
        <v>0</v>
      </c>
      <c r="AE270" s="43"/>
      <c r="AF270" s="51">
        <v>3</v>
      </c>
      <c r="AG270" s="45"/>
      <c r="AH270" s="45"/>
      <c r="AI270" s="45">
        <f t="shared" si="219"/>
        <v>-3</v>
      </c>
      <c r="AJ270" s="43"/>
      <c r="AK270" s="43">
        <f>AJ270*0.07</f>
        <v>0</v>
      </c>
      <c r="AL270" s="51">
        <v>2</v>
      </c>
      <c r="AM270" s="43"/>
      <c r="AN270" s="43">
        <f t="shared" si="220"/>
        <v>-2</v>
      </c>
      <c r="AO270" s="51">
        <v>5</v>
      </c>
      <c r="AP270" s="45">
        <v>5</v>
      </c>
      <c r="AQ270" s="43">
        <v>895</v>
      </c>
      <c r="AR270" s="43">
        <f t="shared" si="221"/>
        <v>0</v>
      </c>
      <c r="AS270" s="43">
        <f t="shared" si="222"/>
        <v>44.75</v>
      </c>
      <c r="AT270" s="51">
        <v>5</v>
      </c>
      <c r="AU270" s="51">
        <v>2</v>
      </c>
      <c r="AV270" s="51">
        <v>183.6</v>
      </c>
      <c r="AW270" s="51">
        <f t="shared" si="223"/>
        <v>-3</v>
      </c>
      <c r="AX270" s="51">
        <f t="shared" si="224"/>
        <v>9.18</v>
      </c>
      <c r="AY270" s="43">
        <f t="shared" si="225"/>
        <v>94.9</v>
      </c>
      <c r="AZ270" s="43">
        <f t="shared" si="226"/>
        <v>-12.5</v>
      </c>
    </row>
    <row r="271" s="41" customFormat="1" customHeight="1" spans="1:52">
      <c r="A271" s="43">
        <v>10468</v>
      </c>
      <c r="B271" s="43" t="s">
        <v>520</v>
      </c>
      <c r="C271" s="43" t="s">
        <v>521</v>
      </c>
      <c r="D271" s="43">
        <v>106569</v>
      </c>
      <c r="E271" s="43" t="s">
        <v>125</v>
      </c>
      <c r="F271" s="43">
        <v>25</v>
      </c>
      <c r="G271" s="45">
        <v>7</v>
      </c>
      <c r="H271" s="43">
        <f t="shared" si="212"/>
        <v>-18</v>
      </c>
      <c r="I271" s="43">
        <f>G271*3</f>
        <v>21</v>
      </c>
      <c r="J271" s="43">
        <f t="shared" si="227"/>
        <v>-18</v>
      </c>
      <c r="K271" s="51">
        <v>5</v>
      </c>
      <c r="L271" s="43">
        <v>1</v>
      </c>
      <c r="M271" s="43">
        <f t="shared" si="213"/>
        <v>-4</v>
      </c>
      <c r="N271" s="43">
        <f t="shared" ref="N271:N276" si="230">L271*2</f>
        <v>2</v>
      </c>
      <c r="O271" s="51">
        <v>19</v>
      </c>
      <c r="P271" s="45">
        <v>6</v>
      </c>
      <c r="Q271" s="45">
        <v>0</v>
      </c>
      <c r="R271" s="43">
        <f t="shared" si="215"/>
        <v>-13</v>
      </c>
      <c r="S271" s="43">
        <f t="shared" ref="S271:S277" si="231">P271*1+Q271*0.5</f>
        <v>6</v>
      </c>
      <c r="T271" s="43">
        <f t="shared" ref="T271:T277" si="232">R271*0.5</f>
        <v>-6.5</v>
      </c>
      <c r="U271" s="51">
        <v>8</v>
      </c>
      <c r="V271" s="43">
        <v>6</v>
      </c>
      <c r="W271" s="43">
        <f t="shared" si="217"/>
        <v>-2</v>
      </c>
      <c r="X271" s="43">
        <f t="shared" si="228"/>
        <v>21</v>
      </c>
      <c r="Y271" s="43">
        <f t="shared" si="229"/>
        <v>-1</v>
      </c>
      <c r="Z271" s="43">
        <v>8</v>
      </c>
      <c r="AA271" s="43">
        <v>10</v>
      </c>
      <c r="AB271" s="43">
        <v>579.46</v>
      </c>
      <c r="AC271" s="43">
        <f t="shared" si="218"/>
        <v>2</v>
      </c>
      <c r="AD271" s="43">
        <f>AB271*0.07</f>
        <v>40.5622</v>
      </c>
      <c r="AE271" s="43"/>
      <c r="AF271" s="51">
        <v>3</v>
      </c>
      <c r="AG271" s="45"/>
      <c r="AH271" s="45"/>
      <c r="AI271" s="45">
        <f t="shared" si="219"/>
        <v>-3</v>
      </c>
      <c r="AJ271" s="43"/>
      <c r="AK271" s="43">
        <f>AJ271*0.07</f>
        <v>0</v>
      </c>
      <c r="AL271" s="51">
        <v>2</v>
      </c>
      <c r="AM271" s="43">
        <v>1</v>
      </c>
      <c r="AN271" s="43">
        <f t="shared" si="220"/>
        <v>-1</v>
      </c>
      <c r="AO271" s="51">
        <v>8</v>
      </c>
      <c r="AP271" s="45">
        <v>6</v>
      </c>
      <c r="AQ271" s="43">
        <v>1089</v>
      </c>
      <c r="AR271" s="43">
        <f t="shared" si="221"/>
        <v>-2</v>
      </c>
      <c r="AS271" s="43">
        <f t="shared" si="222"/>
        <v>54.45</v>
      </c>
      <c r="AT271" s="51">
        <v>6</v>
      </c>
      <c r="AU271" s="51">
        <v>3</v>
      </c>
      <c r="AV271" s="51">
        <v>231.6</v>
      </c>
      <c r="AW271" s="51">
        <f t="shared" si="223"/>
        <v>-3</v>
      </c>
      <c r="AX271" s="51">
        <f t="shared" si="224"/>
        <v>11.58</v>
      </c>
      <c r="AY271" s="43">
        <f t="shared" si="225"/>
        <v>156.6</v>
      </c>
      <c r="AZ271" s="43">
        <f t="shared" si="226"/>
        <v>-25.5</v>
      </c>
    </row>
    <row r="272" s="41" customFormat="1" customHeight="1" spans="1:52">
      <c r="A272" s="43">
        <v>15157</v>
      </c>
      <c r="B272" s="43" t="s">
        <v>522</v>
      </c>
      <c r="C272" s="43" t="s">
        <v>521</v>
      </c>
      <c r="D272" s="43">
        <v>106569</v>
      </c>
      <c r="E272" s="43" t="s">
        <v>127</v>
      </c>
      <c r="F272" s="43">
        <v>25</v>
      </c>
      <c r="G272" s="45">
        <v>1</v>
      </c>
      <c r="H272" s="43">
        <f t="shared" si="212"/>
        <v>-24</v>
      </c>
      <c r="I272" s="43">
        <f>G272*3</f>
        <v>3</v>
      </c>
      <c r="J272" s="43">
        <f t="shared" si="227"/>
        <v>-24</v>
      </c>
      <c r="K272" s="51">
        <v>5</v>
      </c>
      <c r="L272" s="43">
        <v>5</v>
      </c>
      <c r="M272" s="43">
        <f t="shared" si="213"/>
        <v>0</v>
      </c>
      <c r="N272" s="43">
        <f>L272*3</f>
        <v>15</v>
      </c>
      <c r="O272" s="51">
        <v>18</v>
      </c>
      <c r="P272" s="45">
        <v>5</v>
      </c>
      <c r="Q272" s="45">
        <v>2</v>
      </c>
      <c r="R272" s="43">
        <f t="shared" si="215"/>
        <v>-12</v>
      </c>
      <c r="S272" s="43">
        <f t="shared" si="231"/>
        <v>6</v>
      </c>
      <c r="T272" s="43">
        <f t="shared" si="232"/>
        <v>-6</v>
      </c>
      <c r="U272" s="51">
        <v>9</v>
      </c>
      <c r="V272" s="43">
        <v>4</v>
      </c>
      <c r="W272" s="43">
        <f t="shared" si="217"/>
        <v>-5</v>
      </c>
      <c r="X272" s="43">
        <f t="shared" si="228"/>
        <v>14</v>
      </c>
      <c r="Y272" s="43">
        <f t="shared" si="229"/>
        <v>-2.5</v>
      </c>
      <c r="Z272" s="43">
        <v>8</v>
      </c>
      <c r="AA272" s="43">
        <v>1</v>
      </c>
      <c r="AB272" s="43">
        <v>69</v>
      </c>
      <c r="AC272" s="43">
        <f t="shared" si="218"/>
        <v>-7</v>
      </c>
      <c r="AD272" s="43">
        <f>AB272*0.06</f>
        <v>4.14</v>
      </c>
      <c r="AE272" s="43">
        <f>AC272*0.5</f>
        <v>-3.5</v>
      </c>
      <c r="AF272" s="51">
        <v>3</v>
      </c>
      <c r="AG272" s="45"/>
      <c r="AH272" s="45"/>
      <c r="AI272" s="45">
        <f t="shared" si="219"/>
        <v>-3</v>
      </c>
      <c r="AJ272" s="43"/>
      <c r="AK272" s="43">
        <f>AJ272*0.07</f>
        <v>0</v>
      </c>
      <c r="AL272" s="51">
        <v>2</v>
      </c>
      <c r="AM272" s="43"/>
      <c r="AN272" s="43">
        <f t="shared" si="220"/>
        <v>-2</v>
      </c>
      <c r="AO272" s="51">
        <v>9</v>
      </c>
      <c r="AP272" s="45">
        <v>7</v>
      </c>
      <c r="AQ272" s="43">
        <v>1133</v>
      </c>
      <c r="AR272" s="43">
        <f t="shared" si="221"/>
        <v>-2</v>
      </c>
      <c r="AS272" s="43">
        <f t="shared" si="222"/>
        <v>56.65</v>
      </c>
      <c r="AT272" s="51">
        <v>7</v>
      </c>
      <c r="AU272" s="51">
        <v>4</v>
      </c>
      <c r="AV272" s="51">
        <v>162.9</v>
      </c>
      <c r="AW272" s="51">
        <f t="shared" si="223"/>
        <v>-3</v>
      </c>
      <c r="AX272" s="51">
        <f t="shared" si="224"/>
        <v>8.145</v>
      </c>
      <c r="AY272" s="43">
        <f t="shared" si="225"/>
        <v>106.9</v>
      </c>
      <c r="AZ272" s="43">
        <f t="shared" si="226"/>
        <v>-36</v>
      </c>
    </row>
    <row r="273" s="41" customFormat="1" customHeight="1" spans="1:52">
      <c r="A273" s="43">
        <v>11537</v>
      </c>
      <c r="B273" s="43" t="s">
        <v>523</v>
      </c>
      <c r="C273" s="43" t="s">
        <v>524</v>
      </c>
      <c r="D273" s="43">
        <v>102565</v>
      </c>
      <c r="E273" s="43" t="s">
        <v>125</v>
      </c>
      <c r="F273" s="43">
        <v>12</v>
      </c>
      <c r="G273" s="45">
        <v>3</v>
      </c>
      <c r="H273" s="43">
        <f t="shared" si="212"/>
        <v>-9</v>
      </c>
      <c r="I273" s="43">
        <f>G273*3</f>
        <v>9</v>
      </c>
      <c r="J273" s="43">
        <f t="shared" si="227"/>
        <v>-9</v>
      </c>
      <c r="K273" s="51">
        <v>2</v>
      </c>
      <c r="L273" s="43">
        <v>1</v>
      </c>
      <c r="M273" s="43">
        <f t="shared" si="213"/>
        <v>-1</v>
      </c>
      <c r="N273" s="43">
        <f t="shared" si="230"/>
        <v>2</v>
      </c>
      <c r="O273" s="51">
        <v>14</v>
      </c>
      <c r="P273" s="45">
        <v>3</v>
      </c>
      <c r="Q273" s="45">
        <v>12</v>
      </c>
      <c r="R273" s="43">
        <f t="shared" si="215"/>
        <v>-5</v>
      </c>
      <c r="S273" s="43">
        <f t="shared" si="231"/>
        <v>9</v>
      </c>
      <c r="T273" s="43">
        <f t="shared" si="232"/>
        <v>-2.5</v>
      </c>
      <c r="U273" s="51">
        <v>5</v>
      </c>
      <c r="V273" s="43">
        <v>3</v>
      </c>
      <c r="W273" s="43">
        <f t="shared" si="217"/>
        <v>-2</v>
      </c>
      <c r="X273" s="43">
        <f t="shared" si="228"/>
        <v>10.5</v>
      </c>
      <c r="Y273" s="43">
        <f t="shared" si="229"/>
        <v>-1</v>
      </c>
      <c r="Z273" s="43">
        <v>5</v>
      </c>
      <c r="AA273" s="43">
        <v>1</v>
      </c>
      <c r="AB273" s="43">
        <v>88</v>
      </c>
      <c r="AC273" s="43">
        <f t="shared" si="218"/>
        <v>-4</v>
      </c>
      <c r="AD273" s="43">
        <f>AB273*0.06</f>
        <v>5.28</v>
      </c>
      <c r="AE273" s="43">
        <f>AC273*0.5</f>
        <v>-2</v>
      </c>
      <c r="AF273" s="51">
        <v>2</v>
      </c>
      <c r="AG273" s="45">
        <v>0</v>
      </c>
      <c r="AH273" s="45">
        <v>4</v>
      </c>
      <c r="AI273" s="45">
        <f t="shared" si="219"/>
        <v>2</v>
      </c>
      <c r="AJ273" s="43">
        <v>882</v>
      </c>
      <c r="AK273" s="43">
        <f>AJ273*0.08</f>
        <v>70.56</v>
      </c>
      <c r="AL273" s="51">
        <v>2</v>
      </c>
      <c r="AM273" s="43"/>
      <c r="AN273" s="43">
        <f t="shared" si="220"/>
        <v>-2</v>
      </c>
      <c r="AO273" s="51">
        <v>6</v>
      </c>
      <c r="AP273" s="45">
        <v>4</v>
      </c>
      <c r="AQ273" s="43">
        <v>657</v>
      </c>
      <c r="AR273" s="43">
        <f t="shared" si="221"/>
        <v>-2</v>
      </c>
      <c r="AS273" s="43">
        <f t="shared" si="222"/>
        <v>32.85</v>
      </c>
      <c r="AT273" s="51">
        <v>9</v>
      </c>
      <c r="AU273" s="51">
        <v>3</v>
      </c>
      <c r="AV273" s="51">
        <v>134.8</v>
      </c>
      <c r="AW273" s="51">
        <f t="shared" si="223"/>
        <v>-6</v>
      </c>
      <c r="AX273" s="51">
        <f t="shared" si="224"/>
        <v>6.74</v>
      </c>
      <c r="AY273" s="43">
        <f t="shared" si="225"/>
        <v>145.9</v>
      </c>
      <c r="AZ273" s="43">
        <f t="shared" si="226"/>
        <v>-14.5</v>
      </c>
    </row>
    <row r="274" s="41" customFormat="1" customHeight="1" spans="1:52">
      <c r="A274" s="43">
        <v>14456</v>
      </c>
      <c r="B274" s="43" t="s">
        <v>525</v>
      </c>
      <c r="C274" s="43" t="s">
        <v>524</v>
      </c>
      <c r="D274" s="43">
        <v>102565</v>
      </c>
      <c r="E274" s="43" t="s">
        <v>140</v>
      </c>
      <c r="F274" s="43">
        <v>13</v>
      </c>
      <c r="G274" s="45">
        <v>1</v>
      </c>
      <c r="H274" s="43">
        <f t="shared" si="212"/>
        <v>-12</v>
      </c>
      <c r="I274" s="43">
        <f>G274*3</f>
        <v>3</v>
      </c>
      <c r="J274" s="43">
        <f t="shared" si="227"/>
        <v>-12</v>
      </c>
      <c r="K274" s="51">
        <v>2</v>
      </c>
      <c r="L274" s="43"/>
      <c r="M274" s="43">
        <f t="shared" si="213"/>
        <v>-2</v>
      </c>
      <c r="N274" s="43">
        <f t="shared" si="230"/>
        <v>0</v>
      </c>
      <c r="O274" s="51">
        <v>14</v>
      </c>
      <c r="P274" s="45">
        <v>2</v>
      </c>
      <c r="Q274" s="45">
        <v>5</v>
      </c>
      <c r="R274" s="43">
        <f t="shared" si="215"/>
        <v>-9.5</v>
      </c>
      <c r="S274" s="43">
        <f t="shared" si="231"/>
        <v>4.5</v>
      </c>
      <c r="T274" s="43">
        <f t="shared" si="232"/>
        <v>-4.75</v>
      </c>
      <c r="U274" s="51">
        <v>5</v>
      </c>
      <c r="V274" s="43">
        <v>3</v>
      </c>
      <c r="W274" s="43">
        <f t="shared" si="217"/>
        <v>-2</v>
      </c>
      <c r="X274" s="43">
        <f t="shared" si="228"/>
        <v>10.5</v>
      </c>
      <c r="Y274" s="43">
        <f t="shared" si="229"/>
        <v>-1</v>
      </c>
      <c r="Z274" s="43">
        <v>5</v>
      </c>
      <c r="AA274" s="43">
        <v>10</v>
      </c>
      <c r="AB274" s="43">
        <v>584</v>
      </c>
      <c r="AC274" s="43">
        <f t="shared" si="218"/>
        <v>5</v>
      </c>
      <c r="AD274" s="43">
        <f>AB274*0.07</f>
        <v>40.88</v>
      </c>
      <c r="AE274" s="43"/>
      <c r="AF274" s="51">
        <v>3</v>
      </c>
      <c r="AG274" s="45"/>
      <c r="AH274" s="45"/>
      <c r="AI274" s="45">
        <f t="shared" si="219"/>
        <v>-3</v>
      </c>
      <c r="AJ274" s="43"/>
      <c r="AK274" s="43">
        <f>AJ274*0.07</f>
        <v>0</v>
      </c>
      <c r="AL274" s="51">
        <v>1</v>
      </c>
      <c r="AM274" s="43"/>
      <c r="AN274" s="43">
        <f t="shared" si="220"/>
        <v>-1</v>
      </c>
      <c r="AO274" s="51">
        <v>6</v>
      </c>
      <c r="AP274" s="45"/>
      <c r="AQ274" s="43"/>
      <c r="AR274" s="43">
        <f t="shared" si="221"/>
        <v>-6</v>
      </c>
      <c r="AS274" s="43">
        <f t="shared" si="222"/>
        <v>0</v>
      </c>
      <c r="AT274" s="51">
        <v>9</v>
      </c>
      <c r="AU274" s="51">
        <v>3</v>
      </c>
      <c r="AV274" s="51">
        <v>125.6</v>
      </c>
      <c r="AW274" s="51">
        <f t="shared" si="223"/>
        <v>-6</v>
      </c>
      <c r="AX274" s="51">
        <f t="shared" si="224"/>
        <v>6.28</v>
      </c>
      <c r="AY274" s="43">
        <f t="shared" si="225"/>
        <v>65.2</v>
      </c>
      <c r="AZ274" s="43">
        <f t="shared" si="226"/>
        <v>-17.8</v>
      </c>
    </row>
    <row r="275" s="41" customFormat="1" customHeight="1" spans="1:52">
      <c r="A275" s="43">
        <v>15635</v>
      </c>
      <c r="B275" s="43" t="s">
        <v>526</v>
      </c>
      <c r="C275" s="43" t="s">
        <v>524</v>
      </c>
      <c r="D275" s="43">
        <v>102565</v>
      </c>
      <c r="E275" s="43" t="s">
        <v>127</v>
      </c>
      <c r="F275" s="43">
        <v>5</v>
      </c>
      <c r="G275" s="45">
        <v>0</v>
      </c>
      <c r="H275" s="43">
        <f t="shared" si="212"/>
        <v>-5</v>
      </c>
      <c r="I275" s="43">
        <f>G275*3</f>
        <v>0</v>
      </c>
      <c r="J275" s="43">
        <f t="shared" si="227"/>
        <v>-5</v>
      </c>
      <c r="K275" s="51">
        <v>1</v>
      </c>
      <c r="L275" s="43"/>
      <c r="M275" s="43">
        <f t="shared" si="213"/>
        <v>-1</v>
      </c>
      <c r="N275" s="43">
        <f t="shared" si="230"/>
        <v>0</v>
      </c>
      <c r="O275" s="51">
        <v>9</v>
      </c>
      <c r="P275" s="45">
        <v>3</v>
      </c>
      <c r="Q275" s="45">
        <v>11</v>
      </c>
      <c r="R275" s="43">
        <f t="shared" si="215"/>
        <v>-0.5</v>
      </c>
      <c r="S275" s="43">
        <f t="shared" si="231"/>
        <v>8.5</v>
      </c>
      <c r="T275" s="43">
        <f t="shared" si="232"/>
        <v>-0.25</v>
      </c>
      <c r="U275" s="51">
        <v>4</v>
      </c>
      <c r="V275" s="43">
        <v>1</v>
      </c>
      <c r="W275" s="43">
        <f t="shared" si="217"/>
        <v>-3</v>
      </c>
      <c r="X275" s="43">
        <f t="shared" si="228"/>
        <v>3.5</v>
      </c>
      <c r="Y275" s="43">
        <f t="shared" si="229"/>
        <v>-1.5</v>
      </c>
      <c r="Z275" s="43">
        <v>4</v>
      </c>
      <c r="AA275" s="43">
        <v>2</v>
      </c>
      <c r="AB275" s="43">
        <v>157</v>
      </c>
      <c r="AC275" s="43">
        <f t="shared" si="218"/>
        <v>-2</v>
      </c>
      <c r="AD275" s="43">
        <f>AB275*0.06</f>
        <v>9.42</v>
      </c>
      <c r="AE275" s="43">
        <f>AC275*0.5</f>
        <v>-1</v>
      </c>
      <c r="AF275" s="51">
        <v>1</v>
      </c>
      <c r="AG275" s="45"/>
      <c r="AH275" s="45"/>
      <c r="AI275" s="45">
        <f t="shared" si="219"/>
        <v>-1</v>
      </c>
      <c r="AJ275" s="43"/>
      <c r="AK275" s="43">
        <f>AJ275*0.07</f>
        <v>0</v>
      </c>
      <c r="AL275" s="51">
        <v>1</v>
      </c>
      <c r="AM275" s="43"/>
      <c r="AN275" s="43">
        <f t="shared" si="220"/>
        <v>-1</v>
      </c>
      <c r="AO275" s="51">
        <v>4</v>
      </c>
      <c r="AP275" s="45">
        <v>3</v>
      </c>
      <c r="AQ275" s="43">
        <v>510.6</v>
      </c>
      <c r="AR275" s="43">
        <f t="shared" si="221"/>
        <v>-1</v>
      </c>
      <c r="AS275" s="43">
        <f t="shared" si="222"/>
        <v>25.53</v>
      </c>
      <c r="AT275" s="51">
        <v>7</v>
      </c>
      <c r="AU275" s="51">
        <v>3</v>
      </c>
      <c r="AV275" s="51">
        <v>134.8</v>
      </c>
      <c r="AW275" s="51">
        <f t="shared" si="223"/>
        <v>-4</v>
      </c>
      <c r="AX275" s="51">
        <f t="shared" si="224"/>
        <v>6.74</v>
      </c>
      <c r="AY275" s="43">
        <f t="shared" si="225"/>
        <v>53.7</v>
      </c>
      <c r="AZ275" s="43">
        <f t="shared" si="226"/>
        <v>-7.8</v>
      </c>
    </row>
    <row r="276" s="41" customFormat="1" customHeight="1" spans="1:52">
      <c r="A276" s="43">
        <v>1003111</v>
      </c>
      <c r="B276" s="43" t="s">
        <v>527</v>
      </c>
      <c r="C276" s="43" t="s">
        <v>528</v>
      </c>
      <c r="D276" s="43">
        <v>116919</v>
      </c>
      <c r="E276" s="43" t="s">
        <v>238</v>
      </c>
      <c r="F276" s="43">
        <v>7</v>
      </c>
      <c r="G276" s="45">
        <v>0</v>
      </c>
      <c r="H276" s="43">
        <f t="shared" si="212"/>
        <v>-7</v>
      </c>
      <c r="I276" s="43">
        <f>G276*3</f>
        <v>0</v>
      </c>
      <c r="J276" s="43">
        <f t="shared" si="227"/>
        <v>-7</v>
      </c>
      <c r="K276" s="51">
        <v>1</v>
      </c>
      <c r="L276" s="43"/>
      <c r="M276" s="43">
        <f t="shared" si="213"/>
        <v>-1</v>
      </c>
      <c r="N276" s="43">
        <f t="shared" si="230"/>
        <v>0</v>
      </c>
      <c r="O276" s="51">
        <v>6</v>
      </c>
      <c r="P276" s="45">
        <v>0</v>
      </c>
      <c r="Q276" s="45">
        <v>5</v>
      </c>
      <c r="R276" s="43">
        <f t="shared" si="215"/>
        <v>-3.5</v>
      </c>
      <c r="S276" s="43">
        <f t="shared" si="231"/>
        <v>2.5</v>
      </c>
      <c r="T276" s="43">
        <f t="shared" si="232"/>
        <v>-1.75</v>
      </c>
      <c r="U276" s="51">
        <v>3</v>
      </c>
      <c r="V276" s="43">
        <v>1</v>
      </c>
      <c r="W276" s="43">
        <f t="shared" si="217"/>
        <v>-2</v>
      </c>
      <c r="X276" s="43">
        <f t="shared" si="228"/>
        <v>3.5</v>
      </c>
      <c r="Y276" s="43">
        <f t="shared" si="229"/>
        <v>-1</v>
      </c>
      <c r="Z276" s="43">
        <v>3</v>
      </c>
      <c r="AA276" s="43">
        <v>16</v>
      </c>
      <c r="AB276" s="43">
        <v>982.5</v>
      </c>
      <c r="AC276" s="43">
        <f t="shared" si="218"/>
        <v>13</v>
      </c>
      <c r="AD276" s="43">
        <f>AB276*0.07</f>
        <v>68.775</v>
      </c>
      <c r="AE276" s="43"/>
      <c r="AF276" s="51">
        <v>1</v>
      </c>
      <c r="AG276" s="45"/>
      <c r="AH276" s="45"/>
      <c r="AI276" s="45">
        <f t="shared" si="219"/>
        <v>-1</v>
      </c>
      <c r="AJ276" s="43"/>
      <c r="AK276" s="43">
        <f>AJ276*0.07</f>
        <v>0</v>
      </c>
      <c r="AL276" s="51">
        <v>1</v>
      </c>
      <c r="AM276" s="43">
        <v>3</v>
      </c>
      <c r="AN276" s="43">
        <f t="shared" si="220"/>
        <v>2</v>
      </c>
      <c r="AO276" s="51">
        <v>2</v>
      </c>
      <c r="AP276" s="45">
        <v>1</v>
      </c>
      <c r="AQ276" s="43">
        <v>260</v>
      </c>
      <c r="AR276" s="43">
        <f t="shared" si="221"/>
        <v>-1</v>
      </c>
      <c r="AS276" s="43">
        <f t="shared" si="222"/>
        <v>13</v>
      </c>
      <c r="AT276" s="51">
        <v>3</v>
      </c>
      <c r="AU276" s="51">
        <v>6</v>
      </c>
      <c r="AV276" s="51">
        <v>447.89</v>
      </c>
      <c r="AW276" s="51">
        <f t="shared" si="223"/>
        <v>3</v>
      </c>
      <c r="AX276" s="51">
        <f t="shared" si="224"/>
        <v>22.3945</v>
      </c>
      <c r="AY276" s="43">
        <f t="shared" si="225"/>
        <v>110.2</v>
      </c>
      <c r="AZ276" s="43">
        <f t="shared" si="226"/>
        <v>-9.8</v>
      </c>
    </row>
    <row r="277" s="41" customFormat="1" customHeight="1" spans="1:52">
      <c r="A277" s="43">
        <v>1003130</v>
      </c>
      <c r="B277" s="43" t="s">
        <v>529</v>
      </c>
      <c r="C277" s="43" t="s">
        <v>528</v>
      </c>
      <c r="D277" s="43">
        <v>116919</v>
      </c>
      <c r="E277" s="43" t="s">
        <v>127</v>
      </c>
      <c r="F277" s="43">
        <v>7</v>
      </c>
      <c r="G277" s="45">
        <v>0</v>
      </c>
      <c r="H277" s="43">
        <f t="shared" si="212"/>
        <v>-7</v>
      </c>
      <c r="I277" s="43">
        <f>G277*3</f>
        <v>0</v>
      </c>
      <c r="J277" s="43">
        <f t="shared" si="227"/>
        <v>-7</v>
      </c>
      <c r="K277" s="51">
        <v>1</v>
      </c>
      <c r="L277" s="43">
        <v>1</v>
      </c>
      <c r="M277" s="43">
        <f t="shared" si="213"/>
        <v>0</v>
      </c>
      <c r="N277" s="43">
        <f>L277*3</f>
        <v>3</v>
      </c>
      <c r="O277" s="51">
        <v>6</v>
      </c>
      <c r="P277" s="45">
        <v>0</v>
      </c>
      <c r="Q277" s="45">
        <v>1</v>
      </c>
      <c r="R277" s="43">
        <f t="shared" si="215"/>
        <v>-5.5</v>
      </c>
      <c r="S277" s="43">
        <f t="shared" si="231"/>
        <v>0.5</v>
      </c>
      <c r="T277" s="43">
        <f t="shared" si="232"/>
        <v>-2.75</v>
      </c>
      <c r="U277" s="51">
        <v>3</v>
      </c>
      <c r="V277" s="43"/>
      <c r="W277" s="43">
        <f t="shared" si="217"/>
        <v>-3</v>
      </c>
      <c r="X277" s="43">
        <f t="shared" si="228"/>
        <v>0</v>
      </c>
      <c r="Y277" s="43">
        <f t="shared" si="229"/>
        <v>-1.5</v>
      </c>
      <c r="Z277" s="43">
        <v>3</v>
      </c>
      <c r="AA277" s="43">
        <v>2</v>
      </c>
      <c r="AB277" s="43">
        <v>127.65</v>
      </c>
      <c r="AC277" s="43">
        <f t="shared" si="218"/>
        <v>-1</v>
      </c>
      <c r="AD277" s="43">
        <f>AB277*0.06</f>
        <v>7.659</v>
      </c>
      <c r="AE277" s="43">
        <f>AC277*0.5</f>
        <v>-0.5</v>
      </c>
      <c r="AF277" s="51">
        <v>1</v>
      </c>
      <c r="AG277" s="45"/>
      <c r="AH277" s="45"/>
      <c r="AI277" s="45">
        <f t="shared" si="219"/>
        <v>-1</v>
      </c>
      <c r="AJ277" s="43"/>
      <c r="AK277" s="43">
        <f>AJ277*0.07</f>
        <v>0</v>
      </c>
      <c r="AL277" s="51">
        <v>1</v>
      </c>
      <c r="AM277" s="43"/>
      <c r="AN277" s="43">
        <f t="shared" si="220"/>
        <v>-1</v>
      </c>
      <c r="AO277" s="51">
        <v>3</v>
      </c>
      <c r="AP277" s="45"/>
      <c r="AQ277" s="43"/>
      <c r="AR277" s="43">
        <f t="shared" si="221"/>
        <v>-3</v>
      </c>
      <c r="AS277" s="43">
        <f t="shared" si="222"/>
        <v>0</v>
      </c>
      <c r="AT277" s="51">
        <v>2</v>
      </c>
      <c r="AU277" s="51">
        <v>0</v>
      </c>
      <c r="AV277" s="51"/>
      <c r="AW277" s="51">
        <f t="shared" si="223"/>
        <v>-2</v>
      </c>
      <c r="AX277" s="51">
        <f t="shared" si="224"/>
        <v>0</v>
      </c>
      <c r="AY277" s="43">
        <f t="shared" si="225"/>
        <v>11.2</v>
      </c>
      <c r="AZ277" s="43">
        <f t="shared" si="226"/>
        <v>-11.8</v>
      </c>
    </row>
    <row r="278" s="41" customFormat="1" customHeight="1" spans="1:52">
      <c r="A278" s="43">
        <v>14436</v>
      </c>
      <c r="B278" s="43" t="s">
        <v>530</v>
      </c>
      <c r="C278" s="43" t="s">
        <v>528</v>
      </c>
      <c r="D278" s="43">
        <v>116919</v>
      </c>
      <c r="E278" s="43" t="s">
        <v>127</v>
      </c>
      <c r="F278" s="43">
        <v>16</v>
      </c>
      <c r="G278" s="45">
        <v>7</v>
      </c>
      <c r="H278" s="43">
        <f t="shared" si="212"/>
        <v>-9</v>
      </c>
      <c r="I278" s="43">
        <f>G278*3</f>
        <v>21</v>
      </c>
      <c r="J278" s="43">
        <f t="shared" si="227"/>
        <v>-9</v>
      </c>
      <c r="K278" s="51">
        <v>3</v>
      </c>
      <c r="L278" s="43">
        <v>4</v>
      </c>
      <c r="M278" s="43">
        <f t="shared" si="213"/>
        <v>1</v>
      </c>
      <c r="N278" s="43">
        <f>L278*3</f>
        <v>12</v>
      </c>
      <c r="O278" s="51">
        <v>13</v>
      </c>
      <c r="P278" s="45">
        <v>0</v>
      </c>
      <c r="Q278" s="45">
        <v>29</v>
      </c>
      <c r="R278" s="43">
        <f t="shared" si="215"/>
        <v>1.5</v>
      </c>
      <c r="S278" s="43">
        <f>P278*1.5+Q278*0.75</f>
        <v>21.75</v>
      </c>
      <c r="T278" s="51"/>
      <c r="U278" s="51">
        <v>6</v>
      </c>
      <c r="V278" s="43">
        <v>4</v>
      </c>
      <c r="W278" s="43">
        <f t="shared" si="217"/>
        <v>-2</v>
      </c>
      <c r="X278" s="43">
        <f t="shared" si="228"/>
        <v>14</v>
      </c>
      <c r="Y278" s="43">
        <f t="shared" si="229"/>
        <v>-1</v>
      </c>
      <c r="Z278" s="43">
        <v>8</v>
      </c>
      <c r="AA278" s="43">
        <v>21</v>
      </c>
      <c r="AB278" s="43">
        <v>1224</v>
      </c>
      <c r="AC278" s="43">
        <f t="shared" si="218"/>
        <v>13</v>
      </c>
      <c r="AD278" s="43">
        <f>AB278*0.07</f>
        <v>85.68</v>
      </c>
      <c r="AE278" s="43"/>
      <c r="AF278" s="51">
        <v>3</v>
      </c>
      <c r="AG278" s="45"/>
      <c r="AH278" s="45"/>
      <c r="AI278" s="45">
        <f t="shared" si="219"/>
        <v>-3</v>
      </c>
      <c r="AJ278" s="43"/>
      <c r="AK278" s="43">
        <f>AJ278*0.07</f>
        <v>0</v>
      </c>
      <c r="AL278" s="51">
        <v>2</v>
      </c>
      <c r="AM278" s="43"/>
      <c r="AN278" s="43">
        <f t="shared" si="220"/>
        <v>-2</v>
      </c>
      <c r="AO278" s="51">
        <v>5</v>
      </c>
      <c r="AP278" s="45">
        <v>7</v>
      </c>
      <c r="AQ278" s="43">
        <v>1645</v>
      </c>
      <c r="AR278" s="43">
        <f t="shared" si="221"/>
        <v>2</v>
      </c>
      <c r="AS278" s="43">
        <f t="shared" si="222"/>
        <v>82.25</v>
      </c>
      <c r="AT278" s="51">
        <v>5</v>
      </c>
      <c r="AU278" s="51">
        <v>17</v>
      </c>
      <c r="AV278" s="51">
        <v>871.05</v>
      </c>
      <c r="AW278" s="51">
        <f t="shared" si="223"/>
        <v>12</v>
      </c>
      <c r="AX278" s="51">
        <f t="shared" si="224"/>
        <v>43.5525</v>
      </c>
      <c r="AY278" s="43">
        <f t="shared" si="225"/>
        <v>280.2</v>
      </c>
      <c r="AZ278" s="43">
        <f t="shared" si="226"/>
        <v>-10</v>
      </c>
    </row>
    <row r="279" s="41" customFormat="1" customHeight="1" spans="1:52">
      <c r="A279" s="43">
        <v>15788</v>
      </c>
      <c r="B279" s="43" t="s">
        <v>531</v>
      </c>
      <c r="C279" s="43" t="s">
        <v>532</v>
      </c>
      <c r="D279" s="43">
        <v>744</v>
      </c>
      <c r="E279" s="43" t="s">
        <v>140</v>
      </c>
      <c r="F279" s="43"/>
      <c r="G279" s="45">
        <v>0</v>
      </c>
      <c r="H279" s="43">
        <f t="shared" si="212"/>
        <v>0</v>
      </c>
      <c r="I279" s="43">
        <f>G279*3</f>
        <v>0</v>
      </c>
      <c r="J279" s="43"/>
      <c r="K279" s="51"/>
      <c r="L279" s="43"/>
      <c r="M279" s="43">
        <f t="shared" si="213"/>
        <v>0</v>
      </c>
      <c r="N279" s="43">
        <f>L279*2</f>
        <v>0</v>
      </c>
      <c r="O279" s="51"/>
      <c r="P279" s="45">
        <v>0</v>
      </c>
      <c r="Q279" s="45">
        <v>2</v>
      </c>
      <c r="R279" s="43">
        <f t="shared" si="215"/>
        <v>1</v>
      </c>
      <c r="S279" s="43">
        <f>P279*1+Q279*0.5</f>
        <v>1</v>
      </c>
      <c r="T279" s="43"/>
      <c r="U279" s="51"/>
      <c r="V279" s="43"/>
      <c r="W279" s="43">
        <f t="shared" si="217"/>
        <v>0</v>
      </c>
      <c r="X279" s="43">
        <f>V279*3.5</f>
        <v>0</v>
      </c>
      <c r="Y279" s="43"/>
      <c r="Z279" s="43"/>
      <c r="AA279" s="43">
        <v>4</v>
      </c>
      <c r="AB279" s="43">
        <v>207</v>
      </c>
      <c r="AC279" s="43">
        <f t="shared" si="218"/>
        <v>4</v>
      </c>
      <c r="AD279" s="43">
        <f>AB279*0.06</f>
        <v>12.42</v>
      </c>
      <c r="AE279" s="43"/>
      <c r="AF279" s="51"/>
      <c r="AG279" s="45"/>
      <c r="AH279" s="45"/>
      <c r="AI279" s="45">
        <f t="shared" si="219"/>
        <v>0</v>
      </c>
      <c r="AJ279" s="43"/>
      <c r="AK279" s="43">
        <f>AJ279*0.07</f>
        <v>0</v>
      </c>
      <c r="AL279" s="51"/>
      <c r="AM279" s="43"/>
      <c r="AN279" s="43">
        <f t="shared" si="220"/>
        <v>0</v>
      </c>
      <c r="AO279" s="51"/>
      <c r="AP279" s="45">
        <v>1</v>
      </c>
      <c r="AQ279" s="43">
        <v>182.4</v>
      </c>
      <c r="AR279" s="43">
        <f t="shared" si="221"/>
        <v>1</v>
      </c>
      <c r="AS279" s="43">
        <f t="shared" si="222"/>
        <v>9.12</v>
      </c>
      <c r="AT279" s="51"/>
      <c r="AU279" s="51">
        <v>3</v>
      </c>
      <c r="AV279" s="51">
        <v>234</v>
      </c>
      <c r="AW279" s="51">
        <f t="shared" si="223"/>
        <v>3</v>
      </c>
      <c r="AX279" s="51">
        <f t="shared" si="224"/>
        <v>11.7</v>
      </c>
      <c r="AY279" s="43">
        <f t="shared" si="225"/>
        <v>34.2</v>
      </c>
      <c r="AZ279" s="43">
        <f t="shared" si="226"/>
        <v>0</v>
      </c>
    </row>
    <row r="280" s="41" customFormat="1" customHeight="1" spans="1:52">
      <c r="A280" s="43">
        <v>14389</v>
      </c>
      <c r="B280" s="43" t="s">
        <v>533</v>
      </c>
      <c r="C280" s="43" t="s">
        <v>534</v>
      </c>
      <c r="D280" s="43">
        <v>113299</v>
      </c>
      <c r="E280" s="43" t="s">
        <v>140</v>
      </c>
      <c r="F280" s="43">
        <v>10</v>
      </c>
      <c r="G280" s="45">
        <v>1</v>
      </c>
      <c r="H280" s="43">
        <f t="shared" si="212"/>
        <v>-9</v>
      </c>
      <c r="I280" s="43">
        <f t="shared" ref="I280:I291" si="233">G280*3</f>
        <v>3</v>
      </c>
      <c r="J280" s="43">
        <f t="shared" si="227"/>
        <v>-9</v>
      </c>
      <c r="K280" s="51">
        <v>2</v>
      </c>
      <c r="L280" s="43"/>
      <c r="M280" s="43">
        <f t="shared" si="213"/>
        <v>-2</v>
      </c>
      <c r="N280" s="43">
        <f t="shared" ref="N280:N282" si="234">L280*2</f>
        <v>0</v>
      </c>
      <c r="O280" s="51">
        <v>15</v>
      </c>
      <c r="P280" s="45">
        <v>0</v>
      </c>
      <c r="Q280" s="45">
        <v>12</v>
      </c>
      <c r="R280" s="43">
        <f t="shared" si="215"/>
        <v>-9</v>
      </c>
      <c r="S280" s="43">
        <f t="shared" ref="S280:S291" si="235">P280*1+Q280*0.5</f>
        <v>6</v>
      </c>
      <c r="T280" s="43">
        <f>R280*0.5</f>
        <v>-4.5</v>
      </c>
      <c r="U280" s="51">
        <v>6</v>
      </c>
      <c r="V280" s="43">
        <v>10</v>
      </c>
      <c r="W280" s="43">
        <f t="shared" si="217"/>
        <v>4</v>
      </c>
      <c r="X280" s="43">
        <f>V280*4</f>
        <v>40</v>
      </c>
      <c r="Y280" s="51"/>
      <c r="Z280" s="43">
        <v>7</v>
      </c>
      <c r="AA280" s="43">
        <v>11</v>
      </c>
      <c r="AB280" s="43">
        <v>646.48</v>
      </c>
      <c r="AC280" s="43">
        <f t="shared" si="218"/>
        <v>4</v>
      </c>
      <c r="AD280" s="43">
        <f>AB280*0.07</f>
        <v>45.2536</v>
      </c>
      <c r="AE280" s="43"/>
      <c r="AF280" s="51">
        <v>2</v>
      </c>
      <c r="AG280" s="45"/>
      <c r="AH280" s="45"/>
      <c r="AI280" s="45">
        <f t="shared" si="219"/>
        <v>-2</v>
      </c>
      <c r="AJ280" s="43"/>
      <c r="AK280" s="43">
        <f>AJ280*0.07</f>
        <v>0</v>
      </c>
      <c r="AL280" s="51">
        <v>2</v>
      </c>
      <c r="AM280" s="43"/>
      <c r="AN280" s="43">
        <f t="shared" si="220"/>
        <v>-2</v>
      </c>
      <c r="AO280" s="51">
        <v>6</v>
      </c>
      <c r="AP280" s="45">
        <v>1</v>
      </c>
      <c r="AQ280" s="43">
        <v>121</v>
      </c>
      <c r="AR280" s="43">
        <f t="shared" si="221"/>
        <v>-5</v>
      </c>
      <c r="AS280" s="43">
        <f t="shared" si="222"/>
        <v>6.05</v>
      </c>
      <c r="AT280" s="51">
        <v>6</v>
      </c>
      <c r="AU280" s="51">
        <v>7</v>
      </c>
      <c r="AV280" s="51">
        <v>414</v>
      </c>
      <c r="AW280" s="51">
        <f t="shared" si="223"/>
        <v>1</v>
      </c>
      <c r="AX280" s="51">
        <f t="shared" si="224"/>
        <v>20.7</v>
      </c>
      <c r="AY280" s="43">
        <f t="shared" si="225"/>
        <v>121</v>
      </c>
      <c r="AZ280" s="43">
        <f t="shared" si="226"/>
        <v>-13.5</v>
      </c>
    </row>
    <row r="281" s="41" customFormat="1" customHeight="1" spans="1:52">
      <c r="A281" s="43">
        <v>14429</v>
      </c>
      <c r="B281" s="43" t="s">
        <v>535</v>
      </c>
      <c r="C281" s="43" t="s">
        <v>534</v>
      </c>
      <c r="D281" s="43">
        <v>113299</v>
      </c>
      <c r="E281" s="43" t="s">
        <v>125</v>
      </c>
      <c r="F281" s="43">
        <v>10</v>
      </c>
      <c r="G281" s="45">
        <v>2</v>
      </c>
      <c r="H281" s="43">
        <f t="shared" si="212"/>
        <v>-8</v>
      </c>
      <c r="I281" s="43">
        <f t="shared" si="233"/>
        <v>6</v>
      </c>
      <c r="J281" s="43">
        <f t="shared" si="227"/>
        <v>-8</v>
      </c>
      <c r="K281" s="51">
        <v>3</v>
      </c>
      <c r="L281" s="43">
        <v>2</v>
      </c>
      <c r="M281" s="43">
        <f t="shared" si="213"/>
        <v>-1</v>
      </c>
      <c r="N281" s="43">
        <f t="shared" si="234"/>
        <v>4</v>
      </c>
      <c r="O281" s="51">
        <v>16</v>
      </c>
      <c r="P281" s="45">
        <v>0</v>
      </c>
      <c r="Q281" s="45">
        <v>16</v>
      </c>
      <c r="R281" s="43">
        <f t="shared" si="215"/>
        <v>-8</v>
      </c>
      <c r="S281" s="43">
        <f t="shared" si="235"/>
        <v>8</v>
      </c>
      <c r="T281" s="43">
        <f>R281*0.5</f>
        <v>-4</v>
      </c>
      <c r="U281" s="51">
        <v>6</v>
      </c>
      <c r="V281" s="43">
        <v>19</v>
      </c>
      <c r="W281" s="43">
        <f t="shared" si="217"/>
        <v>13</v>
      </c>
      <c r="X281" s="43">
        <f>V281*4</f>
        <v>76</v>
      </c>
      <c r="Y281" s="51"/>
      <c r="Z281" s="43">
        <v>7</v>
      </c>
      <c r="AA281" s="43">
        <v>25</v>
      </c>
      <c r="AB281" s="43">
        <v>1447.16</v>
      </c>
      <c r="AC281" s="43">
        <f t="shared" si="218"/>
        <v>18</v>
      </c>
      <c r="AD281" s="43">
        <f>AB281*0.07</f>
        <v>101.3012</v>
      </c>
      <c r="AE281" s="43"/>
      <c r="AF281" s="51">
        <v>3</v>
      </c>
      <c r="AG281" s="45">
        <v>0</v>
      </c>
      <c r="AH281" s="45">
        <v>1</v>
      </c>
      <c r="AI281" s="45">
        <f t="shared" si="219"/>
        <v>-2</v>
      </c>
      <c r="AJ281" s="43">
        <v>294</v>
      </c>
      <c r="AK281" s="43">
        <f>AJ281*0.07</f>
        <v>20.58</v>
      </c>
      <c r="AL281" s="51">
        <v>2</v>
      </c>
      <c r="AM281" s="43"/>
      <c r="AN281" s="43">
        <f t="shared" si="220"/>
        <v>-2</v>
      </c>
      <c r="AO281" s="51">
        <v>7</v>
      </c>
      <c r="AP281" s="45">
        <v>1</v>
      </c>
      <c r="AQ281" s="43">
        <v>128</v>
      </c>
      <c r="AR281" s="43">
        <f t="shared" si="221"/>
        <v>-6</v>
      </c>
      <c r="AS281" s="43">
        <f t="shared" si="222"/>
        <v>6.4</v>
      </c>
      <c r="AT281" s="51">
        <v>6</v>
      </c>
      <c r="AU281" s="51">
        <v>6</v>
      </c>
      <c r="AV281" s="51">
        <v>491.32</v>
      </c>
      <c r="AW281" s="51">
        <f t="shared" si="223"/>
        <v>0</v>
      </c>
      <c r="AX281" s="51">
        <f t="shared" si="224"/>
        <v>24.566</v>
      </c>
      <c r="AY281" s="43">
        <f t="shared" si="225"/>
        <v>246.8</v>
      </c>
      <c r="AZ281" s="43">
        <f t="shared" si="226"/>
        <v>-12</v>
      </c>
    </row>
    <row r="282" s="41" customFormat="1" customHeight="1" spans="1:52">
      <c r="A282" s="43">
        <v>12157</v>
      </c>
      <c r="B282" s="43" t="s">
        <v>536</v>
      </c>
      <c r="C282" s="43" t="s">
        <v>537</v>
      </c>
      <c r="D282" s="43">
        <v>513</v>
      </c>
      <c r="E282" s="43" t="s">
        <v>125</v>
      </c>
      <c r="F282" s="43">
        <v>10</v>
      </c>
      <c r="G282" s="45">
        <v>1</v>
      </c>
      <c r="H282" s="43">
        <f t="shared" si="212"/>
        <v>-9</v>
      </c>
      <c r="I282" s="43">
        <f t="shared" si="233"/>
        <v>3</v>
      </c>
      <c r="J282" s="43">
        <f t="shared" si="227"/>
        <v>-9</v>
      </c>
      <c r="K282" s="51">
        <v>2</v>
      </c>
      <c r="L282" s="43"/>
      <c r="M282" s="43">
        <f t="shared" si="213"/>
        <v>-2</v>
      </c>
      <c r="N282" s="43">
        <f t="shared" si="234"/>
        <v>0</v>
      </c>
      <c r="O282" s="51">
        <v>12</v>
      </c>
      <c r="P282" s="45">
        <v>2</v>
      </c>
      <c r="Q282" s="45">
        <v>33</v>
      </c>
      <c r="R282" s="43">
        <f t="shared" si="215"/>
        <v>6.5</v>
      </c>
      <c r="S282" s="43">
        <f>P282*1.5+Q282*0.75</f>
        <v>27.75</v>
      </c>
      <c r="T282" s="51"/>
      <c r="U282" s="51">
        <v>4</v>
      </c>
      <c r="V282" s="43">
        <v>7</v>
      </c>
      <c r="W282" s="43">
        <f t="shared" si="217"/>
        <v>3</v>
      </c>
      <c r="X282" s="43">
        <f>V282*4</f>
        <v>28</v>
      </c>
      <c r="Y282" s="51"/>
      <c r="Z282" s="43">
        <v>4</v>
      </c>
      <c r="AA282" s="43">
        <v>2</v>
      </c>
      <c r="AB282" s="43">
        <v>176</v>
      </c>
      <c r="AC282" s="43">
        <f t="shared" si="218"/>
        <v>-2</v>
      </c>
      <c r="AD282" s="43">
        <f t="shared" ref="AD282:AD291" si="236">AB282*0.06</f>
        <v>10.56</v>
      </c>
      <c r="AE282" s="43">
        <f t="shared" ref="AE282:AE291" si="237">AC282*0.5</f>
        <v>-1</v>
      </c>
      <c r="AF282" s="51">
        <v>2</v>
      </c>
      <c r="AG282" s="45">
        <v>0</v>
      </c>
      <c r="AH282" s="45">
        <v>5</v>
      </c>
      <c r="AI282" s="45">
        <f t="shared" si="219"/>
        <v>3</v>
      </c>
      <c r="AJ282" s="43">
        <v>1176</v>
      </c>
      <c r="AK282" s="43">
        <f>AJ282*0.08</f>
        <v>94.08</v>
      </c>
      <c r="AL282" s="51">
        <v>1</v>
      </c>
      <c r="AM282" s="43">
        <v>6</v>
      </c>
      <c r="AN282" s="43">
        <f t="shared" si="220"/>
        <v>5</v>
      </c>
      <c r="AO282" s="51">
        <v>6</v>
      </c>
      <c r="AP282" s="45">
        <v>9</v>
      </c>
      <c r="AQ282" s="43">
        <v>1844.4</v>
      </c>
      <c r="AR282" s="43">
        <f t="shared" si="221"/>
        <v>3</v>
      </c>
      <c r="AS282" s="43">
        <f t="shared" si="222"/>
        <v>92.22</v>
      </c>
      <c r="AT282" s="51">
        <v>5</v>
      </c>
      <c r="AU282" s="51">
        <v>7</v>
      </c>
      <c r="AV282" s="51">
        <v>383.21</v>
      </c>
      <c r="AW282" s="51">
        <f t="shared" si="223"/>
        <v>2</v>
      </c>
      <c r="AX282" s="51">
        <f t="shared" si="224"/>
        <v>19.1605</v>
      </c>
      <c r="AY282" s="43">
        <f t="shared" si="225"/>
        <v>274.8</v>
      </c>
      <c r="AZ282" s="43">
        <f t="shared" si="226"/>
        <v>-10</v>
      </c>
    </row>
    <row r="283" s="41" customFormat="1" customHeight="1" spans="1:52">
      <c r="A283" s="43">
        <v>14358</v>
      </c>
      <c r="B283" s="43" t="s">
        <v>538</v>
      </c>
      <c r="C283" s="43" t="s">
        <v>537</v>
      </c>
      <c r="D283" s="43">
        <v>513</v>
      </c>
      <c r="E283" s="43" t="s">
        <v>127</v>
      </c>
      <c r="F283" s="43">
        <v>10</v>
      </c>
      <c r="G283" s="45">
        <v>0</v>
      </c>
      <c r="H283" s="43">
        <f t="shared" si="212"/>
        <v>-10</v>
      </c>
      <c r="I283" s="43">
        <f t="shared" si="233"/>
        <v>0</v>
      </c>
      <c r="J283" s="43">
        <f t="shared" si="227"/>
        <v>-10</v>
      </c>
      <c r="K283" s="51">
        <v>3</v>
      </c>
      <c r="L283" s="43">
        <v>5</v>
      </c>
      <c r="M283" s="43">
        <f t="shared" si="213"/>
        <v>2</v>
      </c>
      <c r="N283" s="43">
        <f>L283*3</f>
        <v>15</v>
      </c>
      <c r="O283" s="51">
        <v>13</v>
      </c>
      <c r="P283" s="45">
        <v>1</v>
      </c>
      <c r="Q283" s="45">
        <v>6</v>
      </c>
      <c r="R283" s="43">
        <f t="shared" si="215"/>
        <v>-9</v>
      </c>
      <c r="S283" s="43">
        <f t="shared" si="235"/>
        <v>4</v>
      </c>
      <c r="T283" s="43">
        <f t="shared" ref="T283:T291" si="238">R283*0.5</f>
        <v>-4.5</v>
      </c>
      <c r="U283" s="51">
        <v>4</v>
      </c>
      <c r="V283" s="43"/>
      <c r="W283" s="43">
        <f t="shared" si="217"/>
        <v>-4</v>
      </c>
      <c r="X283" s="43">
        <f t="shared" ref="X283:X286" si="239">V283*3.5</f>
        <v>0</v>
      </c>
      <c r="Y283" s="43">
        <f>W283*0.5</f>
        <v>-2</v>
      </c>
      <c r="Z283" s="43">
        <v>4</v>
      </c>
      <c r="AA283" s="43">
        <v>2</v>
      </c>
      <c r="AB283" s="43">
        <v>103.5</v>
      </c>
      <c r="AC283" s="43">
        <f t="shared" si="218"/>
        <v>-2</v>
      </c>
      <c r="AD283" s="43">
        <f t="shared" si="236"/>
        <v>6.21</v>
      </c>
      <c r="AE283" s="43">
        <f t="shared" si="237"/>
        <v>-1</v>
      </c>
      <c r="AF283" s="51">
        <v>2</v>
      </c>
      <c r="AG283" s="45"/>
      <c r="AH283" s="45"/>
      <c r="AI283" s="45">
        <f t="shared" si="219"/>
        <v>-2</v>
      </c>
      <c r="AJ283" s="43"/>
      <c r="AK283" s="43">
        <f t="shared" ref="AK283:AK291" si="240">AJ283*0.07</f>
        <v>0</v>
      </c>
      <c r="AL283" s="51">
        <v>1</v>
      </c>
      <c r="AM283" s="43"/>
      <c r="AN283" s="43">
        <f t="shared" si="220"/>
        <v>-1</v>
      </c>
      <c r="AO283" s="51">
        <v>5</v>
      </c>
      <c r="AP283" s="45">
        <v>5</v>
      </c>
      <c r="AQ283" s="43">
        <v>1219.2</v>
      </c>
      <c r="AR283" s="43">
        <f t="shared" si="221"/>
        <v>0</v>
      </c>
      <c r="AS283" s="43">
        <f t="shared" si="222"/>
        <v>60.96</v>
      </c>
      <c r="AT283" s="51">
        <v>5</v>
      </c>
      <c r="AU283" s="51">
        <v>5</v>
      </c>
      <c r="AV283" s="51">
        <v>216.1</v>
      </c>
      <c r="AW283" s="51">
        <f t="shared" si="223"/>
        <v>0</v>
      </c>
      <c r="AX283" s="51">
        <f t="shared" si="224"/>
        <v>10.805</v>
      </c>
      <c r="AY283" s="43">
        <f t="shared" si="225"/>
        <v>97</v>
      </c>
      <c r="AZ283" s="43">
        <f t="shared" si="226"/>
        <v>-17.5</v>
      </c>
    </row>
    <row r="284" s="41" customFormat="1" customHeight="1" spans="1:52">
      <c r="A284" s="43">
        <v>15326</v>
      </c>
      <c r="B284" s="43" t="s">
        <v>539</v>
      </c>
      <c r="C284" s="43" t="s">
        <v>537</v>
      </c>
      <c r="D284" s="43">
        <v>513</v>
      </c>
      <c r="E284" s="43" t="s">
        <v>181</v>
      </c>
      <c r="F284" s="43">
        <v>10</v>
      </c>
      <c r="G284" s="45">
        <v>0</v>
      </c>
      <c r="H284" s="43">
        <f t="shared" si="212"/>
        <v>-10</v>
      </c>
      <c r="I284" s="43">
        <f t="shared" si="233"/>
        <v>0</v>
      </c>
      <c r="J284" s="43">
        <f t="shared" si="227"/>
        <v>-10</v>
      </c>
      <c r="K284" s="51">
        <v>2</v>
      </c>
      <c r="L284" s="43">
        <v>1</v>
      </c>
      <c r="M284" s="43">
        <f t="shared" si="213"/>
        <v>-1</v>
      </c>
      <c r="N284" s="43">
        <f t="shared" ref="N284:N290" si="241">L284*2</f>
        <v>2</v>
      </c>
      <c r="O284" s="51">
        <v>12</v>
      </c>
      <c r="P284" s="45">
        <v>2</v>
      </c>
      <c r="Q284" s="45">
        <v>6</v>
      </c>
      <c r="R284" s="43">
        <f t="shared" si="215"/>
        <v>-7</v>
      </c>
      <c r="S284" s="43">
        <f t="shared" si="235"/>
        <v>5</v>
      </c>
      <c r="T284" s="43">
        <f t="shared" si="238"/>
        <v>-3.5</v>
      </c>
      <c r="U284" s="51">
        <v>4</v>
      </c>
      <c r="V284" s="43"/>
      <c r="W284" s="43">
        <f t="shared" si="217"/>
        <v>-4</v>
      </c>
      <c r="X284" s="43">
        <f t="shared" si="239"/>
        <v>0</v>
      </c>
      <c r="Y284" s="43">
        <f>W284*0.5</f>
        <v>-2</v>
      </c>
      <c r="Z284" s="43">
        <v>4</v>
      </c>
      <c r="AA284" s="43">
        <v>2</v>
      </c>
      <c r="AB284" s="43">
        <v>103.5</v>
      </c>
      <c r="AC284" s="43">
        <f t="shared" si="218"/>
        <v>-2</v>
      </c>
      <c r="AD284" s="43">
        <f t="shared" si="236"/>
        <v>6.21</v>
      </c>
      <c r="AE284" s="43">
        <f t="shared" si="237"/>
        <v>-1</v>
      </c>
      <c r="AF284" s="51">
        <v>2</v>
      </c>
      <c r="AG284" s="45"/>
      <c r="AH284" s="45"/>
      <c r="AI284" s="45">
        <f t="shared" si="219"/>
        <v>-2</v>
      </c>
      <c r="AJ284" s="43"/>
      <c r="AK284" s="43">
        <f t="shared" si="240"/>
        <v>0</v>
      </c>
      <c r="AL284" s="51">
        <v>1</v>
      </c>
      <c r="AM284" s="43"/>
      <c r="AN284" s="43">
        <f t="shared" si="220"/>
        <v>-1</v>
      </c>
      <c r="AO284" s="51">
        <v>5</v>
      </c>
      <c r="AP284" s="45">
        <v>1</v>
      </c>
      <c r="AQ284" s="43">
        <v>273</v>
      </c>
      <c r="AR284" s="43">
        <f t="shared" si="221"/>
        <v>-4</v>
      </c>
      <c r="AS284" s="43">
        <f t="shared" si="222"/>
        <v>13.65</v>
      </c>
      <c r="AT284" s="51">
        <v>6</v>
      </c>
      <c r="AU284" s="51">
        <v>5</v>
      </c>
      <c r="AV284" s="51">
        <v>214.8</v>
      </c>
      <c r="AW284" s="51">
        <f t="shared" si="223"/>
        <v>-1</v>
      </c>
      <c r="AX284" s="51">
        <f t="shared" si="224"/>
        <v>10.74</v>
      </c>
      <c r="AY284" s="43">
        <f t="shared" si="225"/>
        <v>37.6</v>
      </c>
      <c r="AZ284" s="43">
        <f t="shared" si="226"/>
        <v>-16.5</v>
      </c>
    </row>
    <row r="285" s="41" customFormat="1" customHeight="1" spans="1:52">
      <c r="A285" s="43">
        <v>14393</v>
      </c>
      <c r="B285" s="43" t="s">
        <v>540</v>
      </c>
      <c r="C285" s="43" t="s">
        <v>541</v>
      </c>
      <c r="D285" s="43">
        <v>112888</v>
      </c>
      <c r="E285" s="43" t="s">
        <v>132</v>
      </c>
      <c r="F285" s="43">
        <v>10</v>
      </c>
      <c r="G285" s="45">
        <v>0</v>
      </c>
      <c r="H285" s="43">
        <f t="shared" si="212"/>
        <v>-10</v>
      </c>
      <c r="I285" s="43">
        <f t="shared" si="233"/>
        <v>0</v>
      </c>
      <c r="J285" s="43">
        <f t="shared" si="227"/>
        <v>-10</v>
      </c>
      <c r="K285" s="51">
        <v>2</v>
      </c>
      <c r="L285" s="43"/>
      <c r="M285" s="43">
        <f t="shared" si="213"/>
        <v>-2</v>
      </c>
      <c r="N285" s="43">
        <f t="shared" si="241"/>
        <v>0</v>
      </c>
      <c r="O285" s="51">
        <v>15</v>
      </c>
      <c r="P285" s="45">
        <v>0</v>
      </c>
      <c r="Q285" s="45">
        <v>12</v>
      </c>
      <c r="R285" s="43">
        <f t="shared" si="215"/>
        <v>-9</v>
      </c>
      <c r="S285" s="43">
        <f t="shared" si="235"/>
        <v>6</v>
      </c>
      <c r="T285" s="43">
        <f t="shared" si="238"/>
        <v>-4.5</v>
      </c>
      <c r="U285" s="51">
        <v>6</v>
      </c>
      <c r="V285" s="43">
        <v>1</v>
      </c>
      <c r="W285" s="43">
        <f t="shared" si="217"/>
        <v>-5</v>
      </c>
      <c r="X285" s="43">
        <f t="shared" si="239"/>
        <v>3.5</v>
      </c>
      <c r="Y285" s="43">
        <f>W285*0.5</f>
        <v>-2.5</v>
      </c>
      <c r="Z285" s="43">
        <v>7</v>
      </c>
      <c r="AA285" s="43">
        <v>2</v>
      </c>
      <c r="AB285" s="43">
        <v>103.5</v>
      </c>
      <c r="AC285" s="43">
        <f t="shared" si="218"/>
        <v>-5</v>
      </c>
      <c r="AD285" s="43">
        <f t="shared" si="236"/>
        <v>6.21</v>
      </c>
      <c r="AE285" s="43">
        <f t="shared" si="237"/>
        <v>-2.5</v>
      </c>
      <c r="AF285" s="51">
        <v>3</v>
      </c>
      <c r="AG285" s="45">
        <v>0</v>
      </c>
      <c r="AH285" s="45">
        <v>1</v>
      </c>
      <c r="AI285" s="45">
        <f t="shared" si="219"/>
        <v>-2</v>
      </c>
      <c r="AJ285" s="43">
        <v>294</v>
      </c>
      <c r="AK285" s="43">
        <f t="shared" si="240"/>
        <v>20.58</v>
      </c>
      <c r="AL285" s="51">
        <v>2</v>
      </c>
      <c r="AM285" s="43"/>
      <c r="AN285" s="43">
        <f t="shared" si="220"/>
        <v>-2</v>
      </c>
      <c r="AO285" s="51">
        <v>5</v>
      </c>
      <c r="AP285" s="45">
        <v>4</v>
      </c>
      <c r="AQ285" s="43">
        <v>892</v>
      </c>
      <c r="AR285" s="43">
        <f t="shared" si="221"/>
        <v>-1</v>
      </c>
      <c r="AS285" s="43">
        <f t="shared" si="222"/>
        <v>44.6</v>
      </c>
      <c r="AT285" s="51">
        <v>5</v>
      </c>
      <c r="AU285" s="51">
        <v>1</v>
      </c>
      <c r="AV285" s="51">
        <v>48</v>
      </c>
      <c r="AW285" s="51">
        <f t="shared" si="223"/>
        <v>-4</v>
      </c>
      <c r="AX285" s="51">
        <f t="shared" si="224"/>
        <v>2.4</v>
      </c>
      <c r="AY285" s="43">
        <f t="shared" si="225"/>
        <v>83.3</v>
      </c>
      <c r="AZ285" s="43">
        <f t="shared" si="226"/>
        <v>-19.5</v>
      </c>
    </row>
    <row r="286" s="41" customFormat="1" customHeight="1" spans="1:52">
      <c r="A286" s="43">
        <v>12954</v>
      </c>
      <c r="B286" s="43" t="s">
        <v>542</v>
      </c>
      <c r="C286" s="43" t="s">
        <v>541</v>
      </c>
      <c r="D286" s="43">
        <v>112888</v>
      </c>
      <c r="E286" s="43" t="s">
        <v>125</v>
      </c>
      <c r="F286" s="43">
        <v>10</v>
      </c>
      <c r="G286" s="45">
        <v>0</v>
      </c>
      <c r="H286" s="43">
        <f t="shared" si="212"/>
        <v>-10</v>
      </c>
      <c r="I286" s="43">
        <f t="shared" si="233"/>
        <v>0</v>
      </c>
      <c r="J286" s="43">
        <f t="shared" si="227"/>
        <v>-10</v>
      </c>
      <c r="K286" s="51">
        <v>3</v>
      </c>
      <c r="L286" s="43"/>
      <c r="M286" s="43">
        <f t="shared" si="213"/>
        <v>-3</v>
      </c>
      <c r="N286" s="43">
        <f t="shared" si="241"/>
        <v>0</v>
      </c>
      <c r="O286" s="51">
        <v>16</v>
      </c>
      <c r="P286" s="45">
        <v>0</v>
      </c>
      <c r="Q286" s="45">
        <v>16</v>
      </c>
      <c r="R286" s="43">
        <f t="shared" si="215"/>
        <v>-8</v>
      </c>
      <c r="S286" s="43">
        <f t="shared" si="235"/>
        <v>8</v>
      </c>
      <c r="T286" s="43">
        <f t="shared" si="238"/>
        <v>-4</v>
      </c>
      <c r="U286" s="51">
        <v>6</v>
      </c>
      <c r="V286" s="43"/>
      <c r="W286" s="43">
        <f t="shared" si="217"/>
        <v>-6</v>
      </c>
      <c r="X286" s="43">
        <f t="shared" si="239"/>
        <v>0</v>
      </c>
      <c r="Y286" s="43">
        <f>W286*0.5</f>
        <v>-3</v>
      </c>
      <c r="Z286" s="43">
        <v>7</v>
      </c>
      <c r="AA286" s="43">
        <v>4</v>
      </c>
      <c r="AB286" s="43">
        <v>207.5</v>
      </c>
      <c r="AC286" s="43">
        <f t="shared" si="218"/>
        <v>-3</v>
      </c>
      <c r="AD286" s="43">
        <f t="shared" si="236"/>
        <v>12.45</v>
      </c>
      <c r="AE286" s="43">
        <f t="shared" si="237"/>
        <v>-1.5</v>
      </c>
      <c r="AF286" s="51">
        <v>2</v>
      </c>
      <c r="AG286" s="45">
        <v>0</v>
      </c>
      <c r="AH286" s="45">
        <v>1</v>
      </c>
      <c r="AI286" s="45">
        <f t="shared" si="219"/>
        <v>-1</v>
      </c>
      <c r="AJ286" s="43">
        <v>294</v>
      </c>
      <c r="AK286" s="43">
        <f t="shared" si="240"/>
        <v>20.58</v>
      </c>
      <c r="AL286" s="51">
        <v>1</v>
      </c>
      <c r="AM286" s="43"/>
      <c r="AN286" s="43">
        <f t="shared" si="220"/>
        <v>-1</v>
      </c>
      <c r="AO286" s="51">
        <v>5</v>
      </c>
      <c r="AP286" s="45">
        <v>6</v>
      </c>
      <c r="AQ286" s="43">
        <v>1160.4</v>
      </c>
      <c r="AR286" s="43">
        <f t="shared" si="221"/>
        <v>1</v>
      </c>
      <c r="AS286" s="43">
        <f t="shared" si="222"/>
        <v>58.02</v>
      </c>
      <c r="AT286" s="51">
        <v>5</v>
      </c>
      <c r="AU286" s="51">
        <v>1</v>
      </c>
      <c r="AV286" s="51">
        <v>138</v>
      </c>
      <c r="AW286" s="51">
        <f t="shared" si="223"/>
        <v>-4</v>
      </c>
      <c r="AX286" s="51">
        <f t="shared" si="224"/>
        <v>6.9</v>
      </c>
      <c r="AY286" s="43">
        <f t="shared" si="225"/>
        <v>106</v>
      </c>
      <c r="AZ286" s="43">
        <f t="shared" si="226"/>
        <v>-18.5</v>
      </c>
    </row>
    <row r="287" s="41" customFormat="1" customHeight="1" spans="1:52">
      <c r="A287" s="43">
        <v>1001358</v>
      </c>
      <c r="B287" s="43" t="s">
        <v>543</v>
      </c>
      <c r="C287" s="43" t="s">
        <v>544</v>
      </c>
      <c r="D287" s="43">
        <v>106865</v>
      </c>
      <c r="E287" s="43" t="s">
        <v>140</v>
      </c>
      <c r="F287" s="43">
        <v>15</v>
      </c>
      <c r="G287" s="45">
        <v>0</v>
      </c>
      <c r="H287" s="43">
        <f t="shared" si="212"/>
        <v>-15</v>
      </c>
      <c r="I287" s="43">
        <f t="shared" si="233"/>
        <v>0</v>
      </c>
      <c r="J287" s="43">
        <f t="shared" si="227"/>
        <v>-15</v>
      </c>
      <c r="K287" s="51">
        <v>2</v>
      </c>
      <c r="L287" s="43">
        <v>1</v>
      </c>
      <c r="M287" s="43">
        <f t="shared" si="213"/>
        <v>-1</v>
      </c>
      <c r="N287" s="43">
        <f t="shared" si="241"/>
        <v>2</v>
      </c>
      <c r="O287" s="51">
        <v>15</v>
      </c>
      <c r="P287" s="45">
        <v>0</v>
      </c>
      <c r="Q287" s="45">
        <v>23</v>
      </c>
      <c r="R287" s="43">
        <f t="shared" si="215"/>
        <v>-3.5</v>
      </c>
      <c r="S287" s="43">
        <f t="shared" si="235"/>
        <v>11.5</v>
      </c>
      <c r="T287" s="43">
        <f t="shared" si="238"/>
        <v>-1.75</v>
      </c>
      <c r="U287" s="51">
        <v>6</v>
      </c>
      <c r="V287" s="43">
        <v>6</v>
      </c>
      <c r="W287" s="43">
        <f t="shared" si="217"/>
        <v>0</v>
      </c>
      <c r="X287" s="43">
        <f>V287*4</f>
        <v>24</v>
      </c>
      <c r="Y287" s="43"/>
      <c r="Z287" s="43">
        <v>7</v>
      </c>
      <c r="AA287" s="43">
        <v>6</v>
      </c>
      <c r="AB287" s="43">
        <v>345</v>
      </c>
      <c r="AC287" s="43">
        <f t="shared" si="218"/>
        <v>-1</v>
      </c>
      <c r="AD287" s="43">
        <f t="shared" si="236"/>
        <v>20.7</v>
      </c>
      <c r="AE287" s="43">
        <f t="shared" si="237"/>
        <v>-0.5</v>
      </c>
      <c r="AF287" s="51">
        <v>3</v>
      </c>
      <c r="AG287" s="45"/>
      <c r="AH287" s="45"/>
      <c r="AI287" s="45">
        <f t="shared" si="219"/>
        <v>-3</v>
      </c>
      <c r="AJ287" s="43"/>
      <c r="AK287" s="43">
        <f t="shared" si="240"/>
        <v>0</v>
      </c>
      <c r="AL287" s="51">
        <v>2</v>
      </c>
      <c r="AM287" s="43">
        <v>4</v>
      </c>
      <c r="AN287" s="43">
        <f t="shared" si="220"/>
        <v>2</v>
      </c>
      <c r="AO287" s="51">
        <v>8</v>
      </c>
      <c r="AP287" s="45">
        <v>3</v>
      </c>
      <c r="AQ287" s="43">
        <v>619.4</v>
      </c>
      <c r="AR287" s="43">
        <f t="shared" si="221"/>
        <v>-5</v>
      </c>
      <c r="AS287" s="43">
        <f t="shared" si="222"/>
        <v>30.97</v>
      </c>
      <c r="AT287" s="51">
        <v>6</v>
      </c>
      <c r="AU287" s="51">
        <v>2</v>
      </c>
      <c r="AV287" s="51">
        <v>93.6</v>
      </c>
      <c r="AW287" s="51">
        <f t="shared" si="223"/>
        <v>-4</v>
      </c>
      <c r="AX287" s="51">
        <f t="shared" si="224"/>
        <v>4.68</v>
      </c>
      <c r="AY287" s="43">
        <f t="shared" si="225"/>
        <v>93.9</v>
      </c>
      <c r="AZ287" s="43">
        <f t="shared" si="226"/>
        <v>-17.3</v>
      </c>
    </row>
    <row r="288" s="41" customFormat="1" customHeight="1" spans="1:52">
      <c r="A288" s="43">
        <v>1001361</v>
      </c>
      <c r="B288" s="43" t="s">
        <v>545</v>
      </c>
      <c r="C288" s="43" t="s">
        <v>544</v>
      </c>
      <c r="D288" s="43">
        <v>106865</v>
      </c>
      <c r="E288" s="43" t="s">
        <v>140</v>
      </c>
      <c r="F288" s="43">
        <v>15</v>
      </c>
      <c r="G288" s="45">
        <v>0</v>
      </c>
      <c r="H288" s="43">
        <f t="shared" si="212"/>
        <v>-15</v>
      </c>
      <c r="I288" s="43">
        <f t="shared" si="233"/>
        <v>0</v>
      </c>
      <c r="J288" s="43">
        <f t="shared" si="227"/>
        <v>-15</v>
      </c>
      <c r="K288" s="51">
        <v>3</v>
      </c>
      <c r="L288" s="43"/>
      <c r="M288" s="43">
        <f t="shared" si="213"/>
        <v>-3</v>
      </c>
      <c r="N288" s="43">
        <f t="shared" si="241"/>
        <v>0</v>
      </c>
      <c r="O288" s="51">
        <v>16</v>
      </c>
      <c r="P288" s="45">
        <v>2</v>
      </c>
      <c r="Q288" s="45">
        <v>8</v>
      </c>
      <c r="R288" s="43">
        <f t="shared" si="215"/>
        <v>-10</v>
      </c>
      <c r="S288" s="43">
        <f t="shared" si="235"/>
        <v>6</v>
      </c>
      <c r="T288" s="43">
        <f t="shared" si="238"/>
        <v>-5</v>
      </c>
      <c r="U288" s="51">
        <v>6</v>
      </c>
      <c r="V288" s="43"/>
      <c r="W288" s="43">
        <f t="shared" si="217"/>
        <v>-6</v>
      </c>
      <c r="X288" s="43">
        <f t="shared" ref="X288:X291" si="242">V288*3.5</f>
        <v>0</v>
      </c>
      <c r="Y288" s="43">
        <f>W288*0.5</f>
        <v>-3</v>
      </c>
      <c r="Z288" s="43">
        <v>7</v>
      </c>
      <c r="AA288" s="43">
        <v>5</v>
      </c>
      <c r="AB288" s="43">
        <v>364</v>
      </c>
      <c r="AC288" s="43">
        <f t="shared" si="218"/>
        <v>-2</v>
      </c>
      <c r="AD288" s="43">
        <f t="shared" si="236"/>
        <v>21.84</v>
      </c>
      <c r="AE288" s="43">
        <f t="shared" si="237"/>
        <v>-1</v>
      </c>
      <c r="AF288" s="51">
        <v>3</v>
      </c>
      <c r="AG288" s="45"/>
      <c r="AH288" s="45"/>
      <c r="AI288" s="45">
        <f t="shared" si="219"/>
        <v>-3</v>
      </c>
      <c r="AJ288" s="43"/>
      <c r="AK288" s="43">
        <f t="shared" si="240"/>
        <v>0</v>
      </c>
      <c r="AL288" s="51">
        <v>2</v>
      </c>
      <c r="AM288" s="43"/>
      <c r="AN288" s="43">
        <f t="shared" si="220"/>
        <v>-2</v>
      </c>
      <c r="AO288" s="51">
        <v>8</v>
      </c>
      <c r="AP288" s="45">
        <v>3</v>
      </c>
      <c r="AQ288" s="43">
        <v>438.4</v>
      </c>
      <c r="AR288" s="43">
        <f t="shared" si="221"/>
        <v>-5</v>
      </c>
      <c r="AS288" s="43">
        <f t="shared" si="222"/>
        <v>21.92</v>
      </c>
      <c r="AT288" s="51">
        <v>6</v>
      </c>
      <c r="AU288" s="51">
        <v>6</v>
      </c>
      <c r="AV288" s="51">
        <v>321</v>
      </c>
      <c r="AW288" s="51">
        <f t="shared" si="223"/>
        <v>0</v>
      </c>
      <c r="AX288" s="51">
        <f t="shared" si="224"/>
        <v>16.05</v>
      </c>
      <c r="AY288" s="43">
        <f t="shared" si="225"/>
        <v>65.8</v>
      </c>
      <c r="AZ288" s="43">
        <f t="shared" si="226"/>
        <v>-24</v>
      </c>
    </row>
    <row r="289" s="41" customFormat="1" customHeight="1" spans="1:52">
      <c r="A289" s="43">
        <v>13136</v>
      </c>
      <c r="B289" s="43" t="s">
        <v>546</v>
      </c>
      <c r="C289" s="43" t="s">
        <v>547</v>
      </c>
      <c r="D289" s="43">
        <v>113298</v>
      </c>
      <c r="E289" s="43" t="s">
        <v>125</v>
      </c>
      <c r="F289" s="43">
        <v>20</v>
      </c>
      <c r="G289" s="45">
        <v>0</v>
      </c>
      <c r="H289" s="43">
        <f t="shared" si="212"/>
        <v>-20</v>
      </c>
      <c r="I289" s="43">
        <f t="shared" si="233"/>
        <v>0</v>
      </c>
      <c r="J289" s="43">
        <f t="shared" si="227"/>
        <v>-20</v>
      </c>
      <c r="K289" s="51">
        <v>5</v>
      </c>
      <c r="L289" s="43"/>
      <c r="M289" s="43">
        <f t="shared" si="213"/>
        <v>-5</v>
      </c>
      <c r="N289" s="43">
        <f t="shared" si="241"/>
        <v>0</v>
      </c>
      <c r="O289" s="51">
        <v>25</v>
      </c>
      <c r="P289" s="45">
        <v>3</v>
      </c>
      <c r="Q289" s="45">
        <v>0</v>
      </c>
      <c r="R289" s="43">
        <f t="shared" si="215"/>
        <v>-22</v>
      </c>
      <c r="S289" s="43">
        <f t="shared" si="235"/>
        <v>3</v>
      </c>
      <c r="T289" s="43">
        <f t="shared" si="238"/>
        <v>-11</v>
      </c>
      <c r="U289" s="51">
        <v>12</v>
      </c>
      <c r="V289" s="43"/>
      <c r="W289" s="43">
        <f t="shared" si="217"/>
        <v>-12</v>
      </c>
      <c r="X289" s="43">
        <f t="shared" si="242"/>
        <v>0</v>
      </c>
      <c r="Y289" s="43">
        <f>W289*0.5</f>
        <v>-6</v>
      </c>
      <c r="Z289" s="43">
        <v>14</v>
      </c>
      <c r="AA289" s="43">
        <v>4</v>
      </c>
      <c r="AB289" s="43">
        <v>266.88</v>
      </c>
      <c r="AC289" s="43">
        <f t="shared" si="218"/>
        <v>-10</v>
      </c>
      <c r="AD289" s="43">
        <f t="shared" si="236"/>
        <v>16.0128</v>
      </c>
      <c r="AE289" s="43">
        <f t="shared" si="237"/>
        <v>-5</v>
      </c>
      <c r="AF289" s="51">
        <v>5</v>
      </c>
      <c r="AG289" s="45"/>
      <c r="AH289" s="45"/>
      <c r="AI289" s="45">
        <f t="shared" si="219"/>
        <v>-5</v>
      </c>
      <c r="AJ289" s="43"/>
      <c r="AK289" s="43">
        <f t="shared" si="240"/>
        <v>0</v>
      </c>
      <c r="AL289" s="51">
        <v>3</v>
      </c>
      <c r="AM289" s="43">
        <v>0</v>
      </c>
      <c r="AN289" s="43">
        <f t="shared" si="220"/>
        <v>-3</v>
      </c>
      <c r="AO289" s="51">
        <v>10</v>
      </c>
      <c r="AP289" s="45">
        <v>5</v>
      </c>
      <c r="AQ289" s="43">
        <v>630</v>
      </c>
      <c r="AR289" s="43">
        <f t="shared" si="221"/>
        <v>-5</v>
      </c>
      <c r="AS289" s="43">
        <f t="shared" si="222"/>
        <v>31.5</v>
      </c>
      <c r="AT289" s="51">
        <v>10</v>
      </c>
      <c r="AU289" s="51">
        <v>3</v>
      </c>
      <c r="AV289" s="51">
        <v>231.6</v>
      </c>
      <c r="AW289" s="51">
        <f t="shared" si="223"/>
        <v>-7</v>
      </c>
      <c r="AX289" s="51">
        <f t="shared" si="224"/>
        <v>11.58</v>
      </c>
      <c r="AY289" s="43">
        <f t="shared" si="225"/>
        <v>62.1</v>
      </c>
      <c r="AZ289" s="43">
        <f t="shared" si="226"/>
        <v>-42</v>
      </c>
    </row>
    <row r="290" s="41" customFormat="1" customHeight="1" spans="1:52">
      <c r="A290" s="43">
        <v>14483</v>
      </c>
      <c r="B290" s="43" t="s">
        <v>548</v>
      </c>
      <c r="C290" s="43" t="s">
        <v>549</v>
      </c>
      <c r="D290" s="43">
        <v>117310</v>
      </c>
      <c r="E290" s="43" t="s">
        <v>125</v>
      </c>
      <c r="F290" s="43">
        <v>15</v>
      </c>
      <c r="G290" s="45">
        <v>0</v>
      </c>
      <c r="H290" s="43">
        <f t="shared" si="212"/>
        <v>-15</v>
      </c>
      <c r="I290" s="43">
        <f t="shared" si="233"/>
        <v>0</v>
      </c>
      <c r="J290" s="43">
        <f t="shared" si="227"/>
        <v>-15</v>
      </c>
      <c r="K290" s="51">
        <v>3</v>
      </c>
      <c r="L290" s="43">
        <v>2</v>
      </c>
      <c r="M290" s="43">
        <f t="shared" si="213"/>
        <v>-1</v>
      </c>
      <c r="N290" s="43">
        <f t="shared" si="241"/>
        <v>4</v>
      </c>
      <c r="O290" s="51">
        <v>16</v>
      </c>
      <c r="P290" s="45">
        <v>2</v>
      </c>
      <c r="Q290" s="45">
        <v>0</v>
      </c>
      <c r="R290" s="43">
        <f t="shared" si="215"/>
        <v>-14</v>
      </c>
      <c r="S290" s="43">
        <f t="shared" si="235"/>
        <v>2</v>
      </c>
      <c r="T290" s="43">
        <f t="shared" si="238"/>
        <v>-7</v>
      </c>
      <c r="U290" s="51">
        <v>6</v>
      </c>
      <c r="V290" s="43">
        <v>2</v>
      </c>
      <c r="W290" s="43">
        <f t="shared" si="217"/>
        <v>-4</v>
      </c>
      <c r="X290" s="43">
        <f t="shared" si="242"/>
        <v>7</v>
      </c>
      <c r="Y290" s="43">
        <f>W290*0.5</f>
        <v>-2</v>
      </c>
      <c r="Z290" s="43">
        <v>7</v>
      </c>
      <c r="AA290" s="43">
        <v>6</v>
      </c>
      <c r="AB290" s="43">
        <v>440</v>
      </c>
      <c r="AC290" s="43">
        <f t="shared" si="218"/>
        <v>-1</v>
      </c>
      <c r="AD290" s="43">
        <f t="shared" si="236"/>
        <v>26.4</v>
      </c>
      <c r="AE290" s="43">
        <f t="shared" si="237"/>
        <v>-0.5</v>
      </c>
      <c r="AF290" s="51">
        <v>3</v>
      </c>
      <c r="AG290" s="45">
        <v>0</v>
      </c>
      <c r="AH290" s="45">
        <v>1.33333</v>
      </c>
      <c r="AI290" s="45">
        <f t="shared" si="219"/>
        <v>-1.66667</v>
      </c>
      <c r="AJ290" s="43">
        <v>294</v>
      </c>
      <c r="AK290" s="43">
        <f t="shared" si="240"/>
        <v>20.58</v>
      </c>
      <c r="AL290" s="51">
        <v>2</v>
      </c>
      <c r="AM290" s="43">
        <v>4</v>
      </c>
      <c r="AN290" s="43">
        <f t="shared" si="220"/>
        <v>2</v>
      </c>
      <c r="AO290" s="51">
        <v>5</v>
      </c>
      <c r="AP290" s="45"/>
      <c r="AQ290" s="43"/>
      <c r="AR290" s="43">
        <f t="shared" si="221"/>
        <v>-5</v>
      </c>
      <c r="AS290" s="43">
        <f t="shared" si="222"/>
        <v>0</v>
      </c>
      <c r="AT290" s="51">
        <v>5</v>
      </c>
      <c r="AU290" s="51">
        <v>2</v>
      </c>
      <c r="AV290" s="51">
        <v>91.2</v>
      </c>
      <c r="AW290" s="51">
        <f t="shared" si="223"/>
        <v>-3</v>
      </c>
      <c r="AX290" s="51">
        <f t="shared" si="224"/>
        <v>4.56</v>
      </c>
      <c r="AY290" s="43">
        <f t="shared" si="225"/>
        <v>64.5</v>
      </c>
      <c r="AZ290" s="43">
        <f t="shared" si="226"/>
        <v>-24.5</v>
      </c>
    </row>
    <row r="291" s="41" customFormat="1" customHeight="1" spans="1:52">
      <c r="A291" s="43">
        <v>14442</v>
      </c>
      <c r="B291" s="43" t="s">
        <v>550</v>
      </c>
      <c r="C291" s="43" t="s">
        <v>549</v>
      </c>
      <c r="D291" s="43">
        <v>117310</v>
      </c>
      <c r="E291" s="43" t="s">
        <v>238</v>
      </c>
      <c r="F291" s="43">
        <v>15</v>
      </c>
      <c r="G291" s="45">
        <v>0</v>
      </c>
      <c r="H291" s="43">
        <f t="shared" si="212"/>
        <v>-15</v>
      </c>
      <c r="I291" s="43">
        <f t="shared" si="233"/>
        <v>0</v>
      </c>
      <c r="J291" s="43">
        <f t="shared" si="227"/>
        <v>-15</v>
      </c>
      <c r="K291" s="51">
        <v>2</v>
      </c>
      <c r="L291" s="43">
        <v>2</v>
      </c>
      <c r="M291" s="43">
        <f t="shared" si="213"/>
        <v>0</v>
      </c>
      <c r="N291" s="43">
        <f>L291*3</f>
        <v>6</v>
      </c>
      <c r="O291" s="51">
        <v>15</v>
      </c>
      <c r="P291" s="45">
        <v>10</v>
      </c>
      <c r="Q291" s="45">
        <v>0</v>
      </c>
      <c r="R291" s="43">
        <f t="shared" si="215"/>
        <v>-5</v>
      </c>
      <c r="S291" s="43">
        <f t="shared" si="235"/>
        <v>10</v>
      </c>
      <c r="T291" s="43">
        <f t="shared" si="238"/>
        <v>-2.5</v>
      </c>
      <c r="U291" s="51">
        <v>6</v>
      </c>
      <c r="V291" s="43">
        <v>1</v>
      </c>
      <c r="W291" s="43">
        <f t="shared" si="217"/>
        <v>-5</v>
      </c>
      <c r="X291" s="43">
        <f t="shared" si="242"/>
        <v>3.5</v>
      </c>
      <c r="Y291" s="43">
        <f>W291*0.5</f>
        <v>-2.5</v>
      </c>
      <c r="Z291" s="43">
        <v>7</v>
      </c>
      <c r="AA291" s="43">
        <v>2</v>
      </c>
      <c r="AB291" s="43">
        <v>132</v>
      </c>
      <c r="AC291" s="43">
        <f t="shared" si="218"/>
        <v>-5</v>
      </c>
      <c r="AD291" s="43">
        <f t="shared" si="236"/>
        <v>7.92</v>
      </c>
      <c r="AE291" s="43">
        <f t="shared" si="237"/>
        <v>-2.5</v>
      </c>
      <c r="AF291" s="51">
        <v>2</v>
      </c>
      <c r="AG291" s="45"/>
      <c r="AH291" s="45"/>
      <c r="AI291" s="45">
        <f t="shared" si="219"/>
        <v>-2</v>
      </c>
      <c r="AJ291" s="43"/>
      <c r="AK291" s="43">
        <f t="shared" si="240"/>
        <v>0</v>
      </c>
      <c r="AL291" s="51">
        <v>1</v>
      </c>
      <c r="AM291" s="43"/>
      <c r="AN291" s="43">
        <f t="shared" si="220"/>
        <v>-1</v>
      </c>
      <c r="AO291" s="51">
        <v>5</v>
      </c>
      <c r="AP291" s="45">
        <v>1</v>
      </c>
      <c r="AQ291" s="43">
        <v>265</v>
      </c>
      <c r="AR291" s="43">
        <f t="shared" si="221"/>
        <v>-4</v>
      </c>
      <c r="AS291" s="43">
        <f t="shared" si="222"/>
        <v>13.25</v>
      </c>
      <c r="AT291" s="51">
        <v>5</v>
      </c>
      <c r="AU291" s="51">
        <v>1</v>
      </c>
      <c r="AV291" s="51">
        <v>42.42</v>
      </c>
      <c r="AW291" s="51">
        <f t="shared" si="223"/>
        <v>-4</v>
      </c>
      <c r="AX291" s="51">
        <f t="shared" si="224"/>
        <v>2.121</v>
      </c>
      <c r="AY291" s="43">
        <f t="shared" si="225"/>
        <v>42.8</v>
      </c>
      <c r="AZ291" s="43">
        <f t="shared" si="226"/>
        <v>-22.5</v>
      </c>
    </row>
    <row r="292" s="41" customFormat="1" customHeight="1" spans="1:52">
      <c r="A292" s="43">
        <v>15741</v>
      </c>
      <c r="B292" s="43" t="s">
        <v>551</v>
      </c>
      <c r="C292" s="43" t="s">
        <v>552</v>
      </c>
      <c r="D292" s="43">
        <v>329</v>
      </c>
      <c r="E292" s="43" t="s">
        <v>127</v>
      </c>
      <c r="F292" s="43"/>
      <c r="G292" s="45">
        <v>0</v>
      </c>
      <c r="H292" s="43">
        <f t="shared" si="212"/>
        <v>0</v>
      </c>
      <c r="I292" s="43">
        <f>G292*3</f>
        <v>0</v>
      </c>
      <c r="J292" s="43"/>
      <c r="K292" s="51"/>
      <c r="L292" s="43"/>
      <c r="M292" s="43">
        <f t="shared" si="213"/>
        <v>0</v>
      </c>
      <c r="N292" s="43">
        <f>L292*2</f>
        <v>0</v>
      </c>
      <c r="O292" s="51"/>
      <c r="P292" s="45">
        <v>0</v>
      </c>
      <c r="Q292" s="45">
        <v>3</v>
      </c>
      <c r="R292" s="43">
        <f t="shared" si="215"/>
        <v>1.5</v>
      </c>
      <c r="S292" s="43">
        <f>P292*1+Q292*0.5</f>
        <v>1.5</v>
      </c>
      <c r="T292" s="43"/>
      <c r="U292" s="51"/>
      <c r="V292" s="43">
        <v>3</v>
      </c>
      <c r="W292" s="43">
        <f t="shared" si="217"/>
        <v>3</v>
      </c>
      <c r="X292" s="43">
        <f>V292*3.5</f>
        <v>10.5</v>
      </c>
      <c r="Y292" s="43"/>
      <c r="Z292" s="43"/>
      <c r="AA292" s="43">
        <v>2</v>
      </c>
      <c r="AB292" s="43">
        <v>103.5</v>
      </c>
      <c r="AC292" s="43">
        <f t="shared" si="218"/>
        <v>2</v>
      </c>
      <c r="AD292" s="43">
        <f>AB292*0.06</f>
        <v>6.21</v>
      </c>
      <c r="AE292" s="43"/>
      <c r="AF292" s="51"/>
      <c r="AG292" s="45">
        <v>0</v>
      </c>
      <c r="AH292" s="45">
        <v>1</v>
      </c>
      <c r="AI292" s="45">
        <f t="shared" si="219"/>
        <v>1</v>
      </c>
      <c r="AJ292" s="43">
        <v>294</v>
      </c>
      <c r="AK292" s="43">
        <f>AJ292*0.07</f>
        <v>20.58</v>
      </c>
      <c r="AL292" s="51"/>
      <c r="AM292" s="43"/>
      <c r="AN292" s="43">
        <f t="shared" si="220"/>
        <v>0</v>
      </c>
      <c r="AO292" s="51"/>
      <c r="AP292" s="45">
        <v>4</v>
      </c>
      <c r="AQ292" s="43">
        <v>607.8</v>
      </c>
      <c r="AR292" s="43">
        <f t="shared" si="221"/>
        <v>4</v>
      </c>
      <c r="AS292" s="43">
        <f t="shared" si="222"/>
        <v>30.39</v>
      </c>
      <c r="AT292" s="51"/>
      <c r="AU292" s="51">
        <v>0</v>
      </c>
      <c r="AV292" s="51"/>
      <c r="AW292" s="51">
        <f t="shared" si="223"/>
        <v>0</v>
      </c>
      <c r="AX292" s="51">
        <f t="shared" si="224"/>
        <v>0</v>
      </c>
      <c r="AY292" s="43">
        <f t="shared" si="225"/>
        <v>69.2</v>
      </c>
      <c r="AZ292" s="43">
        <f t="shared" si="226"/>
        <v>0</v>
      </c>
    </row>
    <row r="293" s="41" customFormat="1" customHeight="1" spans="1:52">
      <c r="A293" s="43">
        <v>7317</v>
      </c>
      <c r="B293" s="43" t="s">
        <v>553</v>
      </c>
      <c r="C293" s="43" t="s">
        <v>554</v>
      </c>
      <c r="D293" s="43">
        <v>385</v>
      </c>
      <c r="E293" s="43" t="s">
        <v>555</v>
      </c>
      <c r="F293" s="43">
        <v>17</v>
      </c>
      <c r="G293" s="45">
        <v>0</v>
      </c>
      <c r="H293" s="43">
        <f t="shared" si="212"/>
        <v>-17</v>
      </c>
      <c r="I293" s="43">
        <f>G293*3</f>
        <v>0</v>
      </c>
      <c r="J293" s="43">
        <f t="shared" si="227"/>
        <v>-17</v>
      </c>
      <c r="K293" s="51">
        <v>3</v>
      </c>
      <c r="L293" s="43"/>
      <c r="M293" s="43">
        <f t="shared" si="213"/>
        <v>-3</v>
      </c>
      <c r="N293" s="43">
        <f t="shared" ref="N293:N298" si="243">L293*2</f>
        <v>0</v>
      </c>
      <c r="O293" s="51">
        <v>17</v>
      </c>
      <c r="P293" s="45">
        <v>0</v>
      </c>
      <c r="Q293" s="45">
        <v>24</v>
      </c>
      <c r="R293" s="43">
        <f t="shared" si="215"/>
        <v>-5</v>
      </c>
      <c r="S293" s="43">
        <f t="shared" ref="S293:S302" si="244">P293*1+Q293*0.5</f>
        <v>12</v>
      </c>
      <c r="T293" s="43">
        <f t="shared" ref="T293:T302" si="245">R293*0.5</f>
        <v>-2.5</v>
      </c>
      <c r="U293" s="51">
        <v>6</v>
      </c>
      <c r="V293" s="43"/>
      <c r="W293" s="43">
        <f t="shared" si="217"/>
        <v>-6</v>
      </c>
      <c r="X293" s="43">
        <f t="shared" ref="X293:X303" si="246">V293*3.5</f>
        <v>0</v>
      </c>
      <c r="Y293" s="43">
        <f t="shared" ref="Y293:Y303" si="247">W293*0.5</f>
        <v>-3</v>
      </c>
      <c r="Z293" s="43">
        <v>7</v>
      </c>
      <c r="AA293" s="43">
        <v>32</v>
      </c>
      <c r="AB293" s="43">
        <v>1884.78</v>
      </c>
      <c r="AC293" s="43">
        <f t="shared" si="218"/>
        <v>25</v>
      </c>
      <c r="AD293" s="43">
        <f>AB293*0.07</f>
        <v>131.9346</v>
      </c>
      <c r="AE293" s="43"/>
      <c r="AF293" s="51">
        <v>5</v>
      </c>
      <c r="AG293" s="45"/>
      <c r="AH293" s="45"/>
      <c r="AI293" s="45">
        <f t="shared" si="219"/>
        <v>-5</v>
      </c>
      <c r="AJ293" s="43"/>
      <c r="AK293" s="43">
        <f>AJ293*0.07</f>
        <v>0</v>
      </c>
      <c r="AL293" s="51">
        <v>2</v>
      </c>
      <c r="AM293" s="43"/>
      <c r="AN293" s="43">
        <f t="shared" si="220"/>
        <v>-2</v>
      </c>
      <c r="AO293" s="51">
        <v>8</v>
      </c>
      <c r="AP293" s="45">
        <v>3</v>
      </c>
      <c r="AQ293" s="43">
        <v>574</v>
      </c>
      <c r="AR293" s="43">
        <f t="shared" si="221"/>
        <v>-5</v>
      </c>
      <c r="AS293" s="43">
        <f t="shared" si="222"/>
        <v>28.7</v>
      </c>
      <c r="AT293" s="51">
        <v>6</v>
      </c>
      <c r="AU293" s="51">
        <v>1</v>
      </c>
      <c r="AV293" s="51">
        <v>35</v>
      </c>
      <c r="AW293" s="51">
        <f t="shared" si="223"/>
        <v>-5</v>
      </c>
      <c r="AX293" s="51">
        <f t="shared" si="224"/>
        <v>1.75</v>
      </c>
      <c r="AY293" s="43">
        <f t="shared" si="225"/>
        <v>174.4</v>
      </c>
      <c r="AZ293" s="43">
        <f t="shared" si="226"/>
        <v>-22.5</v>
      </c>
    </row>
    <row r="294" s="41" customFormat="1" customHeight="1" spans="1:52">
      <c r="A294" s="43">
        <v>7749</v>
      </c>
      <c r="B294" s="43" t="s">
        <v>556</v>
      </c>
      <c r="C294" s="43" t="s">
        <v>554</v>
      </c>
      <c r="D294" s="43">
        <v>385</v>
      </c>
      <c r="E294" s="43" t="s">
        <v>144</v>
      </c>
      <c r="F294" s="43">
        <v>17</v>
      </c>
      <c r="G294" s="45">
        <v>5</v>
      </c>
      <c r="H294" s="43">
        <f t="shared" si="212"/>
        <v>-12</v>
      </c>
      <c r="I294" s="43">
        <f>G294*3</f>
        <v>15</v>
      </c>
      <c r="J294" s="43">
        <f t="shared" si="227"/>
        <v>-12</v>
      </c>
      <c r="K294" s="51">
        <v>3</v>
      </c>
      <c r="L294" s="43">
        <v>1</v>
      </c>
      <c r="M294" s="43">
        <f t="shared" si="213"/>
        <v>-2</v>
      </c>
      <c r="N294" s="43">
        <f t="shared" si="243"/>
        <v>2</v>
      </c>
      <c r="O294" s="51">
        <v>16</v>
      </c>
      <c r="P294" s="45">
        <v>0</v>
      </c>
      <c r="Q294" s="45">
        <v>8</v>
      </c>
      <c r="R294" s="43">
        <f t="shared" si="215"/>
        <v>-12</v>
      </c>
      <c r="S294" s="43">
        <f t="shared" si="244"/>
        <v>4</v>
      </c>
      <c r="T294" s="43">
        <f t="shared" si="245"/>
        <v>-6</v>
      </c>
      <c r="U294" s="51">
        <v>6</v>
      </c>
      <c r="V294" s="43">
        <v>2</v>
      </c>
      <c r="W294" s="43">
        <f t="shared" si="217"/>
        <v>-4</v>
      </c>
      <c r="X294" s="43">
        <f t="shared" si="246"/>
        <v>7</v>
      </c>
      <c r="Y294" s="43">
        <f t="shared" si="247"/>
        <v>-2</v>
      </c>
      <c r="Z294" s="43">
        <v>7</v>
      </c>
      <c r="AA294" s="43">
        <v>10</v>
      </c>
      <c r="AB294" s="43">
        <v>603</v>
      </c>
      <c r="AC294" s="43">
        <f t="shared" si="218"/>
        <v>3</v>
      </c>
      <c r="AD294" s="43">
        <f>AB294*0.07</f>
        <v>42.21</v>
      </c>
      <c r="AE294" s="43"/>
      <c r="AF294" s="51">
        <v>5</v>
      </c>
      <c r="AG294" s="45"/>
      <c r="AH294" s="45"/>
      <c r="AI294" s="45">
        <f t="shared" si="219"/>
        <v>-5</v>
      </c>
      <c r="AJ294" s="43"/>
      <c r="AK294" s="43">
        <f>AJ294*0.07</f>
        <v>0</v>
      </c>
      <c r="AL294" s="51">
        <v>2</v>
      </c>
      <c r="AM294" s="43">
        <v>1</v>
      </c>
      <c r="AN294" s="43">
        <f t="shared" si="220"/>
        <v>-1</v>
      </c>
      <c r="AO294" s="51">
        <v>8</v>
      </c>
      <c r="AP294" s="45">
        <v>5</v>
      </c>
      <c r="AQ294" s="43">
        <v>800.4</v>
      </c>
      <c r="AR294" s="43">
        <f t="shared" si="221"/>
        <v>-3</v>
      </c>
      <c r="AS294" s="43">
        <f t="shared" si="222"/>
        <v>40.02</v>
      </c>
      <c r="AT294" s="51">
        <v>6</v>
      </c>
      <c r="AU294" s="51">
        <v>1</v>
      </c>
      <c r="AV294" s="51">
        <v>35</v>
      </c>
      <c r="AW294" s="51">
        <f t="shared" si="223"/>
        <v>-5</v>
      </c>
      <c r="AX294" s="51">
        <f t="shared" si="224"/>
        <v>1.75</v>
      </c>
      <c r="AY294" s="43">
        <f t="shared" si="225"/>
        <v>112</v>
      </c>
      <c r="AZ294" s="43">
        <f t="shared" si="226"/>
        <v>-20</v>
      </c>
    </row>
    <row r="295" s="41" customFormat="1" customHeight="1" spans="1:52">
      <c r="A295" s="43">
        <v>12566</v>
      </c>
      <c r="B295" s="43" t="s">
        <v>557</v>
      </c>
      <c r="C295" s="43" t="s">
        <v>554</v>
      </c>
      <c r="D295" s="43">
        <v>385</v>
      </c>
      <c r="E295" s="43" t="s">
        <v>127</v>
      </c>
      <c r="F295" s="43">
        <v>16</v>
      </c>
      <c r="G295" s="45">
        <v>10</v>
      </c>
      <c r="H295" s="43">
        <f t="shared" si="212"/>
        <v>-6</v>
      </c>
      <c r="I295" s="43">
        <f>G295*3</f>
        <v>30</v>
      </c>
      <c r="J295" s="43">
        <f t="shared" si="227"/>
        <v>-6</v>
      </c>
      <c r="K295" s="51">
        <v>4</v>
      </c>
      <c r="L295" s="43"/>
      <c r="M295" s="43">
        <f t="shared" si="213"/>
        <v>-4</v>
      </c>
      <c r="N295" s="43">
        <f t="shared" si="243"/>
        <v>0</v>
      </c>
      <c r="O295" s="51">
        <v>16</v>
      </c>
      <c r="P295" s="45">
        <v>0</v>
      </c>
      <c r="Q295" s="45">
        <v>4</v>
      </c>
      <c r="R295" s="43">
        <f t="shared" si="215"/>
        <v>-14</v>
      </c>
      <c r="S295" s="43">
        <f t="shared" si="244"/>
        <v>2</v>
      </c>
      <c r="T295" s="43">
        <f t="shared" si="245"/>
        <v>-7</v>
      </c>
      <c r="U295" s="51">
        <v>5</v>
      </c>
      <c r="V295" s="43">
        <v>3</v>
      </c>
      <c r="W295" s="43">
        <f t="shared" si="217"/>
        <v>-2</v>
      </c>
      <c r="X295" s="43">
        <f t="shared" si="246"/>
        <v>10.5</v>
      </c>
      <c r="Y295" s="43">
        <f t="shared" si="247"/>
        <v>-1</v>
      </c>
      <c r="Z295" s="43">
        <v>6</v>
      </c>
      <c r="AA295" s="43">
        <v>26</v>
      </c>
      <c r="AB295" s="43">
        <v>1568.18</v>
      </c>
      <c r="AC295" s="43">
        <f t="shared" si="218"/>
        <v>20</v>
      </c>
      <c r="AD295" s="43">
        <f>AB295*0.07</f>
        <v>109.7726</v>
      </c>
      <c r="AE295" s="43"/>
      <c r="AF295" s="51">
        <v>4</v>
      </c>
      <c r="AG295" s="45"/>
      <c r="AH295" s="45"/>
      <c r="AI295" s="45">
        <f t="shared" si="219"/>
        <v>-4</v>
      </c>
      <c r="AJ295" s="43"/>
      <c r="AK295" s="43">
        <f>AJ295*0.07</f>
        <v>0</v>
      </c>
      <c r="AL295" s="51">
        <v>1</v>
      </c>
      <c r="AM295" s="43"/>
      <c r="AN295" s="43">
        <f t="shared" si="220"/>
        <v>-1</v>
      </c>
      <c r="AO295" s="51">
        <v>9</v>
      </c>
      <c r="AP295" s="45">
        <v>5</v>
      </c>
      <c r="AQ295" s="43">
        <v>790</v>
      </c>
      <c r="AR295" s="43">
        <f t="shared" si="221"/>
        <v>-4</v>
      </c>
      <c r="AS295" s="43">
        <f t="shared" si="222"/>
        <v>39.5</v>
      </c>
      <c r="AT295" s="51">
        <v>6</v>
      </c>
      <c r="AU295" s="51">
        <v>1</v>
      </c>
      <c r="AV295" s="51">
        <v>138</v>
      </c>
      <c r="AW295" s="51">
        <f t="shared" si="223"/>
        <v>-5</v>
      </c>
      <c r="AX295" s="51">
        <f t="shared" si="224"/>
        <v>6.9</v>
      </c>
      <c r="AY295" s="43">
        <f t="shared" si="225"/>
        <v>198.7</v>
      </c>
      <c r="AZ295" s="43">
        <f t="shared" si="226"/>
        <v>-14</v>
      </c>
    </row>
    <row r="296" s="41" customFormat="1" customHeight="1" spans="1:52">
      <c r="A296" s="43">
        <v>4093</v>
      </c>
      <c r="B296" s="43" t="s">
        <v>558</v>
      </c>
      <c r="C296" s="43" t="s">
        <v>559</v>
      </c>
      <c r="D296" s="43">
        <v>311</v>
      </c>
      <c r="E296" s="43" t="s">
        <v>125</v>
      </c>
      <c r="F296" s="43">
        <v>10</v>
      </c>
      <c r="G296" s="45">
        <v>6</v>
      </c>
      <c r="H296" s="43">
        <f t="shared" si="212"/>
        <v>-4</v>
      </c>
      <c r="I296" s="43">
        <f>G296*3</f>
        <v>18</v>
      </c>
      <c r="J296" s="43">
        <f t="shared" si="227"/>
        <v>-4</v>
      </c>
      <c r="K296" s="51">
        <v>3</v>
      </c>
      <c r="L296" s="43"/>
      <c r="M296" s="43">
        <f t="shared" si="213"/>
        <v>-3</v>
      </c>
      <c r="N296" s="43">
        <f t="shared" si="243"/>
        <v>0</v>
      </c>
      <c r="O296" s="51">
        <v>13</v>
      </c>
      <c r="P296" s="45">
        <v>8</v>
      </c>
      <c r="Q296" s="45">
        <v>0</v>
      </c>
      <c r="R296" s="43">
        <f t="shared" si="215"/>
        <v>-5</v>
      </c>
      <c r="S296" s="43">
        <f t="shared" si="244"/>
        <v>8</v>
      </c>
      <c r="T296" s="43">
        <f t="shared" si="245"/>
        <v>-2.5</v>
      </c>
      <c r="U296" s="51">
        <v>6</v>
      </c>
      <c r="V296" s="43">
        <v>4</v>
      </c>
      <c r="W296" s="43">
        <f t="shared" si="217"/>
        <v>-2</v>
      </c>
      <c r="X296" s="43">
        <f t="shared" si="246"/>
        <v>14</v>
      </c>
      <c r="Y296" s="43">
        <f t="shared" si="247"/>
        <v>-1</v>
      </c>
      <c r="Z296" s="43">
        <v>8</v>
      </c>
      <c r="AA296" s="43">
        <v>23</v>
      </c>
      <c r="AB296" s="43">
        <v>1236</v>
      </c>
      <c r="AC296" s="43">
        <f t="shared" si="218"/>
        <v>15</v>
      </c>
      <c r="AD296" s="43">
        <f>AB296*0.07</f>
        <v>86.52</v>
      </c>
      <c r="AE296" s="43"/>
      <c r="AF296" s="51">
        <v>4</v>
      </c>
      <c r="AG296" s="45">
        <v>0</v>
      </c>
      <c r="AH296" s="45">
        <v>5</v>
      </c>
      <c r="AI296" s="45">
        <f t="shared" si="219"/>
        <v>1</v>
      </c>
      <c r="AJ296" s="43">
        <v>1166</v>
      </c>
      <c r="AK296" s="43">
        <f>AJ296*0.08</f>
        <v>93.28</v>
      </c>
      <c r="AL296" s="51">
        <v>2</v>
      </c>
      <c r="AM296" s="43"/>
      <c r="AN296" s="43">
        <f t="shared" si="220"/>
        <v>-2</v>
      </c>
      <c r="AO296" s="51">
        <v>9</v>
      </c>
      <c r="AP296" s="45">
        <v>2</v>
      </c>
      <c r="AQ296" s="43">
        <v>509.2</v>
      </c>
      <c r="AR296" s="43">
        <f t="shared" si="221"/>
        <v>-7</v>
      </c>
      <c r="AS296" s="43">
        <f t="shared" si="222"/>
        <v>25.46</v>
      </c>
      <c r="AT296" s="43"/>
      <c r="AU296" s="51">
        <v>0</v>
      </c>
      <c r="AV296" s="51"/>
      <c r="AW296" s="51">
        <f t="shared" si="223"/>
        <v>0</v>
      </c>
      <c r="AX296" s="51">
        <f t="shared" si="224"/>
        <v>0</v>
      </c>
      <c r="AY296" s="43">
        <f t="shared" si="225"/>
        <v>245.3</v>
      </c>
      <c r="AZ296" s="43">
        <f t="shared" si="226"/>
        <v>-7.5</v>
      </c>
    </row>
    <row r="297" s="41" customFormat="1" customHeight="1" spans="1:52">
      <c r="A297" s="43">
        <v>4302</v>
      </c>
      <c r="B297" s="43" t="s">
        <v>560</v>
      </c>
      <c r="C297" s="43" t="s">
        <v>559</v>
      </c>
      <c r="D297" s="43">
        <v>311</v>
      </c>
      <c r="E297" s="43" t="s">
        <v>127</v>
      </c>
      <c r="F297" s="43">
        <v>10</v>
      </c>
      <c r="G297" s="45">
        <v>5</v>
      </c>
      <c r="H297" s="43">
        <f t="shared" si="212"/>
        <v>-5</v>
      </c>
      <c r="I297" s="43">
        <f>G297*3</f>
        <v>15</v>
      </c>
      <c r="J297" s="43">
        <f t="shared" si="227"/>
        <v>-5</v>
      </c>
      <c r="K297" s="51">
        <v>2</v>
      </c>
      <c r="L297" s="43"/>
      <c r="M297" s="43">
        <f t="shared" si="213"/>
        <v>-2</v>
      </c>
      <c r="N297" s="43">
        <f t="shared" si="243"/>
        <v>0</v>
      </c>
      <c r="O297" s="51">
        <v>12</v>
      </c>
      <c r="P297" s="45">
        <v>4</v>
      </c>
      <c r="Q297" s="45">
        <v>0</v>
      </c>
      <c r="R297" s="43">
        <f t="shared" si="215"/>
        <v>-8</v>
      </c>
      <c r="S297" s="43">
        <f t="shared" si="244"/>
        <v>4</v>
      </c>
      <c r="T297" s="43">
        <f t="shared" si="245"/>
        <v>-4</v>
      </c>
      <c r="U297" s="51">
        <v>6</v>
      </c>
      <c r="V297" s="43"/>
      <c r="W297" s="43">
        <f t="shared" si="217"/>
        <v>-6</v>
      </c>
      <c r="X297" s="43">
        <f t="shared" si="246"/>
        <v>0</v>
      </c>
      <c r="Y297" s="43">
        <f t="shared" si="247"/>
        <v>-3</v>
      </c>
      <c r="Z297" s="43">
        <v>8</v>
      </c>
      <c r="AA297" s="43">
        <v>6</v>
      </c>
      <c r="AB297" s="43">
        <v>407.1</v>
      </c>
      <c r="AC297" s="43">
        <f t="shared" si="218"/>
        <v>-2</v>
      </c>
      <c r="AD297" s="43">
        <f>AB297*0.06</f>
        <v>24.426</v>
      </c>
      <c r="AE297" s="43">
        <f>AC297*0.5</f>
        <v>-1</v>
      </c>
      <c r="AF297" s="51">
        <v>4</v>
      </c>
      <c r="AG297" s="45">
        <v>0</v>
      </c>
      <c r="AH297" s="45">
        <v>2</v>
      </c>
      <c r="AI297" s="45">
        <f t="shared" si="219"/>
        <v>-2</v>
      </c>
      <c r="AJ297" s="43">
        <v>490</v>
      </c>
      <c r="AK297" s="43">
        <f>AJ297*0.07</f>
        <v>34.3</v>
      </c>
      <c r="AL297" s="51">
        <v>1</v>
      </c>
      <c r="AM297" s="43"/>
      <c r="AN297" s="43">
        <f t="shared" si="220"/>
        <v>-1</v>
      </c>
      <c r="AO297" s="51">
        <v>9</v>
      </c>
      <c r="AP297" s="45">
        <v>2</v>
      </c>
      <c r="AQ297" s="43">
        <v>376</v>
      </c>
      <c r="AR297" s="43">
        <f t="shared" si="221"/>
        <v>-7</v>
      </c>
      <c r="AS297" s="43">
        <f t="shared" si="222"/>
        <v>18.8</v>
      </c>
      <c r="AT297" s="43"/>
      <c r="AU297" s="51">
        <v>1</v>
      </c>
      <c r="AV297" s="51">
        <v>39.8</v>
      </c>
      <c r="AW297" s="51">
        <f t="shared" si="223"/>
        <v>1</v>
      </c>
      <c r="AX297" s="51">
        <f t="shared" si="224"/>
        <v>1.99</v>
      </c>
      <c r="AY297" s="43">
        <f t="shared" si="225"/>
        <v>98.5</v>
      </c>
      <c r="AZ297" s="43">
        <f t="shared" si="226"/>
        <v>-13</v>
      </c>
    </row>
    <row r="298" s="41" customFormat="1" customHeight="1" spans="1:52">
      <c r="A298" s="43">
        <v>14866</v>
      </c>
      <c r="B298" s="43" t="s">
        <v>561</v>
      </c>
      <c r="C298" s="43" t="s">
        <v>562</v>
      </c>
      <c r="D298" s="43">
        <v>122906</v>
      </c>
      <c r="E298" s="43" t="s">
        <v>563</v>
      </c>
      <c r="F298" s="43">
        <v>10</v>
      </c>
      <c r="G298" s="45">
        <v>11</v>
      </c>
      <c r="H298" s="43">
        <f t="shared" si="212"/>
        <v>1</v>
      </c>
      <c r="I298" s="43">
        <f>F298*5</f>
        <v>50</v>
      </c>
      <c r="J298" s="43"/>
      <c r="K298" s="51">
        <v>3</v>
      </c>
      <c r="L298" s="43"/>
      <c r="M298" s="43">
        <f t="shared" si="213"/>
        <v>-3</v>
      </c>
      <c r="N298" s="43">
        <f t="shared" si="243"/>
        <v>0</v>
      </c>
      <c r="O298" s="51">
        <v>15</v>
      </c>
      <c r="P298" s="45">
        <v>0</v>
      </c>
      <c r="Q298" s="45">
        <v>19</v>
      </c>
      <c r="R298" s="43">
        <f t="shared" si="215"/>
        <v>-5.5</v>
      </c>
      <c r="S298" s="43">
        <f t="shared" si="244"/>
        <v>9.5</v>
      </c>
      <c r="T298" s="43">
        <f t="shared" si="245"/>
        <v>-2.75</v>
      </c>
      <c r="U298" s="51">
        <v>6</v>
      </c>
      <c r="V298" s="43">
        <v>4</v>
      </c>
      <c r="W298" s="43">
        <f t="shared" si="217"/>
        <v>-2</v>
      </c>
      <c r="X298" s="43">
        <f t="shared" si="246"/>
        <v>14</v>
      </c>
      <c r="Y298" s="43">
        <f t="shared" si="247"/>
        <v>-1</v>
      </c>
      <c r="Z298" s="43">
        <v>6</v>
      </c>
      <c r="AA298" s="43">
        <v>19</v>
      </c>
      <c r="AB298" s="43">
        <v>1119.04</v>
      </c>
      <c r="AC298" s="43">
        <f t="shared" si="218"/>
        <v>13</v>
      </c>
      <c r="AD298" s="43">
        <f>AB298*0.07</f>
        <v>78.3328</v>
      </c>
      <c r="AE298" s="43"/>
      <c r="AF298" s="51">
        <v>2</v>
      </c>
      <c r="AG298" s="45">
        <v>0</v>
      </c>
      <c r="AH298" s="45">
        <v>4</v>
      </c>
      <c r="AI298" s="45">
        <f t="shared" si="219"/>
        <v>2</v>
      </c>
      <c r="AJ298" s="43">
        <v>882</v>
      </c>
      <c r="AK298" s="43">
        <f>AJ298*0.08</f>
        <v>70.56</v>
      </c>
      <c r="AL298" s="51">
        <v>2</v>
      </c>
      <c r="AM298" s="43"/>
      <c r="AN298" s="43">
        <f t="shared" si="220"/>
        <v>-2</v>
      </c>
      <c r="AO298" s="51">
        <v>4</v>
      </c>
      <c r="AP298" s="45">
        <v>7</v>
      </c>
      <c r="AQ298" s="43">
        <v>1311.4</v>
      </c>
      <c r="AR298" s="43">
        <f t="shared" si="221"/>
        <v>3</v>
      </c>
      <c r="AS298" s="43">
        <f t="shared" si="222"/>
        <v>65.57</v>
      </c>
      <c r="AT298" s="51">
        <v>4</v>
      </c>
      <c r="AU298" s="51">
        <v>14</v>
      </c>
      <c r="AV298" s="51">
        <v>432.8</v>
      </c>
      <c r="AW298" s="51">
        <f t="shared" si="223"/>
        <v>10</v>
      </c>
      <c r="AX298" s="51">
        <f t="shared" si="224"/>
        <v>21.64</v>
      </c>
      <c r="AY298" s="43">
        <f t="shared" si="225"/>
        <v>309.6</v>
      </c>
      <c r="AZ298" s="43">
        <f t="shared" si="226"/>
        <v>-3.8</v>
      </c>
    </row>
    <row r="299" s="41" customFormat="1" customHeight="1" spans="1:52">
      <c r="A299" s="43">
        <v>14417</v>
      </c>
      <c r="B299" s="43" t="s">
        <v>564</v>
      </c>
      <c r="C299" s="43" t="s">
        <v>562</v>
      </c>
      <c r="D299" s="43">
        <v>122906</v>
      </c>
      <c r="E299" s="43" t="s">
        <v>125</v>
      </c>
      <c r="F299" s="43">
        <v>10</v>
      </c>
      <c r="G299" s="45">
        <v>0</v>
      </c>
      <c r="H299" s="43">
        <f t="shared" si="212"/>
        <v>-10</v>
      </c>
      <c r="I299" s="43">
        <f>G299*3</f>
        <v>0</v>
      </c>
      <c r="J299" s="43">
        <f>H299*1</f>
        <v>-10</v>
      </c>
      <c r="K299" s="51">
        <v>2</v>
      </c>
      <c r="L299" s="43">
        <v>5</v>
      </c>
      <c r="M299" s="43">
        <f t="shared" si="213"/>
        <v>3</v>
      </c>
      <c r="N299" s="43">
        <f>L299*3</f>
        <v>15</v>
      </c>
      <c r="O299" s="51">
        <v>16</v>
      </c>
      <c r="P299" s="45">
        <v>0</v>
      </c>
      <c r="Q299" s="45">
        <v>9</v>
      </c>
      <c r="R299" s="43">
        <f t="shared" si="215"/>
        <v>-11.5</v>
      </c>
      <c r="S299" s="43">
        <f t="shared" si="244"/>
        <v>4.5</v>
      </c>
      <c r="T299" s="43">
        <f t="shared" si="245"/>
        <v>-5.75</v>
      </c>
      <c r="U299" s="51">
        <v>5</v>
      </c>
      <c r="V299" s="43">
        <v>3</v>
      </c>
      <c r="W299" s="43">
        <f t="shared" si="217"/>
        <v>-2</v>
      </c>
      <c r="X299" s="43">
        <f t="shared" si="246"/>
        <v>10.5</v>
      </c>
      <c r="Y299" s="43">
        <f t="shared" si="247"/>
        <v>-1</v>
      </c>
      <c r="Z299" s="43">
        <v>6</v>
      </c>
      <c r="AA299" s="43">
        <v>13</v>
      </c>
      <c r="AB299" s="43">
        <v>690</v>
      </c>
      <c r="AC299" s="43">
        <f t="shared" si="218"/>
        <v>7</v>
      </c>
      <c r="AD299" s="43">
        <f>AB299*0.07</f>
        <v>48.3</v>
      </c>
      <c r="AE299" s="43"/>
      <c r="AF299" s="51">
        <v>2</v>
      </c>
      <c r="AG299" s="45"/>
      <c r="AH299" s="45"/>
      <c r="AI299" s="45">
        <f t="shared" si="219"/>
        <v>-2</v>
      </c>
      <c r="AJ299" s="43"/>
      <c r="AK299" s="43">
        <f t="shared" ref="AK299:AK318" si="248">AJ299*0.07</f>
        <v>0</v>
      </c>
      <c r="AL299" s="51">
        <v>1</v>
      </c>
      <c r="AM299" s="43"/>
      <c r="AN299" s="43">
        <f t="shared" si="220"/>
        <v>-1</v>
      </c>
      <c r="AO299" s="51">
        <v>5</v>
      </c>
      <c r="AP299" s="45">
        <v>3</v>
      </c>
      <c r="AQ299" s="43">
        <v>532.8</v>
      </c>
      <c r="AR299" s="43">
        <f t="shared" si="221"/>
        <v>-2</v>
      </c>
      <c r="AS299" s="43">
        <f t="shared" si="222"/>
        <v>26.64</v>
      </c>
      <c r="AT299" s="51">
        <v>4</v>
      </c>
      <c r="AU299" s="51">
        <v>8</v>
      </c>
      <c r="AV299" s="51">
        <v>239.83</v>
      </c>
      <c r="AW299" s="51">
        <f t="shared" si="223"/>
        <v>4</v>
      </c>
      <c r="AX299" s="51">
        <f t="shared" si="224"/>
        <v>11.9915</v>
      </c>
      <c r="AY299" s="43">
        <f t="shared" si="225"/>
        <v>116.9</v>
      </c>
      <c r="AZ299" s="43">
        <f t="shared" si="226"/>
        <v>-16.8</v>
      </c>
    </row>
    <row r="300" s="41" customFormat="1" customHeight="1" spans="1:52">
      <c r="A300" s="43">
        <v>10191</v>
      </c>
      <c r="B300" s="43" t="s">
        <v>565</v>
      </c>
      <c r="C300" s="43" t="s">
        <v>566</v>
      </c>
      <c r="D300" s="43">
        <v>709</v>
      </c>
      <c r="E300" s="43" t="s">
        <v>138</v>
      </c>
      <c r="F300" s="43">
        <v>17</v>
      </c>
      <c r="G300" s="45">
        <v>0</v>
      </c>
      <c r="H300" s="43">
        <f t="shared" si="212"/>
        <v>-17</v>
      </c>
      <c r="I300" s="43">
        <f>G300*3</f>
        <v>0</v>
      </c>
      <c r="J300" s="43">
        <f>H300*1</f>
        <v>-17</v>
      </c>
      <c r="K300" s="51">
        <v>3</v>
      </c>
      <c r="L300" s="43"/>
      <c r="M300" s="43">
        <f t="shared" si="213"/>
        <v>-3</v>
      </c>
      <c r="N300" s="43">
        <f t="shared" ref="N300:N303" si="249">L300*2</f>
        <v>0</v>
      </c>
      <c r="O300" s="51">
        <v>12</v>
      </c>
      <c r="P300" s="45"/>
      <c r="Q300" s="45"/>
      <c r="R300" s="43">
        <f t="shared" si="215"/>
        <v>-12</v>
      </c>
      <c r="S300" s="43">
        <f t="shared" si="244"/>
        <v>0</v>
      </c>
      <c r="T300" s="43">
        <f t="shared" si="245"/>
        <v>-6</v>
      </c>
      <c r="U300" s="51">
        <v>6</v>
      </c>
      <c r="V300" s="43"/>
      <c r="W300" s="43">
        <f t="shared" si="217"/>
        <v>-6</v>
      </c>
      <c r="X300" s="43">
        <f t="shared" si="246"/>
        <v>0</v>
      </c>
      <c r="Y300" s="43">
        <f t="shared" si="247"/>
        <v>-3</v>
      </c>
      <c r="Z300" s="43">
        <v>5</v>
      </c>
      <c r="AA300" s="43"/>
      <c r="AB300" s="43"/>
      <c r="AC300" s="43"/>
      <c r="AD300" s="43">
        <f>AB300*0.06</f>
        <v>0</v>
      </c>
      <c r="AE300" s="43"/>
      <c r="AF300" s="51">
        <v>2</v>
      </c>
      <c r="AG300" s="45"/>
      <c r="AH300" s="45"/>
      <c r="AI300" s="45">
        <f t="shared" si="219"/>
        <v>-2</v>
      </c>
      <c r="AJ300" s="43"/>
      <c r="AK300" s="43">
        <f t="shared" si="248"/>
        <v>0</v>
      </c>
      <c r="AL300" s="51">
        <v>2</v>
      </c>
      <c r="AM300" s="43"/>
      <c r="AN300" s="43">
        <f t="shared" si="220"/>
        <v>-2</v>
      </c>
      <c r="AO300" s="51">
        <v>6</v>
      </c>
      <c r="AP300" s="45">
        <v>4</v>
      </c>
      <c r="AQ300" s="43">
        <v>623.6</v>
      </c>
      <c r="AR300" s="43">
        <f t="shared" si="221"/>
        <v>-2</v>
      </c>
      <c r="AS300" s="43">
        <f t="shared" si="222"/>
        <v>31.18</v>
      </c>
      <c r="AT300" s="51">
        <v>6</v>
      </c>
      <c r="AU300" s="51">
        <v>1</v>
      </c>
      <c r="AV300" s="51">
        <v>35</v>
      </c>
      <c r="AW300" s="51">
        <f t="shared" si="223"/>
        <v>-5</v>
      </c>
      <c r="AX300" s="51">
        <f t="shared" si="224"/>
        <v>1.75</v>
      </c>
      <c r="AY300" s="43">
        <f t="shared" si="225"/>
        <v>32.9</v>
      </c>
      <c r="AZ300" s="43">
        <f t="shared" si="226"/>
        <v>-26</v>
      </c>
    </row>
    <row r="301" s="41" customFormat="1" customHeight="1" spans="1:52">
      <c r="A301" s="43">
        <v>12921</v>
      </c>
      <c r="B301" s="43" t="s">
        <v>567</v>
      </c>
      <c r="C301" s="43" t="s">
        <v>566</v>
      </c>
      <c r="D301" s="43">
        <v>709</v>
      </c>
      <c r="E301" s="43" t="s">
        <v>125</v>
      </c>
      <c r="F301" s="43">
        <v>17</v>
      </c>
      <c r="G301" s="45">
        <v>6</v>
      </c>
      <c r="H301" s="43">
        <f t="shared" si="212"/>
        <v>-11</v>
      </c>
      <c r="I301" s="43">
        <f>G301*3</f>
        <v>18</v>
      </c>
      <c r="J301" s="43">
        <f>H301*1</f>
        <v>-11</v>
      </c>
      <c r="K301" s="51">
        <v>4</v>
      </c>
      <c r="L301" s="43"/>
      <c r="M301" s="43">
        <f t="shared" si="213"/>
        <v>-4</v>
      </c>
      <c r="N301" s="43">
        <f t="shared" si="249"/>
        <v>0</v>
      </c>
      <c r="O301" s="51">
        <v>13</v>
      </c>
      <c r="P301" s="45">
        <v>0</v>
      </c>
      <c r="Q301" s="45">
        <v>4</v>
      </c>
      <c r="R301" s="43">
        <f t="shared" si="215"/>
        <v>-11</v>
      </c>
      <c r="S301" s="43">
        <f t="shared" si="244"/>
        <v>2</v>
      </c>
      <c r="T301" s="43">
        <f t="shared" si="245"/>
        <v>-5.5</v>
      </c>
      <c r="U301" s="51">
        <v>5</v>
      </c>
      <c r="V301" s="43">
        <v>1</v>
      </c>
      <c r="W301" s="43">
        <f t="shared" si="217"/>
        <v>-4</v>
      </c>
      <c r="X301" s="43">
        <f t="shared" si="246"/>
        <v>3.5</v>
      </c>
      <c r="Y301" s="43">
        <f t="shared" si="247"/>
        <v>-2</v>
      </c>
      <c r="Z301" s="43">
        <v>6</v>
      </c>
      <c r="AA301" s="43">
        <v>14</v>
      </c>
      <c r="AB301" s="43">
        <v>911</v>
      </c>
      <c r="AC301" s="43">
        <f t="shared" si="218"/>
        <v>8</v>
      </c>
      <c r="AD301" s="43">
        <f>AB301*0.07</f>
        <v>63.77</v>
      </c>
      <c r="AE301" s="43"/>
      <c r="AF301" s="51">
        <v>2</v>
      </c>
      <c r="AG301" s="45">
        <v>0</v>
      </c>
      <c r="AH301" s="45">
        <v>1</v>
      </c>
      <c r="AI301" s="45">
        <f t="shared" si="219"/>
        <v>-1</v>
      </c>
      <c r="AJ301" s="43">
        <v>284.92</v>
      </c>
      <c r="AK301" s="43">
        <f t="shared" si="248"/>
        <v>19.9444</v>
      </c>
      <c r="AL301" s="51">
        <v>1</v>
      </c>
      <c r="AM301" s="43"/>
      <c r="AN301" s="43">
        <f t="shared" si="220"/>
        <v>-1</v>
      </c>
      <c r="AO301" s="51">
        <v>6</v>
      </c>
      <c r="AP301" s="45">
        <v>4</v>
      </c>
      <c r="AQ301" s="43">
        <v>729.6</v>
      </c>
      <c r="AR301" s="43">
        <f t="shared" si="221"/>
        <v>-2</v>
      </c>
      <c r="AS301" s="43">
        <f t="shared" si="222"/>
        <v>36.48</v>
      </c>
      <c r="AT301" s="51">
        <v>5</v>
      </c>
      <c r="AU301" s="51">
        <v>1</v>
      </c>
      <c r="AV301" s="51">
        <v>35</v>
      </c>
      <c r="AW301" s="51">
        <f t="shared" si="223"/>
        <v>-4</v>
      </c>
      <c r="AX301" s="51">
        <f t="shared" si="224"/>
        <v>1.75</v>
      </c>
      <c r="AY301" s="43">
        <f t="shared" si="225"/>
        <v>145.4</v>
      </c>
      <c r="AZ301" s="43">
        <f t="shared" si="226"/>
        <v>-18.5</v>
      </c>
    </row>
    <row r="302" s="41" customFormat="1" customHeight="1" spans="1:52">
      <c r="A302" s="43">
        <v>15614</v>
      </c>
      <c r="B302" s="43" t="s">
        <v>568</v>
      </c>
      <c r="C302" s="43" t="s">
        <v>566</v>
      </c>
      <c r="D302" s="43">
        <v>709</v>
      </c>
      <c r="E302" s="43" t="s">
        <v>127</v>
      </c>
      <c r="F302" s="43">
        <v>16</v>
      </c>
      <c r="G302" s="45">
        <v>1</v>
      </c>
      <c r="H302" s="43">
        <f t="shared" si="212"/>
        <v>-15</v>
      </c>
      <c r="I302" s="43">
        <f>G302*3</f>
        <v>3</v>
      </c>
      <c r="J302" s="43">
        <f>H302*1</f>
        <v>-15</v>
      </c>
      <c r="K302" s="51">
        <v>3</v>
      </c>
      <c r="L302" s="43"/>
      <c r="M302" s="43">
        <f t="shared" si="213"/>
        <v>-3</v>
      </c>
      <c r="N302" s="43">
        <f t="shared" si="249"/>
        <v>0</v>
      </c>
      <c r="O302" s="51">
        <v>12</v>
      </c>
      <c r="P302" s="45">
        <v>0</v>
      </c>
      <c r="Q302" s="45">
        <v>4</v>
      </c>
      <c r="R302" s="43">
        <f t="shared" si="215"/>
        <v>-10</v>
      </c>
      <c r="S302" s="43">
        <f t="shared" si="244"/>
        <v>2</v>
      </c>
      <c r="T302" s="43">
        <f t="shared" si="245"/>
        <v>-5</v>
      </c>
      <c r="U302" s="51">
        <v>5</v>
      </c>
      <c r="V302" s="43">
        <v>1</v>
      </c>
      <c r="W302" s="43">
        <f t="shared" si="217"/>
        <v>-4</v>
      </c>
      <c r="X302" s="43">
        <f t="shared" si="246"/>
        <v>3.5</v>
      </c>
      <c r="Y302" s="43">
        <f t="shared" si="247"/>
        <v>-2</v>
      </c>
      <c r="Z302" s="43">
        <v>5</v>
      </c>
      <c r="AA302" s="43">
        <v>2</v>
      </c>
      <c r="AB302" s="43">
        <v>120.75</v>
      </c>
      <c r="AC302" s="43">
        <f t="shared" si="218"/>
        <v>-3</v>
      </c>
      <c r="AD302" s="43">
        <f>AB302*0.06</f>
        <v>7.245</v>
      </c>
      <c r="AE302" s="43">
        <f>AC302*0.5</f>
        <v>-1.5</v>
      </c>
      <c r="AF302" s="51">
        <v>2</v>
      </c>
      <c r="AG302" s="45">
        <v>0</v>
      </c>
      <c r="AH302" s="45">
        <v>1</v>
      </c>
      <c r="AI302" s="45">
        <f t="shared" si="219"/>
        <v>-1</v>
      </c>
      <c r="AJ302" s="43">
        <v>294</v>
      </c>
      <c r="AK302" s="43">
        <f t="shared" si="248"/>
        <v>20.58</v>
      </c>
      <c r="AL302" s="51">
        <v>1</v>
      </c>
      <c r="AM302" s="43">
        <v>2</v>
      </c>
      <c r="AN302" s="43">
        <f t="shared" si="220"/>
        <v>1</v>
      </c>
      <c r="AO302" s="51">
        <v>5</v>
      </c>
      <c r="AP302" s="45">
        <v>14</v>
      </c>
      <c r="AQ302" s="43">
        <v>2368</v>
      </c>
      <c r="AR302" s="43">
        <f t="shared" si="221"/>
        <v>9</v>
      </c>
      <c r="AS302" s="43">
        <f t="shared" si="222"/>
        <v>118.4</v>
      </c>
      <c r="AT302" s="51">
        <v>5</v>
      </c>
      <c r="AU302" s="51">
        <v>4</v>
      </c>
      <c r="AV302" s="51">
        <v>140</v>
      </c>
      <c r="AW302" s="51">
        <f t="shared" si="223"/>
        <v>-1</v>
      </c>
      <c r="AX302" s="51">
        <f t="shared" si="224"/>
        <v>7</v>
      </c>
      <c r="AY302" s="43">
        <f t="shared" si="225"/>
        <v>161.7</v>
      </c>
      <c r="AZ302" s="43">
        <f t="shared" si="226"/>
        <v>-23.5</v>
      </c>
    </row>
    <row r="303" s="41" customFormat="1" customHeight="1" spans="1:52">
      <c r="A303" s="43">
        <v>4562</v>
      </c>
      <c r="B303" s="43" t="s">
        <v>569</v>
      </c>
      <c r="C303" s="43" t="s">
        <v>570</v>
      </c>
      <c r="D303" s="43">
        <v>107658</v>
      </c>
      <c r="E303" s="43" t="s">
        <v>127</v>
      </c>
      <c r="F303" s="43">
        <v>16</v>
      </c>
      <c r="G303" s="45">
        <v>18</v>
      </c>
      <c r="H303" s="43">
        <f t="shared" si="212"/>
        <v>2</v>
      </c>
      <c r="I303" s="43">
        <f>F303*5</f>
        <v>80</v>
      </c>
      <c r="J303" s="43"/>
      <c r="K303" s="51">
        <v>3</v>
      </c>
      <c r="L303" s="43"/>
      <c r="M303" s="43">
        <f t="shared" si="213"/>
        <v>-3</v>
      </c>
      <c r="N303" s="43">
        <f t="shared" si="249"/>
        <v>0</v>
      </c>
      <c r="O303" s="51">
        <v>12</v>
      </c>
      <c r="P303" s="45">
        <v>0</v>
      </c>
      <c r="Q303" s="45">
        <v>31</v>
      </c>
      <c r="R303" s="43">
        <f t="shared" si="215"/>
        <v>3.5</v>
      </c>
      <c r="S303" s="43">
        <f>P303*1.5+Q303*0.75</f>
        <v>23.25</v>
      </c>
      <c r="T303" s="43"/>
      <c r="U303" s="51">
        <v>6</v>
      </c>
      <c r="V303" s="43">
        <v>2</v>
      </c>
      <c r="W303" s="43">
        <f t="shared" si="217"/>
        <v>-4</v>
      </c>
      <c r="X303" s="43">
        <f t="shared" si="246"/>
        <v>7</v>
      </c>
      <c r="Y303" s="43">
        <f t="shared" si="247"/>
        <v>-2</v>
      </c>
      <c r="Z303" s="43">
        <v>5</v>
      </c>
      <c r="AA303" s="43">
        <v>15</v>
      </c>
      <c r="AB303" s="43">
        <v>822</v>
      </c>
      <c r="AC303" s="43">
        <f t="shared" si="218"/>
        <v>10</v>
      </c>
      <c r="AD303" s="43">
        <f t="shared" ref="AD303:AD315" si="250">AB303*0.07</f>
        <v>57.54</v>
      </c>
      <c r="AE303" s="43"/>
      <c r="AF303" s="51">
        <v>2</v>
      </c>
      <c r="AG303" s="45"/>
      <c r="AH303" s="45"/>
      <c r="AI303" s="45">
        <f t="shared" si="219"/>
        <v>-2</v>
      </c>
      <c r="AJ303" s="43"/>
      <c r="AK303" s="43">
        <f t="shared" si="248"/>
        <v>0</v>
      </c>
      <c r="AL303" s="51">
        <v>2</v>
      </c>
      <c r="AM303" s="43"/>
      <c r="AN303" s="43">
        <f t="shared" si="220"/>
        <v>-2</v>
      </c>
      <c r="AO303" s="51">
        <v>12</v>
      </c>
      <c r="AP303" s="45">
        <v>7</v>
      </c>
      <c r="AQ303" s="43">
        <v>1244.2</v>
      </c>
      <c r="AR303" s="43">
        <f t="shared" si="221"/>
        <v>-5</v>
      </c>
      <c r="AS303" s="43">
        <f t="shared" si="222"/>
        <v>62.21</v>
      </c>
      <c r="AT303" s="51">
        <v>12</v>
      </c>
      <c r="AU303" s="51">
        <v>10</v>
      </c>
      <c r="AV303" s="51">
        <v>446.26</v>
      </c>
      <c r="AW303" s="51">
        <f t="shared" si="223"/>
        <v>-2</v>
      </c>
      <c r="AX303" s="51">
        <f t="shared" si="224"/>
        <v>22.313</v>
      </c>
      <c r="AY303" s="43">
        <f t="shared" si="225"/>
        <v>252.3</v>
      </c>
      <c r="AZ303" s="43">
        <f t="shared" si="226"/>
        <v>-2</v>
      </c>
    </row>
    <row r="304" s="41" customFormat="1" customHeight="1" spans="1:52">
      <c r="A304" s="43">
        <v>7388</v>
      </c>
      <c r="B304" s="43" t="s">
        <v>571</v>
      </c>
      <c r="C304" s="43" t="s">
        <v>570</v>
      </c>
      <c r="D304" s="43">
        <v>107658</v>
      </c>
      <c r="E304" s="43" t="s">
        <v>125</v>
      </c>
      <c r="F304" s="43">
        <v>16</v>
      </c>
      <c r="G304" s="45">
        <v>0</v>
      </c>
      <c r="H304" s="43">
        <f t="shared" si="212"/>
        <v>-16</v>
      </c>
      <c r="I304" s="43">
        <f>G304*3</f>
        <v>0</v>
      </c>
      <c r="J304" s="43">
        <f>H304*1</f>
        <v>-16</v>
      </c>
      <c r="K304" s="51">
        <v>3</v>
      </c>
      <c r="L304" s="43">
        <v>4</v>
      </c>
      <c r="M304" s="43">
        <f t="shared" si="213"/>
        <v>1</v>
      </c>
      <c r="N304" s="43">
        <f>L304*3</f>
        <v>12</v>
      </c>
      <c r="O304" s="51">
        <v>12</v>
      </c>
      <c r="P304" s="45">
        <v>0</v>
      </c>
      <c r="Q304" s="45">
        <v>65</v>
      </c>
      <c r="R304" s="43">
        <f t="shared" si="215"/>
        <v>20.5</v>
      </c>
      <c r="S304" s="43">
        <f>P304*1.5+Q304*0.75</f>
        <v>48.75</v>
      </c>
      <c r="T304" s="43"/>
      <c r="U304" s="51">
        <v>5</v>
      </c>
      <c r="V304" s="43">
        <v>10</v>
      </c>
      <c r="W304" s="43">
        <f t="shared" si="217"/>
        <v>5</v>
      </c>
      <c r="X304" s="43">
        <f t="shared" ref="X304:X311" si="251">V304*4</f>
        <v>40</v>
      </c>
      <c r="Y304" s="43"/>
      <c r="Z304" s="43">
        <v>5</v>
      </c>
      <c r="AA304" s="43">
        <v>6</v>
      </c>
      <c r="AB304" s="43">
        <v>373.5</v>
      </c>
      <c r="AC304" s="43">
        <f t="shared" si="218"/>
        <v>1</v>
      </c>
      <c r="AD304" s="43">
        <f t="shared" si="250"/>
        <v>26.145</v>
      </c>
      <c r="AE304" s="43"/>
      <c r="AF304" s="51">
        <v>2</v>
      </c>
      <c r="AG304" s="45">
        <v>0</v>
      </c>
      <c r="AH304" s="45">
        <v>1</v>
      </c>
      <c r="AI304" s="45">
        <f t="shared" si="219"/>
        <v>-1</v>
      </c>
      <c r="AJ304" s="43">
        <v>203</v>
      </c>
      <c r="AK304" s="43">
        <f t="shared" si="248"/>
        <v>14.21</v>
      </c>
      <c r="AL304" s="51">
        <v>1</v>
      </c>
      <c r="AM304" s="43"/>
      <c r="AN304" s="43">
        <f t="shared" si="220"/>
        <v>-1</v>
      </c>
      <c r="AO304" s="51">
        <v>12</v>
      </c>
      <c r="AP304" s="45">
        <v>5</v>
      </c>
      <c r="AQ304" s="43">
        <v>745.2</v>
      </c>
      <c r="AR304" s="43">
        <f t="shared" si="221"/>
        <v>-7</v>
      </c>
      <c r="AS304" s="43">
        <f t="shared" si="222"/>
        <v>37.26</v>
      </c>
      <c r="AT304" s="51">
        <v>11</v>
      </c>
      <c r="AU304" s="51">
        <v>11</v>
      </c>
      <c r="AV304" s="51">
        <v>456</v>
      </c>
      <c r="AW304" s="51">
        <f t="shared" si="223"/>
        <v>0</v>
      </c>
      <c r="AX304" s="51">
        <f t="shared" si="224"/>
        <v>22.8</v>
      </c>
      <c r="AY304" s="43">
        <f t="shared" si="225"/>
        <v>201.2</v>
      </c>
      <c r="AZ304" s="43">
        <f t="shared" si="226"/>
        <v>-16</v>
      </c>
    </row>
    <row r="305" s="41" customFormat="1" customHeight="1" spans="1:52">
      <c r="A305" s="43">
        <v>14861</v>
      </c>
      <c r="B305" s="43" t="s">
        <v>572</v>
      </c>
      <c r="C305" s="43" t="s">
        <v>570</v>
      </c>
      <c r="D305" s="43">
        <v>107658</v>
      </c>
      <c r="E305" s="43" t="s">
        <v>144</v>
      </c>
      <c r="F305" s="43">
        <v>17</v>
      </c>
      <c r="G305" s="45">
        <v>6</v>
      </c>
      <c r="H305" s="43">
        <f t="shared" si="212"/>
        <v>-11</v>
      </c>
      <c r="I305" s="43">
        <f>G305*3</f>
        <v>18</v>
      </c>
      <c r="J305" s="43">
        <f>H305*1</f>
        <v>-11</v>
      </c>
      <c r="K305" s="51">
        <v>4</v>
      </c>
      <c r="L305" s="43">
        <v>5</v>
      </c>
      <c r="M305" s="43">
        <f t="shared" si="213"/>
        <v>1</v>
      </c>
      <c r="N305" s="43">
        <f>L305*3</f>
        <v>15</v>
      </c>
      <c r="O305" s="51">
        <v>13</v>
      </c>
      <c r="P305" s="45">
        <v>0</v>
      </c>
      <c r="Q305" s="45">
        <v>31</v>
      </c>
      <c r="R305" s="43">
        <f t="shared" si="215"/>
        <v>2.5</v>
      </c>
      <c r="S305" s="43">
        <f>P305*1.5+Q305*0.75</f>
        <v>23.25</v>
      </c>
      <c r="T305" s="43"/>
      <c r="U305" s="51">
        <v>6</v>
      </c>
      <c r="V305" s="43">
        <v>8</v>
      </c>
      <c r="W305" s="43">
        <f t="shared" si="217"/>
        <v>2</v>
      </c>
      <c r="X305" s="43">
        <f t="shared" si="251"/>
        <v>32</v>
      </c>
      <c r="Y305" s="43"/>
      <c r="Z305" s="43">
        <v>6</v>
      </c>
      <c r="AA305" s="43">
        <v>9</v>
      </c>
      <c r="AB305" s="43">
        <v>483</v>
      </c>
      <c r="AC305" s="43">
        <f t="shared" si="218"/>
        <v>3</v>
      </c>
      <c r="AD305" s="43">
        <f t="shared" si="250"/>
        <v>33.81</v>
      </c>
      <c r="AE305" s="43"/>
      <c r="AF305" s="51">
        <v>3</v>
      </c>
      <c r="AG305" s="45">
        <v>0</v>
      </c>
      <c r="AH305" s="45">
        <v>2</v>
      </c>
      <c r="AI305" s="45">
        <f t="shared" si="219"/>
        <v>-1</v>
      </c>
      <c r="AJ305" s="43">
        <v>498</v>
      </c>
      <c r="AK305" s="43">
        <f t="shared" si="248"/>
        <v>34.86</v>
      </c>
      <c r="AL305" s="51">
        <v>2</v>
      </c>
      <c r="AM305" s="43"/>
      <c r="AN305" s="43">
        <f t="shared" si="220"/>
        <v>-2</v>
      </c>
      <c r="AO305" s="51">
        <v>13</v>
      </c>
      <c r="AP305" s="45">
        <v>10</v>
      </c>
      <c r="AQ305" s="43">
        <v>1442</v>
      </c>
      <c r="AR305" s="43">
        <f t="shared" si="221"/>
        <v>-3</v>
      </c>
      <c r="AS305" s="43">
        <f t="shared" si="222"/>
        <v>72.1</v>
      </c>
      <c r="AT305" s="51">
        <v>12</v>
      </c>
      <c r="AU305" s="51">
        <v>8</v>
      </c>
      <c r="AV305" s="51">
        <v>383</v>
      </c>
      <c r="AW305" s="51">
        <f t="shared" si="223"/>
        <v>-4</v>
      </c>
      <c r="AX305" s="51">
        <f t="shared" si="224"/>
        <v>19.15</v>
      </c>
      <c r="AY305" s="43">
        <f t="shared" si="225"/>
        <v>248.2</v>
      </c>
      <c r="AZ305" s="43">
        <f t="shared" si="226"/>
        <v>-11</v>
      </c>
    </row>
    <row r="306" s="41" customFormat="1" customHeight="1" spans="1:52">
      <c r="A306" s="43">
        <v>4325</v>
      </c>
      <c r="B306" s="43" t="s">
        <v>573</v>
      </c>
      <c r="C306" s="43" t="s">
        <v>574</v>
      </c>
      <c r="D306" s="43">
        <v>730</v>
      </c>
      <c r="E306" s="43" t="s">
        <v>125</v>
      </c>
      <c r="F306" s="43">
        <v>10</v>
      </c>
      <c r="G306" s="45">
        <v>10</v>
      </c>
      <c r="H306" s="43">
        <f t="shared" si="212"/>
        <v>0</v>
      </c>
      <c r="I306" s="43">
        <f>F306*5</f>
        <v>50</v>
      </c>
      <c r="J306" s="43"/>
      <c r="K306" s="51">
        <v>2</v>
      </c>
      <c r="L306" s="43">
        <v>2</v>
      </c>
      <c r="M306" s="43">
        <f t="shared" si="213"/>
        <v>0</v>
      </c>
      <c r="N306" s="43">
        <f>L306*3</f>
        <v>6</v>
      </c>
      <c r="O306" s="51">
        <v>10</v>
      </c>
      <c r="P306" s="45">
        <v>2</v>
      </c>
      <c r="Q306" s="45">
        <v>0</v>
      </c>
      <c r="R306" s="43">
        <f t="shared" si="215"/>
        <v>-8</v>
      </c>
      <c r="S306" s="43">
        <f t="shared" ref="S306:S325" si="252">P306*1+Q306*0.5</f>
        <v>2</v>
      </c>
      <c r="T306" s="43">
        <f>R306*0.5</f>
        <v>-4</v>
      </c>
      <c r="U306" s="51">
        <v>4</v>
      </c>
      <c r="V306" s="43">
        <v>9</v>
      </c>
      <c r="W306" s="43">
        <f t="shared" si="217"/>
        <v>5</v>
      </c>
      <c r="X306" s="43">
        <f t="shared" si="251"/>
        <v>36</v>
      </c>
      <c r="Y306" s="43"/>
      <c r="Z306" s="43">
        <v>4</v>
      </c>
      <c r="AA306" s="43">
        <v>19</v>
      </c>
      <c r="AB306" s="43">
        <v>1106.75</v>
      </c>
      <c r="AC306" s="43">
        <f t="shared" si="218"/>
        <v>15</v>
      </c>
      <c r="AD306" s="43">
        <f t="shared" si="250"/>
        <v>77.4725</v>
      </c>
      <c r="AE306" s="43"/>
      <c r="AF306" s="51">
        <v>2</v>
      </c>
      <c r="AG306" s="45"/>
      <c r="AH306" s="45"/>
      <c r="AI306" s="45">
        <f t="shared" si="219"/>
        <v>-2</v>
      </c>
      <c r="AJ306" s="43"/>
      <c r="AK306" s="43">
        <f t="shared" si="248"/>
        <v>0</v>
      </c>
      <c r="AL306" s="51">
        <v>1</v>
      </c>
      <c r="AM306" s="43"/>
      <c r="AN306" s="43">
        <f t="shared" si="220"/>
        <v>-1</v>
      </c>
      <c r="AO306" s="51">
        <v>5</v>
      </c>
      <c r="AP306" s="45">
        <v>9</v>
      </c>
      <c r="AQ306" s="43">
        <v>1278.6</v>
      </c>
      <c r="AR306" s="43">
        <f t="shared" si="221"/>
        <v>4</v>
      </c>
      <c r="AS306" s="43">
        <f t="shared" si="222"/>
        <v>63.93</v>
      </c>
      <c r="AT306" s="51">
        <v>4</v>
      </c>
      <c r="AU306" s="51">
        <v>3</v>
      </c>
      <c r="AV306" s="51">
        <v>105</v>
      </c>
      <c r="AW306" s="51">
        <f t="shared" si="223"/>
        <v>-1</v>
      </c>
      <c r="AX306" s="51">
        <f t="shared" si="224"/>
        <v>5.25</v>
      </c>
      <c r="AY306" s="43">
        <f t="shared" si="225"/>
        <v>240.7</v>
      </c>
      <c r="AZ306" s="43">
        <f t="shared" si="226"/>
        <v>-4</v>
      </c>
    </row>
    <row r="307" s="41" customFormat="1" customHeight="1" spans="1:52">
      <c r="A307" s="43">
        <v>8338</v>
      </c>
      <c r="B307" s="43" t="s">
        <v>575</v>
      </c>
      <c r="C307" s="43" t="s">
        <v>574</v>
      </c>
      <c r="D307" s="43">
        <v>730</v>
      </c>
      <c r="E307" s="43" t="s">
        <v>144</v>
      </c>
      <c r="F307" s="43">
        <v>10</v>
      </c>
      <c r="G307" s="45">
        <v>41</v>
      </c>
      <c r="H307" s="43">
        <f t="shared" si="212"/>
        <v>31</v>
      </c>
      <c r="I307" s="43">
        <f>F307*5</f>
        <v>50</v>
      </c>
      <c r="J307" s="43"/>
      <c r="K307" s="51">
        <v>2</v>
      </c>
      <c r="L307" s="43">
        <v>1</v>
      </c>
      <c r="M307" s="43">
        <f t="shared" si="213"/>
        <v>-1</v>
      </c>
      <c r="N307" s="43">
        <f t="shared" ref="N307:N312" si="253">L307*2</f>
        <v>2</v>
      </c>
      <c r="O307" s="51">
        <v>10</v>
      </c>
      <c r="P307" s="45">
        <v>7</v>
      </c>
      <c r="Q307" s="45">
        <v>6</v>
      </c>
      <c r="R307" s="43">
        <f t="shared" si="215"/>
        <v>0</v>
      </c>
      <c r="S307" s="43">
        <f>P307*1.5+Q307*0.75</f>
        <v>15</v>
      </c>
      <c r="T307" s="43"/>
      <c r="U307" s="51">
        <v>4</v>
      </c>
      <c r="V307" s="43">
        <v>10</v>
      </c>
      <c r="W307" s="43">
        <f t="shared" si="217"/>
        <v>6</v>
      </c>
      <c r="X307" s="43">
        <f t="shared" si="251"/>
        <v>40</v>
      </c>
      <c r="Y307" s="43"/>
      <c r="Z307" s="43">
        <v>4</v>
      </c>
      <c r="AA307" s="43">
        <v>21</v>
      </c>
      <c r="AB307" s="43">
        <v>1358.77</v>
      </c>
      <c r="AC307" s="43">
        <f t="shared" si="218"/>
        <v>17</v>
      </c>
      <c r="AD307" s="43">
        <f t="shared" si="250"/>
        <v>95.1139</v>
      </c>
      <c r="AE307" s="43"/>
      <c r="AF307" s="51">
        <v>2</v>
      </c>
      <c r="AG307" s="45">
        <v>0</v>
      </c>
      <c r="AH307" s="45">
        <v>1</v>
      </c>
      <c r="AI307" s="45">
        <f t="shared" si="219"/>
        <v>-1</v>
      </c>
      <c r="AJ307" s="43">
        <v>294</v>
      </c>
      <c r="AK307" s="43">
        <f t="shared" si="248"/>
        <v>20.58</v>
      </c>
      <c r="AL307" s="51">
        <v>1</v>
      </c>
      <c r="AM307" s="43"/>
      <c r="AN307" s="43">
        <f t="shared" si="220"/>
        <v>-1</v>
      </c>
      <c r="AO307" s="51">
        <v>6</v>
      </c>
      <c r="AP307" s="45">
        <v>9</v>
      </c>
      <c r="AQ307" s="43">
        <v>1487.87</v>
      </c>
      <c r="AR307" s="43">
        <f t="shared" si="221"/>
        <v>3</v>
      </c>
      <c r="AS307" s="43">
        <f t="shared" si="222"/>
        <v>74.3935</v>
      </c>
      <c r="AT307" s="51">
        <v>4</v>
      </c>
      <c r="AU307" s="51">
        <v>4</v>
      </c>
      <c r="AV307" s="51">
        <v>137.66</v>
      </c>
      <c r="AW307" s="51">
        <f t="shared" si="223"/>
        <v>0</v>
      </c>
      <c r="AX307" s="51">
        <f t="shared" si="224"/>
        <v>6.883</v>
      </c>
      <c r="AY307" s="43">
        <f t="shared" si="225"/>
        <v>304</v>
      </c>
      <c r="AZ307" s="43">
        <f t="shared" si="226"/>
        <v>0</v>
      </c>
    </row>
    <row r="308" s="41" customFormat="1" customHeight="1" spans="1:52">
      <c r="A308" s="43">
        <v>14214</v>
      </c>
      <c r="B308" s="43" t="s">
        <v>576</v>
      </c>
      <c r="C308" s="43" t="s">
        <v>574</v>
      </c>
      <c r="D308" s="43">
        <v>730</v>
      </c>
      <c r="E308" s="43" t="s">
        <v>140</v>
      </c>
      <c r="F308" s="43">
        <v>10</v>
      </c>
      <c r="G308" s="45">
        <v>0</v>
      </c>
      <c r="H308" s="43">
        <f t="shared" si="212"/>
        <v>-10</v>
      </c>
      <c r="I308" s="43">
        <f>G308*3</f>
        <v>0</v>
      </c>
      <c r="J308" s="43">
        <f>H308*1</f>
        <v>-10</v>
      </c>
      <c r="K308" s="51">
        <v>2</v>
      </c>
      <c r="L308" s="43"/>
      <c r="M308" s="43">
        <f t="shared" si="213"/>
        <v>-2</v>
      </c>
      <c r="N308" s="43">
        <f t="shared" si="253"/>
        <v>0</v>
      </c>
      <c r="O308" s="51">
        <v>10</v>
      </c>
      <c r="P308" s="45">
        <v>6</v>
      </c>
      <c r="Q308" s="45">
        <v>2</v>
      </c>
      <c r="R308" s="43">
        <f t="shared" si="215"/>
        <v>-3</v>
      </c>
      <c r="S308" s="43">
        <f t="shared" si="252"/>
        <v>7</v>
      </c>
      <c r="T308" s="43">
        <f t="shared" ref="T308:T325" si="254">R308*0.5</f>
        <v>-1.5</v>
      </c>
      <c r="U308" s="51">
        <v>3</v>
      </c>
      <c r="V308" s="43">
        <v>6</v>
      </c>
      <c r="W308" s="43">
        <f t="shared" si="217"/>
        <v>3</v>
      </c>
      <c r="X308" s="43">
        <f t="shared" si="251"/>
        <v>24</v>
      </c>
      <c r="Y308" s="43"/>
      <c r="Z308" s="43">
        <v>4</v>
      </c>
      <c r="AA308" s="43">
        <v>6</v>
      </c>
      <c r="AB308" s="43">
        <v>349.74</v>
      </c>
      <c r="AC308" s="43">
        <f t="shared" si="218"/>
        <v>2</v>
      </c>
      <c r="AD308" s="43">
        <f t="shared" si="250"/>
        <v>24.4818</v>
      </c>
      <c r="AE308" s="43"/>
      <c r="AF308" s="51">
        <v>2</v>
      </c>
      <c r="AG308" s="45"/>
      <c r="AH308" s="45"/>
      <c r="AI308" s="45">
        <f t="shared" si="219"/>
        <v>-2</v>
      </c>
      <c r="AJ308" s="43"/>
      <c r="AK308" s="43">
        <f t="shared" si="248"/>
        <v>0</v>
      </c>
      <c r="AL308" s="51">
        <v>1</v>
      </c>
      <c r="AM308" s="43"/>
      <c r="AN308" s="43">
        <f t="shared" si="220"/>
        <v>-1</v>
      </c>
      <c r="AO308" s="51">
        <v>5</v>
      </c>
      <c r="AP308" s="45">
        <v>8</v>
      </c>
      <c r="AQ308" s="43">
        <v>907</v>
      </c>
      <c r="AR308" s="43">
        <f t="shared" si="221"/>
        <v>3</v>
      </c>
      <c r="AS308" s="43">
        <f t="shared" si="222"/>
        <v>45.35</v>
      </c>
      <c r="AT308" s="51">
        <v>3</v>
      </c>
      <c r="AU308" s="51">
        <v>1</v>
      </c>
      <c r="AV308" s="51">
        <v>35</v>
      </c>
      <c r="AW308" s="51">
        <f t="shared" si="223"/>
        <v>-2</v>
      </c>
      <c r="AX308" s="51">
        <f t="shared" si="224"/>
        <v>1.75</v>
      </c>
      <c r="AY308" s="43">
        <f t="shared" si="225"/>
        <v>102.6</v>
      </c>
      <c r="AZ308" s="43">
        <f t="shared" si="226"/>
        <v>-11.5</v>
      </c>
    </row>
    <row r="309" s="41" customFormat="1" customHeight="1" spans="1:52">
      <c r="A309" s="43">
        <v>15065</v>
      </c>
      <c r="B309" s="43" t="s">
        <v>577</v>
      </c>
      <c r="C309" s="43" t="s">
        <v>574</v>
      </c>
      <c r="D309" s="43">
        <v>730</v>
      </c>
      <c r="E309" s="43" t="s">
        <v>140</v>
      </c>
      <c r="F309" s="43">
        <v>10</v>
      </c>
      <c r="G309" s="45">
        <v>15</v>
      </c>
      <c r="H309" s="43">
        <f t="shared" si="212"/>
        <v>5</v>
      </c>
      <c r="I309" s="43">
        <f>F309*5</f>
        <v>50</v>
      </c>
      <c r="J309" s="43"/>
      <c r="K309" s="51">
        <v>2</v>
      </c>
      <c r="L309" s="43"/>
      <c r="M309" s="43">
        <f t="shared" si="213"/>
        <v>-2</v>
      </c>
      <c r="N309" s="43">
        <f t="shared" si="253"/>
        <v>0</v>
      </c>
      <c r="O309" s="51">
        <v>10</v>
      </c>
      <c r="P309" s="45">
        <v>5</v>
      </c>
      <c r="Q309" s="45">
        <v>3</v>
      </c>
      <c r="R309" s="43">
        <f t="shared" si="215"/>
        <v>-3.5</v>
      </c>
      <c r="S309" s="43">
        <f t="shared" si="252"/>
        <v>6.5</v>
      </c>
      <c r="T309" s="43">
        <f t="shared" si="254"/>
        <v>-1.75</v>
      </c>
      <c r="U309" s="51">
        <v>3</v>
      </c>
      <c r="V309" s="43">
        <v>10</v>
      </c>
      <c r="W309" s="43">
        <f t="shared" si="217"/>
        <v>7</v>
      </c>
      <c r="X309" s="43">
        <f t="shared" si="251"/>
        <v>40</v>
      </c>
      <c r="Y309" s="43"/>
      <c r="Z309" s="43">
        <v>4</v>
      </c>
      <c r="AA309" s="43">
        <v>21</v>
      </c>
      <c r="AB309" s="43">
        <v>1289.87</v>
      </c>
      <c r="AC309" s="43">
        <f t="shared" si="218"/>
        <v>17</v>
      </c>
      <c r="AD309" s="43">
        <f t="shared" si="250"/>
        <v>90.2909</v>
      </c>
      <c r="AE309" s="43"/>
      <c r="AF309" s="51">
        <v>2</v>
      </c>
      <c r="AG309" s="45">
        <v>0</v>
      </c>
      <c r="AH309" s="45">
        <v>1</v>
      </c>
      <c r="AI309" s="45">
        <f t="shared" si="219"/>
        <v>-1</v>
      </c>
      <c r="AJ309" s="43">
        <v>294</v>
      </c>
      <c r="AK309" s="43">
        <f t="shared" si="248"/>
        <v>20.58</v>
      </c>
      <c r="AL309" s="51">
        <v>1</v>
      </c>
      <c r="AM309" s="43"/>
      <c r="AN309" s="43">
        <f t="shared" si="220"/>
        <v>-1</v>
      </c>
      <c r="AO309" s="51">
        <v>5</v>
      </c>
      <c r="AP309" s="45">
        <v>8</v>
      </c>
      <c r="AQ309" s="43">
        <v>1059.2</v>
      </c>
      <c r="AR309" s="43">
        <f t="shared" si="221"/>
        <v>3</v>
      </c>
      <c r="AS309" s="43">
        <f t="shared" si="222"/>
        <v>52.96</v>
      </c>
      <c r="AT309" s="51">
        <v>4</v>
      </c>
      <c r="AU309" s="51">
        <v>10</v>
      </c>
      <c r="AV309" s="51">
        <v>350</v>
      </c>
      <c r="AW309" s="51">
        <f t="shared" si="223"/>
        <v>6</v>
      </c>
      <c r="AX309" s="51">
        <f t="shared" si="224"/>
        <v>17.5</v>
      </c>
      <c r="AY309" s="43">
        <f t="shared" si="225"/>
        <v>277.8</v>
      </c>
      <c r="AZ309" s="43">
        <f t="shared" si="226"/>
        <v>-1.8</v>
      </c>
    </row>
    <row r="310" s="41" customFormat="1" customHeight="1" spans="1:52">
      <c r="A310" s="43">
        <v>4330</v>
      </c>
      <c r="B310" s="43" t="s">
        <v>578</v>
      </c>
      <c r="C310" s="43" t="s">
        <v>579</v>
      </c>
      <c r="D310" s="43">
        <v>514</v>
      </c>
      <c r="E310" s="43" t="s">
        <v>144</v>
      </c>
      <c r="F310" s="43">
        <v>15</v>
      </c>
      <c r="G310" s="45">
        <v>1</v>
      </c>
      <c r="H310" s="43">
        <f t="shared" si="212"/>
        <v>-14</v>
      </c>
      <c r="I310" s="43">
        <f t="shared" ref="I310:I316" si="255">G310*3</f>
        <v>3</v>
      </c>
      <c r="J310" s="43">
        <f t="shared" ref="J310:J331" si="256">H310*1</f>
        <v>-14</v>
      </c>
      <c r="K310" s="51">
        <v>4</v>
      </c>
      <c r="L310" s="43"/>
      <c r="M310" s="43">
        <f t="shared" si="213"/>
        <v>-4</v>
      </c>
      <c r="N310" s="43">
        <f t="shared" si="253"/>
        <v>0</v>
      </c>
      <c r="O310" s="51">
        <v>19</v>
      </c>
      <c r="P310" s="45">
        <v>0</v>
      </c>
      <c r="Q310" s="45">
        <v>16</v>
      </c>
      <c r="R310" s="43">
        <f t="shared" si="215"/>
        <v>-11</v>
      </c>
      <c r="S310" s="43">
        <f t="shared" si="252"/>
        <v>8</v>
      </c>
      <c r="T310" s="43">
        <f t="shared" si="254"/>
        <v>-5.5</v>
      </c>
      <c r="U310" s="51">
        <v>6</v>
      </c>
      <c r="V310" s="43">
        <v>8</v>
      </c>
      <c r="W310" s="43">
        <f t="shared" si="217"/>
        <v>2</v>
      </c>
      <c r="X310" s="43">
        <f t="shared" si="251"/>
        <v>32</v>
      </c>
      <c r="Y310" s="43"/>
      <c r="Z310" s="43">
        <v>6</v>
      </c>
      <c r="AA310" s="43">
        <v>14</v>
      </c>
      <c r="AB310" s="43">
        <v>794.07</v>
      </c>
      <c r="AC310" s="43">
        <f t="shared" si="218"/>
        <v>8</v>
      </c>
      <c r="AD310" s="43">
        <f t="shared" si="250"/>
        <v>55.5849</v>
      </c>
      <c r="AE310" s="43"/>
      <c r="AF310" s="51">
        <v>3</v>
      </c>
      <c r="AG310" s="45"/>
      <c r="AH310" s="45"/>
      <c r="AI310" s="45">
        <f t="shared" si="219"/>
        <v>-3</v>
      </c>
      <c r="AJ310" s="43"/>
      <c r="AK310" s="43">
        <f t="shared" si="248"/>
        <v>0</v>
      </c>
      <c r="AL310" s="51">
        <v>2</v>
      </c>
      <c r="AM310" s="43">
        <v>2</v>
      </c>
      <c r="AN310" s="43">
        <f t="shared" si="220"/>
        <v>0</v>
      </c>
      <c r="AO310" s="51">
        <v>9</v>
      </c>
      <c r="AP310" s="45">
        <v>9</v>
      </c>
      <c r="AQ310" s="43">
        <v>1117.4</v>
      </c>
      <c r="AR310" s="43">
        <f t="shared" si="221"/>
        <v>0</v>
      </c>
      <c r="AS310" s="43">
        <f t="shared" si="222"/>
        <v>55.87</v>
      </c>
      <c r="AT310" s="51">
        <v>6</v>
      </c>
      <c r="AU310" s="51">
        <v>6</v>
      </c>
      <c r="AV310" s="51">
        <v>195</v>
      </c>
      <c r="AW310" s="51">
        <f t="shared" si="223"/>
        <v>0</v>
      </c>
      <c r="AX310" s="51">
        <f t="shared" si="224"/>
        <v>9.75</v>
      </c>
      <c r="AY310" s="43">
        <f t="shared" si="225"/>
        <v>164.2</v>
      </c>
      <c r="AZ310" s="43">
        <f t="shared" si="226"/>
        <v>-19.5</v>
      </c>
    </row>
    <row r="311" s="41" customFormat="1" customHeight="1" spans="1:52">
      <c r="A311" s="43">
        <v>5406</v>
      </c>
      <c r="B311" s="43" t="s">
        <v>522</v>
      </c>
      <c r="C311" s="43" t="s">
        <v>579</v>
      </c>
      <c r="D311" s="43">
        <v>514</v>
      </c>
      <c r="E311" s="43" t="s">
        <v>125</v>
      </c>
      <c r="F311" s="43">
        <v>12</v>
      </c>
      <c r="G311" s="45">
        <v>3</v>
      </c>
      <c r="H311" s="43">
        <f t="shared" si="212"/>
        <v>-9</v>
      </c>
      <c r="I311" s="43">
        <f t="shared" si="255"/>
        <v>9</v>
      </c>
      <c r="J311" s="43">
        <f t="shared" si="256"/>
        <v>-9</v>
      </c>
      <c r="K311" s="51">
        <v>3</v>
      </c>
      <c r="L311" s="43"/>
      <c r="M311" s="43">
        <f t="shared" si="213"/>
        <v>-3</v>
      </c>
      <c r="N311" s="43">
        <f t="shared" si="253"/>
        <v>0</v>
      </c>
      <c r="O311" s="51">
        <v>14</v>
      </c>
      <c r="P311" s="45">
        <v>0</v>
      </c>
      <c r="Q311" s="45">
        <v>21</v>
      </c>
      <c r="R311" s="43">
        <f t="shared" si="215"/>
        <v>-3.5</v>
      </c>
      <c r="S311" s="43">
        <f t="shared" si="252"/>
        <v>10.5</v>
      </c>
      <c r="T311" s="43">
        <f t="shared" si="254"/>
        <v>-1.75</v>
      </c>
      <c r="U311" s="51">
        <v>5</v>
      </c>
      <c r="V311" s="43">
        <v>6</v>
      </c>
      <c r="W311" s="43">
        <f t="shared" si="217"/>
        <v>1</v>
      </c>
      <c r="X311" s="43">
        <f t="shared" si="251"/>
        <v>24</v>
      </c>
      <c r="Y311" s="43"/>
      <c r="Z311" s="43">
        <v>5</v>
      </c>
      <c r="AA311" s="43">
        <v>33</v>
      </c>
      <c r="AB311" s="43">
        <v>1947.5</v>
      </c>
      <c r="AC311" s="43">
        <f t="shared" si="218"/>
        <v>28</v>
      </c>
      <c r="AD311" s="43">
        <f t="shared" si="250"/>
        <v>136.325</v>
      </c>
      <c r="AE311" s="43"/>
      <c r="AF311" s="51">
        <v>2</v>
      </c>
      <c r="AG311" s="45">
        <v>0</v>
      </c>
      <c r="AH311" s="45">
        <v>1</v>
      </c>
      <c r="AI311" s="45">
        <f t="shared" si="219"/>
        <v>-1</v>
      </c>
      <c r="AJ311" s="43">
        <v>294</v>
      </c>
      <c r="AK311" s="43">
        <f t="shared" si="248"/>
        <v>20.58</v>
      </c>
      <c r="AL311" s="51">
        <v>1</v>
      </c>
      <c r="AM311" s="43">
        <v>3</v>
      </c>
      <c r="AN311" s="43">
        <f t="shared" si="220"/>
        <v>2</v>
      </c>
      <c r="AO311" s="51">
        <v>6</v>
      </c>
      <c r="AP311" s="45">
        <v>4</v>
      </c>
      <c r="AQ311" s="43">
        <v>621</v>
      </c>
      <c r="AR311" s="43">
        <f t="shared" si="221"/>
        <v>-2</v>
      </c>
      <c r="AS311" s="43">
        <f t="shared" si="222"/>
        <v>31.05</v>
      </c>
      <c r="AT311" s="51">
        <v>5</v>
      </c>
      <c r="AU311" s="51">
        <v>3</v>
      </c>
      <c r="AV311" s="51">
        <v>96</v>
      </c>
      <c r="AW311" s="51">
        <f t="shared" si="223"/>
        <v>-2</v>
      </c>
      <c r="AX311" s="51">
        <f t="shared" si="224"/>
        <v>4.8</v>
      </c>
      <c r="AY311" s="43">
        <f t="shared" si="225"/>
        <v>236.3</v>
      </c>
      <c r="AZ311" s="43">
        <f t="shared" si="226"/>
        <v>-10.8</v>
      </c>
    </row>
    <row r="312" s="41" customFormat="1" customHeight="1" spans="1:52">
      <c r="A312" s="43">
        <v>14827</v>
      </c>
      <c r="B312" s="43" t="s">
        <v>580</v>
      </c>
      <c r="C312" s="43" t="s">
        <v>579</v>
      </c>
      <c r="D312" s="43">
        <v>514</v>
      </c>
      <c r="E312" s="43" t="s">
        <v>127</v>
      </c>
      <c r="F312" s="43">
        <v>13</v>
      </c>
      <c r="G312" s="45">
        <v>0</v>
      </c>
      <c r="H312" s="43">
        <f t="shared" si="212"/>
        <v>-13</v>
      </c>
      <c r="I312" s="43">
        <f t="shared" si="255"/>
        <v>0</v>
      </c>
      <c r="J312" s="43">
        <f t="shared" si="256"/>
        <v>-13</v>
      </c>
      <c r="K312" s="51">
        <v>3</v>
      </c>
      <c r="L312" s="43"/>
      <c r="M312" s="43">
        <f t="shared" si="213"/>
        <v>-3</v>
      </c>
      <c r="N312" s="43">
        <f t="shared" si="253"/>
        <v>0</v>
      </c>
      <c r="O312" s="51">
        <v>16</v>
      </c>
      <c r="P312" s="45">
        <v>0</v>
      </c>
      <c r="Q312" s="45">
        <v>11</v>
      </c>
      <c r="R312" s="43">
        <f t="shared" si="215"/>
        <v>-10.5</v>
      </c>
      <c r="S312" s="43">
        <f t="shared" si="252"/>
        <v>5.5</v>
      </c>
      <c r="T312" s="43">
        <f t="shared" si="254"/>
        <v>-5.25</v>
      </c>
      <c r="U312" s="51">
        <v>6</v>
      </c>
      <c r="V312" s="43">
        <v>1</v>
      </c>
      <c r="W312" s="43">
        <f t="shared" si="217"/>
        <v>-5</v>
      </c>
      <c r="X312" s="43">
        <f t="shared" ref="X312:X318" si="257">V312*3.5</f>
        <v>3.5</v>
      </c>
      <c r="Y312" s="43">
        <f t="shared" ref="Y312:Y318" si="258">W312*0.5</f>
        <v>-2.5</v>
      </c>
      <c r="Z312" s="43">
        <v>5</v>
      </c>
      <c r="AA312" s="43">
        <v>14</v>
      </c>
      <c r="AB312" s="43">
        <v>852</v>
      </c>
      <c r="AC312" s="43">
        <f t="shared" si="218"/>
        <v>9</v>
      </c>
      <c r="AD312" s="43">
        <f t="shared" si="250"/>
        <v>59.64</v>
      </c>
      <c r="AE312" s="43"/>
      <c r="AF312" s="51">
        <v>3</v>
      </c>
      <c r="AG312" s="45">
        <v>0</v>
      </c>
      <c r="AH312" s="45">
        <v>1</v>
      </c>
      <c r="AI312" s="45">
        <f t="shared" si="219"/>
        <v>-2</v>
      </c>
      <c r="AJ312" s="43">
        <v>294</v>
      </c>
      <c r="AK312" s="43">
        <f t="shared" si="248"/>
        <v>20.58</v>
      </c>
      <c r="AL312" s="51">
        <v>1</v>
      </c>
      <c r="AM312" s="43"/>
      <c r="AN312" s="43">
        <f t="shared" si="220"/>
        <v>-1</v>
      </c>
      <c r="AO312" s="51">
        <v>7</v>
      </c>
      <c r="AP312" s="45">
        <v>12</v>
      </c>
      <c r="AQ312" s="43">
        <v>2019</v>
      </c>
      <c r="AR312" s="43">
        <f t="shared" si="221"/>
        <v>5</v>
      </c>
      <c r="AS312" s="43">
        <f t="shared" si="222"/>
        <v>100.95</v>
      </c>
      <c r="AT312" s="51">
        <v>5</v>
      </c>
      <c r="AU312" s="51">
        <v>6</v>
      </c>
      <c r="AV312" s="51">
        <v>195</v>
      </c>
      <c r="AW312" s="51">
        <f t="shared" si="223"/>
        <v>1</v>
      </c>
      <c r="AX312" s="51">
        <f t="shared" si="224"/>
        <v>9.75</v>
      </c>
      <c r="AY312" s="43">
        <f t="shared" si="225"/>
        <v>199.9</v>
      </c>
      <c r="AZ312" s="43">
        <f t="shared" si="226"/>
        <v>-20.8</v>
      </c>
    </row>
    <row r="313" s="41" customFormat="1" customHeight="1" spans="1:52">
      <c r="A313" s="43">
        <v>8489</v>
      </c>
      <c r="B313" s="43" t="s">
        <v>581</v>
      </c>
      <c r="C313" s="43" t="s">
        <v>582</v>
      </c>
      <c r="D313" s="43">
        <v>108656</v>
      </c>
      <c r="E313" s="43" t="s">
        <v>247</v>
      </c>
      <c r="F313" s="43">
        <v>20</v>
      </c>
      <c r="G313" s="45">
        <v>18</v>
      </c>
      <c r="H313" s="43">
        <f>G313-F313</f>
        <v>-2</v>
      </c>
      <c r="I313" s="43">
        <f t="shared" si="255"/>
        <v>54</v>
      </c>
      <c r="J313" s="43">
        <f t="shared" si="256"/>
        <v>-2</v>
      </c>
      <c r="K313" s="51">
        <v>5</v>
      </c>
      <c r="L313" s="43">
        <v>5</v>
      </c>
      <c r="M313" s="43">
        <f>L313-K313</f>
        <v>0</v>
      </c>
      <c r="N313" s="43">
        <f>L313*3</f>
        <v>15</v>
      </c>
      <c r="O313" s="51">
        <v>19</v>
      </c>
      <c r="P313" s="45">
        <v>0</v>
      </c>
      <c r="Q313" s="45">
        <v>7</v>
      </c>
      <c r="R313" s="43">
        <f>(P313+Q313/2)-O313</f>
        <v>-15.5</v>
      </c>
      <c r="S313" s="43">
        <f t="shared" si="252"/>
        <v>3.5</v>
      </c>
      <c r="T313" s="43">
        <f t="shared" si="254"/>
        <v>-7.75</v>
      </c>
      <c r="U313" s="51">
        <v>9</v>
      </c>
      <c r="V313" s="43"/>
      <c r="W313" s="43">
        <f>V313-U313</f>
        <v>-9</v>
      </c>
      <c r="X313" s="43">
        <f t="shared" si="257"/>
        <v>0</v>
      </c>
      <c r="Y313" s="43">
        <f t="shared" si="258"/>
        <v>-4.5</v>
      </c>
      <c r="Z313" s="43">
        <v>8</v>
      </c>
      <c r="AA313" s="43">
        <v>8</v>
      </c>
      <c r="AB313" s="43">
        <v>520.5</v>
      </c>
      <c r="AC313" s="43">
        <f>AA313-Z313</f>
        <v>0</v>
      </c>
      <c r="AD313" s="43">
        <f t="shared" si="250"/>
        <v>36.435</v>
      </c>
      <c r="AE313" s="43"/>
      <c r="AF313" s="51">
        <v>4</v>
      </c>
      <c r="AG313" s="45">
        <v>0</v>
      </c>
      <c r="AH313" s="45">
        <v>2</v>
      </c>
      <c r="AI313" s="45">
        <f>(AH313+AG313/3)-AF313</f>
        <v>-2</v>
      </c>
      <c r="AJ313" s="43">
        <v>508.8</v>
      </c>
      <c r="AK313" s="43">
        <f t="shared" si="248"/>
        <v>35.616</v>
      </c>
      <c r="AL313" s="51">
        <v>2</v>
      </c>
      <c r="AM313" s="43"/>
      <c r="AN313" s="43">
        <f>AM313-AL313</f>
        <v>-2</v>
      </c>
      <c r="AO313" s="51">
        <v>11</v>
      </c>
      <c r="AP313" s="45">
        <v>5</v>
      </c>
      <c r="AQ313" s="43">
        <v>617</v>
      </c>
      <c r="AR313" s="43">
        <f>AP313-AO313</f>
        <v>-6</v>
      </c>
      <c r="AS313" s="43">
        <f>AQ313*0.05</f>
        <v>30.85</v>
      </c>
      <c r="AT313" s="51">
        <v>8</v>
      </c>
      <c r="AU313" s="51">
        <v>0</v>
      </c>
      <c r="AV313" s="51"/>
      <c r="AW313" s="51">
        <f>AU313-AT313</f>
        <v>-8</v>
      </c>
      <c r="AX313" s="51">
        <f>AV313*0.05</f>
        <v>0</v>
      </c>
      <c r="AY313" s="43">
        <f>ROUND(I313+N313+S313+X313+AD313+AK313+AS313+AX313,1)</f>
        <v>175.4</v>
      </c>
      <c r="AZ313" s="43">
        <f>ROUND(J313+T313+Y313+AE313,1)</f>
        <v>-14.3</v>
      </c>
    </row>
    <row r="314" s="41" customFormat="1" customHeight="1" spans="1:52">
      <c r="A314" s="43">
        <v>13331</v>
      </c>
      <c r="B314" s="43" t="s">
        <v>583</v>
      </c>
      <c r="C314" s="43" t="s">
        <v>582</v>
      </c>
      <c r="D314" s="43">
        <v>108656</v>
      </c>
      <c r="E314" s="43" t="s">
        <v>140</v>
      </c>
      <c r="F314" s="43">
        <v>20</v>
      </c>
      <c r="G314" s="45">
        <v>0</v>
      </c>
      <c r="H314" s="43">
        <f>G314-F314</f>
        <v>-20</v>
      </c>
      <c r="I314" s="43">
        <f t="shared" si="255"/>
        <v>0</v>
      </c>
      <c r="J314" s="43">
        <f t="shared" si="256"/>
        <v>-20</v>
      </c>
      <c r="K314" s="51">
        <v>5</v>
      </c>
      <c r="L314" s="43"/>
      <c r="M314" s="43">
        <f>L314-K314</f>
        <v>-5</v>
      </c>
      <c r="N314" s="43">
        <f t="shared" ref="N314:N321" si="259">L314*2</f>
        <v>0</v>
      </c>
      <c r="O314" s="51">
        <v>18</v>
      </c>
      <c r="P314" s="45">
        <v>0</v>
      </c>
      <c r="Q314" s="45">
        <v>9</v>
      </c>
      <c r="R314" s="43">
        <f>(P314+Q314/2)-O314</f>
        <v>-13.5</v>
      </c>
      <c r="S314" s="43">
        <f t="shared" si="252"/>
        <v>4.5</v>
      </c>
      <c r="T314" s="43">
        <f t="shared" si="254"/>
        <v>-6.75</v>
      </c>
      <c r="U314" s="51">
        <v>8</v>
      </c>
      <c r="V314" s="43"/>
      <c r="W314" s="43">
        <f>V314-U314</f>
        <v>-8</v>
      </c>
      <c r="X314" s="43">
        <f t="shared" si="257"/>
        <v>0</v>
      </c>
      <c r="Y314" s="43">
        <f t="shared" si="258"/>
        <v>-4</v>
      </c>
      <c r="Z314" s="43">
        <v>8</v>
      </c>
      <c r="AA314" s="43">
        <v>10</v>
      </c>
      <c r="AB314" s="43">
        <v>546</v>
      </c>
      <c r="AC314" s="43">
        <f>AA314-Z314</f>
        <v>2</v>
      </c>
      <c r="AD314" s="43">
        <f t="shared" si="250"/>
        <v>38.22</v>
      </c>
      <c r="AE314" s="43"/>
      <c r="AF314" s="51">
        <v>4</v>
      </c>
      <c r="AG314" s="45"/>
      <c r="AH314" s="45"/>
      <c r="AI314" s="45">
        <f>(AH314+AG314/3)-AF314</f>
        <v>-4</v>
      </c>
      <c r="AJ314" s="43"/>
      <c r="AK314" s="43">
        <f t="shared" si="248"/>
        <v>0</v>
      </c>
      <c r="AL314" s="51">
        <v>2</v>
      </c>
      <c r="AM314" s="43"/>
      <c r="AN314" s="43">
        <f>AM314-AL314</f>
        <v>-2</v>
      </c>
      <c r="AO314" s="51">
        <v>11</v>
      </c>
      <c r="AP314" s="45">
        <v>3</v>
      </c>
      <c r="AQ314" s="43">
        <v>426.2</v>
      </c>
      <c r="AR314" s="43">
        <f>AP314-AO314</f>
        <v>-8</v>
      </c>
      <c r="AS314" s="43">
        <f>AQ314*0.05</f>
        <v>21.31</v>
      </c>
      <c r="AT314" s="51">
        <v>7</v>
      </c>
      <c r="AU314" s="51">
        <v>0</v>
      </c>
      <c r="AV314" s="51"/>
      <c r="AW314" s="51">
        <f>AU314-AT314</f>
        <v>-7</v>
      </c>
      <c r="AX314" s="51">
        <f>AV314*0.05</f>
        <v>0</v>
      </c>
      <c r="AY314" s="43">
        <f>ROUND(I314+N314+S314+X314+AD314+AK314+AS314+AX314,1)</f>
        <v>64</v>
      </c>
      <c r="AZ314" s="43">
        <f>ROUND(J314+T314+Y314+AE314,1)</f>
        <v>-30.8</v>
      </c>
    </row>
    <row r="315" s="41" customFormat="1" customHeight="1" spans="1:52">
      <c r="A315" s="43">
        <v>5954</v>
      </c>
      <c r="B315" s="43" t="s">
        <v>584</v>
      </c>
      <c r="C315" s="43" t="s">
        <v>585</v>
      </c>
      <c r="D315" s="43">
        <v>102567</v>
      </c>
      <c r="E315" s="43" t="s">
        <v>586</v>
      </c>
      <c r="F315" s="43">
        <v>10</v>
      </c>
      <c r="G315" s="45">
        <v>6</v>
      </c>
      <c r="H315" s="43">
        <f>G315-F315</f>
        <v>-4</v>
      </c>
      <c r="I315" s="43">
        <f t="shared" si="255"/>
        <v>18</v>
      </c>
      <c r="J315" s="43">
        <f t="shared" si="256"/>
        <v>-4</v>
      </c>
      <c r="K315" s="51">
        <v>2</v>
      </c>
      <c r="L315" s="43"/>
      <c r="M315" s="43">
        <f>L315-K315</f>
        <v>-2</v>
      </c>
      <c r="N315" s="43">
        <f t="shared" si="259"/>
        <v>0</v>
      </c>
      <c r="O315" s="51">
        <v>16</v>
      </c>
      <c r="P315" s="45">
        <v>2</v>
      </c>
      <c r="Q315" s="45">
        <v>14</v>
      </c>
      <c r="R315" s="43">
        <f>(P315+Q315/2)-O315</f>
        <v>-7</v>
      </c>
      <c r="S315" s="43">
        <f t="shared" si="252"/>
        <v>9</v>
      </c>
      <c r="T315" s="43">
        <f t="shared" si="254"/>
        <v>-3.5</v>
      </c>
      <c r="U315" s="51">
        <v>6</v>
      </c>
      <c r="V315" s="43">
        <v>3</v>
      </c>
      <c r="W315" s="43">
        <f>V315-U315</f>
        <v>-3</v>
      </c>
      <c r="X315" s="43">
        <f t="shared" si="257"/>
        <v>10.5</v>
      </c>
      <c r="Y315" s="43">
        <f t="shared" si="258"/>
        <v>-1.5</v>
      </c>
      <c r="Z315" s="43">
        <v>7</v>
      </c>
      <c r="AA315" s="43">
        <v>7</v>
      </c>
      <c r="AB315" s="43">
        <v>395</v>
      </c>
      <c r="AC315" s="43">
        <f>AA315-Z315</f>
        <v>0</v>
      </c>
      <c r="AD315" s="43">
        <f t="shared" si="250"/>
        <v>27.65</v>
      </c>
      <c r="AE315" s="43"/>
      <c r="AF315" s="51">
        <v>2</v>
      </c>
      <c r="AG315" s="45"/>
      <c r="AH315" s="45"/>
      <c r="AI315" s="45">
        <f>(AH315+AG315/3)-AF315</f>
        <v>-2</v>
      </c>
      <c r="AJ315" s="43"/>
      <c r="AK315" s="43">
        <f t="shared" si="248"/>
        <v>0</v>
      </c>
      <c r="AL315" s="51">
        <v>2</v>
      </c>
      <c r="AM315" s="43"/>
      <c r="AN315" s="43">
        <f>AM315-AL315</f>
        <v>-2</v>
      </c>
      <c r="AO315" s="51">
        <v>5</v>
      </c>
      <c r="AP315" s="45">
        <v>2</v>
      </c>
      <c r="AQ315" s="43">
        <v>455.4</v>
      </c>
      <c r="AR315" s="43">
        <f>AP315-AO315</f>
        <v>-3</v>
      </c>
      <c r="AS315" s="43">
        <f>AQ315*0.05</f>
        <v>22.77</v>
      </c>
      <c r="AT315" s="51">
        <v>5</v>
      </c>
      <c r="AU315" s="51">
        <v>2</v>
      </c>
      <c r="AV315" s="51">
        <v>70</v>
      </c>
      <c r="AW315" s="51">
        <f>AU315-AT315</f>
        <v>-3</v>
      </c>
      <c r="AX315" s="51">
        <f>AV315*0.05</f>
        <v>3.5</v>
      </c>
      <c r="AY315" s="43">
        <f>ROUND(I315+N315+S315+X315+AD315+AK315+AS315+AX315,1)</f>
        <v>91.4</v>
      </c>
      <c r="AZ315" s="43">
        <f>ROUND(J315+T315+Y315+AE315,1)</f>
        <v>-9</v>
      </c>
    </row>
    <row r="316" s="41" customFormat="1" customHeight="1" spans="1:52">
      <c r="A316" s="43">
        <v>11458</v>
      </c>
      <c r="B316" s="43" t="s">
        <v>587</v>
      </c>
      <c r="C316" s="43" t="s">
        <v>585</v>
      </c>
      <c r="D316" s="43">
        <v>102567</v>
      </c>
      <c r="E316" s="43" t="s">
        <v>138</v>
      </c>
      <c r="F316" s="43">
        <v>10</v>
      </c>
      <c r="G316" s="45">
        <v>0</v>
      </c>
      <c r="H316" s="43">
        <f>G316-F316</f>
        <v>-10</v>
      </c>
      <c r="I316" s="43">
        <f t="shared" si="255"/>
        <v>0</v>
      </c>
      <c r="J316" s="43">
        <f t="shared" si="256"/>
        <v>-10</v>
      </c>
      <c r="K316" s="51">
        <v>3</v>
      </c>
      <c r="L316" s="43"/>
      <c r="M316" s="43">
        <f>L316-K316</f>
        <v>-3</v>
      </c>
      <c r="N316" s="43">
        <f t="shared" si="259"/>
        <v>0</v>
      </c>
      <c r="O316" s="51">
        <v>15</v>
      </c>
      <c r="P316" s="45">
        <v>0</v>
      </c>
      <c r="Q316" s="45">
        <v>6</v>
      </c>
      <c r="R316" s="43">
        <f>(P316+Q316/2)-O316</f>
        <v>-12</v>
      </c>
      <c r="S316" s="43">
        <f t="shared" si="252"/>
        <v>3</v>
      </c>
      <c r="T316" s="43">
        <f t="shared" si="254"/>
        <v>-6</v>
      </c>
      <c r="U316" s="51">
        <v>6</v>
      </c>
      <c r="V316" s="43"/>
      <c r="W316" s="43">
        <f>V316-U316</f>
        <v>-6</v>
      </c>
      <c r="X316" s="43">
        <f t="shared" si="257"/>
        <v>0</v>
      </c>
      <c r="Y316" s="43">
        <f t="shared" si="258"/>
        <v>-3</v>
      </c>
      <c r="Z316" s="43">
        <v>7</v>
      </c>
      <c r="AA316" s="43"/>
      <c r="AB316" s="43"/>
      <c r="AC316" s="43"/>
      <c r="AD316" s="43">
        <f>AB316*0.06</f>
        <v>0</v>
      </c>
      <c r="AE316" s="43"/>
      <c r="AF316" s="51">
        <v>3</v>
      </c>
      <c r="AG316" s="45"/>
      <c r="AH316" s="45"/>
      <c r="AI316" s="45">
        <f>(AH316+AG316/3)-AF316</f>
        <v>-3</v>
      </c>
      <c r="AJ316" s="43"/>
      <c r="AK316" s="43">
        <f t="shared" si="248"/>
        <v>0</v>
      </c>
      <c r="AL316" s="51">
        <v>1</v>
      </c>
      <c r="AM316" s="43"/>
      <c r="AN316" s="43">
        <f>AM316-AL316</f>
        <v>-1</v>
      </c>
      <c r="AO316" s="51">
        <v>5</v>
      </c>
      <c r="AP316" s="45">
        <v>1</v>
      </c>
      <c r="AQ316" s="43">
        <v>158</v>
      </c>
      <c r="AR316" s="43">
        <f>AP316-AO316</f>
        <v>-4</v>
      </c>
      <c r="AS316" s="43">
        <f>AQ316*0.05</f>
        <v>7.9</v>
      </c>
      <c r="AT316" s="51">
        <v>5</v>
      </c>
      <c r="AU316" s="51">
        <v>2</v>
      </c>
      <c r="AV316" s="51">
        <v>173</v>
      </c>
      <c r="AW316" s="51">
        <f>AU316-AT316</f>
        <v>-3</v>
      </c>
      <c r="AX316" s="51">
        <f>AV316*0.05</f>
        <v>8.65</v>
      </c>
      <c r="AY316" s="43">
        <f>ROUND(I316+N316+S316+X316+AD316+AK316+AS316+AX316,1)</f>
        <v>19.6</v>
      </c>
      <c r="AZ316" s="43">
        <f>ROUND(J316+T316+Y316+AE316,1)</f>
        <v>-19</v>
      </c>
    </row>
    <row r="317" s="41" customFormat="1" customHeight="1" spans="1:52">
      <c r="A317" s="43">
        <v>5701</v>
      </c>
      <c r="B317" s="43" t="s">
        <v>588</v>
      </c>
      <c r="C317" s="43" t="s">
        <v>589</v>
      </c>
      <c r="D317" s="43">
        <v>387</v>
      </c>
      <c r="E317" s="43" t="s">
        <v>127</v>
      </c>
      <c r="F317" s="43">
        <v>50</v>
      </c>
      <c r="G317" s="45">
        <v>0</v>
      </c>
      <c r="H317" s="43">
        <f>G317-F317</f>
        <v>-50</v>
      </c>
      <c r="I317" s="43">
        <f>G317*3</f>
        <v>0</v>
      </c>
      <c r="J317" s="43">
        <f t="shared" si="256"/>
        <v>-50</v>
      </c>
      <c r="K317" s="51">
        <v>5</v>
      </c>
      <c r="L317" s="43"/>
      <c r="M317" s="43">
        <f>L317-K317</f>
        <v>-5</v>
      </c>
      <c r="N317" s="43">
        <f t="shared" si="259"/>
        <v>0</v>
      </c>
      <c r="O317" s="51">
        <v>24</v>
      </c>
      <c r="P317" s="45">
        <v>0</v>
      </c>
      <c r="Q317" s="45">
        <v>15</v>
      </c>
      <c r="R317" s="43">
        <f>(P317+Q317/2)-O317</f>
        <v>-16.5</v>
      </c>
      <c r="S317" s="43">
        <f t="shared" si="252"/>
        <v>7.5</v>
      </c>
      <c r="T317" s="43">
        <f t="shared" si="254"/>
        <v>-8.25</v>
      </c>
      <c r="U317" s="51">
        <v>9</v>
      </c>
      <c r="V317" s="43">
        <v>7</v>
      </c>
      <c r="W317" s="43">
        <f>V317-U317</f>
        <v>-2</v>
      </c>
      <c r="X317" s="43">
        <f t="shared" si="257"/>
        <v>24.5</v>
      </c>
      <c r="Y317" s="43">
        <f t="shared" si="258"/>
        <v>-1</v>
      </c>
      <c r="Z317" s="43">
        <v>8</v>
      </c>
      <c r="AA317" s="43">
        <v>14</v>
      </c>
      <c r="AB317" s="43">
        <v>825.5</v>
      </c>
      <c r="AC317" s="43">
        <f>AA317-Z317</f>
        <v>6</v>
      </c>
      <c r="AD317" s="43">
        <f t="shared" ref="AD317:AD322" si="260">AB317*0.07</f>
        <v>57.785</v>
      </c>
      <c r="AE317" s="43"/>
      <c r="AF317" s="51">
        <v>3</v>
      </c>
      <c r="AG317" s="45"/>
      <c r="AH317" s="45"/>
      <c r="AI317" s="45">
        <f>(AH317+AG317/3)-AF317</f>
        <v>-3</v>
      </c>
      <c r="AJ317" s="43"/>
      <c r="AK317" s="43">
        <f t="shared" si="248"/>
        <v>0</v>
      </c>
      <c r="AL317" s="51">
        <v>3</v>
      </c>
      <c r="AM317" s="43"/>
      <c r="AN317" s="43">
        <f>AM317-AL317</f>
        <v>-3</v>
      </c>
      <c r="AO317" s="51">
        <v>12</v>
      </c>
      <c r="AP317" s="45">
        <v>10</v>
      </c>
      <c r="AQ317" s="43">
        <v>1644.5</v>
      </c>
      <c r="AR317" s="43">
        <f>AP317-AO317</f>
        <v>-2</v>
      </c>
      <c r="AS317" s="43">
        <f>AQ317*0.05</f>
        <v>82.225</v>
      </c>
      <c r="AT317" s="51">
        <v>7</v>
      </c>
      <c r="AU317" s="51">
        <v>8</v>
      </c>
      <c r="AV317" s="51">
        <v>539.4</v>
      </c>
      <c r="AW317" s="51">
        <f>AU317-AT317</f>
        <v>1</v>
      </c>
      <c r="AX317" s="51">
        <f>AV317*0.05</f>
        <v>26.97</v>
      </c>
      <c r="AY317" s="43">
        <f>ROUND(I317+N317+S317+X317+AD317+AK317+AS317+AX317,1)</f>
        <v>199</v>
      </c>
      <c r="AZ317" s="43">
        <f>ROUND(J317+T317+Y317+AE317,1)</f>
        <v>-59.3</v>
      </c>
    </row>
    <row r="318" s="41" customFormat="1" customHeight="1" spans="1:52">
      <c r="A318" s="43">
        <v>15772</v>
      </c>
      <c r="B318" s="43" t="s">
        <v>590</v>
      </c>
      <c r="C318" s="43" t="s">
        <v>589</v>
      </c>
      <c r="D318" s="43">
        <v>387</v>
      </c>
      <c r="E318" s="43" t="s">
        <v>127</v>
      </c>
      <c r="F318" s="43">
        <v>25</v>
      </c>
      <c r="G318" s="45">
        <v>0</v>
      </c>
      <c r="H318" s="43">
        <f>G318-F318</f>
        <v>-25</v>
      </c>
      <c r="I318" s="43">
        <f>G318*3</f>
        <v>0</v>
      </c>
      <c r="J318" s="43">
        <f t="shared" si="256"/>
        <v>-25</v>
      </c>
      <c r="K318" s="51">
        <v>5</v>
      </c>
      <c r="L318" s="43"/>
      <c r="M318" s="43">
        <f>L318-K318</f>
        <v>-5</v>
      </c>
      <c r="N318" s="43">
        <f t="shared" si="259"/>
        <v>0</v>
      </c>
      <c r="O318" s="51">
        <v>25</v>
      </c>
      <c r="P318" s="45">
        <v>0</v>
      </c>
      <c r="Q318" s="45">
        <v>4</v>
      </c>
      <c r="R318" s="43">
        <f>(P318+Q318/2)-O318</f>
        <v>-23</v>
      </c>
      <c r="S318" s="43">
        <f t="shared" si="252"/>
        <v>2</v>
      </c>
      <c r="T318" s="43">
        <f t="shared" si="254"/>
        <v>-11.5</v>
      </c>
      <c r="U318" s="51">
        <v>8</v>
      </c>
      <c r="V318" s="43">
        <v>1</v>
      </c>
      <c r="W318" s="43">
        <f>V318-U318</f>
        <v>-7</v>
      </c>
      <c r="X318" s="43">
        <f t="shared" si="257"/>
        <v>3.5</v>
      </c>
      <c r="Y318" s="43">
        <f t="shared" si="258"/>
        <v>-3.5</v>
      </c>
      <c r="Z318" s="43">
        <v>8</v>
      </c>
      <c r="AA318" s="43">
        <v>14</v>
      </c>
      <c r="AB318" s="43">
        <v>787</v>
      </c>
      <c r="AC318" s="43">
        <f>AA318-Z318</f>
        <v>6</v>
      </c>
      <c r="AD318" s="43">
        <f t="shared" si="260"/>
        <v>55.09</v>
      </c>
      <c r="AE318" s="43"/>
      <c r="AF318" s="51">
        <v>3</v>
      </c>
      <c r="AG318" s="45"/>
      <c r="AH318" s="45"/>
      <c r="AI318" s="45">
        <f>(AH318+AG318/3)-AF318</f>
        <v>-3</v>
      </c>
      <c r="AJ318" s="43"/>
      <c r="AK318" s="43">
        <f t="shared" si="248"/>
        <v>0</v>
      </c>
      <c r="AL318" s="51">
        <v>2</v>
      </c>
      <c r="AM318" s="43"/>
      <c r="AN318" s="43">
        <f>AM318-AL318</f>
        <v>-2</v>
      </c>
      <c r="AO318" s="51">
        <v>13</v>
      </c>
      <c r="AP318" s="45">
        <v>10</v>
      </c>
      <c r="AQ318" s="43">
        <v>1649.6</v>
      </c>
      <c r="AR318" s="43">
        <f>AP318-AO318</f>
        <v>-3</v>
      </c>
      <c r="AS318" s="43">
        <f>AQ318*0.05</f>
        <v>82.48</v>
      </c>
      <c r="AT318" s="51">
        <v>6</v>
      </c>
      <c r="AU318" s="51">
        <v>5</v>
      </c>
      <c r="AV318" s="51">
        <v>476.83</v>
      </c>
      <c r="AW318" s="51">
        <f>AU318-AT318</f>
        <v>-1</v>
      </c>
      <c r="AX318" s="51">
        <f>AV318*0.05</f>
        <v>23.8415</v>
      </c>
      <c r="AY318" s="43">
        <f>ROUND(I318+N318+S318+X318+AD318+AK318+AS318+AX318,1)</f>
        <v>166.9</v>
      </c>
      <c r="AZ318" s="43">
        <f>ROUND(J318+T318+Y318+AE318,1)</f>
        <v>-40</v>
      </c>
    </row>
    <row r="319" s="41" customFormat="1" customHeight="1" spans="1:52">
      <c r="A319" s="43">
        <v>5782</v>
      </c>
      <c r="B319" s="43" t="s">
        <v>591</v>
      </c>
      <c r="C319" s="43" t="s">
        <v>592</v>
      </c>
      <c r="D319" s="43">
        <v>377</v>
      </c>
      <c r="E319" s="43" t="s">
        <v>127</v>
      </c>
      <c r="F319" s="43">
        <v>20</v>
      </c>
      <c r="G319" s="45">
        <v>8</v>
      </c>
      <c r="H319" s="43">
        <f>G319-F319</f>
        <v>-12</v>
      </c>
      <c r="I319" s="43">
        <f>G319*3</f>
        <v>24</v>
      </c>
      <c r="J319" s="43">
        <f t="shared" si="256"/>
        <v>-12</v>
      </c>
      <c r="K319" s="51">
        <v>5</v>
      </c>
      <c r="L319" s="43"/>
      <c r="M319" s="43">
        <f>L319-K319</f>
        <v>-5</v>
      </c>
      <c r="N319" s="43">
        <f t="shared" si="259"/>
        <v>0</v>
      </c>
      <c r="O319" s="51">
        <v>18</v>
      </c>
      <c r="P319" s="45">
        <v>2</v>
      </c>
      <c r="Q319" s="45">
        <v>15</v>
      </c>
      <c r="R319" s="43">
        <f>(P319+Q319/2)-O319</f>
        <v>-8.5</v>
      </c>
      <c r="S319" s="43">
        <f t="shared" si="252"/>
        <v>9.5</v>
      </c>
      <c r="T319" s="43">
        <f t="shared" si="254"/>
        <v>-4.25</v>
      </c>
      <c r="U319" s="51">
        <v>9</v>
      </c>
      <c r="V319" s="43">
        <v>17</v>
      </c>
      <c r="W319" s="43">
        <f>V319-U319</f>
        <v>8</v>
      </c>
      <c r="X319" s="43">
        <f>V319*4</f>
        <v>68</v>
      </c>
      <c r="Y319" s="43"/>
      <c r="Z319" s="43">
        <v>8</v>
      </c>
      <c r="AA319" s="43">
        <v>25</v>
      </c>
      <c r="AB319" s="43">
        <v>1592.43</v>
      </c>
      <c r="AC319" s="43">
        <f>AA319-Z319</f>
        <v>17</v>
      </c>
      <c r="AD319" s="43">
        <f t="shared" si="260"/>
        <v>111.4701</v>
      </c>
      <c r="AE319" s="43"/>
      <c r="AF319" s="51">
        <v>3</v>
      </c>
      <c r="AG319" s="45">
        <v>1</v>
      </c>
      <c r="AH319" s="45">
        <v>4</v>
      </c>
      <c r="AI319" s="45">
        <f>(AH319+AG319/3)-AF319</f>
        <v>1.33333333333333</v>
      </c>
      <c r="AJ319" s="43">
        <v>1036</v>
      </c>
      <c r="AK319" s="43">
        <f>AJ319*0.08</f>
        <v>82.88</v>
      </c>
      <c r="AL319" s="51">
        <v>2</v>
      </c>
      <c r="AM319" s="43"/>
      <c r="AN319" s="43">
        <f>AM319-AL319</f>
        <v>-2</v>
      </c>
      <c r="AO319" s="51">
        <v>8</v>
      </c>
      <c r="AP319" s="45">
        <v>6</v>
      </c>
      <c r="AQ319" s="43">
        <v>1138.4</v>
      </c>
      <c r="AR319" s="43">
        <f>AP319-AO319</f>
        <v>-2</v>
      </c>
      <c r="AS319" s="43">
        <f>AQ319*0.05</f>
        <v>56.92</v>
      </c>
      <c r="AT319" s="51">
        <v>11</v>
      </c>
      <c r="AU319" s="51">
        <v>11</v>
      </c>
      <c r="AV319" s="51">
        <v>589.62</v>
      </c>
      <c r="AW319" s="51">
        <f>AU319-AT319</f>
        <v>0</v>
      </c>
      <c r="AX319" s="51">
        <f>AV319*0.05</f>
        <v>29.481</v>
      </c>
      <c r="AY319" s="43">
        <f>ROUND(I319+N319+S319+X319+AD319+AK319+AS319+AX319,1)</f>
        <v>382.3</v>
      </c>
      <c r="AZ319" s="43">
        <f>ROUND(J319+T319+Y319+AE319,1)</f>
        <v>-16.3</v>
      </c>
    </row>
    <row r="320" s="41" customFormat="1" customHeight="1" spans="1:52">
      <c r="A320" s="43">
        <v>11323</v>
      </c>
      <c r="B320" s="43" t="s">
        <v>593</v>
      </c>
      <c r="C320" s="43" t="s">
        <v>592</v>
      </c>
      <c r="D320" s="43">
        <v>377</v>
      </c>
      <c r="E320" s="43" t="s">
        <v>125</v>
      </c>
      <c r="F320" s="43">
        <v>20</v>
      </c>
      <c r="G320" s="45">
        <v>0</v>
      </c>
      <c r="H320" s="43">
        <f>G320-F320</f>
        <v>-20</v>
      </c>
      <c r="I320" s="43">
        <f>G320*3</f>
        <v>0</v>
      </c>
      <c r="J320" s="43">
        <f t="shared" si="256"/>
        <v>-20</v>
      </c>
      <c r="K320" s="51">
        <v>5</v>
      </c>
      <c r="L320" s="43"/>
      <c r="M320" s="43">
        <f>L320-K320</f>
        <v>-5</v>
      </c>
      <c r="N320" s="43">
        <f t="shared" si="259"/>
        <v>0</v>
      </c>
      <c r="O320" s="51">
        <v>19</v>
      </c>
      <c r="P320" s="45">
        <v>1</v>
      </c>
      <c r="Q320" s="45">
        <v>24</v>
      </c>
      <c r="R320" s="43">
        <f>(P320+Q320/2)-O320</f>
        <v>-6</v>
      </c>
      <c r="S320" s="43">
        <f t="shared" si="252"/>
        <v>13</v>
      </c>
      <c r="T320" s="43">
        <f t="shared" si="254"/>
        <v>-3</v>
      </c>
      <c r="U320" s="51">
        <v>8</v>
      </c>
      <c r="V320" s="43">
        <v>5</v>
      </c>
      <c r="W320" s="43">
        <f>V320-U320</f>
        <v>-3</v>
      </c>
      <c r="X320" s="43">
        <f t="shared" ref="X320:X325" si="261">V320*3.5</f>
        <v>17.5</v>
      </c>
      <c r="Y320" s="43">
        <f t="shared" ref="Y320:Y325" si="262">W320*0.5</f>
        <v>-1.5</v>
      </c>
      <c r="Z320" s="43">
        <v>8</v>
      </c>
      <c r="AA320" s="43">
        <v>10</v>
      </c>
      <c r="AB320" s="43">
        <v>610.05</v>
      </c>
      <c r="AC320" s="43">
        <f>AA320-Z320</f>
        <v>2</v>
      </c>
      <c r="AD320" s="43">
        <f t="shared" si="260"/>
        <v>42.7035</v>
      </c>
      <c r="AE320" s="43"/>
      <c r="AF320" s="51">
        <v>5</v>
      </c>
      <c r="AG320" s="45"/>
      <c r="AH320" s="45"/>
      <c r="AI320" s="45">
        <f>(AH320+AG320/3)-AF320</f>
        <v>-5</v>
      </c>
      <c r="AJ320" s="43"/>
      <c r="AK320" s="43">
        <f t="shared" ref="AK320:AK325" si="263">AJ320*0.07</f>
        <v>0</v>
      </c>
      <c r="AL320" s="51">
        <v>2</v>
      </c>
      <c r="AM320" s="43"/>
      <c r="AN320" s="43">
        <f>AM320-AL320</f>
        <v>-2</v>
      </c>
      <c r="AO320" s="51">
        <v>9</v>
      </c>
      <c r="AP320" s="45">
        <v>10</v>
      </c>
      <c r="AQ320" s="43">
        <v>1721.2</v>
      </c>
      <c r="AR320" s="43">
        <f>AP320-AO320</f>
        <v>1</v>
      </c>
      <c r="AS320" s="43">
        <f>AQ320*0.05</f>
        <v>86.06</v>
      </c>
      <c r="AT320" s="51">
        <v>10</v>
      </c>
      <c r="AU320" s="51">
        <v>15</v>
      </c>
      <c r="AV320" s="51">
        <v>780.18</v>
      </c>
      <c r="AW320" s="51">
        <f>AU320-AT320</f>
        <v>5</v>
      </c>
      <c r="AX320" s="51">
        <f>AV320*0.05</f>
        <v>39.009</v>
      </c>
      <c r="AY320" s="43">
        <f>ROUND(I320+N320+S320+X320+AD320+AK320+AS320+AX320,1)</f>
        <v>198.3</v>
      </c>
      <c r="AZ320" s="43">
        <f>ROUND(J320+T320+Y320+AE320,1)</f>
        <v>-24.5</v>
      </c>
    </row>
    <row r="321" s="41" customFormat="1" customHeight="1" spans="1:52">
      <c r="A321" s="43">
        <v>9112</v>
      </c>
      <c r="B321" s="43" t="s">
        <v>594</v>
      </c>
      <c r="C321" s="43" t="s">
        <v>595</v>
      </c>
      <c r="D321" s="43">
        <v>371</v>
      </c>
      <c r="E321" s="43" t="s">
        <v>127</v>
      </c>
      <c r="F321" s="43">
        <v>10</v>
      </c>
      <c r="G321" s="45">
        <v>1</v>
      </c>
      <c r="H321" s="43">
        <f>G321-F321</f>
        <v>-9</v>
      </c>
      <c r="I321" s="43">
        <f>G321*3</f>
        <v>3</v>
      </c>
      <c r="J321" s="43">
        <f t="shared" si="256"/>
        <v>-9</v>
      </c>
      <c r="K321" s="51">
        <v>3</v>
      </c>
      <c r="L321" s="43"/>
      <c r="M321" s="43">
        <f>L321-K321</f>
        <v>-3</v>
      </c>
      <c r="N321" s="43">
        <f t="shared" si="259"/>
        <v>0</v>
      </c>
      <c r="O321" s="51">
        <v>12</v>
      </c>
      <c r="P321" s="45">
        <v>7</v>
      </c>
      <c r="Q321" s="45">
        <v>0</v>
      </c>
      <c r="R321" s="43">
        <f>(P321+Q321/2)-O321</f>
        <v>-5</v>
      </c>
      <c r="S321" s="43">
        <f t="shared" si="252"/>
        <v>7</v>
      </c>
      <c r="T321" s="43">
        <f t="shared" si="254"/>
        <v>-2.5</v>
      </c>
      <c r="U321" s="51">
        <v>6</v>
      </c>
      <c r="V321" s="43">
        <v>1</v>
      </c>
      <c r="W321" s="43">
        <f>V321-U321</f>
        <v>-5</v>
      </c>
      <c r="X321" s="43">
        <f t="shared" si="261"/>
        <v>3.5</v>
      </c>
      <c r="Y321" s="43">
        <f t="shared" si="262"/>
        <v>-2.5</v>
      </c>
      <c r="Z321" s="43">
        <v>6</v>
      </c>
      <c r="AA321" s="43">
        <v>13</v>
      </c>
      <c r="AB321" s="43">
        <v>754.18</v>
      </c>
      <c r="AC321" s="43">
        <f>AA321-Z321</f>
        <v>7</v>
      </c>
      <c r="AD321" s="43">
        <f t="shared" si="260"/>
        <v>52.7926</v>
      </c>
      <c r="AE321" s="43"/>
      <c r="AF321" s="51">
        <v>2</v>
      </c>
      <c r="AG321" s="45"/>
      <c r="AH321" s="45"/>
      <c r="AI321" s="45">
        <f>(AH321+AG321/3)-AF321</f>
        <v>-2</v>
      </c>
      <c r="AJ321" s="43"/>
      <c r="AK321" s="43">
        <f t="shared" si="263"/>
        <v>0</v>
      </c>
      <c r="AL321" s="51">
        <v>1</v>
      </c>
      <c r="AM321" s="43"/>
      <c r="AN321" s="43">
        <f>AM321-AL321</f>
        <v>-1</v>
      </c>
      <c r="AO321" s="51">
        <v>10</v>
      </c>
      <c r="AP321" s="45">
        <v>2</v>
      </c>
      <c r="AQ321" s="43">
        <v>277.65</v>
      </c>
      <c r="AR321" s="43">
        <f>AP321-AO321</f>
        <v>-8</v>
      </c>
      <c r="AS321" s="43">
        <f>AQ321*0.05</f>
        <v>13.8825</v>
      </c>
      <c r="AT321" s="51">
        <v>4</v>
      </c>
      <c r="AU321" s="51">
        <v>3</v>
      </c>
      <c r="AV321" s="51">
        <v>105</v>
      </c>
      <c r="AW321" s="51">
        <f>AU321-AT321</f>
        <v>-1</v>
      </c>
      <c r="AX321" s="51">
        <f>AV321*0.05</f>
        <v>5.25</v>
      </c>
      <c r="AY321" s="43">
        <f>ROUND(I321+N321+S321+X321+AD321+AK321+AS321+AX321,1)</f>
        <v>85.4</v>
      </c>
      <c r="AZ321" s="43">
        <f>ROUND(J321+T321+Y321+AE321,1)</f>
        <v>-14</v>
      </c>
    </row>
    <row r="322" s="41" customFormat="1" customHeight="1" spans="1:52">
      <c r="A322" s="43">
        <v>11388</v>
      </c>
      <c r="B322" s="43" t="s">
        <v>596</v>
      </c>
      <c r="C322" s="43" t="s">
        <v>595</v>
      </c>
      <c r="D322" s="43">
        <v>371</v>
      </c>
      <c r="E322" s="43" t="s">
        <v>125</v>
      </c>
      <c r="F322" s="43">
        <v>10</v>
      </c>
      <c r="G322" s="45">
        <v>0</v>
      </c>
      <c r="H322" s="43">
        <f>G322-F322</f>
        <v>-10</v>
      </c>
      <c r="I322" s="43">
        <f>G322*3</f>
        <v>0</v>
      </c>
      <c r="J322" s="43">
        <f t="shared" si="256"/>
        <v>-10</v>
      </c>
      <c r="K322" s="51">
        <v>2</v>
      </c>
      <c r="L322" s="43">
        <v>5</v>
      </c>
      <c r="M322" s="43">
        <f>L322-K322</f>
        <v>3</v>
      </c>
      <c r="N322" s="43">
        <f>L322*3</f>
        <v>15</v>
      </c>
      <c r="O322" s="51">
        <v>13</v>
      </c>
      <c r="P322" s="45">
        <v>4</v>
      </c>
      <c r="Q322" s="45">
        <v>4</v>
      </c>
      <c r="R322" s="43">
        <f>(P322+Q322/2)-O322</f>
        <v>-7</v>
      </c>
      <c r="S322" s="43">
        <f t="shared" si="252"/>
        <v>6</v>
      </c>
      <c r="T322" s="43">
        <f t="shared" si="254"/>
        <v>-3.5</v>
      </c>
      <c r="U322" s="51">
        <v>5</v>
      </c>
      <c r="V322" s="43">
        <v>1</v>
      </c>
      <c r="W322" s="43">
        <f>V322-U322</f>
        <v>-4</v>
      </c>
      <c r="X322" s="43">
        <f t="shared" si="261"/>
        <v>3.5</v>
      </c>
      <c r="Y322" s="43">
        <f t="shared" si="262"/>
        <v>-2</v>
      </c>
      <c r="Z322" s="43">
        <v>6</v>
      </c>
      <c r="AA322" s="43">
        <v>14</v>
      </c>
      <c r="AB322" s="43">
        <v>851.16</v>
      </c>
      <c r="AC322" s="43">
        <f>AA322-Z322</f>
        <v>8</v>
      </c>
      <c r="AD322" s="43">
        <f t="shared" si="260"/>
        <v>59.5812</v>
      </c>
      <c r="AE322" s="43"/>
      <c r="AF322" s="51">
        <v>2</v>
      </c>
      <c r="AG322" s="45"/>
      <c r="AH322" s="45"/>
      <c r="AI322" s="45">
        <f>(AH322+AG322/3)-AF322</f>
        <v>-2</v>
      </c>
      <c r="AJ322" s="43"/>
      <c r="AK322" s="43">
        <f t="shared" si="263"/>
        <v>0</v>
      </c>
      <c r="AL322" s="51">
        <v>2</v>
      </c>
      <c r="AM322" s="43"/>
      <c r="AN322" s="43">
        <f>AM322-AL322</f>
        <v>-2</v>
      </c>
      <c r="AO322" s="51">
        <v>10</v>
      </c>
      <c r="AP322" s="45">
        <v>4</v>
      </c>
      <c r="AQ322" s="43">
        <v>646.2</v>
      </c>
      <c r="AR322" s="43">
        <f>AP322-AO322</f>
        <v>-6</v>
      </c>
      <c r="AS322" s="43">
        <f>AQ322*0.05</f>
        <v>32.31</v>
      </c>
      <c r="AT322" s="51">
        <v>4</v>
      </c>
      <c r="AU322" s="51">
        <v>3</v>
      </c>
      <c r="AV322" s="51">
        <v>105</v>
      </c>
      <c r="AW322" s="51">
        <f>AU322-AT322</f>
        <v>-1</v>
      </c>
      <c r="AX322" s="51">
        <f>AV322*0.05</f>
        <v>5.25</v>
      </c>
      <c r="AY322" s="43">
        <f>ROUND(I322+N322+S322+X322+AD322+AK322+AS322+AX322,1)</f>
        <v>121.6</v>
      </c>
      <c r="AZ322" s="43">
        <f>ROUND(J322+T322+Y322+AE322,1)</f>
        <v>-15.5</v>
      </c>
    </row>
    <row r="323" s="41" customFormat="1" customHeight="1" spans="1:52">
      <c r="A323" s="43">
        <v>11504</v>
      </c>
      <c r="B323" s="43" t="s">
        <v>597</v>
      </c>
      <c r="C323" s="43" t="s">
        <v>598</v>
      </c>
      <c r="D323" s="43">
        <v>359</v>
      </c>
      <c r="E323" s="43" t="s">
        <v>125</v>
      </c>
      <c r="F323" s="43">
        <v>14</v>
      </c>
      <c r="G323" s="45">
        <v>0</v>
      </c>
      <c r="H323" s="43">
        <f>G323-F323</f>
        <v>-14</v>
      </c>
      <c r="I323" s="43">
        <f>G323*3</f>
        <v>0</v>
      </c>
      <c r="J323" s="43">
        <f t="shared" si="256"/>
        <v>-14</v>
      </c>
      <c r="K323" s="51">
        <v>4</v>
      </c>
      <c r="L323" s="43">
        <v>5</v>
      </c>
      <c r="M323" s="43">
        <f>L323-K323</f>
        <v>1</v>
      </c>
      <c r="N323" s="43">
        <f>L323*3</f>
        <v>15</v>
      </c>
      <c r="O323" s="51">
        <v>17</v>
      </c>
      <c r="P323" s="45">
        <v>0</v>
      </c>
      <c r="Q323" s="45">
        <v>2</v>
      </c>
      <c r="R323" s="43">
        <f>(P323+Q323/2)-O323</f>
        <v>-16</v>
      </c>
      <c r="S323" s="43">
        <f t="shared" si="252"/>
        <v>1</v>
      </c>
      <c r="T323" s="43">
        <f t="shared" si="254"/>
        <v>-8</v>
      </c>
      <c r="U323" s="51">
        <v>6</v>
      </c>
      <c r="V323" s="43">
        <v>1</v>
      </c>
      <c r="W323" s="43">
        <f>V323-U323</f>
        <v>-5</v>
      </c>
      <c r="X323" s="43">
        <f t="shared" si="261"/>
        <v>3.5</v>
      </c>
      <c r="Y323" s="43">
        <f t="shared" si="262"/>
        <v>-2.5</v>
      </c>
      <c r="Z323" s="43">
        <v>6</v>
      </c>
      <c r="AA323" s="43">
        <v>5</v>
      </c>
      <c r="AB323" s="43">
        <v>264.46</v>
      </c>
      <c r="AC323" s="43">
        <f>AA323-Z323</f>
        <v>-1</v>
      </c>
      <c r="AD323" s="43">
        <f>AB323*0.06</f>
        <v>15.8676</v>
      </c>
      <c r="AE323" s="43">
        <f>AC323*0.5</f>
        <v>-0.5</v>
      </c>
      <c r="AF323" s="51">
        <v>3</v>
      </c>
      <c r="AG323" s="45"/>
      <c r="AH323" s="45"/>
      <c r="AI323" s="45">
        <f>(AH323+AG323/3)-AF323</f>
        <v>-3</v>
      </c>
      <c r="AJ323" s="43"/>
      <c r="AK323" s="43">
        <f t="shared" si="263"/>
        <v>0</v>
      </c>
      <c r="AL323" s="51">
        <v>2</v>
      </c>
      <c r="AM323" s="43"/>
      <c r="AN323" s="43">
        <f>AM323-AL323</f>
        <v>-2</v>
      </c>
      <c r="AO323" s="51">
        <v>8</v>
      </c>
      <c r="AP323" s="45">
        <v>9</v>
      </c>
      <c r="AQ323" s="43">
        <v>1465</v>
      </c>
      <c r="AR323" s="43">
        <f>AP323-AO323</f>
        <v>1</v>
      </c>
      <c r="AS323" s="43">
        <f>AQ323*0.05</f>
        <v>73.25</v>
      </c>
      <c r="AT323" s="51">
        <v>5</v>
      </c>
      <c r="AU323" s="51">
        <v>3</v>
      </c>
      <c r="AV323" s="51">
        <v>224.52</v>
      </c>
      <c r="AW323" s="51">
        <f>AU323-AT323</f>
        <v>-2</v>
      </c>
      <c r="AX323" s="51">
        <f>AV323*0.05</f>
        <v>11.226</v>
      </c>
      <c r="AY323" s="43">
        <f>ROUND(I323+N323+S323+X323+AD323+AK323+AS323+AX323,1)</f>
        <v>119.8</v>
      </c>
      <c r="AZ323" s="43">
        <f>ROUND(J323+T323+Y323+AE323,1)</f>
        <v>-25</v>
      </c>
    </row>
    <row r="324" s="41" customFormat="1" customHeight="1" spans="1:52">
      <c r="A324" s="43">
        <v>14747</v>
      </c>
      <c r="B324" s="43" t="s">
        <v>599</v>
      </c>
      <c r="C324" s="43" t="s">
        <v>598</v>
      </c>
      <c r="D324" s="43">
        <v>359</v>
      </c>
      <c r="E324" s="43" t="s">
        <v>144</v>
      </c>
      <c r="F324" s="43">
        <v>13</v>
      </c>
      <c r="G324" s="45">
        <v>7</v>
      </c>
      <c r="H324" s="43">
        <f>G324-F324</f>
        <v>-6</v>
      </c>
      <c r="I324" s="43">
        <f>G324*3</f>
        <v>21</v>
      </c>
      <c r="J324" s="43">
        <f t="shared" si="256"/>
        <v>-6</v>
      </c>
      <c r="K324" s="51">
        <v>3</v>
      </c>
      <c r="L324" s="43"/>
      <c r="M324" s="43">
        <f>L324-K324</f>
        <v>-3</v>
      </c>
      <c r="N324" s="43">
        <f>L324*2</f>
        <v>0</v>
      </c>
      <c r="O324" s="51">
        <v>16</v>
      </c>
      <c r="P324" s="45">
        <v>0</v>
      </c>
      <c r="Q324" s="45">
        <v>11</v>
      </c>
      <c r="R324" s="43">
        <f>(P324+Q324/2)-O324</f>
        <v>-10.5</v>
      </c>
      <c r="S324" s="43">
        <f t="shared" si="252"/>
        <v>5.5</v>
      </c>
      <c r="T324" s="43">
        <f t="shared" si="254"/>
        <v>-5.25</v>
      </c>
      <c r="U324" s="51">
        <v>6</v>
      </c>
      <c r="V324" s="43"/>
      <c r="W324" s="43">
        <f>V324-U324</f>
        <v>-6</v>
      </c>
      <c r="X324" s="43">
        <f t="shared" si="261"/>
        <v>0</v>
      </c>
      <c r="Y324" s="43">
        <f t="shared" si="262"/>
        <v>-3</v>
      </c>
      <c r="Z324" s="43">
        <v>5</v>
      </c>
      <c r="AA324" s="43">
        <v>7</v>
      </c>
      <c r="AB324" s="43">
        <v>424.29</v>
      </c>
      <c r="AC324" s="43">
        <f>AA324-Z324</f>
        <v>2</v>
      </c>
      <c r="AD324" s="43">
        <f>AB324*0.07</f>
        <v>29.7003</v>
      </c>
      <c r="AE324" s="43"/>
      <c r="AF324" s="51">
        <v>3</v>
      </c>
      <c r="AG324" s="45"/>
      <c r="AH324" s="45"/>
      <c r="AI324" s="45">
        <f>(AH324+AG324/3)-AF324</f>
        <v>-3</v>
      </c>
      <c r="AJ324" s="43"/>
      <c r="AK324" s="43">
        <f t="shared" si="263"/>
        <v>0</v>
      </c>
      <c r="AL324" s="51">
        <v>1</v>
      </c>
      <c r="AM324" s="43"/>
      <c r="AN324" s="43">
        <f>AM324-AL324</f>
        <v>-1</v>
      </c>
      <c r="AO324" s="51">
        <v>7</v>
      </c>
      <c r="AP324" s="45">
        <v>1</v>
      </c>
      <c r="AQ324" s="43">
        <v>266</v>
      </c>
      <c r="AR324" s="43">
        <f>AP324-AO324</f>
        <v>-6</v>
      </c>
      <c r="AS324" s="43">
        <f>AQ324*0.05</f>
        <v>13.3</v>
      </c>
      <c r="AT324" s="51">
        <v>5</v>
      </c>
      <c r="AU324" s="51">
        <v>3</v>
      </c>
      <c r="AV324" s="51">
        <v>311.6</v>
      </c>
      <c r="AW324" s="51">
        <f>AU324-AT324</f>
        <v>-2</v>
      </c>
      <c r="AX324" s="51">
        <f>AV324*0.05</f>
        <v>15.58</v>
      </c>
      <c r="AY324" s="43">
        <f>ROUND(I324+N324+S324+X324+AD324+AK324+AS324+AX324,1)</f>
        <v>85.1</v>
      </c>
      <c r="AZ324" s="43">
        <f>ROUND(J324+T324+Y324+AE324,1)</f>
        <v>-14.3</v>
      </c>
    </row>
    <row r="325" s="41" customFormat="1" customHeight="1" spans="1:52">
      <c r="A325" s="43">
        <v>15145</v>
      </c>
      <c r="B325" s="43" t="s">
        <v>600</v>
      </c>
      <c r="C325" s="43" t="s">
        <v>598</v>
      </c>
      <c r="D325" s="43">
        <v>359</v>
      </c>
      <c r="E325" s="43" t="s">
        <v>140</v>
      </c>
      <c r="F325" s="43">
        <v>13</v>
      </c>
      <c r="G325" s="45">
        <v>5</v>
      </c>
      <c r="H325" s="43">
        <f>G325-F325</f>
        <v>-8</v>
      </c>
      <c r="I325" s="43">
        <f>G325*3</f>
        <v>15</v>
      </c>
      <c r="J325" s="43">
        <f t="shared" si="256"/>
        <v>-8</v>
      </c>
      <c r="K325" s="51">
        <v>3</v>
      </c>
      <c r="L325" s="43"/>
      <c r="M325" s="43">
        <f>L325-K325</f>
        <v>-3</v>
      </c>
      <c r="N325" s="43">
        <f>L325*2</f>
        <v>0</v>
      </c>
      <c r="O325" s="51">
        <v>16</v>
      </c>
      <c r="P325" s="45">
        <v>3</v>
      </c>
      <c r="Q325" s="45">
        <v>3</v>
      </c>
      <c r="R325" s="43">
        <f>(P325+Q325/2)-O325</f>
        <v>-11.5</v>
      </c>
      <c r="S325" s="43">
        <f t="shared" si="252"/>
        <v>4.5</v>
      </c>
      <c r="T325" s="43">
        <f t="shared" si="254"/>
        <v>-5.75</v>
      </c>
      <c r="U325" s="51">
        <v>5</v>
      </c>
      <c r="V325" s="43"/>
      <c r="W325" s="43">
        <f>V325-U325</f>
        <v>-5</v>
      </c>
      <c r="X325" s="43">
        <f t="shared" si="261"/>
        <v>0</v>
      </c>
      <c r="Y325" s="43">
        <f t="shared" si="262"/>
        <v>-2.5</v>
      </c>
      <c r="Z325" s="43">
        <v>5</v>
      </c>
      <c r="AA325" s="43">
        <v>4</v>
      </c>
      <c r="AB325" s="43">
        <v>231.15</v>
      </c>
      <c r="AC325" s="43">
        <f>AA325-Z325</f>
        <v>-1</v>
      </c>
      <c r="AD325" s="43">
        <f>AB325*0.06</f>
        <v>13.869</v>
      </c>
      <c r="AE325" s="43">
        <f>AC325*0.5</f>
        <v>-0.5</v>
      </c>
      <c r="AF325" s="51">
        <v>2</v>
      </c>
      <c r="AG325" s="45"/>
      <c r="AH325" s="45"/>
      <c r="AI325" s="45">
        <f>(AH325+AG325/3)-AF325</f>
        <v>-2</v>
      </c>
      <c r="AJ325" s="43"/>
      <c r="AK325" s="43">
        <f t="shared" si="263"/>
        <v>0</v>
      </c>
      <c r="AL325" s="51">
        <v>1</v>
      </c>
      <c r="AM325" s="43"/>
      <c r="AN325" s="43">
        <f>AM325-AL325</f>
        <v>-1</v>
      </c>
      <c r="AO325" s="51">
        <v>7</v>
      </c>
      <c r="AP325" s="45">
        <v>6</v>
      </c>
      <c r="AQ325" s="43">
        <v>1128</v>
      </c>
      <c r="AR325" s="43">
        <f>AP325-AO325</f>
        <v>-1</v>
      </c>
      <c r="AS325" s="43">
        <f>AQ325*0.05</f>
        <v>56.4</v>
      </c>
      <c r="AT325" s="51">
        <v>5</v>
      </c>
      <c r="AU325" s="51">
        <v>5</v>
      </c>
      <c r="AV325" s="51">
        <v>320.4</v>
      </c>
      <c r="AW325" s="51">
        <f>AU325-AT325</f>
        <v>0</v>
      </c>
      <c r="AX325" s="51">
        <f>AV325*0.05</f>
        <v>16.02</v>
      </c>
      <c r="AY325" s="43">
        <f>ROUND(I325+N325+S325+X325+AD325+AK325+AS325+AX325,1)</f>
        <v>105.8</v>
      </c>
      <c r="AZ325" s="43">
        <f>ROUND(J325+T325+Y325+AE325,1)</f>
        <v>-16.8</v>
      </c>
    </row>
    <row r="326" s="41" customFormat="1" customHeight="1" spans="1:52">
      <c r="A326" s="43">
        <v>14484</v>
      </c>
      <c r="B326" s="43" t="s">
        <v>601</v>
      </c>
      <c r="C326" s="43" t="s">
        <v>131</v>
      </c>
      <c r="D326" s="43">
        <v>113008</v>
      </c>
      <c r="E326" s="43" t="s">
        <v>127</v>
      </c>
      <c r="F326" s="43"/>
      <c r="G326" s="45">
        <v>0</v>
      </c>
      <c r="H326" s="43">
        <f>G326-F326</f>
        <v>0</v>
      </c>
      <c r="I326" s="43">
        <f t="shared" ref="I326:I331" si="264">G326*3</f>
        <v>0</v>
      </c>
      <c r="J326" s="43"/>
      <c r="K326" s="51"/>
      <c r="L326" s="43"/>
      <c r="M326" s="43">
        <f>L326-K326</f>
        <v>0</v>
      </c>
      <c r="N326" s="43">
        <f t="shared" ref="N326:N331" si="265">L326*2</f>
        <v>0</v>
      </c>
      <c r="O326" s="51"/>
      <c r="P326" s="45">
        <v>2</v>
      </c>
      <c r="Q326" s="45">
        <v>0</v>
      </c>
      <c r="R326" s="43">
        <f>(P326+Q326/2)-O326</f>
        <v>2</v>
      </c>
      <c r="S326" s="43">
        <f t="shared" ref="S326:S331" si="266">P326*1+Q326*0.5</f>
        <v>2</v>
      </c>
      <c r="T326" s="51"/>
      <c r="U326" s="51"/>
      <c r="V326" s="43"/>
      <c r="W326" s="43">
        <f>V326-U326</f>
        <v>0</v>
      </c>
      <c r="X326" s="43">
        <f t="shared" ref="X326:X331" si="267">V326*3.5</f>
        <v>0</v>
      </c>
      <c r="Y326" s="51"/>
      <c r="Z326" s="43"/>
      <c r="AA326" s="43">
        <v>1</v>
      </c>
      <c r="AB326" s="43">
        <v>69</v>
      </c>
      <c r="AC326" s="43">
        <f>AA326-Z326</f>
        <v>1</v>
      </c>
      <c r="AD326" s="43">
        <f t="shared" ref="AD326:AD331" si="268">AB326*0.06</f>
        <v>4.14</v>
      </c>
      <c r="AE326" s="43"/>
      <c r="AF326" s="51"/>
      <c r="AG326" s="45"/>
      <c r="AH326" s="45"/>
      <c r="AI326" s="45">
        <f>(AH326+AG326/3)-AF326</f>
        <v>0</v>
      </c>
      <c r="AJ326" s="43"/>
      <c r="AK326" s="43">
        <f t="shared" ref="AK326:AK331" si="269">AJ326*0.07</f>
        <v>0</v>
      </c>
      <c r="AL326" s="51"/>
      <c r="AM326" s="43"/>
      <c r="AN326" s="43">
        <f>AM326-AL326</f>
        <v>0</v>
      </c>
      <c r="AO326" s="51"/>
      <c r="AP326" s="45">
        <v>1</v>
      </c>
      <c r="AQ326" s="43">
        <v>282</v>
      </c>
      <c r="AR326" s="43">
        <f>AP326-AO326</f>
        <v>1</v>
      </c>
      <c r="AS326" s="43">
        <f>AQ326*0.05</f>
        <v>14.1</v>
      </c>
      <c r="AT326" s="51"/>
      <c r="AU326" s="51">
        <v>0</v>
      </c>
      <c r="AV326" s="51"/>
      <c r="AW326" s="51">
        <f>AU326-AT326</f>
        <v>0</v>
      </c>
      <c r="AX326" s="51">
        <f>AV326*0.05</f>
        <v>0</v>
      </c>
      <c r="AY326" s="43">
        <f>ROUND(I326+N326+S326+X326+AD326+AK326+AS326+AX326,1)</f>
        <v>20.2</v>
      </c>
      <c r="AZ326" s="43">
        <f>ROUND(J326+T326+Y326+AE326,1)</f>
        <v>0</v>
      </c>
    </row>
    <row r="327" s="41" customFormat="1" customHeight="1" spans="1:52">
      <c r="A327" s="43">
        <v>12669</v>
      </c>
      <c r="B327" s="43" t="s">
        <v>602</v>
      </c>
      <c r="C327" s="43" t="s">
        <v>603</v>
      </c>
      <c r="D327" s="43">
        <v>515</v>
      </c>
      <c r="E327" s="43" t="s">
        <v>127</v>
      </c>
      <c r="F327" s="43"/>
      <c r="G327" s="45">
        <v>1</v>
      </c>
      <c r="H327" s="43">
        <f>G327-F327</f>
        <v>1</v>
      </c>
      <c r="I327" s="43">
        <f t="shared" si="264"/>
        <v>3</v>
      </c>
      <c r="J327" s="43"/>
      <c r="K327" s="43"/>
      <c r="L327" s="43"/>
      <c r="M327" s="43">
        <f>L327-K327</f>
        <v>0</v>
      </c>
      <c r="N327" s="43">
        <f t="shared" si="265"/>
        <v>0</v>
      </c>
      <c r="O327" s="43"/>
      <c r="P327" s="45">
        <v>6</v>
      </c>
      <c r="Q327" s="45">
        <v>5</v>
      </c>
      <c r="R327" s="43">
        <f>(P327+Q327/2)-O327</f>
        <v>8.5</v>
      </c>
      <c r="S327" s="43">
        <f t="shared" si="266"/>
        <v>8.5</v>
      </c>
      <c r="T327" s="43"/>
      <c r="U327" s="43"/>
      <c r="V327" s="43">
        <v>4</v>
      </c>
      <c r="W327" s="43">
        <f>V327-U327</f>
        <v>4</v>
      </c>
      <c r="X327" s="43">
        <f t="shared" si="267"/>
        <v>14</v>
      </c>
      <c r="Y327" s="43"/>
      <c r="Z327" s="43"/>
      <c r="AA327" s="43">
        <v>9</v>
      </c>
      <c r="AB327" s="43">
        <v>540.88</v>
      </c>
      <c r="AC327" s="43">
        <f>AA327-Z327</f>
        <v>9</v>
      </c>
      <c r="AD327" s="43">
        <f t="shared" si="268"/>
        <v>32.4528</v>
      </c>
      <c r="AE327" s="43"/>
      <c r="AF327" s="43"/>
      <c r="AG327" s="45">
        <v>0</v>
      </c>
      <c r="AH327" s="45">
        <v>4</v>
      </c>
      <c r="AI327" s="45">
        <f>(AH327+AG327/3)-AF327</f>
        <v>4</v>
      </c>
      <c r="AJ327" s="43">
        <v>882</v>
      </c>
      <c r="AK327" s="43">
        <f t="shared" si="269"/>
        <v>61.74</v>
      </c>
      <c r="AL327" s="43"/>
      <c r="AM327" s="43"/>
      <c r="AN327" s="43">
        <f>AM327-AL327</f>
        <v>0</v>
      </c>
      <c r="AO327" s="43"/>
      <c r="AP327" s="45">
        <v>4</v>
      </c>
      <c r="AQ327" s="43">
        <v>820</v>
      </c>
      <c r="AR327" s="43">
        <f>AP327-AO327</f>
        <v>4</v>
      </c>
      <c r="AS327" s="43">
        <f>AQ327*0.05</f>
        <v>41</v>
      </c>
      <c r="AT327" s="43"/>
      <c r="AU327" s="51">
        <v>4</v>
      </c>
      <c r="AV327" s="51">
        <v>184.8</v>
      </c>
      <c r="AW327" s="51">
        <f>AU327-AT327</f>
        <v>4</v>
      </c>
      <c r="AX327" s="51">
        <f>AV327*0.05</f>
        <v>9.24</v>
      </c>
      <c r="AY327" s="43">
        <f>ROUND(I327+N327+S327+X327+AD327+AK327+AS327+AX327,1)</f>
        <v>169.9</v>
      </c>
      <c r="AZ327" s="43">
        <f>ROUND(J327+T327+Y327+AE327,1)</f>
        <v>0</v>
      </c>
    </row>
    <row r="328" s="41" customFormat="1" customHeight="1" spans="1:52">
      <c r="A328" s="43">
        <v>14379</v>
      </c>
      <c r="B328" s="43" t="s">
        <v>604</v>
      </c>
      <c r="C328" s="43" t="s">
        <v>603</v>
      </c>
      <c r="D328" s="43">
        <v>515</v>
      </c>
      <c r="E328" s="43" t="s">
        <v>125</v>
      </c>
      <c r="F328" s="43"/>
      <c r="G328" s="45">
        <v>2</v>
      </c>
      <c r="H328" s="43">
        <f>G328-F328</f>
        <v>2</v>
      </c>
      <c r="I328" s="43">
        <f t="shared" si="264"/>
        <v>6</v>
      </c>
      <c r="J328" s="43"/>
      <c r="K328" s="43"/>
      <c r="L328" s="43"/>
      <c r="M328" s="43">
        <f>L328-K328</f>
        <v>0</v>
      </c>
      <c r="N328" s="43">
        <f t="shared" si="265"/>
        <v>0</v>
      </c>
      <c r="O328" s="43"/>
      <c r="P328" s="45">
        <v>7</v>
      </c>
      <c r="Q328" s="45">
        <v>2</v>
      </c>
      <c r="R328" s="43">
        <f>(P328+Q328/2)-O328</f>
        <v>8</v>
      </c>
      <c r="S328" s="43">
        <f t="shared" si="266"/>
        <v>8</v>
      </c>
      <c r="T328" s="43"/>
      <c r="U328" s="43"/>
      <c r="V328" s="43">
        <v>12</v>
      </c>
      <c r="W328" s="43">
        <f>V328-U328</f>
        <v>12</v>
      </c>
      <c r="X328" s="43">
        <f t="shared" si="267"/>
        <v>42</v>
      </c>
      <c r="Y328" s="43"/>
      <c r="Z328" s="43"/>
      <c r="AA328" s="43">
        <v>12</v>
      </c>
      <c r="AB328" s="43">
        <v>712.5</v>
      </c>
      <c r="AC328" s="43">
        <f>AA328-Z328</f>
        <v>12</v>
      </c>
      <c r="AD328" s="43">
        <f t="shared" si="268"/>
        <v>42.75</v>
      </c>
      <c r="AE328" s="43"/>
      <c r="AF328" s="43"/>
      <c r="AG328" s="45"/>
      <c r="AH328" s="45"/>
      <c r="AI328" s="45">
        <f>(AH328+AG328/3)-AF328</f>
        <v>0</v>
      </c>
      <c r="AJ328" s="43"/>
      <c r="AK328" s="43">
        <f t="shared" si="269"/>
        <v>0</v>
      </c>
      <c r="AL328" s="51">
        <v>1</v>
      </c>
      <c r="AM328" s="43">
        <v>1</v>
      </c>
      <c r="AN328" s="43">
        <f>AM328-AL328</f>
        <v>0</v>
      </c>
      <c r="AO328" s="43"/>
      <c r="AP328" s="45">
        <v>2</v>
      </c>
      <c r="AQ328" s="43">
        <v>304</v>
      </c>
      <c r="AR328" s="43">
        <f>AP328-AO328</f>
        <v>2</v>
      </c>
      <c r="AS328" s="43">
        <f>AQ328*0.05</f>
        <v>15.2</v>
      </c>
      <c r="AT328" s="43"/>
      <c r="AU328" s="51">
        <v>4</v>
      </c>
      <c r="AV328" s="51">
        <v>172</v>
      </c>
      <c r="AW328" s="51">
        <f>AU328-AT328</f>
        <v>4</v>
      </c>
      <c r="AX328" s="51">
        <f>AV328*0.05</f>
        <v>8.6</v>
      </c>
      <c r="AY328" s="43">
        <f>ROUND(I328+N328+S328+X328+AD328+AK328+AS328+AX328,1)</f>
        <v>122.6</v>
      </c>
      <c r="AZ328" s="43">
        <f>ROUND(J328+T328+Y328+AE328,1)</f>
        <v>0</v>
      </c>
    </row>
    <row r="329" s="41" customFormat="1" customHeight="1" spans="1:52">
      <c r="A329" s="43">
        <v>9749</v>
      </c>
      <c r="B329" s="43" t="s">
        <v>605</v>
      </c>
      <c r="C329" s="43" t="s">
        <v>606</v>
      </c>
      <c r="D329" s="43">
        <v>740</v>
      </c>
      <c r="E329" s="43" t="s">
        <v>127</v>
      </c>
      <c r="F329" s="43"/>
      <c r="G329" s="45">
        <v>1</v>
      </c>
      <c r="H329" s="43">
        <f>G329-F329</f>
        <v>1</v>
      </c>
      <c r="I329" s="43">
        <f t="shared" si="264"/>
        <v>3</v>
      </c>
      <c r="J329" s="43"/>
      <c r="K329" s="51"/>
      <c r="L329" s="43"/>
      <c r="M329" s="43">
        <f>L329-K329</f>
        <v>0</v>
      </c>
      <c r="N329" s="43">
        <f t="shared" si="265"/>
        <v>0</v>
      </c>
      <c r="O329" s="51"/>
      <c r="P329" s="45">
        <v>0</v>
      </c>
      <c r="Q329" s="45">
        <v>8</v>
      </c>
      <c r="R329" s="43">
        <f>(P329+Q329/2)-O329</f>
        <v>4</v>
      </c>
      <c r="S329" s="43">
        <f t="shared" si="266"/>
        <v>4</v>
      </c>
      <c r="T329" s="43"/>
      <c r="U329" s="51"/>
      <c r="V329" s="43">
        <v>6</v>
      </c>
      <c r="W329" s="43">
        <f>V329-U329</f>
        <v>6</v>
      </c>
      <c r="X329" s="43">
        <f t="shared" si="267"/>
        <v>21</v>
      </c>
      <c r="Y329" s="43"/>
      <c r="Z329" s="43"/>
      <c r="AA329" s="43">
        <v>26</v>
      </c>
      <c r="AB329" s="43">
        <v>1546.5</v>
      </c>
      <c r="AC329" s="43">
        <f>AA329-Z329</f>
        <v>26</v>
      </c>
      <c r="AD329" s="43">
        <f t="shared" si="268"/>
        <v>92.79</v>
      </c>
      <c r="AE329" s="43"/>
      <c r="AF329" s="51"/>
      <c r="AG329" s="45"/>
      <c r="AH329" s="45"/>
      <c r="AI329" s="45">
        <f>(AH329+AG329/3)-AF329</f>
        <v>0</v>
      </c>
      <c r="AJ329" s="43"/>
      <c r="AK329" s="43">
        <f t="shared" si="269"/>
        <v>0</v>
      </c>
      <c r="AL329" s="51"/>
      <c r="AM329" s="43"/>
      <c r="AN329" s="43">
        <f>AM329-AL329</f>
        <v>0</v>
      </c>
      <c r="AO329" s="51"/>
      <c r="AP329" s="45">
        <v>8</v>
      </c>
      <c r="AQ329" s="43">
        <v>1396.2</v>
      </c>
      <c r="AR329" s="43">
        <f>AP329-AO329</f>
        <v>8</v>
      </c>
      <c r="AS329" s="43">
        <f>AQ329*0.05</f>
        <v>69.81</v>
      </c>
      <c r="AT329" s="51"/>
      <c r="AU329" s="51">
        <v>2</v>
      </c>
      <c r="AV329" s="51">
        <v>91.2</v>
      </c>
      <c r="AW329" s="51">
        <f>AU329-AT329</f>
        <v>2</v>
      </c>
      <c r="AX329" s="51">
        <f>AV329*0.05</f>
        <v>4.56</v>
      </c>
      <c r="AY329" s="43">
        <f>ROUND(I329+N329+S329+X329+AD329+AK329+AS329+AX329,1)</f>
        <v>195.2</v>
      </c>
      <c r="AZ329" s="43">
        <f>ROUND(J329+T329+Y329+AE329,1)</f>
        <v>0</v>
      </c>
    </row>
    <row r="330" s="41" customFormat="1" customHeight="1" spans="1:52">
      <c r="A330" s="43">
        <v>11487</v>
      </c>
      <c r="B330" s="43" t="s">
        <v>607</v>
      </c>
      <c r="C330" s="43" t="s">
        <v>606</v>
      </c>
      <c r="D330" s="43">
        <v>740</v>
      </c>
      <c r="E330" s="43" t="s">
        <v>125</v>
      </c>
      <c r="F330" s="43"/>
      <c r="G330" s="45">
        <v>0</v>
      </c>
      <c r="H330" s="43">
        <f>G330-F330</f>
        <v>0</v>
      </c>
      <c r="I330" s="43">
        <f t="shared" si="264"/>
        <v>0</v>
      </c>
      <c r="J330" s="43"/>
      <c r="K330" s="51"/>
      <c r="L330" s="43">
        <v>1</v>
      </c>
      <c r="M330" s="43">
        <f>L330-K330</f>
        <v>1</v>
      </c>
      <c r="N330" s="43">
        <f t="shared" si="265"/>
        <v>2</v>
      </c>
      <c r="O330" s="51"/>
      <c r="P330" s="45">
        <v>0</v>
      </c>
      <c r="Q330" s="45">
        <v>6</v>
      </c>
      <c r="R330" s="43">
        <f>(P330+Q330/2)-O330</f>
        <v>3</v>
      </c>
      <c r="S330" s="43">
        <f t="shared" si="266"/>
        <v>3</v>
      </c>
      <c r="T330" s="43"/>
      <c r="U330" s="51"/>
      <c r="V330" s="43"/>
      <c r="W330" s="43">
        <f>V330-U330</f>
        <v>0</v>
      </c>
      <c r="X330" s="43">
        <f t="shared" si="267"/>
        <v>0</v>
      </c>
      <c r="Y330" s="43"/>
      <c r="Z330" s="43"/>
      <c r="AA330" s="43">
        <v>2</v>
      </c>
      <c r="AB330" s="43">
        <v>103.5</v>
      </c>
      <c r="AC330" s="43">
        <f>AA330-Z330</f>
        <v>2</v>
      </c>
      <c r="AD330" s="43">
        <f t="shared" si="268"/>
        <v>6.21</v>
      </c>
      <c r="AE330" s="43"/>
      <c r="AF330" s="51"/>
      <c r="AG330" s="45"/>
      <c r="AH330" s="45"/>
      <c r="AI330" s="45">
        <f>(AH330+AG330/3)-AF330</f>
        <v>0</v>
      </c>
      <c r="AJ330" s="43"/>
      <c r="AK330" s="43">
        <f t="shared" si="269"/>
        <v>0</v>
      </c>
      <c r="AL330" s="51"/>
      <c r="AM330" s="43"/>
      <c r="AN330" s="43">
        <f>AM330-AL330</f>
        <v>0</v>
      </c>
      <c r="AO330" s="51"/>
      <c r="AP330" s="45">
        <v>5</v>
      </c>
      <c r="AQ330" s="43">
        <v>984.2</v>
      </c>
      <c r="AR330" s="43">
        <f>AP330-AO330</f>
        <v>5</v>
      </c>
      <c r="AS330" s="43">
        <f>AQ330*0.05</f>
        <v>49.21</v>
      </c>
      <c r="AT330" s="51"/>
      <c r="AU330" s="51">
        <v>2</v>
      </c>
      <c r="AV330" s="51">
        <v>183.6</v>
      </c>
      <c r="AW330" s="51">
        <f>AU330-AT330</f>
        <v>2</v>
      </c>
      <c r="AX330" s="51">
        <f>AV330*0.05</f>
        <v>9.18</v>
      </c>
      <c r="AY330" s="43">
        <f>ROUND(I330+N330+S330+X330+AD330+AK330+AS330+AX330,1)</f>
        <v>69.6</v>
      </c>
      <c r="AZ330" s="43">
        <f>ROUND(J330+T330+Y330+AE330,1)</f>
        <v>0</v>
      </c>
    </row>
    <row r="331" s="41" customFormat="1" customHeight="1" spans="1:52">
      <c r="A331" s="43">
        <v>5698</v>
      </c>
      <c r="B331" s="43" t="s">
        <v>608</v>
      </c>
      <c r="C331" s="43" t="s">
        <v>226</v>
      </c>
      <c r="D331" s="43">
        <v>738</v>
      </c>
      <c r="E331" s="43" t="s">
        <v>125</v>
      </c>
      <c r="F331" s="43"/>
      <c r="G331" s="45">
        <v>4</v>
      </c>
      <c r="H331" s="43">
        <f>G331-F331</f>
        <v>4</v>
      </c>
      <c r="I331" s="43">
        <f t="shared" si="264"/>
        <v>12</v>
      </c>
      <c r="J331" s="43"/>
      <c r="K331" s="51"/>
      <c r="L331" s="43">
        <v>5</v>
      </c>
      <c r="M331" s="43">
        <f>L331-K331</f>
        <v>5</v>
      </c>
      <c r="N331" s="43">
        <f t="shared" si="265"/>
        <v>10</v>
      </c>
      <c r="O331" s="51"/>
      <c r="P331" s="45">
        <v>0</v>
      </c>
      <c r="Q331" s="45">
        <v>21</v>
      </c>
      <c r="R331" s="43">
        <f>(P331+Q331/2)-O331</f>
        <v>10.5</v>
      </c>
      <c r="S331" s="43">
        <f t="shared" si="266"/>
        <v>10.5</v>
      </c>
      <c r="T331" s="51"/>
      <c r="U331" s="51"/>
      <c r="V331" s="43">
        <v>2</v>
      </c>
      <c r="W331" s="43">
        <f>V331-U331</f>
        <v>2</v>
      </c>
      <c r="X331" s="43">
        <f t="shared" si="267"/>
        <v>7</v>
      </c>
      <c r="Y331" s="51"/>
      <c r="Z331" s="43"/>
      <c r="AA331" s="43">
        <v>14</v>
      </c>
      <c r="AB331" s="43">
        <v>822.55</v>
      </c>
      <c r="AC331" s="43">
        <f>AA331-Z331</f>
        <v>14</v>
      </c>
      <c r="AD331" s="43">
        <f t="shared" si="268"/>
        <v>49.353</v>
      </c>
      <c r="AE331" s="43"/>
      <c r="AF331" s="51"/>
      <c r="AG331" s="45"/>
      <c r="AH331" s="45"/>
      <c r="AI331" s="45">
        <f>(AH331+AG331/3)-AF331</f>
        <v>0</v>
      </c>
      <c r="AJ331" s="43"/>
      <c r="AK331" s="43">
        <f t="shared" si="269"/>
        <v>0</v>
      </c>
      <c r="AL331" s="51"/>
      <c r="AM331" s="43"/>
      <c r="AN331" s="43">
        <f>AM331-AL331</f>
        <v>0</v>
      </c>
      <c r="AO331" s="51"/>
      <c r="AP331" s="45">
        <v>3</v>
      </c>
      <c r="AQ331" s="43">
        <v>450</v>
      </c>
      <c r="AR331" s="43">
        <f>AP331-AO331</f>
        <v>3</v>
      </c>
      <c r="AS331" s="43">
        <f>AQ331*0.05</f>
        <v>22.5</v>
      </c>
      <c r="AT331" s="51"/>
      <c r="AU331" s="51">
        <v>7</v>
      </c>
      <c r="AV331" s="51">
        <v>433.45</v>
      </c>
      <c r="AW331" s="51">
        <f>AU331-AT331</f>
        <v>7</v>
      </c>
      <c r="AX331" s="51">
        <f>AV331*0.05</f>
        <v>21.6725</v>
      </c>
      <c r="AY331" s="43">
        <f>ROUND(I331+N331+S331+X331+AD331+AK331+AS331+AX331,1)</f>
        <v>133</v>
      </c>
      <c r="AZ331" s="43">
        <f>ROUND(J331+T331+Y331+AE331,1)</f>
        <v>0</v>
      </c>
    </row>
    <row r="332" s="41" customFormat="1" customHeight="1" spans="1:52">
      <c r="A332" s="43">
        <v>12981</v>
      </c>
      <c r="B332" s="43" t="s">
        <v>609</v>
      </c>
      <c r="C332" s="43" t="s">
        <v>610</v>
      </c>
      <c r="D332" s="43">
        <v>710</v>
      </c>
      <c r="E332" s="43" t="s">
        <v>125</v>
      </c>
      <c r="F332" s="43">
        <v>8</v>
      </c>
      <c r="G332" s="45">
        <v>5</v>
      </c>
      <c r="H332" s="43">
        <f t="shared" ref="H332:H354" si="270">G332-F332</f>
        <v>-3</v>
      </c>
      <c r="I332" s="43">
        <f>G332*3</f>
        <v>15</v>
      </c>
      <c r="J332" s="43">
        <f>H332*1</f>
        <v>-3</v>
      </c>
      <c r="K332" s="51">
        <v>2</v>
      </c>
      <c r="L332" s="43"/>
      <c r="M332" s="43">
        <f t="shared" ref="M332:M354" si="271">L332-K332</f>
        <v>-2</v>
      </c>
      <c r="N332" s="43">
        <f t="shared" ref="N332:N337" si="272">L332*2</f>
        <v>0</v>
      </c>
      <c r="O332" s="51">
        <v>11</v>
      </c>
      <c r="P332" s="45">
        <v>2</v>
      </c>
      <c r="Q332" s="45">
        <v>1</v>
      </c>
      <c r="R332" s="43">
        <f t="shared" ref="R332:R354" si="273">(P332+Q332/2)-O332</f>
        <v>-8.5</v>
      </c>
      <c r="S332" s="43">
        <f t="shared" ref="S332:S334" si="274">P332*1+Q332*0.5</f>
        <v>2.5</v>
      </c>
      <c r="T332" s="43">
        <f>R332*0.5</f>
        <v>-4.25</v>
      </c>
      <c r="U332" s="51">
        <v>4</v>
      </c>
      <c r="V332" s="43">
        <v>3</v>
      </c>
      <c r="W332" s="43">
        <f t="shared" ref="W332:W354" si="275">V332-U332</f>
        <v>-1</v>
      </c>
      <c r="X332" s="43">
        <f t="shared" ref="X332:X337" si="276">V332*3.5</f>
        <v>10.5</v>
      </c>
      <c r="Y332" s="43">
        <f>W332*0.5</f>
        <v>-0.5</v>
      </c>
      <c r="Z332" s="43">
        <v>5</v>
      </c>
      <c r="AA332" s="43">
        <v>4</v>
      </c>
      <c r="AB332" s="43">
        <v>270</v>
      </c>
      <c r="AC332" s="43">
        <f t="shared" ref="AC332:AC354" si="277">AA332-Z332</f>
        <v>-1</v>
      </c>
      <c r="AD332" s="43">
        <f>AB332*0.06</f>
        <v>16.2</v>
      </c>
      <c r="AE332" s="43">
        <f>AC332*0.5</f>
        <v>-0.5</v>
      </c>
      <c r="AF332" s="51">
        <v>2</v>
      </c>
      <c r="AG332" s="45"/>
      <c r="AH332" s="45"/>
      <c r="AI332" s="45">
        <f t="shared" ref="AI332:AI354" si="278">(AH332+AG332/3)-AF332</f>
        <v>-2</v>
      </c>
      <c r="AJ332" s="43"/>
      <c r="AK332" s="43">
        <f>AJ332*0.07</f>
        <v>0</v>
      </c>
      <c r="AL332" s="51">
        <v>1.5</v>
      </c>
      <c r="AM332" s="43"/>
      <c r="AN332" s="43">
        <f t="shared" ref="AN332:AN354" si="279">AM332-AL332</f>
        <v>-1.5</v>
      </c>
      <c r="AO332" s="51">
        <v>4</v>
      </c>
      <c r="AP332" s="45">
        <v>4</v>
      </c>
      <c r="AQ332" s="43">
        <v>680</v>
      </c>
      <c r="AR332" s="43">
        <f t="shared" ref="AR332:AR354" si="280">AP332-AO332</f>
        <v>0</v>
      </c>
      <c r="AS332" s="43">
        <f t="shared" ref="AS332:AS354" si="281">AQ332*0.05</f>
        <v>34</v>
      </c>
      <c r="AT332" s="51">
        <v>4</v>
      </c>
      <c r="AU332" s="51">
        <v>3</v>
      </c>
      <c r="AV332" s="51">
        <v>208</v>
      </c>
      <c r="AW332" s="51">
        <f t="shared" ref="AW332:AW354" si="282">AU332-AT332</f>
        <v>-1</v>
      </c>
      <c r="AX332" s="51">
        <f t="shared" ref="AX332:AX354" si="283">AV332*0.05</f>
        <v>10.4</v>
      </c>
      <c r="AY332" s="43">
        <f t="shared" ref="AY332:AY354" si="284">ROUND(I332+N332+S332+X332+AD332+AK332+AS332+AX332,1)</f>
        <v>88.6</v>
      </c>
      <c r="AZ332" s="43">
        <f t="shared" ref="AZ332:AZ354" si="285">ROUND(J332+T332+Y332+AE332,1)</f>
        <v>-8.3</v>
      </c>
    </row>
    <row r="333" s="41" customFormat="1" customHeight="1" spans="1:52">
      <c r="A333" s="43">
        <v>15385</v>
      </c>
      <c r="B333" s="43" t="s">
        <v>611</v>
      </c>
      <c r="C333" s="43" t="s">
        <v>610</v>
      </c>
      <c r="D333" s="43">
        <v>710</v>
      </c>
      <c r="E333" s="43" t="s">
        <v>238</v>
      </c>
      <c r="F333" s="43">
        <v>7</v>
      </c>
      <c r="G333" s="45">
        <v>0</v>
      </c>
      <c r="H333" s="43">
        <f t="shared" si="270"/>
        <v>-7</v>
      </c>
      <c r="I333" s="43">
        <f>G333*3</f>
        <v>0</v>
      </c>
      <c r="J333" s="43">
        <f>H333*1</f>
        <v>-7</v>
      </c>
      <c r="K333" s="51">
        <v>1</v>
      </c>
      <c r="L333" s="43"/>
      <c r="M333" s="43">
        <f t="shared" si="271"/>
        <v>-1</v>
      </c>
      <c r="N333" s="43">
        <f t="shared" si="272"/>
        <v>0</v>
      </c>
      <c r="O333" s="51">
        <v>10</v>
      </c>
      <c r="P333" s="45">
        <v>1</v>
      </c>
      <c r="Q333" s="45">
        <v>2</v>
      </c>
      <c r="R333" s="43">
        <f t="shared" si="273"/>
        <v>-8</v>
      </c>
      <c r="S333" s="43">
        <f t="shared" si="274"/>
        <v>2</v>
      </c>
      <c r="T333" s="43">
        <f>R333*0.5</f>
        <v>-4</v>
      </c>
      <c r="U333" s="51">
        <v>4</v>
      </c>
      <c r="V333" s="43">
        <v>1</v>
      </c>
      <c r="W333" s="43">
        <f t="shared" si="275"/>
        <v>-3</v>
      </c>
      <c r="X333" s="43">
        <f t="shared" si="276"/>
        <v>3.5</v>
      </c>
      <c r="Y333" s="43">
        <f>W333*0.5</f>
        <v>-1.5</v>
      </c>
      <c r="Z333" s="43">
        <v>4</v>
      </c>
      <c r="AA333" s="43">
        <v>8</v>
      </c>
      <c r="AB333" s="43">
        <v>499.5</v>
      </c>
      <c r="AC333" s="43">
        <f t="shared" si="277"/>
        <v>4</v>
      </c>
      <c r="AD333" s="43">
        <f>AB333*0.07</f>
        <v>34.965</v>
      </c>
      <c r="AE333" s="43"/>
      <c r="AF333" s="51">
        <v>1</v>
      </c>
      <c r="AG333" s="45"/>
      <c r="AH333" s="45"/>
      <c r="AI333" s="45">
        <f t="shared" si="278"/>
        <v>-1</v>
      </c>
      <c r="AJ333" s="43"/>
      <c r="AK333" s="43">
        <f>AJ333*0.07</f>
        <v>0</v>
      </c>
      <c r="AL333" s="51">
        <v>1</v>
      </c>
      <c r="AM333" s="43"/>
      <c r="AN333" s="43">
        <f t="shared" si="279"/>
        <v>-1</v>
      </c>
      <c r="AO333" s="51">
        <v>3</v>
      </c>
      <c r="AP333" s="45">
        <v>1</v>
      </c>
      <c r="AQ333" s="43">
        <v>154</v>
      </c>
      <c r="AR333" s="43">
        <f t="shared" si="280"/>
        <v>-2</v>
      </c>
      <c r="AS333" s="43">
        <f t="shared" si="281"/>
        <v>7.7</v>
      </c>
      <c r="AT333" s="51">
        <v>3</v>
      </c>
      <c r="AU333" s="51">
        <v>1</v>
      </c>
      <c r="AV333" s="51">
        <v>35</v>
      </c>
      <c r="AW333" s="51">
        <f t="shared" si="282"/>
        <v>-2</v>
      </c>
      <c r="AX333" s="51">
        <f t="shared" si="283"/>
        <v>1.75</v>
      </c>
      <c r="AY333" s="43">
        <f t="shared" si="284"/>
        <v>49.9</v>
      </c>
      <c r="AZ333" s="43">
        <f t="shared" si="285"/>
        <v>-12.5</v>
      </c>
    </row>
    <row r="334" s="41" customFormat="1" customHeight="1" spans="1:52">
      <c r="A334" s="43">
        <v>7583</v>
      </c>
      <c r="B334" s="43" t="s">
        <v>612</v>
      </c>
      <c r="C334" s="43" t="s">
        <v>613</v>
      </c>
      <c r="D334" s="43">
        <v>343</v>
      </c>
      <c r="E334" s="43" t="s">
        <v>125</v>
      </c>
      <c r="F334" s="43">
        <v>16</v>
      </c>
      <c r="G334" s="45">
        <v>6</v>
      </c>
      <c r="H334" s="43">
        <f t="shared" si="270"/>
        <v>-10</v>
      </c>
      <c r="I334" s="43">
        <f>G334*3</f>
        <v>18</v>
      </c>
      <c r="J334" s="43">
        <f>H334*1</f>
        <v>-10</v>
      </c>
      <c r="K334" s="51">
        <v>2</v>
      </c>
      <c r="L334" s="43">
        <v>5</v>
      </c>
      <c r="M334" s="43">
        <f t="shared" si="271"/>
        <v>3</v>
      </c>
      <c r="N334" s="43">
        <f>L334*3</f>
        <v>15</v>
      </c>
      <c r="O334" s="51">
        <v>12</v>
      </c>
      <c r="P334" s="45">
        <v>0</v>
      </c>
      <c r="Q334" s="45">
        <v>15</v>
      </c>
      <c r="R334" s="43">
        <f t="shared" si="273"/>
        <v>-4.5</v>
      </c>
      <c r="S334" s="43">
        <f t="shared" si="274"/>
        <v>7.5</v>
      </c>
      <c r="T334" s="43">
        <f>R334*0.5</f>
        <v>-2.25</v>
      </c>
      <c r="U334" s="51">
        <v>5</v>
      </c>
      <c r="V334" s="43">
        <v>10</v>
      </c>
      <c r="W334" s="43">
        <f t="shared" si="275"/>
        <v>5</v>
      </c>
      <c r="X334" s="43">
        <f>V334*4</f>
        <v>40</v>
      </c>
      <c r="Y334" s="43"/>
      <c r="Z334" s="43">
        <v>5</v>
      </c>
      <c r="AA334" s="43">
        <v>38</v>
      </c>
      <c r="AB334" s="43">
        <v>2289.88</v>
      </c>
      <c r="AC334" s="43">
        <f t="shared" si="277"/>
        <v>33</v>
      </c>
      <c r="AD334" s="43">
        <f>AB334*0.07</f>
        <v>160.2916</v>
      </c>
      <c r="AE334" s="43"/>
      <c r="AF334" s="51">
        <v>4</v>
      </c>
      <c r="AG334" s="45">
        <v>0</v>
      </c>
      <c r="AH334" s="45">
        <v>4</v>
      </c>
      <c r="AI334" s="45">
        <f t="shared" si="278"/>
        <v>0</v>
      </c>
      <c r="AJ334" s="43">
        <v>882.01</v>
      </c>
      <c r="AK334" s="43">
        <f>AJ334*0.08</f>
        <v>70.5608</v>
      </c>
      <c r="AL334" s="51">
        <v>5</v>
      </c>
      <c r="AM334" s="43">
        <v>4</v>
      </c>
      <c r="AN334" s="43">
        <f t="shared" si="279"/>
        <v>-1</v>
      </c>
      <c r="AO334" s="51">
        <v>9</v>
      </c>
      <c r="AP334" s="45">
        <v>8</v>
      </c>
      <c r="AQ334" s="43">
        <v>1741.35</v>
      </c>
      <c r="AR334" s="43">
        <f t="shared" si="280"/>
        <v>-1</v>
      </c>
      <c r="AS334" s="43">
        <f t="shared" si="281"/>
        <v>87.0675</v>
      </c>
      <c r="AT334" s="51">
        <v>6</v>
      </c>
      <c r="AU334" s="51">
        <v>6</v>
      </c>
      <c r="AV334" s="51">
        <v>458.4</v>
      </c>
      <c r="AW334" s="51">
        <f t="shared" si="282"/>
        <v>0</v>
      </c>
      <c r="AX334" s="51">
        <f t="shared" si="283"/>
        <v>22.92</v>
      </c>
      <c r="AY334" s="43">
        <f t="shared" si="284"/>
        <v>421.3</v>
      </c>
      <c r="AZ334" s="43">
        <f t="shared" si="285"/>
        <v>-12.3</v>
      </c>
    </row>
    <row r="335" s="41" customFormat="1" customHeight="1" spans="1:52">
      <c r="A335" s="43">
        <v>10932</v>
      </c>
      <c r="B335" s="43" t="s">
        <v>614</v>
      </c>
      <c r="C335" s="43" t="s">
        <v>613</v>
      </c>
      <c r="D335" s="43">
        <v>343</v>
      </c>
      <c r="E335" s="43" t="s">
        <v>176</v>
      </c>
      <c r="F335" s="43">
        <v>18</v>
      </c>
      <c r="G335" s="45">
        <v>5</v>
      </c>
      <c r="H335" s="43">
        <f t="shared" si="270"/>
        <v>-13</v>
      </c>
      <c r="I335" s="43">
        <f>G335*3</f>
        <v>15</v>
      </c>
      <c r="J335" s="43">
        <f>H335*1</f>
        <v>-13</v>
      </c>
      <c r="K335" s="51">
        <v>3</v>
      </c>
      <c r="L335" s="43"/>
      <c r="M335" s="43">
        <f t="shared" si="271"/>
        <v>-3</v>
      </c>
      <c r="N335" s="43">
        <f t="shared" si="272"/>
        <v>0</v>
      </c>
      <c r="O335" s="51">
        <v>12</v>
      </c>
      <c r="P335" s="45">
        <v>0</v>
      </c>
      <c r="Q335" s="45">
        <v>24</v>
      </c>
      <c r="R335" s="43">
        <f t="shared" si="273"/>
        <v>0</v>
      </c>
      <c r="S335" s="43">
        <f>P335*1.5+Q335*0.75</f>
        <v>18</v>
      </c>
      <c r="T335" s="43"/>
      <c r="U335" s="51">
        <v>4</v>
      </c>
      <c r="V335" s="43">
        <v>1</v>
      </c>
      <c r="W335" s="43">
        <f t="shared" si="275"/>
        <v>-3</v>
      </c>
      <c r="X335" s="43">
        <f t="shared" si="276"/>
        <v>3.5</v>
      </c>
      <c r="Y335" s="43">
        <f>W335*0.5</f>
        <v>-1.5</v>
      </c>
      <c r="Z335" s="43">
        <v>5</v>
      </c>
      <c r="AA335" s="43">
        <v>10</v>
      </c>
      <c r="AB335" s="43">
        <v>574.5</v>
      </c>
      <c r="AC335" s="43">
        <f t="shared" si="277"/>
        <v>5</v>
      </c>
      <c r="AD335" s="43">
        <f>AB335*0.07</f>
        <v>40.215</v>
      </c>
      <c r="AE335" s="43"/>
      <c r="AF335" s="51">
        <v>4</v>
      </c>
      <c r="AG335" s="45"/>
      <c r="AH335" s="45"/>
      <c r="AI335" s="45">
        <f t="shared" si="278"/>
        <v>-4</v>
      </c>
      <c r="AJ335" s="43"/>
      <c r="AK335" s="43">
        <f>AJ335*0.07</f>
        <v>0</v>
      </c>
      <c r="AL335" s="51">
        <v>5</v>
      </c>
      <c r="AM335" s="43">
        <v>0.697219</v>
      </c>
      <c r="AN335" s="43">
        <f t="shared" si="279"/>
        <v>-4.302781</v>
      </c>
      <c r="AO335" s="51">
        <v>9</v>
      </c>
      <c r="AP335" s="45">
        <v>5</v>
      </c>
      <c r="AQ335" s="43">
        <v>1002.6</v>
      </c>
      <c r="AR335" s="43">
        <f t="shared" si="280"/>
        <v>-4</v>
      </c>
      <c r="AS335" s="43">
        <f t="shared" si="281"/>
        <v>50.13</v>
      </c>
      <c r="AT335" s="51">
        <v>6</v>
      </c>
      <c r="AU335" s="51">
        <v>8</v>
      </c>
      <c r="AV335" s="51">
        <v>363.45</v>
      </c>
      <c r="AW335" s="51">
        <f t="shared" si="282"/>
        <v>2</v>
      </c>
      <c r="AX335" s="51">
        <f t="shared" si="283"/>
        <v>18.1725</v>
      </c>
      <c r="AY335" s="43">
        <f t="shared" si="284"/>
        <v>145</v>
      </c>
      <c r="AZ335" s="43">
        <f t="shared" si="285"/>
        <v>-14.5</v>
      </c>
    </row>
    <row r="336" s="41" customFormat="1" customHeight="1" spans="1:52">
      <c r="A336" s="43">
        <v>13329</v>
      </c>
      <c r="B336" s="43" t="s">
        <v>615</v>
      </c>
      <c r="C336" s="43" t="s">
        <v>613</v>
      </c>
      <c r="D336" s="43">
        <v>343</v>
      </c>
      <c r="E336" s="43" t="s">
        <v>176</v>
      </c>
      <c r="F336" s="43">
        <v>18</v>
      </c>
      <c r="G336" s="45">
        <v>0</v>
      </c>
      <c r="H336" s="43">
        <f t="shared" si="270"/>
        <v>-18</v>
      </c>
      <c r="I336" s="43">
        <f>G336*3</f>
        <v>0</v>
      </c>
      <c r="J336" s="43">
        <f>H336*1</f>
        <v>-18</v>
      </c>
      <c r="K336" s="51">
        <v>3</v>
      </c>
      <c r="L336" s="43"/>
      <c r="M336" s="43">
        <f t="shared" si="271"/>
        <v>-3</v>
      </c>
      <c r="N336" s="43">
        <f t="shared" si="272"/>
        <v>0</v>
      </c>
      <c r="O336" s="51">
        <v>13</v>
      </c>
      <c r="P336" s="45">
        <v>0</v>
      </c>
      <c r="Q336" s="45">
        <v>11</v>
      </c>
      <c r="R336" s="43">
        <f t="shared" si="273"/>
        <v>-7.5</v>
      </c>
      <c r="S336" s="43">
        <f>P336*1+Q336*0.5</f>
        <v>5.5</v>
      </c>
      <c r="T336" s="43">
        <f>R336*0.5</f>
        <v>-3.75</v>
      </c>
      <c r="U336" s="51">
        <v>4</v>
      </c>
      <c r="V336" s="43"/>
      <c r="W336" s="43">
        <f t="shared" si="275"/>
        <v>-4</v>
      </c>
      <c r="X336" s="43">
        <f t="shared" si="276"/>
        <v>0</v>
      </c>
      <c r="Y336" s="43">
        <f>W336*0.5</f>
        <v>-2</v>
      </c>
      <c r="Z336" s="43">
        <v>5</v>
      </c>
      <c r="AA336" s="43">
        <v>2</v>
      </c>
      <c r="AB336" s="43">
        <v>138</v>
      </c>
      <c r="AC336" s="43">
        <f t="shared" si="277"/>
        <v>-3</v>
      </c>
      <c r="AD336" s="43">
        <f>AB336*0.06</f>
        <v>8.28</v>
      </c>
      <c r="AE336" s="43">
        <f>AC336*0.5</f>
        <v>-1.5</v>
      </c>
      <c r="AF336" s="51">
        <v>4</v>
      </c>
      <c r="AG336" s="45"/>
      <c r="AH336" s="45"/>
      <c r="AI336" s="45">
        <f t="shared" si="278"/>
        <v>-4</v>
      </c>
      <c r="AJ336" s="43"/>
      <c r="AK336" s="43">
        <f>AJ336*0.07</f>
        <v>0</v>
      </c>
      <c r="AL336" s="51">
        <v>4</v>
      </c>
      <c r="AM336" s="43"/>
      <c r="AN336" s="43">
        <f t="shared" si="279"/>
        <v>-4</v>
      </c>
      <c r="AO336" s="51">
        <v>9</v>
      </c>
      <c r="AP336" s="45">
        <v>2</v>
      </c>
      <c r="AQ336" s="43">
        <v>437</v>
      </c>
      <c r="AR336" s="43">
        <f t="shared" si="280"/>
        <v>-7</v>
      </c>
      <c r="AS336" s="43">
        <f t="shared" si="281"/>
        <v>21.85</v>
      </c>
      <c r="AT336" s="51">
        <v>7</v>
      </c>
      <c r="AU336" s="51">
        <v>2</v>
      </c>
      <c r="AV336" s="51">
        <v>91.2</v>
      </c>
      <c r="AW336" s="51">
        <f t="shared" si="282"/>
        <v>-5</v>
      </c>
      <c r="AX336" s="51">
        <f t="shared" si="283"/>
        <v>4.56</v>
      </c>
      <c r="AY336" s="43">
        <f t="shared" si="284"/>
        <v>40.2</v>
      </c>
      <c r="AZ336" s="43">
        <f t="shared" si="285"/>
        <v>-25.3</v>
      </c>
    </row>
    <row r="337" s="41" customFormat="1" customHeight="1" spans="1:52">
      <c r="A337" s="43">
        <v>13019</v>
      </c>
      <c r="B337" s="43" t="s">
        <v>616</v>
      </c>
      <c r="C337" s="43" t="s">
        <v>613</v>
      </c>
      <c r="D337" s="43">
        <v>343</v>
      </c>
      <c r="E337" s="43" t="s">
        <v>176</v>
      </c>
      <c r="F337" s="43">
        <v>18</v>
      </c>
      <c r="G337" s="45">
        <v>0</v>
      </c>
      <c r="H337" s="43">
        <f t="shared" si="270"/>
        <v>-18</v>
      </c>
      <c r="I337" s="43">
        <f>G337*3</f>
        <v>0</v>
      </c>
      <c r="J337" s="43">
        <f>H337*1</f>
        <v>-18</v>
      </c>
      <c r="K337" s="51">
        <v>2</v>
      </c>
      <c r="L337" s="43"/>
      <c r="M337" s="43">
        <f t="shared" si="271"/>
        <v>-2</v>
      </c>
      <c r="N337" s="43">
        <f t="shared" si="272"/>
        <v>0</v>
      </c>
      <c r="O337" s="51">
        <v>12</v>
      </c>
      <c r="P337" s="45">
        <v>0</v>
      </c>
      <c r="Q337" s="45">
        <v>6</v>
      </c>
      <c r="R337" s="43">
        <f t="shared" si="273"/>
        <v>-9</v>
      </c>
      <c r="S337" s="43">
        <f>P337*1+Q337*0.5</f>
        <v>3</v>
      </c>
      <c r="T337" s="43">
        <f>R337*0.5</f>
        <v>-4.5</v>
      </c>
      <c r="U337" s="51">
        <v>4</v>
      </c>
      <c r="V337" s="43"/>
      <c r="W337" s="43">
        <f t="shared" si="275"/>
        <v>-4</v>
      </c>
      <c r="X337" s="43">
        <f t="shared" si="276"/>
        <v>0</v>
      </c>
      <c r="Y337" s="43">
        <f>W337*0.5</f>
        <v>-2</v>
      </c>
      <c r="Z337" s="43">
        <v>5</v>
      </c>
      <c r="AA337" s="43">
        <v>3</v>
      </c>
      <c r="AB337" s="43">
        <v>201</v>
      </c>
      <c r="AC337" s="43">
        <f t="shared" si="277"/>
        <v>-2</v>
      </c>
      <c r="AD337" s="43">
        <f>AB337*0.06</f>
        <v>12.06</v>
      </c>
      <c r="AE337" s="43">
        <f>AC337*0.5</f>
        <v>-1</v>
      </c>
      <c r="AF337" s="51">
        <v>4</v>
      </c>
      <c r="AG337" s="45"/>
      <c r="AH337" s="45"/>
      <c r="AI337" s="45">
        <f t="shared" si="278"/>
        <v>-4</v>
      </c>
      <c r="AJ337" s="43"/>
      <c r="AK337" s="43">
        <f>AJ337*0.07</f>
        <v>0</v>
      </c>
      <c r="AL337" s="51">
        <v>4</v>
      </c>
      <c r="AM337" s="43"/>
      <c r="AN337" s="43">
        <f t="shared" si="279"/>
        <v>-4</v>
      </c>
      <c r="AO337" s="51">
        <v>9</v>
      </c>
      <c r="AP337" s="45">
        <v>4</v>
      </c>
      <c r="AQ337" s="43">
        <v>668.2</v>
      </c>
      <c r="AR337" s="43">
        <f t="shared" si="280"/>
        <v>-5</v>
      </c>
      <c r="AS337" s="43">
        <f t="shared" si="281"/>
        <v>33.41</v>
      </c>
      <c r="AT337" s="51">
        <v>8</v>
      </c>
      <c r="AU337" s="51">
        <v>2</v>
      </c>
      <c r="AV337" s="51">
        <v>93.6</v>
      </c>
      <c r="AW337" s="51">
        <f t="shared" si="282"/>
        <v>-6</v>
      </c>
      <c r="AX337" s="51">
        <f t="shared" si="283"/>
        <v>4.68</v>
      </c>
      <c r="AY337" s="43">
        <f t="shared" si="284"/>
        <v>53.2</v>
      </c>
      <c r="AZ337" s="43">
        <f t="shared" si="285"/>
        <v>-25.5</v>
      </c>
    </row>
    <row r="338" s="41" customFormat="1" customHeight="1" spans="1:52">
      <c r="A338" s="43">
        <v>15445</v>
      </c>
      <c r="B338" s="43" t="s">
        <v>617</v>
      </c>
      <c r="C338" s="43" t="s">
        <v>295</v>
      </c>
      <c r="D338" s="43">
        <v>737</v>
      </c>
      <c r="E338" s="43" t="s">
        <v>138</v>
      </c>
      <c r="F338" s="43"/>
      <c r="G338" s="45">
        <v>0</v>
      </c>
      <c r="H338" s="43">
        <f t="shared" si="270"/>
        <v>0</v>
      </c>
      <c r="I338" s="43">
        <f>G338*3</f>
        <v>0</v>
      </c>
      <c r="J338" s="43"/>
      <c r="K338" s="51"/>
      <c r="L338" s="43">
        <v>4</v>
      </c>
      <c r="M338" s="43">
        <f t="shared" si="271"/>
        <v>4</v>
      </c>
      <c r="N338" s="43">
        <f>L338*2</f>
        <v>8</v>
      </c>
      <c r="O338" s="51"/>
      <c r="P338" s="45"/>
      <c r="Q338" s="45"/>
      <c r="R338" s="43">
        <f t="shared" si="273"/>
        <v>0</v>
      </c>
      <c r="S338" s="43">
        <f>P338*1+Q338*0.5</f>
        <v>0</v>
      </c>
      <c r="T338" s="43"/>
      <c r="U338" s="51"/>
      <c r="V338" s="43"/>
      <c r="W338" s="43">
        <f t="shared" si="275"/>
        <v>0</v>
      </c>
      <c r="X338" s="43">
        <f>V338*3.5</f>
        <v>0</v>
      </c>
      <c r="Y338" s="43"/>
      <c r="Z338" s="43"/>
      <c r="AA338" s="43">
        <v>4</v>
      </c>
      <c r="AB338" s="43">
        <v>213.92</v>
      </c>
      <c r="AC338" s="43">
        <f t="shared" si="277"/>
        <v>4</v>
      </c>
      <c r="AD338" s="43">
        <f>AB338*0.06</f>
        <v>12.8352</v>
      </c>
      <c r="AE338" s="43"/>
      <c r="AF338" s="51"/>
      <c r="AG338" s="45"/>
      <c r="AH338" s="45"/>
      <c r="AI338" s="45">
        <f t="shared" si="278"/>
        <v>0</v>
      </c>
      <c r="AJ338" s="43"/>
      <c r="AK338" s="43">
        <f>AJ338*0.07</f>
        <v>0</v>
      </c>
      <c r="AL338" s="51"/>
      <c r="AM338" s="43">
        <v>2</v>
      </c>
      <c r="AN338" s="43">
        <f t="shared" si="279"/>
        <v>2</v>
      </c>
      <c r="AO338" s="51"/>
      <c r="AP338" s="45">
        <v>8</v>
      </c>
      <c r="AQ338" s="43">
        <v>1292.7</v>
      </c>
      <c r="AR338" s="43">
        <f t="shared" si="280"/>
        <v>8</v>
      </c>
      <c r="AS338" s="43">
        <f t="shared" si="281"/>
        <v>64.635</v>
      </c>
      <c r="AT338" s="51"/>
      <c r="AU338" s="51">
        <v>6</v>
      </c>
      <c r="AV338" s="51">
        <v>276</v>
      </c>
      <c r="AW338" s="51">
        <f t="shared" si="282"/>
        <v>6</v>
      </c>
      <c r="AX338" s="51">
        <f t="shared" si="283"/>
        <v>13.8</v>
      </c>
      <c r="AY338" s="43">
        <f t="shared" si="284"/>
        <v>99.3</v>
      </c>
      <c r="AZ338" s="43">
        <f t="shared" si="285"/>
        <v>0</v>
      </c>
    </row>
    <row r="339" s="41" customFormat="1" customHeight="1" spans="1:52">
      <c r="A339" s="43">
        <v>11642</v>
      </c>
      <c r="B339" s="43" t="s">
        <v>618</v>
      </c>
      <c r="C339" s="43" t="s">
        <v>295</v>
      </c>
      <c r="D339" s="43">
        <v>737</v>
      </c>
      <c r="E339" s="43" t="s">
        <v>125</v>
      </c>
      <c r="F339" s="43"/>
      <c r="G339" s="45">
        <v>19.5</v>
      </c>
      <c r="H339" s="43">
        <f t="shared" si="270"/>
        <v>19.5</v>
      </c>
      <c r="I339" s="43">
        <f>G339*3</f>
        <v>58.5</v>
      </c>
      <c r="J339" s="43"/>
      <c r="K339" s="51"/>
      <c r="L339" s="43">
        <v>1</v>
      </c>
      <c r="M339" s="43">
        <f t="shared" si="271"/>
        <v>1</v>
      </c>
      <c r="N339" s="43">
        <f>L339*2</f>
        <v>2</v>
      </c>
      <c r="O339" s="51"/>
      <c r="P339" s="45">
        <v>9</v>
      </c>
      <c r="Q339" s="45">
        <v>8</v>
      </c>
      <c r="R339" s="43">
        <f t="shared" si="273"/>
        <v>13</v>
      </c>
      <c r="S339" s="43">
        <f>P339*1+Q339*0.5</f>
        <v>13</v>
      </c>
      <c r="T339" s="43"/>
      <c r="U339" s="51"/>
      <c r="V339" s="43"/>
      <c r="W339" s="43">
        <f t="shared" si="275"/>
        <v>0</v>
      </c>
      <c r="X339" s="43">
        <f>V339*3.5</f>
        <v>0</v>
      </c>
      <c r="Y339" s="43"/>
      <c r="Z339" s="43"/>
      <c r="AA339" s="43">
        <v>11</v>
      </c>
      <c r="AB339" s="43">
        <v>628.83</v>
      </c>
      <c r="AC339" s="43">
        <f t="shared" si="277"/>
        <v>11</v>
      </c>
      <c r="AD339" s="43">
        <f>AB339*0.06</f>
        <v>37.7298</v>
      </c>
      <c r="AE339" s="43"/>
      <c r="AF339" s="51"/>
      <c r="AG339" s="45">
        <v>0</v>
      </c>
      <c r="AH339" s="45">
        <v>2</v>
      </c>
      <c r="AI339" s="45">
        <f t="shared" si="278"/>
        <v>2</v>
      </c>
      <c r="AJ339" s="43">
        <v>441</v>
      </c>
      <c r="AK339" s="43">
        <f>AJ339*0.07</f>
        <v>30.87</v>
      </c>
      <c r="AL339" s="51"/>
      <c r="AM339" s="43">
        <v>2</v>
      </c>
      <c r="AN339" s="43">
        <f t="shared" si="279"/>
        <v>2</v>
      </c>
      <c r="AO339" s="51"/>
      <c r="AP339" s="45">
        <v>4</v>
      </c>
      <c r="AQ339" s="43">
        <v>654.72</v>
      </c>
      <c r="AR339" s="43">
        <f t="shared" si="280"/>
        <v>4</v>
      </c>
      <c r="AS339" s="43">
        <f t="shared" si="281"/>
        <v>32.736</v>
      </c>
      <c r="AT339" s="51"/>
      <c r="AU339" s="51">
        <v>4</v>
      </c>
      <c r="AV339" s="51">
        <v>256.5</v>
      </c>
      <c r="AW339" s="51">
        <f t="shared" si="282"/>
        <v>4</v>
      </c>
      <c r="AX339" s="51">
        <f t="shared" si="283"/>
        <v>12.825</v>
      </c>
      <c r="AY339" s="43">
        <f t="shared" si="284"/>
        <v>187.7</v>
      </c>
      <c r="AZ339" s="43">
        <f t="shared" si="285"/>
        <v>0</v>
      </c>
    </row>
    <row r="340" s="41" customFormat="1" customHeight="1" spans="1:52">
      <c r="A340" s="43">
        <v>5471</v>
      </c>
      <c r="B340" s="43" t="s">
        <v>619</v>
      </c>
      <c r="C340" s="43" t="s">
        <v>620</v>
      </c>
      <c r="D340" s="43">
        <v>571</v>
      </c>
      <c r="E340" s="43" t="s">
        <v>125</v>
      </c>
      <c r="F340" s="43"/>
      <c r="G340" s="45">
        <v>0</v>
      </c>
      <c r="H340" s="43">
        <f t="shared" si="270"/>
        <v>0</v>
      </c>
      <c r="I340" s="43">
        <f>G340*3</f>
        <v>0</v>
      </c>
      <c r="J340" s="43"/>
      <c r="K340" s="51"/>
      <c r="L340" s="43"/>
      <c r="M340" s="43">
        <f t="shared" si="271"/>
        <v>0</v>
      </c>
      <c r="N340" s="43">
        <f>L340*2</f>
        <v>0</v>
      </c>
      <c r="O340" s="51"/>
      <c r="P340" s="45">
        <v>0</v>
      </c>
      <c r="Q340" s="45">
        <v>7</v>
      </c>
      <c r="R340" s="43">
        <f t="shared" si="273"/>
        <v>3.5</v>
      </c>
      <c r="S340" s="43">
        <f>P340*1+Q340*0.5</f>
        <v>3.5</v>
      </c>
      <c r="T340" s="43"/>
      <c r="U340" s="51"/>
      <c r="V340" s="43">
        <v>3</v>
      </c>
      <c r="W340" s="43">
        <f t="shared" si="275"/>
        <v>3</v>
      </c>
      <c r="X340" s="43">
        <f>V340*3.5</f>
        <v>10.5</v>
      </c>
      <c r="Y340" s="43"/>
      <c r="Z340" s="43"/>
      <c r="AA340" s="43">
        <v>11</v>
      </c>
      <c r="AB340" s="43">
        <v>638</v>
      </c>
      <c r="AC340" s="43">
        <f t="shared" si="277"/>
        <v>11</v>
      </c>
      <c r="AD340" s="43">
        <f>AB340*0.06</f>
        <v>38.28</v>
      </c>
      <c r="AE340" s="43"/>
      <c r="AF340" s="51"/>
      <c r="AG340" s="45">
        <v>0</v>
      </c>
      <c r="AH340" s="45">
        <v>3</v>
      </c>
      <c r="AI340" s="45">
        <f t="shared" si="278"/>
        <v>3</v>
      </c>
      <c r="AJ340" s="43">
        <v>784</v>
      </c>
      <c r="AK340" s="43">
        <f>AJ340*0.07</f>
        <v>54.88</v>
      </c>
      <c r="AL340" s="51"/>
      <c r="AM340" s="43"/>
      <c r="AN340" s="43">
        <f t="shared" si="279"/>
        <v>0</v>
      </c>
      <c r="AO340" s="51"/>
      <c r="AP340" s="45">
        <v>9</v>
      </c>
      <c r="AQ340" s="43">
        <v>1766.4</v>
      </c>
      <c r="AR340" s="43">
        <f t="shared" si="280"/>
        <v>9</v>
      </c>
      <c r="AS340" s="43">
        <f t="shared" si="281"/>
        <v>88.32</v>
      </c>
      <c r="AT340" s="51"/>
      <c r="AU340" s="51">
        <v>14</v>
      </c>
      <c r="AV340" s="51">
        <v>1026.51</v>
      </c>
      <c r="AW340" s="51">
        <f t="shared" si="282"/>
        <v>14</v>
      </c>
      <c r="AX340" s="51">
        <f t="shared" si="283"/>
        <v>51.3255</v>
      </c>
      <c r="AY340" s="43">
        <f t="shared" si="284"/>
        <v>246.8</v>
      </c>
      <c r="AZ340" s="43">
        <f t="shared" si="285"/>
        <v>0</v>
      </c>
    </row>
    <row r="341" s="41" customFormat="1" customHeight="1" spans="1:52">
      <c r="A341" s="43">
        <v>6454</v>
      </c>
      <c r="B341" s="43" t="s">
        <v>621</v>
      </c>
      <c r="C341" s="43" t="s">
        <v>620</v>
      </c>
      <c r="D341" s="43">
        <v>571</v>
      </c>
      <c r="E341" s="43" t="s">
        <v>144</v>
      </c>
      <c r="F341" s="43"/>
      <c r="G341" s="45">
        <v>25</v>
      </c>
      <c r="H341" s="43">
        <f t="shared" si="270"/>
        <v>25</v>
      </c>
      <c r="I341" s="43">
        <f>G341*3</f>
        <v>75</v>
      </c>
      <c r="J341" s="43"/>
      <c r="K341" s="51"/>
      <c r="L341" s="43"/>
      <c r="M341" s="43">
        <f t="shared" si="271"/>
        <v>0</v>
      </c>
      <c r="N341" s="43">
        <f>L341*2</f>
        <v>0</v>
      </c>
      <c r="O341" s="51"/>
      <c r="P341" s="45">
        <v>0</v>
      </c>
      <c r="Q341" s="45">
        <v>1</v>
      </c>
      <c r="R341" s="43">
        <f t="shared" si="273"/>
        <v>0.5</v>
      </c>
      <c r="S341" s="43">
        <f>P341*1+Q341*0.5</f>
        <v>0.5</v>
      </c>
      <c r="T341" s="43"/>
      <c r="U341" s="51"/>
      <c r="V341" s="43">
        <v>6</v>
      </c>
      <c r="W341" s="43">
        <f t="shared" si="275"/>
        <v>6</v>
      </c>
      <c r="X341" s="43">
        <f>V341*3.5</f>
        <v>21</v>
      </c>
      <c r="Y341" s="43"/>
      <c r="Z341" s="43"/>
      <c r="AA341" s="43">
        <v>12</v>
      </c>
      <c r="AB341" s="43">
        <v>712.5</v>
      </c>
      <c r="AC341" s="43">
        <f t="shared" si="277"/>
        <v>12</v>
      </c>
      <c r="AD341" s="43">
        <f>AB341*0.06</f>
        <v>42.75</v>
      </c>
      <c r="AE341" s="43"/>
      <c r="AF341" s="51"/>
      <c r="AG341" s="45">
        <v>0</v>
      </c>
      <c r="AH341" s="45">
        <v>2</v>
      </c>
      <c r="AI341" s="45">
        <f t="shared" si="278"/>
        <v>2</v>
      </c>
      <c r="AJ341" s="43">
        <v>490</v>
      </c>
      <c r="AK341" s="43">
        <f>AJ341*0.07</f>
        <v>34.3</v>
      </c>
      <c r="AL341" s="51"/>
      <c r="AM341" s="43"/>
      <c r="AN341" s="43">
        <f t="shared" si="279"/>
        <v>0</v>
      </c>
      <c r="AO341" s="51"/>
      <c r="AP341" s="45">
        <v>15</v>
      </c>
      <c r="AQ341" s="43">
        <v>3049.8</v>
      </c>
      <c r="AR341" s="43">
        <f t="shared" si="280"/>
        <v>15</v>
      </c>
      <c r="AS341" s="43">
        <f t="shared" si="281"/>
        <v>152.49</v>
      </c>
      <c r="AT341" s="51"/>
      <c r="AU341" s="51">
        <v>13</v>
      </c>
      <c r="AV341" s="51">
        <v>686.6</v>
      </c>
      <c r="AW341" s="51">
        <f t="shared" si="282"/>
        <v>13</v>
      </c>
      <c r="AX341" s="51">
        <f t="shared" si="283"/>
        <v>34.33</v>
      </c>
      <c r="AY341" s="43">
        <f t="shared" si="284"/>
        <v>360.4</v>
      </c>
      <c r="AZ341" s="43">
        <f t="shared" si="285"/>
        <v>0</v>
      </c>
    </row>
    <row r="342" s="41" customFormat="1" customHeight="1" spans="1:52">
      <c r="A342" s="43">
        <v>15448</v>
      </c>
      <c r="B342" s="43" t="s">
        <v>622</v>
      </c>
      <c r="C342" s="43" t="s">
        <v>620</v>
      </c>
      <c r="D342" s="43">
        <v>571</v>
      </c>
      <c r="E342" s="43" t="s">
        <v>127</v>
      </c>
      <c r="F342" s="43"/>
      <c r="G342" s="45">
        <v>1</v>
      </c>
      <c r="H342" s="43">
        <f t="shared" si="270"/>
        <v>1</v>
      </c>
      <c r="I342" s="43">
        <f>G342*3</f>
        <v>3</v>
      </c>
      <c r="J342" s="43"/>
      <c r="K342" s="51"/>
      <c r="L342" s="43"/>
      <c r="M342" s="43">
        <f t="shared" si="271"/>
        <v>0</v>
      </c>
      <c r="N342" s="43">
        <f>L342*2</f>
        <v>0</v>
      </c>
      <c r="O342" s="51"/>
      <c r="P342" s="45">
        <v>0</v>
      </c>
      <c r="Q342" s="45">
        <v>7</v>
      </c>
      <c r="R342" s="43">
        <f t="shared" si="273"/>
        <v>3.5</v>
      </c>
      <c r="S342" s="43">
        <f>P342*1+Q342*0.5</f>
        <v>3.5</v>
      </c>
      <c r="T342" s="43"/>
      <c r="U342" s="51"/>
      <c r="V342" s="43"/>
      <c r="W342" s="43">
        <f t="shared" si="275"/>
        <v>0</v>
      </c>
      <c r="X342" s="43">
        <f>V342*3.5</f>
        <v>0</v>
      </c>
      <c r="Y342" s="43"/>
      <c r="Z342" s="43"/>
      <c r="AA342" s="43"/>
      <c r="AB342" s="43"/>
      <c r="AC342" s="43"/>
      <c r="AD342" s="43">
        <f>AB342*0.06</f>
        <v>0</v>
      </c>
      <c r="AE342" s="43"/>
      <c r="AF342" s="51"/>
      <c r="AG342" s="45"/>
      <c r="AH342" s="45"/>
      <c r="AI342" s="45">
        <f t="shared" si="278"/>
        <v>0</v>
      </c>
      <c r="AJ342" s="43"/>
      <c r="AK342" s="43">
        <f>AJ342*0.07</f>
        <v>0</v>
      </c>
      <c r="AL342" s="51"/>
      <c r="AM342" s="43"/>
      <c r="AN342" s="43">
        <f t="shared" si="279"/>
        <v>0</v>
      </c>
      <c r="AO342" s="51"/>
      <c r="AP342" s="45">
        <v>17</v>
      </c>
      <c r="AQ342" s="43">
        <v>3218.01</v>
      </c>
      <c r="AR342" s="43">
        <f t="shared" si="280"/>
        <v>17</v>
      </c>
      <c r="AS342" s="43">
        <f t="shared" si="281"/>
        <v>160.9005</v>
      </c>
      <c r="AT342" s="51"/>
      <c r="AU342" s="51">
        <v>3</v>
      </c>
      <c r="AV342" s="51">
        <v>114</v>
      </c>
      <c r="AW342" s="51">
        <f t="shared" si="282"/>
        <v>3</v>
      </c>
      <c r="AX342" s="51">
        <f t="shared" si="283"/>
        <v>5.7</v>
      </c>
      <c r="AY342" s="43">
        <f t="shared" si="284"/>
        <v>173.1</v>
      </c>
      <c r="AZ342" s="43">
        <f t="shared" si="285"/>
        <v>0</v>
      </c>
    </row>
    <row r="343" s="41" customFormat="1" customHeight="1" spans="1:52">
      <c r="A343" s="43">
        <v>8763</v>
      </c>
      <c r="B343" s="43" t="s">
        <v>623</v>
      </c>
      <c r="C343" s="43" t="s">
        <v>306</v>
      </c>
      <c r="D343" s="43">
        <v>105751</v>
      </c>
      <c r="E343" s="43" t="s">
        <v>125</v>
      </c>
      <c r="F343" s="43">
        <v>25</v>
      </c>
      <c r="G343" s="45">
        <v>0</v>
      </c>
      <c r="H343" s="43">
        <f t="shared" si="270"/>
        <v>-25</v>
      </c>
      <c r="I343" s="43">
        <f>G343*3</f>
        <v>0</v>
      </c>
      <c r="J343" s="43">
        <f>H343*1</f>
        <v>-25</v>
      </c>
      <c r="K343" s="51">
        <v>5</v>
      </c>
      <c r="L343" s="43"/>
      <c r="M343" s="43">
        <f t="shared" si="271"/>
        <v>-5</v>
      </c>
      <c r="N343" s="43">
        <f t="shared" ref="N343:N348" si="286">L343*2</f>
        <v>0</v>
      </c>
      <c r="O343" s="51">
        <v>18</v>
      </c>
      <c r="P343" s="45">
        <v>6</v>
      </c>
      <c r="Q343" s="45">
        <v>11</v>
      </c>
      <c r="R343" s="43">
        <f t="shared" si="273"/>
        <v>-6.5</v>
      </c>
      <c r="S343" s="43">
        <f t="shared" ref="S343:S353" si="287">P343*1+Q343*0.5</f>
        <v>11.5</v>
      </c>
      <c r="T343" s="43">
        <f t="shared" ref="T343:T353" si="288">R343*0.5</f>
        <v>-3.25</v>
      </c>
      <c r="U343" s="51">
        <v>7</v>
      </c>
      <c r="V343" s="43">
        <v>3</v>
      </c>
      <c r="W343" s="43">
        <f t="shared" si="275"/>
        <v>-4</v>
      </c>
      <c r="X343" s="43">
        <f t="shared" ref="X343:X346" si="289">V343*3.5</f>
        <v>10.5</v>
      </c>
      <c r="Y343" s="43">
        <f>W343*0.5</f>
        <v>-2</v>
      </c>
      <c r="Z343" s="43">
        <v>7</v>
      </c>
      <c r="AA343" s="43">
        <v>14</v>
      </c>
      <c r="AB343" s="43">
        <v>787.5</v>
      </c>
      <c r="AC343" s="43">
        <f t="shared" si="277"/>
        <v>7</v>
      </c>
      <c r="AD343" s="43">
        <f>AB343*0.07</f>
        <v>55.125</v>
      </c>
      <c r="AE343" s="43"/>
      <c r="AF343" s="51">
        <v>3</v>
      </c>
      <c r="AG343" s="45"/>
      <c r="AH343" s="45"/>
      <c r="AI343" s="45">
        <f t="shared" si="278"/>
        <v>-3</v>
      </c>
      <c r="AJ343" s="43"/>
      <c r="AK343" s="43">
        <f t="shared" ref="AK343:AK353" si="290">AJ343*0.07</f>
        <v>0</v>
      </c>
      <c r="AL343" s="51">
        <v>2</v>
      </c>
      <c r="AM343" s="43">
        <v>1</v>
      </c>
      <c r="AN343" s="43">
        <f t="shared" si="279"/>
        <v>-1</v>
      </c>
      <c r="AO343" s="51">
        <v>8</v>
      </c>
      <c r="AP343" s="45">
        <v>3</v>
      </c>
      <c r="AQ343" s="43">
        <v>405</v>
      </c>
      <c r="AR343" s="43">
        <f t="shared" si="280"/>
        <v>-5</v>
      </c>
      <c r="AS343" s="43">
        <f t="shared" si="281"/>
        <v>20.25</v>
      </c>
      <c r="AT343" s="51">
        <v>6</v>
      </c>
      <c r="AU343" s="51">
        <v>4</v>
      </c>
      <c r="AV343" s="51">
        <v>184.8</v>
      </c>
      <c r="AW343" s="51">
        <f t="shared" si="282"/>
        <v>-2</v>
      </c>
      <c r="AX343" s="51">
        <f t="shared" si="283"/>
        <v>9.24</v>
      </c>
      <c r="AY343" s="43">
        <f t="shared" si="284"/>
        <v>106.6</v>
      </c>
      <c r="AZ343" s="43">
        <f t="shared" si="285"/>
        <v>-30.3</v>
      </c>
    </row>
    <row r="344" s="41" customFormat="1" customHeight="1" spans="1:52">
      <c r="A344" s="43">
        <v>9295</v>
      </c>
      <c r="B344" s="43" t="s">
        <v>624</v>
      </c>
      <c r="C344" s="43" t="s">
        <v>306</v>
      </c>
      <c r="D344" s="43">
        <v>105751</v>
      </c>
      <c r="E344" s="43" t="s">
        <v>125</v>
      </c>
      <c r="F344" s="43">
        <v>25</v>
      </c>
      <c r="G344" s="45">
        <v>0</v>
      </c>
      <c r="H344" s="43">
        <f t="shared" si="270"/>
        <v>-25</v>
      </c>
      <c r="I344" s="43">
        <f>G344*3</f>
        <v>0</v>
      </c>
      <c r="J344" s="43">
        <f>H344*1</f>
        <v>-25</v>
      </c>
      <c r="K344" s="51">
        <v>5</v>
      </c>
      <c r="L344" s="43"/>
      <c r="M344" s="43">
        <f t="shared" si="271"/>
        <v>-5</v>
      </c>
      <c r="N344" s="43">
        <f t="shared" si="286"/>
        <v>0</v>
      </c>
      <c r="O344" s="51">
        <v>7</v>
      </c>
      <c r="P344" s="45">
        <v>1</v>
      </c>
      <c r="Q344" s="45">
        <v>9</v>
      </c>
      <c r="R344" s="43">
        <f t="shared" si="273"/>
        <v>-1.5</v>
      </c>
      <c r="S344" s="43">
        <f t="shared" si="287"/>
        <v>5.5</v>
      </c>
      <c r="T344" s="43">
        <f t="shared" si="288"/>
        <v>-0.75</v>
      </c>
      <c r="U344" s="51">
        <v>7</v>
      </c>
      <c r="V344" s="43">
        <v>5</v>
      </c>
      <c r="W344" s="43">
        <f t="shared" si="275"/>
        <v>-2</v>
      </c>
      <c r="X344" s="43">
        <f t="shared" si="289"/>
        <v>17.5</v>
      </c>
      <c r="Y344" s="43">
        <f>W344*0.5</f>
        <v>-1</v>
      </c>
      <c r="Z344" s="43">
        <v>7</v>
      </c>
      <c r="AA344" s="43">
        <v>7</v>
      </c>
      <c r="AB344" s="43">
        <v>396.75</v>
      </c>
      <c r="AC344" s="43">
        <f t="shared" si="277"/>
        <v>0</v>
      </c>
      <c r="AD344" s="43">
        <f>AB344*0.07</f>
        <v>27.7725</v>
      </c>
      <c r="AE344" s="43"/>
      <c r="AF344" s="51">
        <v>2</v>
      </c>
      <c r="AG344" s="45">
        <v>0</v>
      </c>
      <c r="AH344" s="45">
        <v>1</v>
      </c>
      <c r="AI344" s="45">
        <f t="shared" si="278"/>
        <v>-1</v>
      </c>
      <c r="AJ344" s="43">
        <v>294</v>
      </c>
      <c r="AK344" s="43">
        <f t="shared" si="290"/>
        <v>20.58</v>
      </c>
      <c r="AL344" s="51">
        <v>2</v>
      </c>
      <c r="AM344" s="43"/>
      <c r="AN344" s="43">
        <f t="shared" si="279"/>
        <v>-2</v>
      </c>
      <c r="AO344" s="51">
        <v>8</v>
      </c>
      <c r="AP344" s="45">
        <v>8</v>
      </c>
      <c r="AQ344" s="43">
        <v>1038</v>
      </c>
      <c r="AR344" s="43">
        <f t="shared" si="280"/>
        <v>0</v>
      </c>
      <c r="AS344" s="43">
        <f t="shared" si="281"/>
        <v>51.9</v>
      </c>
      <c r="AT344" s="51">
        <v>6</v>
      </c>
      <c r="AU344" s="51">
        <v>2</v>
      </c>
      <c r="AV344" s="51">
        <v>96</v>
      </c>
      <c r="AW344" s="51">
        <f t="shared" si="282"/>
        <v>-4</v>
      </c>
      <c r="AX344" s="51">
        <f t="shared" si="283"/>
        <v>4.8</v>
      </c>
      <c r="AY344" s="43">
        <f t="shared" si="284"/>
        <v>128.1</v>
      </c>
      <c r="AZ344" s="43">
        <f t="shared" si="285"/>
        <v>-26.8</v>
      </c>
    </row>
    <row r="345" s="41" customFormat="1" customHeight="1" spans="1:52">
      <c r="A345" s="43">
        <v>14493</v>
      </c>
      <c r="B345" s="43" t="s">
        <v>485</v>
      </c>
      <c r="C345" s="43" t="s">
        <v>625</v>
      </c>
      <c r="D345" s="43">
        <v>116773</v>
      </c>
      <c r="E345" s="43" t="s">
        <v>125</v>
      </c>
      <c r="F345" s="43">
        <v>10</v>
      </c>
      <c r="G345" s="45">
        <v>6</v>
      </c>
      <c r="H345" s="43">
        <f t="shared" si="270"/>
        <v>-4</v>
      </c>
      <c r="I345" s="43">
        <f>G345*3</f>
        <v>18</v>
      </c>
      <c r="J345" s="43">
        <f>H345*1</f>
        <v>-4</v>
      </c>
      <c r="K345" s="51">
        <v>3</v>
      </c>
      <c r="L345" s="43"/>
      <c r="M345" s="43">
        <f t="shared" si="271"/>
        <v>-3</v>
      </c>
      <c r="N345" s="43">
        <f t="shared" si="286"/>
        <v>0</v>
      </c>
      <c r="O345" s="51">
        <v>13</v>
      </c>
      <c r="P345" s="45">
        <v>0</v>
      </c>
      <c r="Q345" s="45">
        <v>3</v>
      </c>
      <c r="R345" s="43">
        <f t="shared" si="273"/>
        <v>-11.5</v>
      </c>
      <c r="S345" s="43">
        <f t="shared" si="287"/>
        <v>1.5</v>
      </c>
      <c r="T345" s="43">
        <f t="shared" si="288"/>
        <v>-5.75</v>
      </c>
      <c r="U345" s="51">
        <v>6</v>
      </c>
      <c r="V345" s="43"/>
      <c r="W345" s="43">
        <f t="shared" si="275"/>
        <v>-6</v>
      </c>
      <c r="X345" s="43">
        <f t="shared" si="289"/>
        <v>0</v>
      </c>
      <c r="Y345" s="43">
        <f>W345*0.5</f>
        <v>-3</v>
      </c>
      <c r="Z345" s="43">
        <v>7</v>
      </c>
      <c r="AA345" s="43">
        <v>11</v>
      </c>
      <c r="AB345" s="43">
        <v>697</v>
      </c>
      <c r="AC345" s="43">
        <f t="shared" si="277"/>
        <v>4</v>
      </c>
      <c r="AD345" s="43">
        <f>AB345*0.07</f>
        <v>48.79</v>
      </c>
      <c r="AE345" s="43"/>
      <c r="AF345" s="51">
        <v>3</v>
      </c>
      <c r="AG345" s="45">
        <v>1</v>
      </c>
      <c r="AH345" s="45">
        <v>0</v>
      </c>
      <c r="AI345" s="45">
        <f t="shared" si="278"/>
        <v>-2.66666666666667</v>
      </c>
      <c r="AJ345" s="43">
        <v>98</v>
      </c>
      <c r="AK345" s="43">
        <f t="shared" si="290"/>
        <v>6.86</v>
      </c>
      <c r="AL345" s="51">
        <v>2</v>
      </c>
      <c r="AM345" s="43"/>
      <c r="AN345" s="43">
        <f t="shared" si="279"/>
        <v>-2</v>
      </c>
      <c r="AO345" s="51">
        <v>8</v>
      </c>
      <c r="AP345" s="45">
        <v>7</v>
      </c>
      <c r="AQ345" s="43">
        <v>921.5</v>
      </c>
      <c r="AR345" s="43">
        <f t="shared" si="280"/>
        <v>-1</v>
      </c>
      <c r="AS345" s="43">
        <f t="shared" si="281"/>
        <v>46.075</v>
      </c>
      <c r="AT345" s="51">
        <v>5</v>
      </c>
      <c r="AU345" s="51">
        <v>6</v>
      </c>
      <c r="AV345" s="51">
        <v>278.24</v>
      </c>
      <c r="AW345" s="51">
        <f t="shared" si="282"/>
        <v>1</v>
      </c>
      <c r="AX345" s="51">
        <f t="shared" si="283"/>
        <v>13.912</v>
      </c>
      <c r="AY345" s="43">
        <f t="shared" si="284"/>
        <v>135.1</v>
      </c>
      <c r="AZ345" s="43">
        <f t="shared" si="285"/>
        <v>-12.8</v>
      </c>
    </row>
    <row r="346" s="41" customFormat="1" customHeight="1" spans="1:52">
      <c r="A346" s="43">
        <v>15743</v>
      </c>
      <c r="B346" s="43" t="s">
        <v>626</v>
      </c>
      <c r="C346" s="43" t="s">
        <v>625</v>
      </c>
      <c r="D346" s="43">
        <v>116773</v>
      </c>
      <c r="E346" s="43" t="s">
        <v>166</v>
      </c>
      <c r="F346" s="43">
        <v>10</v>
      </c>
      <c r="G346" s="45">
        <v>0</v>
      </c>
      <c r="H346" s="43">
        <f t="shared" si="270"/>
        <v>-10</v>
      </c>
      <c r="I346" s="43">
        <f>G346*3</f>
        <v>0</v>
      </c>
      <c r="J346" s="43">
        <f>H346*1</f>
        <v>-10</v>
      </c>
      <c r="K346" s="51">
        <v>2</v>
      </c>
      <c r="L346" s="43"/>
      <c r="M346" s="43">
        <f t="shared" si="271"/>
        <v>-2</v>
      </c>
      <c r="N346" s="43">
        <f t="shared" si="286"/>
        <v>0</v>
      </c>
      <c r="O346" s="51">
        <v>12</v>
      </c>
      <c r="P346" s="45">
        <v>0</v>
      </c>
      <c r="Q346" s="45">
        <v>10</v>
      </c>
      <c r="R346" s="43">
        <f t="shared" si="273"/>
        <v>-7</v>
      </c>
      <c r="S346" s="43">
        <f t="shared" si="287"/>
        <v>5</v>
      </c>
      <c r="T346" s="43">
        <f t="shared" si="288"/>
        <v>-3.5</v>
      </c>
      <c r="U346" s="51">
        <v>6</v>
      </c>
      <c r="V346" s="43">
        <v>1</v>
      </c>
      <c r="W346" s="43">
        <f t="shared" si="275"/>
        <v>-5</v>
      </c>
      <c r="X346" s="43">
        <f t="shared" si="289"/>
        <v>3.5</v>
      </c>
      <c r="Y346" s="43">
        <f>W346*0.5</f>
        <v>-2.5</v>
      </c>
      <c r="Z346" s="43">
        <v>7</v>
      </c>
      <c r="AA346" s="43">
        <v>12</v>
      </c>
      <c r="AB346" s="43">
        <v>684</v>
      </c>
      <c r="AC346" s="43">
        <f t="shared" si="277"/>
        <v>5</v>
      </c>
      <c r="AD346" s="43">
        <f>AB346*0.07</f>
        <v>47.88</v>
      </c>
      <c r="AE346" s="43"/>
      <c r="AF346" s="51">
        <v>2</v>
      </c>
      <c r="AG346" s="45"/>
      <c r="AH346" s="45"/>
      <c r="AI346" s="45">
        <f t="shared" si="278"/>
        <v>-2</v>
      </c>
      <c r="AJ346" s="43"/>
      <c r="AK346" s="43">
        <f t="shared" si="290"/>
        <v>0</v>
      </c>
      <c r="AL346" s="51">
        <v>1</v>
      </c>
      <c r="AM346" s="43"/>
      <c r="AN346" s="43">
        <f t="shared" si="279"/>
        <v>-1</v>
      </c>
      <c r="AO346" s="51">
        <v>7</v>
      </c>
      <c r="AP346" s="45"/>
      <c r="AQ346" s="43"/>
      <c r="AR346" s="43">
        <f t="shared" si="280"/>
        <v>-7</v>
      </c>
      <c r="AS346" s="43">
        <f t="shared" si="281"/>
        <v>0</v>
      </c>
      <c r="AT346" s="51">
        <v>5</v>
      </c>
      <c r="AU346" s="51">
        <v>3</v>
      </c>
      <c r="AV346" s="51">
        <v>234</v>
      </c>
      <c r="AW346" s="51">
        <f t="shared" si="282"/>
        <v>-2</v>
      </c>
      <c r="AX346" s="51">
        <f t="shared" si="283"/>
        <v>11.7</v>
      </c>
      <c r="AY346" s="43">
        <f t="shared" si="284"/>
        <v>68.1</v>
      </c>
      <c r="AZ346" s="43">
        <f t="shared" si="285"/>
        <v>-16</v>
      </c>
    </row>
    <row r="347" s="41" customFormat="1" customHeight="1" spans="1:52">
      <c r="A347" s="43">
        <v>11602</v>
      </c>
      <c r="B347" s="43" t="s">
        <v>627</v>
      </c>
      <c r="C347" s="43" t="s">
        <v>516</v>
      </c>
      <c r="D347" s="43">
        <v>373</v>
      </c>
      <c r="E347" s="43" t="s">
        <v>125</v>
      </c>
      <c r="F347" s="43">
        <v>20</v>
      </c>
      <c r="G347" s="45">
        <v>6</v>
      </c>
      <c r="H347" s="43">
        <f t="shared" si="270"/>
        <v>-14</v>
      </c>
      <c r="I347" s="43">
        <f>G347*3</f>
        <v>18</v>
      </c>
      <c r="J347" s="43">
        <f>H347*1</f>
        <v>-14</v>
      </c>
      <c r="K347" s="51">
        <v>4</v>
      </c>
      <c r="L347" s="43"/>
      <c r="M347" s="43">
        <f t="shared" si="271"/>
        <v>-4</v>
      </c>
      <c r="N347" s="43">
        <f t="shared" si="286"/>
        <v>0</v>
      </c>
      <c r="O347" s="51">
        <v>19</v>
      </c>
      <c r="P347" s="45">
        <v>4</v>
      </c>
      <c r="Q347" s="45">
        <v>15</v>
      </c>
      <c r="R347" s="43">
        <f t="shared" si="273"/>
        <v>-7.5</v>
      </c>
      <c r="S347" s="43">
        <f t="shared" si="287"/>
        <v>11.5</v>
      </c>
      <c r="T347" s="43">
        <f t="shared" si="288"/>
        <v>-3.75</v>
      </c>
      <c r="U347" s="51">
        <v>6</v>
      </c>
      <c r="V347" s="43">
        <v>6</v>
      </c>
      <c r="W347" s="43">
        <f t="shared" si="275"/>
        <v>0</v>
      </c>
      <c r="X347" s="43">
        <f>V347*4</f>
        <v>24</v>
      </c>
      <c r="Y347" s="43"/>
      <c r="Z347" s="43">
        <v>6</v>
      </c>
      <c r="AA347" s="43">
        <v>6</v>
      </c>
      <c r="AB347" s="43">
        <v>367.5</v>
      </c>
      <c r="AC347" s="43">
        <f t="shared" si="277"/>
        <v>0</v>
      </c>
      <c r="AD347" s="43">
        <f>AB347*0.07</f>
        <v>25.725</v>
      </c>
      <c r="AE347" s="43"/>
      <c r="AF347" s="51">
        <v>3</v>
      </c>
      <c r="AG347" s="45">
        <v>0</v>
      </c>
      <c r="AH347" s="45">
        <v>1</v>
      </c>
      <c r="AI347" s="45">
        <f t="shared" si="278"/>
        <v>-2</v>
      </c>
      <c r="AJ347" s="43">
        <v>294</v>
      </c>
      <c r="AK347" s="43">
        <f t="shared" si="290"/>
        <v>20.58</v>
      </c>
      <c r="AL347" s="51">
        <v>2</v>
      </c>
      <c r="AM347" s="43"/>
      <c r="AN347" s="43">
        <f t="shared" si="279"/>
        <v>-2</v>
      </c>
      <c r="AO347" s="51">
        <v>8</v>
      </c>
      <c r="AP347" s="45">
        <v>6</v>
      </c>
      <c r="AQ347" s="43">
        <v>1329.4</v>
      </c>
      <c r="AR347" s="43">
        <f t="shared" si="280"/>
        <v>-2</v>
      </c>
      <c r="AS347" s="43">
        <f t="shared" si="281"/>
        <v>66.47</v>
      </c>
      <c r="AT347" s="51">
        <v>7</v>
      </c>
      <c r="AU347" s="51">
        <v>8</v>
      </c>
      <c r="AV347" s="51">
        <v>650.77</v>
      </c>
      <c r="AW347" s="51">
        <f t="shared" si="282"/>
        <v>1</v>
      </c>
      <c r="AX347" s="51">
        <f t="shared" si="283"/>
        <v>32.5385</v>
      </c>
      <c r="AY347" s="43">
        <f t="shared" si="284"/>
        <v>198.8</v>
      </c>
      <c r="AZ347" s="43">
        <f t="shared" si="285"/>
        <v>-17.8</v>
      </c>
    </row>
    <row r="348" s="41" customFormat="1" customHeight="1" spans="1:52">
      <c r="A348" s="43">
        <v>11876</v>
      </c>
      <c r="B348" s="43" t="s">
        <v>628</v>
      </c>
      <c r="C348" s="43" t="s">
        <v>516</v>
      </c>
      <c r="D348" s="43">
        <v>373</v>
      </c>
      <c r="E348" s="43" t="s">
        <v>127</v>
      </c>
      <c r="F348" s="43">
        <v>20</v>
      </c>
      <c r="G348" s="45">
        <v>1</v>
      </c>
      <c r="H348" s="43">
        <f t="shared" si="270"/>
        <v>-19</v>
      </c>
      <c r="I348" s="43">
        <f>G348*3</f>
        <v>3</v>
      </c>
      <c r="J348" s="43">
        <f>H348*1</f>
        <v>-19</v>
      </c>
      <c r="K348" s="51">
        <v>4</v>
      </c>
      <c r="L348" s="43"/>
      <c r="M348" s="43">
        <f t="shared" si="271"/>
        <v>-4</v>
      </c>
      <c r="N348" s="43">
        <f t="shared" si="286"/>
        <v>0</v>
      </c>
      <c r="O348" s="51">
        <v>19</v>
      </c>
      <c r="P348" s="45">
        <v>6</v>
      </c>
      <c r="Q348" s="45">
        <v>3</v>
      </c>
      <c r="R348" s="43">
        <f t="shared" si="273"/>
        <v>-11.5</v>
      </c>
      <c r="S348" s="43">
        <f t="shared" si="287"/>
        <v>7.5</v>
      </c>
      <c r="T348" s="43">
        <f t="shared" si="288"/>
        <v>-5.75</v>
      </c>
      <c r="U348" s="51">
        <v>6</v>
      </c>
      <c r="V348" s="43">
        <v>1</v>
      </c>
      <c r="W348" s="43">
        <f t="shared" si="275"/>
        <v>-5</v>
      </c>
      <c r="X348" s="43">
        <f t="shared" ref="X348:X353" si="291">V348*3.5</f>
        <v>3.5</v>
      </c>
      <c r="Y348" s="43">
        <f t="shared" ref="Y348:Y353" si="292">W348*0.5</f>
        <v>-2.5</v>
      </c>
      <c r="Z348" s="43">
        <v>6</v>
      </c>
      <c r="AA348" s="43">
        <v>5</v>
      </c>
      <c r="AB348" s="43">
        <v>276</v>
      </c>
      <c r="AC348" s="43">
        <f t="shared" si="277"/>
        <v>-1</v>
      </c>
      <c r="AD348" s="43">
        <f>AB348*0.06</f>
        <v>16.56</v>
      </c>
      <c r="AE348" s="43">
        <f>AC348*0.5</f>
        <v>-0.5</v>
      </c>
      <c r="AF348" s="51">
        <v>3</v>
      </c>
      <c r="AG348" s="45"/>
      <c r="AH348" s="45"/>
      <c r="AI348" s="45">
        <f t="shared" si="278"/>
        <v>-3</v>
      </c>
      <c r="AJ348" s="43"/>
      <c r="AK348" s="43">
        <f t="shared" si="290"/>
        <v>0</v>
      </c>
      <c r="AL348" s="51">
        <v>2</v>
      </c>
      <c r="AM348" s="43"/>
      <c r="AN348" s="43">
        <f t="shared" si="279"/>
        <v>-2</v>
      </c>
      <c r="AO348" s="51">
        <v>9</v>
      </c>
      <c r="AP348" s="45">
        <v>2</v>
      </c>
      <c r="AQ348" s="43">
        <v>417.8</v>
      </c>
      <c r="AR348" s="43">
        <f t="shared" si="280"/>
        <v>-7</v>
      </c>
      <c r="AS348" s="43">
        <f t="shared" si="281"/>
        <v>20.89</v>
      </c>
      <c r="AT348" s="51">
        <v>7</v>
      </c>
      <c r="AU348" s="51">
        <v>1</v>
      </c>
      <c r="AV348" s="51">
        <v>48</v>
      </c>
      <c r="AW348" s="51">
        <f t="shared" si="282"/>
        <v>-6</v>
      </c>
      <c r="AX348" s="51">
        <f t="shared" si="283"/>
        <v>2.4</v>
      </c>
      <c r="AY348" s="43">
        <f t="shared" si="284"/>
        <v>53.9</v>
      </c>
      <c r="AZ348" s="43">
        <f t="shared" si="285"/>
        <v>-27.8</v>
      </c>
    </row>
    <row r="349" s="41" customFormat="1" customHeight="1" spans="1:52">
      <c r="A349" s="43">
        <v>12846</v>
      </c>
      <c r="B349" s="43" t="s">
        <v>629</v>
      </c>
      <c r="C349" s="43" t="s">
        <v>532</v>
      </c>
      <c r="D349" s="43">
        <v>744</v>
      </c>
      <c r="E349" s="43" t="s">
        <v>125</v>
      </c>
      <c r="F349" s="43">
        <v>14</v>
      </c>
      <c r="G349" s="45">
        <v>0</v>
      </c>
      <c r="H349" s="43">
        <f t="shared" si="270"/>
        <v>-14</v>
      </c>
      <c r="I349" s="43">
        <f>G349*3</f>
        <v>0</v>
      </c>
      <c r="J349" s="43">
        <f>H349*1</f>
        <v>-14</v>
      </c>
      <c r="K349" s="51">
        <v>4</v>
      </c>
      <c r="L349" s="43">
        <v>16</v>
      </c>
      <c r="M349" s="43">
        <f t="shared" si="271"/>
        <v>12</v>
      </c>
      <c r="N349" s="43">
        <f>L349*3</f>
        <v>48</v>
      </c>
      <c r="O349" s="51">
        <v>13</v>
      </c>
      <c r="P349" s="45">
        <v>8</v>
      </c>
      <c r="Q349" s="45">
        <v>9</v>
      </c>
      <c r="R349" s="43">
        <f t="shared" si="273"/>
        <v>-0.5</v>
      </c>
      <c r="S349" s="43">
        <f t="shared" si="287"/>
        <v>12.5</v>
      </c>
      <c r="T349" s="43">
        <f t="shared" si="288"/>
        <v>-0.25</v>
      </c>
      <c r="U349" s="51">
        <v>6</v>
      </c>
      <c r="V349" s="43"/>
      <c r="W349" s="43">
        <f t="shared" si="275"/>
        <v>-6</v>
      </c>
      <c r="X349" s="43">
        <f t="shared" si="291"/>
        <v>0</v>
      </c>
      <c r="Y349" s="43">
        <f t="shared" si="292"/>
        <v>-3</v>
      </c>
      <c r="Z349" s="43">
        <v>6</v>
      </c>
      <c r="AA349" s="43">
        <v>9</v>
      </c>
      <c r="AB349" s="43">
        <v>548.15</v>
      </c>
      <c r="AC349" s="43">
        <f t="shared" si="277"/>
        <v>3</v>
      </c>
      <c r="AD349" s="43">
        <f>AB349*0.07</f>
        <v>38.3705</v>
      </c>
      <c r="AE349" s="43"/>
      <c r="AF349" s="51">
        <v>3</v>
      </c>
      <c r="AG349" s="45"/>
      <c r="AH349" s="45"/>
      <c r="AI349" s="45">
        <f t="shared" si="278"/>
        <v>-3</v>
      </c>
      <c r="AJ349" s="43"/>
      <c r="AK349" s="43">
        <f t="shared" si="290"/>
        <v>0</v>
      </c>
      <c r="AL349" s="51">
        <v>1</v>
      </c>
      <c r="AM349" s="43"/>
      <c r="AN349" s="43">
        <f t="shared" si="279"/>
        <v>-1</v>
      </c>
      <c r="AO349" s="51">
        <v>10</v>
      </c>
      <c r="AP349" s="45">
        <v>4</v>
      </c>
      <c r="AQ349" s="43">
        <v>786.65</v>
      </c>
      <c r="AR349" s="43">
        <f t="shared" si="280"/>
        <v>-6</v>
      </c>
      <c r="AS349" s="43">
        <f t="shared" si="281"/>
        <v>39.3325</v>
      </c>
      <c r="AT349" s="51">
        <v>7</v>
      </c>
      <c r="AU349" s="51">
        <v>5</v>
      </c>
      <c r="AV349" s="51">
        <v>220.95</v>
      </c>
      <c r="AW349" s="51">
        <f t="shared" si="282"/>
        <v>-2</v>
      </c>
      <c r="AX349" s="51">
        <f t="shared" si="283"/>
        <v>11.0475</v>
      </c>
      <c r="AY349" s="43">
        <f t="shared" si="284"/>
        <v>149.3</v>
      </c>
      <c r="AZ349" s="43">
        <f t="shared" si="285"/>
        <v>-17.3</v>
      </c>
    </row>
    <row r="350" s="41" customFormat="1" customHeight="1" spans="1:52">
      <c r="A350" s="43">
        <v>15296</v>
      </c>
      <c r="B350" s="43" t="s">
        <v>630</v>
      </c>
      <c r="C350" s="43" t="s">
        <v>532</v>
      </c>
      <c r="D350" s="43">
        <v>744</v>
      </c>
      <c r="E350" s="43" t="s">
        <v>631</v>
      </c>
      <c r="F350" s="43">
        <v>12</v>
      </c>
      <c r="G350" s="45">
        <v>11</v>
      </c>
      <c r="H350" s="43">
        <f t="shared" si="270"/>
        <v>-1</v>
      </c>
      <c r="I350" s="43">
        <f>G350*3</f>
        <v>33</v>
      </c>
      <c r="J350" s="43">
        <f>H350*1</f>
        <v>-1</v>
      </c>
      <c r="K350" s="51">
        <v>2</v>
      </c>
      <c r="L350" s="43">
        <v>7</v>
      </c>
      <c r="M350" s="43">
        <f t="shared" si="271"/>
        <v>5</v>
      </c>
      <c r="N350" s="43">
        <f>L350*3</f>
        <v>21</v>
      </c>
      <c r="O350" s="51">
        <v>11</v>
      </c>
      <c r="P350" s="45">
        <v>3</v>
      </c>
      <c r="Q350" s="45">
        <v>6</v>
      </c>
      <c r="R350" s="43">
        <f t="shared" si="273"/>
        <v>-5</v>
      </c>
      <c r="S350" s="43">
        <f t="shared" si="287"/>
        <v>6</v>
      </c>
      <c r="T350" s="43">
        <f t="shared" si="288"/>
        <v>-2.5</v>
      </c>
      <c r="U350" s="51">
        <v>5</v>
      </c>
      <c r="V350" s="43"/>
      <c r="W350" s="43">
        <f t="shared" si="275"/>
        <v>-5</v>
      </c>
      <c r="X350" s="43">
        <f t="shared" si="291"/>
        <v>0</v>
      </c>
      <c r="Y350" s="43">
        <f t="shared" si="292"/>
        <v>-2.5</v>
      </c>
      <c r="Z350" s="43">
        <v>4</v>
      </c>
      <c r="AA350" s="43">
        <v>3</v>
      </c>
      <c r="AB350" s="43">
        <v>220</v>
      </c>
      <c r="AC350" s="43">
        <f t="shared" si="277"/>
        <v>-1</v>
      </c>
      <c r="AD350" s="43">
        <f>AB350*0.06</f>
        <v>13.2</v>
      </c>
      <c r="AE350" s="43">
        <f>AC350*0.5</f>
        <v>-0.5</v>
      </c>
      <c r="AF350" s="51">
        <v>2</v>
      </c>
      <c r="AG350" s="45"/>
      <c r="AH350" s="45"/>
      <c r="AI350" s="45">
        <f t="shared" si="278"/>
        <v>-2</v>
      </c>
      <c r="AJ350" s="43"/>
      <c r="AK350" s="43">
        <f t="shared" si="290"/>
        <v>0</v>
      </c>
      <c r="AL350" s="51">
        <v>1</v>
      </c>
      <c r="AM350" s="43">
        <v>2</v>
      </c>
      <c r="AN350" s="43">
        <f t="shared" si="279"/>
        <v>1</v>
      </c>
      <c r="AO350" s="51">
        <v>9</v>
      </c>
      <c r="AP350" s="45">
        <v>4</v>
      </c>
      <c r="AQ350" s="43">
        <v>858</v>
      </c>
      <c r="AR350" s="43">
        <f t="shared" si="280"/>
        <v>-5</v>
      </c>
      <c r="AS350" s="43">
        <f t="shared" si="281"/>
        <v>42.9</v>
      </c>
      <c r="AT350" s="51">
        <v>5</v>
      </c>
      <c r="AU350" s="51">
        <v>1</v>
      </c>
      <c r="AV350" s="51">
        <v>45.6</v>
      </c>
      <c r="AW350" s="51">
        <f t="shared" si="282"/>
        <v>-4</v>
      </c>
      <c r="AX350" s="51">
        <f t="shared" si="283"/>
        <v>2.28</v>
      </c>
      <c r="AY350" s="43">
        <f t="shared" si="284"/>
        <v>118.4</v>
      </c>
      <c r="AZ350" s="43">
        <f t="shared" si="285"/>
        <v>-6.5</v>
      </c>
    </row>
    <row r="351" s="41" customFormat="1" customHeight="1" spans="1:52">
      <c r="A351" s="43">
        <v>9988</v>
      </c>
      <c r="B351" s="43" t="s">
        <v>632</v>
      </c>
      <c r="C351" s="43" t="s">
        <v>552</v>
      </c>
      <c r="D351" s="43">
        <v>329</v>
      </c>
      <c r="E351" s="43" t="s">
        <v>125</v>
      </c>
      <c r="F351" s="43">
        <v>33</v>
      </c>
      <c r="G351" s="45">
        <v>15</v>
      </c>
      <c r="H351" s="43">
        <f t="shared" si="270"/>
        <v>-18</v>
      </c>
      <c r="I351" s="43">
        <f>G351*3</f>
        <v>45</v>
      </c>
      <c r="J351" s="43">
        <f>H351*1</f>
        <v>-18</v>
      </c>
      <c r="K351" s="51">
        <v>3</v>
      </c>
      <c r="L351" s="43"/>
      <c r="M351" s="43">
        <f t="shared" si="271"/>
        <v>-3</v>
      </c>
      <c r="N351" s="43">
        <f>L351*2</f>
        <v>0</v>
      </c>
      <c r="O351" s="51">
        <v>25</v>
      </c>
      <c r="P351" s="45">
        <v>0</v>
      </c>
      <c r="Q351" s="45">
        <v>1</v>
      </c>
      <c r="R351" s="43">
        <f t="shared" si="273"/>
        <v>-24.5</v>
      </c>
      <c r="S351" s="43">
        <f t="shared" si="287"/>
        <v>0.5</v>
      </c>
      <c r="T351" s="43">
        <f t="shared" si="288"/>
        <v>-12.25</v>
      </c>
      <c r="U351" s="51">
        <v>11</v>
      </c>
      <c r="V351" s="43">
        <v>2</v>
      </c>
      <c r="W351" s="43">
        <f t="shared" si="275"/>
        <v>-9</v>
      </c>
      <c r="X351" s="43">
        <f t="shared" si="291"/>
        <v>7</v>
      </c>
      <c r="Y351" s="43">
        <f t="shared" si="292"/>
        <v>-4.5</v>
      </c>
      <c r="Z351" s="43">
        <v>10</v>
      </c>
      <c r="AA351" s="43">
        <v>18</v>
      </c>
      <c r="AB351" s="43">
        <v>1164.99</v>
      </c>
      <c r="AC351" s="43">
        <f t="shared" si="277"/>
        <v>8</v>
      </c>
      <c r="AD351" s="43">
        <f>AB351*0.07</f>
        <v>81.5493</v>
      </c>
      <c r="AE351" s="43"/>
      <c r="AF351" s="51">
        <v>5</v>
      </c>
      <c r="AG351" s="45">
        <v>0</v>
      </c>
      <c r="AH351" s="45">
        <v>0</v>
      </c>
      <c r="AI351" s="45">
        <f t="shared" si="278"/>
        <v>-5</v>
      </c>
      <c r="AJ351" s="43">
        <v>0</v>
      </c>
      <c r="AK351" s="43">
        <f t="shared" si="290"/>
        <v>0</v>
      </c>
      <c r="AL351" s="51">
        <v>3</v>
      </c>
      <c r="AM351" s="43">
        <v>4</v>
      </c>
      <c r="AN351" s="43">
        <f t="shared" si="279"/>
        <v>1</v>
      </c>
      <c r="AO351" s="51">
        <v>11</v>
      </c>
      <c r="AP351" s="45">
        <v>9</v>
      </c>
      <c r="AQ351" s="43">
        <v>1621.2</v>
      </c>
      <c r="AR351" s="43">
        <f t="shared" si="280"/>
        <v>-2</v>
      </c>
      <c r="AS351" s="43">
        <f t="shared" si="281"/>
        <v>81.06</v>
      </c>
      <c r="AT351" s="51">
        <v>8</v>
      </c>
      <c r="AU351" s="51">
        <v>0</v>
      </c>
      <c r="AV351" s="51"/>
      <c r="AW351" s="51">
        <f t="shared" si="282"/>
        <v>-8</v>
      </c>
      <c r="AX351" s="51">
        <f t="shared" si="283"/>
        <v>0</v>
      </c>
      <c r="AY351" s="43">
        <f t="shared" si="284"/>
        <v>215.1</v>
      </c>
      <c r="AZ351" s="43">
        <f t="shared" si="285"/>
        <v>-34.8</v>
      </c>
    </row>
    <row r="352" s="41" customFormat="1" customHeight="1" spans="1:52">
      <c r="A352" s="43">
        <v>4518</v>
      </c>
      <c r="B352" s="43" t="s">
        <v>633</v>
      </c>
      <c r="C352" s="43" t="s">
        <v>634</v>
      </c>
      <c r="D352" s="43">
        <v>101453</v>
      </c>
      <c r="E352" s="43" t="s">
        <v>125</v>
      </c>
      <c r="F352" s="43">
        <v>20</v>
      </c>
      <c r="G352" s="45">
        <v>0</v>
      </c>
      <c r="H352" s="43">
        <f t="shared" si="270"/>
        <v>-20</v>
      </c>
      <c r="I352" s="43">
        <f>G352*3</f>
        <v>0</v>
      </c>
      <c r="J352" s="43">
        <f>H352*1</f>
        <v>-20</v>
      </c>
      <c r="K352" s="51">
        <v>5</v>
      </c>
      <c r="L352" s="43"/>
      <c r="M352" s="43">
        <f t="shared" si="271"/>
        <v>-5</v>
      </c>
      <c r="N352" s="43">
        <f>L352*2</f>
        <v>0</v>
      </c>
      <c r="O352" s="51">
        <v>18</v>
      </c>
      <c r="P352" s="45">
        <v>0</v>
      </c>
      <c r="Q352" s="45">
        <v>16</v>
      </c>
      <c r="R352" s="43">
        <f t="shared" si="273"/>
        <v>-10</v>
      </c>
      <c r="S352" s="43">
        <f t="shared" si="287"/>
        <v>8</v>
      </c>
      <c r="T352" s="43">
        <f t="shared" si="288"/>
        <v>-5</v>
      </c>
      <c r="U352" s="51">
        <v>8</v>
      </c>
      <c r="V352" s="43">
        <v>6</v>
      </c>
      <c r="W352" s="43">
        <f t="shared" si="275"/>
        <v>-2</v>
      </c>
      <c r="X352" s="43">
        <f t="shared" si="291"/>
        <v>21</v>
      </c>
      <c r="Y352" s="43">
        <f t="shared" si="292"/>
        <v>-1</v>
      </c>
      <c r="Z352" s="43">
        <v>8</v>
      </c>
      <c r="AA352" s="43">
        <v>20</v>
      </c>
      <c r="AB352" s="43">
        <v>1299.5</v>
      </c>
      <c r="AC352" s="43">
        <f t="shared" si="277"/>
        <v>12</v>
      </c>
      <c r="AD352" s="43">
        <f>AB352*0.07</f>
        <v>90.965</v>
      </c>
      <c r="AE352" s="43"/>
      <c r="AF352" s="51">
        <v>3</v>
      </c>
      <c r="AG352" s="45">
        <v>0</v>
      </c>
      <c r="AH352" s="45">
        <v>1</v>
      </c>
      <c r="AI352" s="45">
        <f t="shared" si="278"/>
        <v>-2</v>
      </c>
      <c r="AJ352" s="43">
        <v>294</v>
      </c>
      <c r="AK352" s="43">
        <f t="shared" si="290"/>
        <v>20.58</v>
      </c>
      <c r="AL352" s="51">
        <v>3</v>
      </c>
      <c r="AM352" s="43">
        <v>4</v>
      </c>
      <c r="AN352" s="43">
        <f t="shared" si="279"/>
        <v>1</v>
      </c>
      <c r="AO352" s="51">
        <v>11</v>
      </c>
      <c r="AP352" s="45">
        <v>7</v>
      </c>
      <c r="AQ352" s="43">
        <v>1337.6</v>
      </c>
      <c r="AR352" s="43">
        <f t="shared" si="280"/>
        <v>-4</v>
      </c>
      <c r="AS352" s="43">
        <f t="shared" si="281"/>
        <v>66.88</v>
      </c>
      <c r="AT352" s="51">
        <v>11</v>
      </c>
      <c r="AU352" s="51">
        <v>8</v>
      </c>
      <c r="AV352" s="51">
        <v>280</v>
      </c>
      <c r="AW352" s="51">
        <f t="shared" si="282"/>
        <v>-3</v>
      </c>
      <c r="AX352" s="51">
        <f t="shared" si="283"/>
        <v>14</v>
      </c>
      <c r="AY352" s="43">
        <f t="shared" si="284"/>
        <v>221.4</v>
      </c>
      <c r="AZ352" s="43">
        <f t="shared" si="285"/>
        <v>-26</v>
      </c>
    </row>
    <row r="353" s="41" customFormat="1" customHeight="1" spans="1:52">
      <c r="A353" s="43">
        <v>11866</v>
      </c>
      <c r="B353" s="43" t="s">
        <v>635</v>
      </c>
      <c r="C353" s="43" t="s">
        <v>634</v>
      </c>
      <c r="D353" s="43">
        <v>101453</v>
      </c>
      <c r="E353" s="43" t="s">
        <v>127</v>
      </c>
      <c r="F353" s="43">
        <v>20</v>
      </c>
      <c r="G353" s="45">
        <v>3</v>
      </c>
      <c r="H353" s="43">
        <f t="shared" si="270"/>
        <v>-17</v>
      </c>
      <c r="I353" s="43">
        <f>G353*3</f>
        <v>9</v>
      </c>
      <c r="J353" s="43">
        <f>H353*1</f>
        <v>-17</v>
      </c>
      <c r="K353" s="51">
        <v>5</v>
      </c>
      <c r="L353" s="43">
        <v>5</v>
      </c>
      <c r="M353" s="43">
        <f t="shared" si="271"/>
        <v>0</v>
      </c>
      <c r="N353" s="43">
        <f>L353*3</f>
        <v>15</v>
      </c>
      <c r="O353" s="51">
        <v>19</v>
      </c>
      <c r="P353" s="45">
        <v>0</v>
      </c>
      <c r="Q353" s="45">
        <v>16</v>
      </c>
      <c r="R353" s="43">
        <f t="shared" si="273"/>
        <v>-11</v>
      </c>
      <c r="S353" s="43">
        <f t="shared" si="287"/>
        <v>8</v>
      </c>
      <c r="T353" s="43">
        <f t="shared" si="288"/>
        <v>-5.5</v>
      </c>
      <c r="U353" s="51">
        <v>9</v>
      </c>
      <c r="V353" s="43">
        <v>1</v>
      </c>
      <c r="W353" s="43">
        <f t="shared" si="275"/>
        <v>-8</v>
      </c>
      <c r="X353" s="43">
        <f t="shared" si="291"/>
        <v>3.5</v>
      </c>
      <c r="Y353" s="43">
        <f t="shared" si="292"/>
        <v>-4</v>
      </c>
      <c r="Z353" s="43">
        <v>8</v>
      </c>
      <c r="AA353" s="43">
        <v>20</v>
      </c>
      <c r="AB353" s="43">
        <v>1298.75</v>
      </c>
      <c r="AC353" s="43">
        <f t="shared" si="277"/>
        <v>12</v>
      </c>
      <c r="AD353" s="43">
        <f>AB353*0.07</f>
        <v>90.9125</v>
      </c>
      <c r="AE353" s="43"/>
      <c r="AF353" s="51">
        <v>3</v>
      </c>
      <c r="AG353" s="45">
        <v>0</v>
      </c>
      <c r="AH353" s="45">
        <v>1</v>
      </c>
      <c r="AI353" s="45">
        <f t="shared" si="278"/>
        <v>-2</v>
      </c>
      <c r="AJ353" s="43">
        <v>294</v>
      </c>
      <c r="AK353" s="43">
        <f t="shared" si="290"/>
        <v>20.58</v>
      </c>
      <c r="AL353" s="51">
        <v>4</v>
      </c>
      <c r="AM353" s="43"/>
      <c r="AN353" s="43">
        <f t="shared" si="279"/>
        <v>-4</v>
      </c>
      <c r="AO353" s="51">
        <v>12</v>
      </c>
      <c r="AP353" s="45">
        <v>3</v>
      </c>
      <c r="AQ353" s="43">
        <v>465</v>
      </c>
      <c r="AR353" s="43">
        <f t="shared" si="280"/>
        <v>-9</v>
      </c>
      <c r="AS353" s="43">
        <f t="shared" si="281"/>
        <v>23.25</v>
      </c>
      <c r="AT353" s="51">
        <v>11</v>
      </c>
      <c r="AU353" s="51">
        <v>2</v>
      </c>
      <c r="AV353" s="51">
        <v>70</v>
      </c>
      <c r="AW353" s="51">
        <f t="shared" si="282"/>
        <v>-9</v>
      </c>
      <c r="AX353" s="51">
        <f t="shared" si="283"/>
        <v>3.5</v>
      </c>
      <c r="AY353" s="43">
        <f t="shared" si="284"/>
        <v>173.7</v>
      </c>
      <c r="AZ353" s="43">
        <f t="shared" si="285"/>
        <v>-26.5</v>
      </c>
    </row>
    <row r="354" customHeight="1" spans="1:52">
      <c r="A354" s="54">
        <v>5641</v>
      </c>
      <c r="B354" s="54" t="s">
        <v>636</v>
      </c>
      <c r="C354" s="43"/>
      <c r="D354" s="43"/>
      <c r="E354" s="43"/>
      <c r="F354" s="43"/>
      <c r="G354" s="45">
        <v>0</v>
      </c>
      <c r="H354" s="43">
        <f t="shared" si="270"/>
        <v>0</v>
      </c>
      <c r="I354" s="43">
        <f>G354*3</f>
        <v>0</v>
      </c>
      <c r="J354" s="43"/>
      <c r="K354" s="43"/>
      <c r="L354" s="43"/>
      <c r="M354" s="43">
        <f t="shared" si="271"/>
        <v>0</v>
      </c>
      <c r="N354" s="43">
        <f>L354*2</f>
        <v>0</v>
      </c>
      <c r="O354" s="43"/>
      <c r="P354" s="45">
        <v>0</v>
      </c>
      <c r="Q354" s="45">
        <v>3</v>
      </c>
      <c r="R354" s="43">
        <f t="shared" si="273"/>
        <v>1.5</v>
      </c>
      <c r="S354" s="43">
        <f>P354*1+Q354*0.5</f>
        <v>1.5</v>
      </c>
      <c r="T354" s="43"/>
      <c r="U354" s="43"/>
      <c r="V354" s="43">
        <v>1</v>
      </c>
      <c r="W354" s="43">
        <f t="shared" si="275"/>
        <v>1</v>
      </c>
      <c r="X354" s="43">
        <f>V354*3.5</f>
        <v>3.5</v>
      </c>
      <c r="Y354" s="43"/>
      <c r="Z354" s="43"/>
      <c r="AA354" s="43">
        <v>10</v>
      </c>
      <c r="AB354" s="43">
        <v>586.5</v>
      </c>
      <c r="AC354" s="43">
        <f t="shared" si="277"/>
        <v>10</v>
      </c>
      <c r="AD354" s="43">
        <f>AB354*0.06</f>
        <v>35.19</v>
      </c>
      <c r="AE354" s="43"/>
      <c r="AF354" s="43"/>
      <c r="AG354" s="45"/>
      <c r="AH354" s="45"/>
      <c r="AI354" s="45">
        <f t="shared" si="278"/>
        <v>0</v>
      </c>
      <c r="AJ354" s="43"/>
      <c r="AK354" s="43">
        <f>AJ354*0.07</f>
        <v>0</v>
      </c>
      <c r="AL354" s="43"/>
      <c r="AM354" s="43"/>
      <c r="AN354" s="43">
        <f t="shared" si="279"/>
        <v>0</v>
      </c>
      <c r="AO354" s="43"/>
      <c r="AP354" s="45">
        <v>4</v>
      </c>
      <c r="AQ354" s="43">
        <v>801.8</v>
      </c>
      <c r="AR354" s="43">
        <f t="shared" si="280"/>
        <v>4</v>
      </c>
      <c r="AS354" s="43">
        <f t="shared" si="281"/>
        <v>40.09</v>
      </c>
      <c r="AT354" s="43"/>
      <c r="AU354" s="51">
        <v>3</v>
      </c>
      <c r="AV354" s="51">
        <v>105</v>
      </c>
      <c r="AW354" s="51">
        <f t="shared" si="282"/>
        <v>3</v>
      </c>
      <c r="AX354" s="51">
        <f t="shared" si="283"/>
        <v>5.25</v>
      </c>
      <c r="AY354" s="43">
        <f t="shared" si="284"/>
        <v>85.5</v>
      </c>
      <c r="AZ354" s="43">
        <f t="shared" si="285"/>
        <v>0</v>
      </c>
    </row>
    <row r="355" customHeight="1" spans="1:52">
      <c r="A355" s="54">
        <v>7707</v>
      </c>
      <c r="B355" s="54" t="s">
        <v>637</v>
      </c>
      <c r="C355" s="43"/>
      <c r="D355" s="43"/>
      <c r="E355" s="43"/>
      <c r="F355" s="43"/>
      <c r="G355" s="45">
        <v>1</v>
      </c>
      <c r="H355" s="43">
        <f>G355-F355</f>
        <v>1</v>
      </c>
      <c r="I355" s="43">
        <f t="shared" ref="I355:I382" si="293">G355*3</f>
        <v>3</v>
      </c>
      <c r="J355" s="43"/>
      <c r="K355" s="43"/>
      <c r="L355" s="43"/>
      <c r="M355" s="43">
        <f>L355-K355</f>
        <v>0</v>
      </c>
      <c r="N355" s="43">
        <f t="shared" ref="N355:N382" si="294">L355*2</f>
        <v>0</v>
      </c>
      <c r="O355" s="43"/>
      <c r="P355" s="45">
        <v>3</v>
      </c>
      <c r="Q355" s="45">
        <v>0</v>
      </c>
      <c r="R355" s="43">
        <f>(P355+Q355/2)-O355</f>
        <v>3</v>
      </c>
      <c r="S355" s="43">
        <f t="shared" ref="S355:S382" si="295">P355*1+Q355*0.5</f>
        <v>3</v>
      </c>
      <c r="T355" s="43"/>
      <c r="U355" s="43"/>
      <c r="V355" s="43">
        <v>1</v>
      </c>
      <c r="W355" s="43">
        <f>V355-U355</f>
        <v>1</v>
      </c>
      <c r="X355" s="43">
        <f t="shared" ref="X355:X382" si="296">V355*3.5</f>
        <v>3.5</v>
      </c>
      <c r="Y355" s="43"/>
      <c r="Z355" s="43"/>
      <c r="AA355" s="43">
        <v>11</v>
      </c>
      <c r="AB355" s="43">
        <v>714.75</v>
      </c>
      <c r="AC355" s="43">
        <f>AA355-Z355</f>
        <v>11</v>
      </c>
      <c r="AD355" s="43">
        <f t="shared" ref="AD355:AD382" si="297">AB355*0.06</f>
        <v>42.885</v>
      </c>
      <c r="AE355" s="43"/>
      <c r="AF355" s="43"/>
      <c r="AG355" s="45"/>
      <c r="AH355" s="45"/>
      <c r="AI355" s="45">
        <f>(AH355+AG355/3)-AF355</f>
        <v>0</v>
      </c>
      <c r="AJ355" s="43"/>
      <c r="AK355" s="43">
        <f t="shared" ref="AK355:AK382" si="298">AJ355*0.07</f>
        <v>0</v>
      </c>
      <c r="AL355" s="43"/>
      <c r="AM355" s="43"/>
      <c r="AN355" s="43">
        <f>AM355-AL355</f>
        <v>0</v>
      </c>
      <c r="AO355" s="43"/>
      <c r="AP355" s="45"/>
      <c r="AQ355" s="43"/>
      <c r="AR355" s="43">
        <f>AP355-AO355</f>
        <v>0</v>
      </c>
      <c r="AS355" s="43">
        <f>AQ355*0.05</f>
        <v>0</v>
      </c>
      <c r="AT355" s="43"/>
      <c r="AU355" s="51">
        <v>2</v>
      </c>
      <c r="AV355" s="51">
        <v>276</v>
      </c>
      <c r="AW355" s="51">
        <f>AU355-AT355</f>
        <v>2</v>
      </c>
      <c r="AX355" s="51">
        <f>AV355*0.05</f>
        <v>13.8</v>
      </c>
      <c r="AY355" s="43">
        <f>ROUND(I355+N355+S355+X355+AD355+AK355+AS355+AX355,1)</f>
        <v>66.2</v>
      </c>
      <c r="AZ355" s="43">
        <f>ROUND(J355+T355+Y355+AE355,1)</f>
        <v>0</v>
      </c>
    </row>
    <row r="356" customHeight="1" spans="1:52">
      <c r="A356" s="54">
        <v>9190</v>
      </c>
      <c r="B356" s="54" t="s">
        <v>638</v>
      </c>
      <c r="C356" s="43"/>
      <c r="D356" s="43"/>
      <c r="E356" s="43"/>
      <c r="F356" s="43"/>
      <c r="G356" s="45">
        <v>0</v>
      </c>
      <c r="H356" s="43">
        <f>G356-F356</f>
        <v>0</v>
      </c>
      <c r="I356" s="43">
        <f t="shared" si="293"/>
        <v>0</v>
      </c>
      <c r="J356" s="43"/>
      <c r="K356" s="43"/>
      <c r="L356" s="43"/>
      <c r="M356" s="43">
        <f>L356-K356</f>
        <v>0</v>
      </c>
      <c r="N356" s="43">
        <f t="shared" si="294"/>
        <v>0</v>
      </c>
      <c r="O356" s="43"/>
      <c r="P356" s="45">
        <v>0</v>
      </c>
      <c r="Q356" s="45">
        <v>6</v>
      </c>
      <c r="R356" s="43">
        <f>(P356+Q356/2)-O356</f>
        <v>3</v>
      </c>
      <c r="S356" s="43">
        <f t="shared" si="295"/>
        <v>3</v>
      </c>
      <c r="T356" s="43"/>
      <c r="U356" s="43"/>
      <c r="V356" s="43"/>
      <c r="W356" s="43">
        <f>V356-U356</f>
        <v>0</v>
      </c>
      <c r="X356" s="43">
        <f t="shared" si="296"/>
        <v>0</v>
      </c>
      <c r="Y356" s="43"/>
      <c r="Z356" s="43"/>
      <c r="AA356" s="43">
        <v>4</v>
      </c>
      <c r="AB356" s="43">
        <v>235.5</v>
      </c>
      <c r="AC356" s="43">
        <f>AA356-Z356</f>
        <v>4</v>
      </c>
      <c r="AD356" s="43">
        <f t="shared" si="297"/>
        <v>14.13</v>
      </c>
      <c r="AE356" s="43"/>
      <c r="AF356" s="43"/>
      <c r="AG356" s="45">
        <v>0</v>
      </c>
      <c r="AH356" s="45">
        <v>0</v>
      </c>
      <c r="AI356" s="45">
        <f>(AH356+AG356/3)-AF356</f>
        <v>0</v>
      </c>
      <c r="AJ356" s="43">
        <v>0</v>
      </c>
      <c r="AK356" s="43">
        <f t="shared" si="298"/>
        <v>0</v>
      </c>
      <c r="AL356" s="43"/>
      <c r="AM356" s="43"/>
      <c r="AN356" s="43">
        <f>AM356-AL356</f>
        <v>0</v>
      </c>
      <c r="AO356" s="43"/>
      <c r="AP356" s="45">
        <v>2</v>
      </c>
      <c r="AQ356" s="43">
        <v>326.4</v>
      </c>
      <c r="AR356" s="43">
        <f>AP356-AO356</f>
        <v>2</v>
      </c>
      <c r="AS356" s="43">
        <f>AQ356*0.05</f>
        <v>16.32</v>
      </c>
      <c r="AT356" s="43"/>
      <c r="AU356" s="51">
        <v>2</v>
      </c>
      <c r="AV356" s="51">
        <v>83.28</v>
      </c>
      <c r="AW356" s="51">
        <f>AU356-AT356</f>
        <v>2</v>
      </c>
      <c r="AX356" s="51">
        <f>AV356*0.05</f>
        <v>4.164</v>
      </c>
      <c r="AY356" s="43">
        <f>ROUND(I356+N356+S356+X356+AD356+AK356+AS356+AX356,1)</f>
        <v>37.6</v>
      </c>
      <c r="AZ356" s="43">
        <f>ROUND(J356+T356+Y356+AE356,1)</f>
        <v>0</v>
      </c>
    </row>
    <row r="357" customHeight="1" spans="1:52">
      <c r="A357" s="54">
        <v>9760</v>
      </c>
      <c r="B357" s="54" t="s">
        <v>639</v>
      </c>
      <c r="C357" s="43"/>
      <c r="D357" s="43"/>
      <c r="E357" s="43"/>
      <c r="F357" s="43"/>
      <c r="G357" s="45">
        <v>0</v>
      </c>
      <c r="H357" s="43">
        <f>G357-F357</f>
        <v>0</v>
      </c>
      <c r="I357" s="43">
        <f t="shared" si="293"/>
        <v>0</v>
      </c>
      <c r="J357" s="43"/>
      <c r="K357" s="43"/>
      <c r="L357" s="43"/>
      <c r="M357" s="43">
        <f>L357-K357</f>
        <v>0</v>
      </c>
      <c r="N357" s="43">
        <f t="shared" si="294"/>
        <v>0</v>
      </c>
      <c r="O357" s="43"/>
      <c r="P357" s="45">
        <v>5</v>
      </c>
      <c r="Q357" s="45">
        <v>33</v>
      </c>
      <c r="R357" s="43">
        <f>(P357+Q357/2)-O357</f>
        <v>21.5</v>
      </c>
      <c r="S357" s="43">
        <f t="shared" si="295"/>
        <v>21.5</v>
      </c>
      <c r="T357" s="43"/>
      <c r="U357" s="43"/>
      <c r="V357" s="43"/>
      <c r="W357" s="43">
        <f>V357-U357</f>
        <v>0</v>
      </c>
      <c r="X357" s="43">
        <f t="shared" si="296"/>
        <v>0</v>
      </c>
      <c r="Y357" s="43"/>
      <c r="Z357" s="43"/>
      <c r="AA357" s="43">
        <v>4</v>
      </c>
      <c r="AB357" s="43">
        <v>235.5</v>
      </c>
      <c r="AC357" s="43">
        <f>AA357-Z357</f>
        <v>4</v>
      </c>
      <c r="AD357" s="43">
        <f t="shared" si="297"/>
        <v>14.13</v>
      </c>
      <c r="AE357" s="43"/>
      <c r="AF357" s="43"/>
      <c r="AG357" s="45"/>
      <c r="AH357" s="45"/>
      <c r="AI357" s="45">
        <f>(AH357+AG357/3)-AF357</f>
        <v>0</v>
      </c>
      <c r="AJ357" s="43"/>
      <c r="AK357" s="43">
        <f t="shared" si="298"/>
        <v>0</v>
      </c>
      <c r="AL357" s="43"/>
      <c r="AM357" s="43"/>
      <c r="AN357" s="43">
        <f>AM357-AL357</f>
        <v>0</v>
      </c>
      <c r="AO357" s="43"/>
      <c r="AP357" s="45">
        <v>8</v>
      </c>
      <c r="AQ357" s="43">
        <v>1712.6</v>
      </c>
      <c r="AR357" s="43">
        <f>AP357-AO357</f>
        <v>8</v>
      </c>
      <c r="AS357" s="43">
        <f>AQ357*0.05</f>
        <v>85.63</v>
      </c>
      <c r="AT357" s="43"/>
      <c r="AU357" s="51">
        <v>2</v>
      </c>
      <c r="AV357" s="51">
        <v>87.3</v>
      </c>
      <c r="AW357" s="51">
        <f>AU357-AT357</f>
        <v>2</v>
      </c>
      <c r="AX357" s="51">
        <f>AV357*0.05</f>
        <v>4.365</v>
      </c>
      <c r="AY357" s="43">
        <f>ROUND(I357+N357+S357+X357+AD357+AK357+AS357+AX357,1)</f>
        <v>125.6</v>
      </c>
      <c r="AZ357" s="43">
        <f>ROUND(J357+T357+Y357+AE357,1)</f>
        <v>0</v>
      </c>
    </row>
    <row r="358" customHeight="1" spans="1:52">
      <c r="A358" s="54">
        <v>10808</v>
      </c>
      <c r="B358" s="54" t="s">
        <v>640</v>
      </c>
      <c r="C358" s="43"/>
      <c r="D358" s="43"/>
      <c r="E358" s="43"/>
      <c r="F358" s="43"/>
      <c r="G358" s="45">
        <v>0</v>
      </c>
      <c r="H358" s="43">
        <f>G358-F358</f>
        <v>0</v>
      </c>
      <c r="I358" s="43">
        <f t="shared" si="293"/>
        <v>0</v>
      </c>
      <c r="J358" s="43"/>
      <c r="K358" s="43"/>
      <c r="L358" s="43">
        <v>5</v>
      </c>
      <c r="M358" s="43">
        <f>L358-K358</f>
        <v>5</v>
      </c>
      <c r="N358" s="43">
        <f t="shared" si="294"/>
        <v>10</v>
      </c>
      <c r="O358" s="43"/>
      <c r="P358" s="45">
        <v>0</v>
      </c>
      <c r="Q358" s="45">
        <v>169</v>
      </c>
      <c r="R358" s="43">
        <f>(P358+Q358/2)-O358</f>
        <v>84.5</v>
      </c>
      <c r="S358" s="43">
        <f t="shared" si="295"/>
        <v>84.5</v>
      </c>
      <c r="T358" s="43"/>
      <c r="U358" s="43"/>
      <c r="V358" s="43"/>
      <c r="W358" s="43">
        <f>V358-U358</f>
        <v>0</v>
      </c>
      <c r="X358" s="43">
        <f t="shared" si="296"/>
        <v>0</v>
      </c>
      <c r="Y358" s="43"/>
      <c r="Z358" s="43"/>
      <c r="AA358" s="43">
        <v>21</v>
      </c>
      <c r="AB358" s="43">
        <v>1265.5</v>
      </c>
      <c r="AC358" s="43">
        <f>AA358-Z358</f>
        <v>21</v>
      </c>
      <c r="AD358" s="43">
        <f t="shared" si="297"/>
        <v>75.93</v>
      </c>
      <c r="AE358" s="43"/>
      <c r="AF358" s="43"/>
      <c r="AG358" s="45"/>
      <c r="AH358" s="45"/>
      <c r="AI358" s="45">
        <f>(AH358+AG358/3)-AF358</f>
        <v>0</v>
      </c>
      <c r="AJ358" s="43"/>
      <c r="AK358" s="43">
        <f t="shared" si="298"/>
        <v>0</v>
      </c>
      <c r="AL358" s="43"/>
      <c r="AM358" s="43"/>
      <c r="AN358" s="43">
        <f>AM358-AL358</f>
        <v>0</v>
      </c>
      <c r="AO358" s="43"/>
      <c r="AP358" s="45">
        <v>2</v>
      </c>
      <c r="AQ358" s="43">
        <v>326.4</v>
      </c>
      <c r="AR358" s="43">
        <f>AP358-AO358</f>
        <v>2</v>
      </c>
      <c r="AS358" s="43">
        <f>AQ358*0.05</f>
        <v>16.32</v>
      </c>
      <c r="AT358" s="43"/>
      <c r="AU358" s="51">
        <v>0</v>
      </c>
      <c r="AV358" s="51"/>
      <c r="AW358" s="51">
        <f>AU358-AT358</f>
        <v>0</v>
      </c>
      <c r="AX358" s="51">
        <f>AV358*0.05</f>
        <v>0</v>
      </c>
      <c r="AY358" s="43">
        <f>ROUND(I358+N358+S358+X358+AD358+AK358+AS358+AX358,1)</f>
        <v>186.8</v>
      </c>
      <c r="AZ358" s="43">
        <f>ROUND(J358+T358+Y358+AE358,1)</f>
        <v>0</v>
      </c>
    </row>
    <row r="359" customHeight="1" spans="1:52">
      <c r="A359" s="54">
        <v>12163</v>
      </c>
      <c r="B359" s="54" t="s">
        <v>641</v>
      </c>
      <c r="C359" s="43"/>
      <c r="D359" s="43"/>
      <c r="E359" s="43"/>
      <c r="F359" s="43"/>
      <c r="G359" s="45">
        <v>1</v>
      </c>
      <c r="H359" s="43">
        <f>G359-F359</f>
        <v>1</v>
      </c>
      <c r="I359" s="43">
        <f t="shared" si="293"/>
        <v>3</v>
      </c>
      <c r="J359" s="43"/>
      <c r="K359" s="43"/>
      <c r="L359" s="43"/>
      <c r="M359" s="43">
        <f>L359-K359</f>
        <v>0</v>
      </c>
      <c r="N359" s="43">
        <f t="shared" si="294"/>
        <v>0</v>
      </c>
      <c r="O359" s="43"/>
      <c r="P359" s="45">
        <v>0</v>
      </c>
      <c r="Q359" s="45">
        <v>2</v>
      </c>
      <c r="R359" s="43">
        <f>(P359+Q359/2)-O359</f>
        <v>1</v>
      </c>
      <c r="S359" s="43">
        <f t="shared" si="295"/>
        <v>1</v>
      </c>
      <c r="T359" s="43"/>
      <c r="U359" s="43"/>
      <c r="V359" s="43"/>
      <c r="W359" s="43">
        <f>V359-U359</f>
        <v>0</v>
      </c>
      <c r="X359" s="43">
        <f t="shared" si="296"/>
        <v>0</v>
      </c>
      <c r="Y359" s="43"/>
      <c r="Z359" s="43"/>
      <c r="AA359" s="43">
        <v>2</v>
      </c>
      <c r="AB359" s="43">
        <v>138</v>
      </c>
      <c r="AC359" s="43">
        <f>AA359-Z359</f>
        <v>2</v>
      </c>
      <c r="AD359" s="43">
        <f t="shared" si="297"/>
        <v>8.28</v>
      </c>
      <c r="AE359" s="43"/>
      <c r="AF359" s="43"/>
      <c r="AG359" s="45"/>
      <c r="AH359" s="45"/>
      <c r="AI359" s="45">
        <f>(AH359+AG359/3)-AF359</f>
        <v>0</v>
      </c>
      <c r="AJ359" s="43"/>
      <c r="AK359" s="43">
        <f t="shared" si="298"/>
        <v>0</v>
      </c>
      <c r="AL359" s="43"/>
      <c r="AM359" s="43"/>
      <c r="AN359" s="43">
        <f>AM359-AL359</f>
        <v>0</v>
      </c>
      <c r="AO359" s="43"/>
      <c r="AP359" s="45"/>
      <c r="AQ359" s="43"/>
      <c r="AR359" s="43">
        <f>AP359-AO359</f>
        <v>0</v>
      </c>
      <c r="AS359" s="43">
        <f>AQ359*0.05</f>
        <v>0</v>
      </c>
      <c r="AT359" s="43"/>
      <c r="AU359" s="51">
        <v>2</v>
      </c>
      <c r="AV359" s="51">
        <v>91.2</v>
      </c>
      <c r="AW359" s="51">
        <f>AU359-AT359</f>
        <v>2</v>
      </c>
      <c r="AX359" s="51">
        <f>AV359*0.05</f>
        <v>4.56</v>
      </c>
      <c r="AY359" s="43">
        <f>ROUND(I359+N359+S359+X359+AD359+AK359+AS359+AX359,1)</f>
        <v>16.8</v>
      </c>
      <c r="AZ359" s="43">
        <f>ROUND(J359+T359+Y359+AE359,1)</f>
        <v>0</v>
      </c>
    </row>
    <row r="360" customHeight="1" spans="1:52">
      <c r="A360" s="54">
        <v>12216</v>
      </c>
      <c r="B360" s="54" t="s">
        <v>642</v>
      </c>
      <c r="C360" s="43"/>
      <c r="D360" s="43"/>
      <c r="E360" s="43"/>
      <c r="F360" s="43"/>
      <c r="G360" s="45">
        <v>0</v>
      </c>
      <c r="H360" s="43">
        <f>G360-F360</f>
        <v>0</v>
      </c>
      <c r="I360" s="43">
        <f t="shared" si="293"/>
        <v>0</v>
      </c>
      <c r="J360" s="43"/>
      <c r="K360" s="43"/>
      <c r="L360" s="43"/>
      <c r="M360" s="43">
        <f>L360-K360</f>
        <v>0</v>
      </c>
      <c r="N360" s="43">
        <f t="shared" si="294"/>
        <v>0</v>
      </c>
      <c r="O360" s="43"/>
      <c r="P360" s="45">
        <v>0</v>
      </c>
      <c r="Q360" s="45">
        <v>3</v>
      </c>
      <c r="R360" s="43">
        <f>(P360+Q360/2)-O360</f>
        <v>1.5</v>
      </c>
      <c r="S360" s="43">
        <f t="shared" si="295"/>
        <v>1.5</v>
      </c>
      <c r="T360" s="43"/>
      <c r="U360" s="43"/>
      <c r="V360" s="43"/>
      <c r="W360" s="43">
        <f>V360-U360</f>
        <v>0</v>
      </c>
      <c r="X360" s="43">
        <f t="shared" si="296"/>
        <v>0</v>
      </c>
      <c r="Y360" s="43"/>
      <c r="Z360" s="43"/>
      <c r="AA360" s="43">
        <v>3</v>
      </c>
      <c r="AB360" s="43">
        <v>172.5</v>
      </c>
      <c r="AC360" s="43">
        <f>AA360-Z360</f>
        <v>3</v>
      </c>
      <c r="AD360" s="43">
        <f t="shared" si="297"/>
        <v>10.35</v>
      </c>
      <c r="AE360" s="43"/>
      <c r="AF360" s="43"/>
      <c r="AG360" s="45"/>
      <c r="AH360" s="45"/>
      <c r="AI360" s="45">
        <f>(AH360+AG360/3)-AF360</f>
        <v>0</v>
      </c>
      <c r="AJ360" s="43"/>
      <c r="AK360" s="43">
        <f t="shared" si="298"/>
        <v>0</v>
      </c>
      <c r="AL360" s="43"/>
      <c r="AM360" s="43"/>
      <c r="AN360" s="43">
        <f>AM360-AL360</f>
        <v>0</v>
      </c>
      <c r="AO360" s="43"/>
      <c r="AP360" s="45"/>
      <c r="AQ360" s="43"/>
      <c r="AR360" s="43">
        <f>AP360-AO360</f>
        <v>0</v>
      </c>
      <c r="AS360" s="43">
        <f>AQ360*0.05</f>
        <v>0</v>
      </c>
      <c r="AT360" s="43"/>
      <c r="AU360" s="51">
        <v>2</v>
      </c>
      <c r="AV360" s="51">
        <v>70</v>
      </c>
      <c r="AW360" s="51">
        <f>AU360-AT360</f>
        <v>2</v>
      </c>
      <c r="AX360" s="51">
        <f>AV360*0.05</f>
        <v>3.5</v>
      </c>
      <c r="AY360" s="43">
        <f>ROUND(I360+N360+S360+X360+AD360+AK360+AS360+AX360,1)</f>
        <v>15.4</v>
      </c>
      <c r="AZ360" s="43">
        <f>ROUND(J360+T360+Y360+AE360,1)</f>
        <v>0</v>
      </c>
    </row>
    <row r="361" customHeight="1" spans="1:52">
      <c r="A361" s="54">
        <v>14399</v>
      </c>
      <c r="B361" s="54" t="s">
        <v>643</v>
      </c>
      <c r="C361" s="43"/>
      <c r="D361" s="43"/>
      <c r="E361" s="43"/>
      <c r="F361" s="43"/>
      <c r="G361" s="45">
        <v>0</v>
      </c>
      <c r="H361" s="43">
        <f>G361-F361</f>
        <v>0</v>
      </c>
      <c r="I361" s="43">
        <f t="shared" si="293"/>
        <v>0</v>
      </c>
      <c r="J361" s="43"/>
      <c r="K361" s="43"/>
      <c r="L361" s="43"/>
      <c r="M361" s="43">
        <f>L361-K361</f>
        <v>0</v>
      </c>
      <c r="N361" s="43">
        <f t="shared" si="294"/>
        <v>0</v>
      </c>
      <c r="O361" s="43"/>
      <c r="P361" s="45">
        <v>2</v>
      </c>
      <c r="Q361" s="45">
        <v>1</v>
      </c>
      <c r="R361" s="43">
        <f>(P361+Q361/2)-O361</f>
        <v>2.5</v>
      </c>
      <c r="S361" s="43">
        <f t="shared" si="295"/>
        <v>2.5</v>
      </c>
      <c r="T361" s="43"/>
      <c r="U361" s="43"/>
      <c r="V361" s="43"/>
      <c r="W361" s="43">
        <f>V361-U361</f>
        <v>0</v>
      </c>
      <c r="X361" s="43">
        <f t="shared" si="296"/>
        <v>0</v>
      </c>
      <c r="Y361" s="43"/>
      <c r="Z361" s="43"/>
      <c r="AA361" s="43"/>
      <c r="AB361" s="43"/>
      <c r="AC361" s="43"/>
      <c r="AD361" s="43">
        <f t="shared" si="297"/>
        <v>0</v>
      </c>
      <c r="AE361" s="43"/>
      <c r="AF361" s="43"/>
      <c r="AG361" s="45"/>
      <c r="AH361" s="45"/>
      <c r="AI361" s="45">
        <f>(AH361+AG361/3)-AF361</f>
        <v>0</v>
      </c>
      <c r="AJ361" s="43"/>
      <c r="AK361" s="43">
        <f t="shared" si="298"/>
        <v>0</v>
      </c>
      <c r="AL361" s="43"/>
      <c r="AM361" s="43"/>
      <c r="AN361" s="43">
        <f>AM361-AL361</f>
        <v>0</v>
      </c>
      <c r="AO361" s="43"/>
      <c r="AP361" s="45"/>
      <c r="AQ361" s="43"/>
      <c r="AR361" s="43">
        <f>AP361-AO361</f>
        <v>0</v>
      </c>
      <c r="AS361" s="43">
        <f>AQ361*0.05</f>
        <v>0</v>
      </c>
      <c r="AT361" s="43"/>
      <c r="AU361" s="51">
        <v>1</v>
      </c>
      <c r="AV361" s="51">
        <v>45.6</v>
      </c>
      <c r="AW361" s="51">
        <f>AU361-AT361</f>
        <v>1</v>
      </c>
      <c r="AX361" s="51">
        <f>AV361*0.05</f>
        <v>2.28</v>
      </c>
      <c r="AY361" s="43">
        <f>ROUND(I361+N361+S361+X361+AD361+AK361+AS361+AX361,1)</f>
        <v>4.8</v>
      </c>
      <c r="AZ361" s="43">
        <f>ROUND(J361+T361+Y361+AE361,1)</f>
        <v>0</v>
      </c>
    </row>
    <row r="362" customHeight="1" spans="1:52">
      <c r="A362" s="54">
        <v>14792</v>
      </c>
      <c r="B362" s="54" t="s">
        <v>644</v>
      </c>
      <c r="C362" s="43"/>
      <c r="D362" s="43"/>
      <c r="E362" s="43"/>
      <c r="F362" s="43"/>
      <c r="G362" s="45">
        <v>0</v>
      </c>
      <c r="H362" s="43">
        <f>G362-F362</f>
        <v>0</v>
      </c>
      <c r="I362" s="43">
        <f t="shared" si="293"/>
        <v>0</v>
      </c>
      <c r="J362" s="43"/>
      <c r="K362" s="43"/>
      <c r="L362" s="43"/>
      <c r="M362" s="43">
        <f>L362-K362</f>
        <v>0</v>
      </c>
      <c r="N362" s="43">
        <f t="shared" si="294"/>
        <v>0</v>
      </c>
      <c r="O362" s="43"/>
      <c r="P362" s="45">
        <v>1</v>
      </c>
      <c r="Q362" s="45">
        <v>5</v>
      </c>
      <c r="R362" s="43">
        <f>(P362+Q362/2)-O362</f>
        <v>3.5</v>
      </c>
      <c r="S362" s="43">
        <f t="shared" si="295"/>
        <v>3.5</v>
      </c>
      <c r="T362" s="43"/>
      <c r="U362" s="43"/>
      <c r="V362" s="43"/>
      <c r="W362" s="43">
        <f>V362-U362</f>
        <v>0</v>
      </c>
      <c r="X362" s="43">
        <f t="shared" si="296"/>
        <v>0</v>
      </c>
      <c r="Y362" s="43"/>
      <c r="Z362" s="43"/>
      <c r="AA362" s="43">
        <v>6</v>
      </c>
      <c r="AB362" s="43">
        <v>373.5</v>
      </c>
      <c r="AC362" s="43">
        <f>AA362-Z362</f>
        <v>6</v>
      </c>
      <c r="AD362" s="43">
        <f t="shared" si="297"/>
        <v>22.41</v>
      </c>
      <c r="AE362" s="43"/>
      <c r="AF362" s="43"/>
      <c r="AG362" s="45">
        <v>0</v>
      </c>
      <c r="AH362" s="45">
        <v>2</v>
      </c>
      <c r="AI362" s="45">
        <f>(AH362+AG362/3)-AF362</f>
        <v>2</v>
      </c>
      <c r="AJ362" s="43">
        <v>490</v>
      </c>
      <c r="AK362" s="43">
        <f t="shared" si="298"/>
        <v>34.3</v>
      </c>
      <c r="AL362" s="43"/>
      <c r="AM362" s="43"/>
      <c r="AN362" s="43">
        <f>AM362-AL362</f>
        <v>0</v>
      </c>
      <c r="AO362" s="43"/>
      <c r="AP362" s="45">
        <v>1</v>
      </c>
      <c r="AQ362" s="43">
        <v>254.6</v>
      </c>
      <c r="AR362" s="43">
        <f>AP362-AO362</f>
        <v>1</v>
      </c>
      <c r="AS362" s="43">
        <f>AQ362*0.05</f>
        <v>12.73</v>
      </c>
      <c r="AT362" s="43"/>
      <c r="AU362" s="51">
        <v>0</v>
      </c>
      <c r="AV362" s="51"/>
      <c r="AW362" s="51">
        <f>AU362-AT362</f>
        <v>0</v>
      </c>
      <c r="AX362" s="51">
        <f>AV362*0.05</f>
        <v>0</v>
      </c>
      <c r="AY362" s="43">
        <f>ROUND(I362+N362+S362+X362+AD362+AK362+AS362+AX362,1)</f>
        <v>72.9</v>
      </c>
      <c r="AZ362" s="43">
        <f>ROUND(J362+T362+Y362+AE362,1)</f>
        <v>0</v>
      </c>
    </row>
    <row r="363" customHeight="1" spans="1:52">
      <c r="A363" s="54">
        <v>15263</v>
      </c>
      <c r="B363" s="54" t="s">
        <v>645</v>
      </c>
      <c r="C363" s="43"/>
      <c r="D363" s="43"/>
      <c r="E363" s="43"/>
      <c r="F363" s="43"/>
      <c r="G363" s="45">
        <v>0</v>
      </c>
      <c r="H363" s="43">
        <f>G363-F363</f>
        <v>0</v>
      </c>
      <c r="I363" s="43">
        <f t="shared" si="293"/>
        <v>0</v>
      </c>
      <c r="J363" s="43"/>
      <c r="K363" s="43"/>
      <c r="L363" s="43"/>
      <c r="M363" s="43">
        <f>L363-K363</f>
        <v>0</v>
      </c>
      <c r="N363" s="43">
        <f t="shared" si="294"/>
        <v>0</v>
      </c>
      <c r="O363" s="43"/>
      <c r="P363" s="45">
        <v>4</v>
      </c>
      <c r="Q363" s="45">
        <v>13</v>
      </c>
      <c r="R363" s="43">
        <f>(P363+Q363/2)-O363</f>
        <v>10.5</v>
      </c>
      <c r="S363" s="43">
        <f t="shared" si="295"/>
        <v>10.5</v>
      </c>
      <c r="T363" s="43"/>
      <c r="U363" s="43"/>
      <c r="V363" s="43"/>
      <c r="W363" s="43">
        <f>V363-U363</f>
        <v>0</v>
      </c>
      <c r="X363" s="43">
        <f t="shared" si="296"/>
        <v>0</v>
      </c>
      <c r="Y363" s="43"/>
      <c r="Z363" s="43"/>
      <c r="AA363" s="43">
        <v>2</v>
      </c>
      <c r="AB363" s="43">
        <v>132</v>
      </c>
      <c r="AC363" s="43">
        <f>AA363-Z363</f>
        <v>2</v>
      </c>
      <c r="AD363" s="43">
        <f t="shared" si="297"/>
        <v>7.92</v>
      </c>
      <c r="AE363" s="43"/>
      <c r="AF363" s="43"/>
      <c r="AG363" s="45"/>
      <c r="AH363" s="45"/>
      <c r="AI363" s="45">
        <f>(AH363+AG363/3)-AF363</f>
        <v>0</v>
      </c>
      <c r="AJ363" s="43"/>
      <c r="AK363" s="43">
        <f t="shared" si="298"/>
        <v>0</v>
      </c>
      <c r="AL363" s="43"/>
      <c r="AM363" s="43">
        <v>3</v>
      </c>
      <c r="AN363" s="43">
        <f>AM363-AL363</f>
        <v>3</v>
      </c>
      <c r="AO363" s="43"/>
      <c r="AP363" s="45">
        <v>5</v>
      </c>
      <c r="AQ363" s="43">
        <v>820.2</v>
      </c>
      <c r="AR363" s="43">
        <f>AP363-AO363</f>
        <v>5</v>
      </c>
      <c r="AS363" s="43">
        <f>AQ363*0.05</f>
        <v>41.01</v>
      </c>
      <c r="AT363" s="43"/>
      <c r="AU363" s="51">
        <v>2</v>
      </c>
      <c r="AV363" s="51">
        <v>91.2</v>
      </c>
      <c r="AW363" s="51">
        <f>AU363-AT363</f>
        <v>2</v>
      </c>
      <c r="AX363" s="51">
        <f>AV363*0.05</f>
        <v>4.56</v>
      </c>
      <c r="AY363" s="43">
        <f>ROUND(I363+N363+S363+X363+AD363+AK363+AS363+AX363,1)</f>
        <v>64</v>
      </c>
      <c r="AZ363" s="43">
        <f>ROUND(J363+T363+Y363+AE363,1)</f>
        <v>0</v>
      </c>
    </row>
    <row r="364" customHeight="1" spans="1:52">
      <c r="A364" s="54">
        <v>15763</v>
      </c>
      <c r="B364" s="54" t="s">
        <v>646</v>
      </c>
      <c r="C364" s="43"/>
      <c r="D364" s="43"/>
      <c r="E364" s="43"/>
      <c r="F364" s="43"/>
      <c r="G364" s="45">
        <v>0</v>
      </c>
      <c r="H364" s="43">
        <f>G364-F364</f>
        <v>0</v>
      </c>
      <c r="I364" s="43">
        <f t="shared" si="293"/>
        <v>0</v>
      </c>
      <c r="J364" s="43"/>
      <c r="K364" s="43"/>
      <c r="L364" s="43"/>
      <c r="M364" s="43">
        <f>L364-K364</f>
        <v>0</v>
      </c>
      <c r="N364" s="43">
        <f t="shared" si="294"/>
        <v>0</v>
      </c>
      <c r="O364" s="43"/>
      <c r="P364" s="45"/>
      <c r="Q364" s="45"/>
      <c r="R364" s="43">
        <f>(P364+Q364/2)-O364</f>
        <v>0</v>
      </c>
      <c r="S364" s="43">
        <f t="shared" si="295"/>
        <v>0</v>
      </c>
      <c r="T364" s="43"/>
      <c r="U364" s="43"/>
      <c r="V364" s="43">
        <v>1</v>
      </c>
      <c r="W364" s="43">
        <f>V364-U364</f>
        <v>1</v>
      </c>
      <c r="X364" s="43">
        <f t="shared" si="296"/>
        <v>3.5</v>
      </c>
      <c r="Y364" s="43"/>
      <c r="Z364" s="43"/>
      <c r="AA364" s="43"/>
      <c r="AB364" s="43"/>
      <c r="AC364" s="43"/>
      <c r="AD364" s="43">
        <f t="shared" si="297"/>
        <v>0</v>
      </c>
      <c r="AE364" s="43"/>
      <c r="AF364" s="43"/>
      <c r="AG364" s="45"/>
      <c r="AH364" s="45"/>
      <c r="AI364" s="45">
        <f>(AH364+AG364/3)-AF364</f>
        <v>0</v>
      </c>
      <c r="AJ364" s="43"/>
      <c r="AK364" s="43">
        <f t="shared" si="298"/>
        <v>0</v>
      </c>
      <c r="AL364" s="43"/>
      <c r="AM364" s="43"/>
      <c r="AN364" s="43">
        <f>AM364-AL364</f>
        <v>0</v>
      </c>
      <c r="AO364" s="43"/>
      <c r="AP364" s="45"/>
      <c r="AQ364" s="43"/>
      <c r="AR364" s="43">
        <f>AP364-AO364</f>
        <v>0</v>
      </c>
      <c r="AS364" s="43">
        <f>AQ364*0.05</f>
        <v>0</v>
      </c>
      <c r="AT364" s="43"/>
      <c r="AU364" s="51">
        <v>0</v>
      </c>
      <c r="AV364" s="51"/>
      <c r="AW364" s="51">
        <f>AU364-AT364</f>
        <v>0</v>
      </c>
      <c r="AX364" s="51">
        <f>AV364*0.05</f>
        <v>0</v>
      </c>
      <c r="AY364" s="43">
        <f>ROUND(I364+N364+S364+X364+AD364+AK364+AS364+AX364,1)</f>
        <v>3.5</v>
      </c>
      <c r="AZ364" s="43">
        <f>ROUND(J364+T364+Y364+AE364,1)</f>
        <v>0</v>
      </c>
    </row>
    <row r="365" customHeight="1" spans="1:52">
      <c r="A365" s="54">
        <v>15848</v>
      </c>
      <c r="B365" s="54" t="s">
        <v>647</v>
      </c>
      <c r="C365" s="43"/>
      <c r="D365" s="43"/>
      <c r="E365" s="43"/>
      <c r="F365" s="43"/>
      <c r="G365" s="45">
        <v>0</v>
      </c>
      <c r="H365" s="43">
        <f>G365-F365</f>
        <v>0</v>
      </c>
      <c r="I365" s="43">
        <f t="shared" si="293"/>
        <v>0</v>
      </c>
      <c r="J365" s="43"/>
      <c r="K365" s="43"/>
      <c r="L365" s="43"/>
      <c r="M365" s="43">
        <f>L365-K365</f>
        <v>0</v>
      </c>
      <c r="N365" s="43">
        <f t="shared" si="294"/>
        <v>0</v>
      </c>
      <c r="O365" s="43"/>
      <c r="P365" s="45"/>
      <c r="Q365" s="45"/>
      <c r="R365" s="43">
        <f>(P365+Q365/2)-O365</f>
        <v>0</v>
      </c>
      <c r="S365" s="43">
        <f t="shared" si="295"/>
        <v>0</v>
      </c>
      <c r="T365" s="43"/>
      <c r="U365" s="43"/>
      <c r="V365" s="43"/>
      <c r="W365" s="43">
        <f>V365-U365</f>
        <v>0</v>
      </c>
      <c r="X365" s="43">
        <f t="shared" si="296"/>
        <v>0</v>
      </c>
      <c r="Y365" s="43"/>
      <c r="Z365" s="43"/>
      <c r="AA365" s="43"/>
      <c r="AB365" s="43"/>
      <c r="AC365" s="43"/>
      <c r="AD365" s="43">
        <f t="shared" si="297"/>
        <v>0</v>
      </c>
      <c r="AE365" s="43"/>
      <c r="AF365" s="43"/>
      <c r="AG365" s="45"/>
      <c r="AH365" s="45"/>
      <c r="AI365" s="45">
        <f>(AH365+AG365/3)-AF365</f>
        <v>0</v>
      </c>
      <c r="AJ365" s="43"/>
      <c r="AK365" s="43">
        <f t="shared" si="298"/>
        <v>0</v>
      </c>
      <c r="AL365" s="43"/>
      <c r="AM365" s="43"/>
      <c r="AN365" s="43">
        <f>AM365-AL365</f>
        <v>0</v>
      </c>
      <c r="AO365" s="43"/>
      <c r="AP365" s="45"/>
      <c r="AQ365" s="43"/>
      <c r="AR365" s="43">
        <f>AP365-AO365</f>
        <v>0</v>
      </c>
      <c r="AS365" s="43">
        <f>AQ365*0.05</f>
        <v>0</v>
      </c>
      <c r="AT365" s="43"/>
      <c r="AU365" s="51">
        <v>2</v>
      </c>
      <c r="AV365" s="51">
        <v>88.6</v>
      </c>
      <c r="AW365" s="51">
        <f>AU365-AT365</f>
        <v>2</v>
      </c>
      <c r="AX365" s="51">
        <f>AV365*0.05</f>
        <v>4.43</v>
      </c>
      <c r="AY365" s="43">
        <f>ROUND(I365+N365+S365+X365+AD365+AK365+AS365+AX365,1)</f>
        <v>4.4</v>
      </c>
      <c r="AZ365" s="43">
        <f>ROUND(J365+T365+Y365+AE365,1)</f>
        <v>0</v>
      </c>
    </row>
    <row r="366" customHeight="1" spans="1:52">
      <c r="A366" s="54">
        <v>15849</v>
      </c>
      <c r="B366" s="54" t="s">
        <v>648</v>
      </c>
      <c r="C366" s="43"/>
      <c r="D366" s="43"/>
      <c r="E366" s="43"/>
      <c r="F366" s="43"/>
      <c r="G366" s="45">
        <v>6</v>
      </c>
      <c r="H366" s="43">
        <f>G366-F366</f>
        <v>6</v>
      </c>
      <c r="I366" s="43">
        <f t="shared" si="293"/>
        <v>18</v>
      </c>
      <c r="J366" s="43"/>
      <c r="K366" s="43"/>
      <c r="L366" s="43"/>
      <c r="M366" s="43">
        <f>L366-K366</f>
        <v>0</v>
      </c>
      <c r="N366" s="43">
        <f t="shared" si="294"/>
        <v>0</v>
      </c>
      <c r="O366" s="43"/>
      <c r="P366" s="45">
        <v>1</v>
      </c>
      <c r="Q366" s="45">
        <v>0</v>
      </c>
      <c r="R366" s="43">
        <f>(P366+Q366/2)-O366</f>
        <v>1</v>
      </c>
      <c r="S366" s="43">
        <f t="shared" si="295"/>
        <v>1</v>
      </c>
      <c r="T366" s="43"/>
      <c r="U366" s="43"/>
      <c r="V366" s="43"/>
      <c r="W366" s="43">
        <f>V366-U366</f>
        <v>0</v>
      </c>
      <c r="X366" s="43">
        <f t="shared" si="296"/>
        <v>0</v>
      </c>
      <c r="Y366" s="43"/>
      <c r="Z366" s="43"/>
      <c r="AA366" s="43"/>
      <c r="AB366" s="43"/>
      <c r="AC366" s="43"/>
      <c r="AD366" s="43">
        <f t="shared" si="297"/>
        <v>0</v>
      </c>
      <c r="AE366" s="43"/>
      <c r="AF366" s="43"/>
      <c r="AG366" s="45"/>
      <c r="AH366" s="45"/>
      <c r="AI366" s="45">
        <f>(AH366+AG366/3)-AF366</f>
        <v>0</v>
      </c>
      <c r="AJ366" s="43"/>
      <c r="AK366" s="43">
        <f t="shared" si="298"/>
        <v>0</v>
      </c>
      <c r="AL366" s="43"/>
      <c r="AM366" s="43"/>
      <c r="AN366" s="43">
        <f>AM366-AL366</f>
        <v>0</v>
      </c>
      <c r="AO366" s="43"/>
      <c r="AP366" s="45"/>
      <c r="AQ366" s="43"/>
      <c r="AR366" s="43">
        <f>AP366-AO366</f>
        <v>0</v>
      </c>
      <c r="AS366" s="43">
        <f>AQ366*0.05</f>
        <v>0</v>
      </c>
      <c r="AT366" s="43"/>
      <c r="AU366" s="51">
        <v>0</v>
      </c>
      <c r="AV366" s="51"/>
      <c r="AW366" s="51">
        <f>AU366-AT366</f>
        <v>0</v>
      </c>
      <c r="AX366" s="51">
        <f>AV366*0.05</f>
        <v>0</v>
      </c>
      <c r="AY366" s="43">
        <f>ROUND(I366+N366+S366+X366+AD366+AK366+AS366+AX366,1)</f>
        <v>19</v>
      </c>
      <c r="AZ366" s="43">
        <f>ROUND(J366+T366+Y366+AE366,1)</f>
        <v>0</v>
      </c>
    </row>
    <row r="367" customHeight="1" spans="1:52">
      <c r="A367" s="54">
        <v>15852</v>
      </c>
      <c r="B367" s="54" t="s">
        <v>649</v>
      </c>
      <c r="C367" s="43"/>
      <c r="D367" s="43"/>
      <c r="E367" s="43"/>
      <c r="F367" s="43"/>
      <c r="G367" s="45">
        <v>4</v>
      </c>
      <c r="H367" s="43">
        <f>G367-F367</f>
        <v>4</v>
      </c>
      <c r="I367" s="43">
        <f t="shared" si="293"/>
        <v>12</v>
      </c>
      <c r="J367" s="43"/>
      <c r="K367" s="43"/>
      <c r="L367" s="43"/>
      <c r="M367" s="43">
        <f>L367-K367</f>
        <v>0</v>
      </c>
      <c r="N367" s="43">
        <f t="shared" si="294"/>
        <v>0</v>
      </c>
      <c r="O367" s="43"/>
      <c r="P367" s="45">
        <v>0</v>
      </c>
      <c r="Q367" s="45">
        <v>1</v>
      </c>
      <c r="R367" s="43">
        <f>(P367+Q367/2)-O367</f>
        <v>0.5</v>
      </c>
      <c r="S367" s="43">
        <f t="shared" si="295"/>
        <v>0.5</v>
      </c>
      <c r="T367" s="43"/>
      <c r="U367" s="43"/>
      <c r="V367" s="43">
        <v>3</v>
      </c>
      <c r="W367" s="43">
        <f>V367-U367</f>
        <v>3</v>
      </c>
      <c r="X367" s="43">
        <f t="shared" si="296"/>
        <v>10.5</v>
      </c>
      <c r="Y367" s="43"/>
      <c r="Z367" s="43"/>
      <c r="AA367" s="43">
        <v>15</v>
      </c>
      <c r="AB367" s="43">
        <v>954</v>
      </c>
      <c r="AC367" s="43">
        <f>AA367-Z367</f>
        <v>15</v>
      </c>
      <c r="AD367" s="43">
        <f t="shared" si="297"/>
        <v>57.24</v>
      </c>
      <c r="AE367" s="43"/>
      <c r="AF367" s="43"/>
      <c r="AG367" s="45"/>
      <c r="AH367" s="45"/>
      <c r="AI367" s="45">
        <f>(AH367+AG367/3)-AF367</f>
        <v>0</v>
      </c>
      <c r="AJ367" s="43"/>
      <c r="AK367" s="43">
        <f t="shared" si="298"/>
        <v>0</v>
      </c>
      <c r="AL367" s="43"/>
      <c r="AM367" s="43"/>
      <c r="AN367" s="43">
        <f>AM367-AL367</f>
        <v>0</v>
      </c>
      <c r="AO367" s="43"/>
      <c r="AP367" s="45">
        <v>8</v>
      </c>
      <c r="AQ367" s="43">
        <v>1708</v>
      </c>
      <c r="AR367" s="43">
        <f>AP367-AO367</f>
        <v>8</v>
      </c>
      <c r="AS367" s="43">
        <f>AQ367*0.05</f>
        <v>85.4</v>
      </c>
      <c r="AT367" s="43"/>
      <c r="AU367" s="51">
        <v>8</v>
      </c>
      <c r="AV367" s="51">
        <v>459.6</v>
      </c>
      <c r="AW367" s="51">
        <f>AU367-AT367</f>
        <v>8</v>
      </c>
      <c r="AX367" s="51">
        <f>AV367*0.05</f>
        <v>22.98</v>
      </c>
      <c r="AY367" s="43">
        <f>ROUND(I367+N367+S367+X367+AD367+AK367+AS367+AX367,1)</f>
        <v>188.6</v>
      </c>
      <c r="AZ367" s="43">
        <f>ROUND(J367+T367+Y367+AE367,1)</f>
        <v>0</v>
      </c>
    </row>
    <row r="368" customHeight="1" spans="1:52">
      <c r="A368" s="54">
        <v>15875</v>
      </c>
      <c r="B368" s="54" t="s">
        <v>650</v>
      </c>
      <c r="C368" s="43"/>
      <c r="D368" s="43"/>
      <c r="E368" s="43"/>
      <c r="F368" s="43"/>
      <c r="G368" s="45">
        <v>0</v>
      </c>
      <c r="H368" s="43">
        <f>G368-F368</f>
        <v>0</v>
      </c>
      <c r="I368" s="43">
        <f t="shared" si="293"/>
        <v>0</v>
      </c>
      <c r="J368" s="43"/>
      <c r="K368" s="43"/>
      <c r="L368" s="43"/>
      <c r="M368" s="43">
        <f>L368-K368</f>
        <v>0</v>
      </c>
      <c r="N368" s="43">
        <f t="shared" si="294"/>
        <v>0</v>
      </c>
      <c r="O368" s="43"/>
      <c r="P368" s="45">
        <v>0</v>
      </c>
      <c r="Q368" s="45">
        <v>1</v>
      </c>
      <c r="R368" s="43">
        <f>(P368+Q368/2)-O368</f>
        <v>0.5</v>
      </c>
      <c r="S368" s="43">
        <f t="shared" si="295"/>
        <v>0.5</v>
      </c>
      <c r="T368" s="43"/>
      <c r="U368" s="43"/>
      <c r="V368" s="43"/>
      <c r="W368" s="43">
        <f>V368-U368</f>
        <v>0</v>
      </c>
      <c r="X368" s="43">
        <f t="shared" si="296"/>
        <v>0</v>
      </c>
      <c r="Y368" s="43"/>
      <c r="Z368" s="43"/>
      <c r="AA368" s="43">
        <v>3</v>
      </c>
      <c r="AB368" s="43">
        <v>95</v>
      </c>
      <c r="AC368" s="43">
        <f>AA368-Z368</f>
        <v>3</v>
      </c>
      <c r="AD368" s="43">
        <f t="shared" si="297"/>
        <v>5.7</v>
      </c>
      <c r="AE368" s="43"/>
      <c r="AF368" s="43"/>
      <c r="AG368" s="45"/>
      <c r="AH368" s="45"/>
      <c r="AI368" s="45">
        <f>(AH368+AG368/3)-AF368</f>
        <v>0</v>
      </c>
      <c r="AJ368" s="43"/>
      <c r="AK368" s="43">
        <f t="shared" si="298"/>
        <v>0</v>
      </c>
      <c r="AL368" s="43"/>
      <c r="AM368" s="43"/>
      <c r="AN368" s="43">
        <f>AM368-AL368</f>
        <v>0</v>
      </c>
      <c r="AO368" s="43"/>
      <c r="AP368" s="45"/>
      <c r="AQ368" s="43"/>
      <c r="AR368" s="43">
        <f>AP368-AO368</f>
        <v>0</v>
      </c>
      <c r="AS368" s="43">
        <f>AQ368*0.05</f>
        <v>0</v>
      </c>
      <c r="AT368" s="43"/>
      <c r="AU368" s="51">
        <v>0</v>
      </c>
      <c r="AV368" s="51"/>
      <c r="AW368" s="51">
        <f>AU368-AT368</f>
        <v>0</v>
      </c>
      <c r="AX368" s="51">
        <f>AV368*0.05</f>
        <v>0</v>
      </c>
      <c r="AY368" s="43">
        <f>ROUND(I368+N368+S368+X368+AD368+AK368+AS368+AX368,1)</f>
        <v>6.2</v>
      </c>
      <c r="AZ368" s="43">
        <f>ROUND(J368+T368+Y368+AE368,1)</f>
        <v>0</v>
      </c>
    </row>
    <row r="369" customHeight="1" spans="1:52">
      <c r="A369" s="54">
        <v>995590</v>
      </c>
      <c r="B369" s="54" t="s">
        <v>651</v>
      </c>
      <c r="C369" s="43"/>
      <c r="D369" s="43"/>
      <c r="E369" s="43"/>
      <c r="F369" s="43"/>
      <c r="G369" s="45">
        <v>0</v>
      </c>
      <c r="H369" s="43">
        <f>G369-F369</f>
        <v>0</v>
      </c>
      <c r="I369" s="43">
        <f t="shared" si="293"/>
        <v>0</v>
      </c>
      <c r="J369" s="43"/>
      <c r="K369" s="43"/>
      <c r="L369" s="43"/>
      <c r="M369" s="43">
        <f>L369-K369</f>
        <v>0</v>
      </c>
      <c r="N369" s="43">
        <f t="shared" si="294"/>
        <v>0</v>
      </c>
      <c r="O369" s="43"/>
      <c r="P369" s="45">
        <v>0</v>
      </c>
      <c r="Q369" s="45">
        <v>1</v>
      </c>
      <c r="R369" s="43">
        <f>(P369+Q369/2)-O369</f>
        <v>0.5</v>
      </c>
      <c r="S369" s="43">
        <f t="shared" si="295"/>
        <v>0.5</v>
      </c>
      <c r="T369" s="43"/>
      <c r="U369" s="43"/>
      <c r="V369" s="43"/>
      <c r="W369" s="43">
        <f>V369-U369</f>
        <v>0</v>
      </c>
      <c r="X369" s="43">
        <f t="shared" si="296"/>
        <v>0</v>
      </c>
      <c r="Y369" s="43"/>
      <c r="Z369" s="43"/>
      <c r="AA369" s="43"/>
      <c r="AB369" s="43"/>
      <c r="AC369" s="43"/>
      <c r="AD369" s="43">
        <f t="shared" si="297"/>
        <v>0</v>
      </c>
      <c r="AE369" s="43"/>
      <c r="AF369" s="43"/>
      <c r="AG369" s="45"/>
      <c r="AH369" s="45"/>
      <c r="AI369" s="45">
        <f>(AH369+AG369/3)-AF369</f>
        <v>0</v>
      </c>
      <c r="AJ369" s="43"/>
      <c r="AK369" s="43">
        <f t="shared" si="298"/>
        <v>0</v>
      </c>
      <c r="AL369" s="43"/>
      <c r="AM369" s="43"/>
      <c r="AN369" s="43">
        <f>AM369-AL369</f>
        <v>0</v>
      </c>
      <c r="AO369" s="43"/>
      <c r="AP369" s="45">
        <v>1</v>
      </c>
      <c r="AQ369" s="43">
        <v>121</v>
      </c>
      <c r="AR369" s="43">
        <f>AP369-AO369</f>
        <v>1</v>
      </c>
      <c r="AS369" s="43">
        <f>AQ369*0.05</f>
        <v>6.05</v>
      </c>
      <c r="AT369" s="43"/>
      <c r="AU369" s="51">
        <v>0</v>
      </c>
      <c r="AV369" s="51"/>
      <c r="AW369" s="51">
        <f>AU369-AT369</f>
        <v>0</v>
      </c>
      <c r="AX369" s="51">
        <f>AV369*0.05</f>
        <v>0</v>
      </c>
      <c r="AY369" s="43">
        <f>ROUND(I369+N369+S369+X369+AD369+AK369+AS369+AX369,1)</f>
        <v>6.6</v>
      </c>
      <c r="AZ369" s="43">
        <f>ROUND(J369+T369+Y369+AE369,1)</f>
        <v>0</v>
      </c>
    </row>
    <row r="370" customHeight="1" spans="1:52">
      <c r="A370" s="54">
        <v>998841</v>
      </c>
      <c r="B370" s="54" t="s">
        <v>652</v>
      </c>
      <c r="C370" s="43"/>
      <c r="D370" s="43"/>
      <c r="E370" s="43"/>
      <c r="F370" s="43"/>
      <c r="G370" s="45">
        <v>0</v>
      </c>
      <c r="H370" s="43">
        <f>G370-F370</f>
        <v>0</v>
      </c>
      <c r="I370" s="43">
        <f t="shared" si="293"/>
        <v>0</v>
      </c>
      <c r="J370" s="43"/>
      <c r="K370" s="43"/>
      <c r="L370" s="43"/>
      <c r="M370" s="43">
        <f>L370-K370</f>
        <v>0</v>
      </c>
      <c r="N370" s="43">
        <f t="shared" si="294"/>
        <v>0</v>
      </c>
      <c r="O370" s="43"/>
      <c r="P370" s="45">
        <v>0</v>
      </c>
      <c r="Q370" s="45">
        <v>5</v>
      </c>
      <c r="R370" s="43">
        <f>(P370+Q370/2)-O370</f>
        <v>2.5</v>
      </c>
      <c r="S370" s="43">
        <f t="shared" si="295"/>
        <v>2.5</v>
      </c>
      <c r="T370" s="43"/>
      <c r="U370" s="43"/>
      <c r="V370" s="43">
        <v>1</v>
      </c>
      <c r="W370" s="43">
        <f>V370-U370</f>
        <v>1</v>
      </c>
      <c r="X370" s="43">
        <f t="shared" si="296"/>
        <v>3.5</v>
      </c>
      <c r="Y370" s="43"/>
      <c r="Z370" s="43"/>
      <c r="AA370" s="43">
        <v>1</v>
      </c>
      <c r="AB370" s="43">
        <v>69</v>
      </c>
      <c r="AC370" s="43">
        <f>AA370-Z370</f>
        <v>1</v>
      </c>
      <c r="AD370" s="43">
        <f t="shared" si="297"/>
        <v>4.14</v>
      </c>
      <c r="AE370" s="43"/>
      <c r="AF370" s="43"/>
      <c r="AG370" s="45"/>
      <c r="AH370" s="45"/>
      <c r="AI370" s="45">
        <f>(AH370+AG370/3)-AF370</f>
        <v>0</v>
      </c>
      <c r="AJ370" s="43"/>
      <c r="AK370" s="43">
        <f t="shared" si="298"/>
        <v>0</v>
      </c>
      <c r="AL370" s="43"/>
      <c r="AM370" s="43"/>
      <c r="AN370" s="43">
        <f>AM370-AL370</f>
        <v>0</v>
      </c>
      <c r="AO370" s="43"/>
      <c r="AP370" s="45">
        <v>1</v>
      </c>
      <c r="AQ370" s="43">
        <v>128</v>
      </c>
      <c r="AR370" s="43">
        <f>AP370-AO370</f>
        <v>1</v>
      </c>
      <c r="AS370" s="43">
        <f>AQ370*0.05</f>
        <v>6.4</v>
      </c>
      <c r="AT370" s="43"/>
      <c r="AU370" s="51">
        <v>1</v>
      </c>
      <c r="AV370" s="51">
        <v>138</v>
      </c>
      <c r="AW370" s="51">
        <f>AU370-AT370</f>
        <v>1</v>
      </c>
      <c r="AX370" s="51">
        <f>AV370*0.05</f>
        <v>6.9</v>
      </c>
      <c r="AY370" s="43">
        <f>ROUND(I370+N370+S370+X370+AD370+AK370+AS370+AX370,1)</f>
        <v>23.4</v>
      </c>
      <c r="AZ370" s="43">
        <f>ROUND(J370+T370+Y370+AE370,1)</f>
        <v>0</v>
      </c>
    </row>
    <row r="371" customHeight="1" spans="1:52">
      <c r="A371" s="54">
        <v>999067</v>
      </c>
      <c r="B371" s="54" t="s">
        <v>653</v>
      </c>
      <c r="C371" s="43"/>
      <c r="D371" s="43"/>
      <c r="E371" s="43"/>
      <c r="F371" s="43"/>
      <c r="G371" s="45">
        <v>0</v>
      </c>
      <c r="H371" s="43">
        <f>G371-F371</f>
        <v>0</v>
      </c>
      <c r="I371" s="43">
        <f t="shared" si="293"/>
        <v>0</v>
      </c>
      <c r="J371" s="43"/>
      <c r="K371" s="43"/>
      <c r="L371" s="43"/>
      <c r="M371" s="43">
        <f>L371-K371</f>
        <v>0</v>
      </c>
      <c r="N371" s="43">
        <f t="shared" si="294"/>
        <v>0</v>
      </c>
      <c r="O371" s="43"/>
      <c r="P371" s="45">
        <v>0</v>
      </c>
      <c r="Q371" s="45">
        <v>6</v>
      </c>
      <c r="R371" s="43">
        <f>(P371+Q371/2)-O371</f>
        <v>3</v>
      </c>
      <c r="S371" s="43">
        <f t="shared" si="295"/>
        <v>3</v>
      </c>
      <c r="T371" s="43"/>
      <c r="U371" s="43"/>
      <c r="V371" s="43"/>
      <c r="W371" s="43">
        <f>V371-U371</f>
        <v>0</v>
      </c>
      <c r="X371" s="43">
        <f t="shared" si="296"/>
        <v>0</v>
      </c>
      <c r="Y371" s="43"/>
      <c r="Z371" s="43"/>
      <c r="AA371" s="43">
        <v>2</v>
      </c>
      <c r="AB371" s="43">
        <v>138</v>
      </c>
      <c r="AC371" s="43">
        <f>AA371-Z371</f>
        <v>2</v>
      </c>
      <c r="AD371" s="43">
        <f t="shared" si="297"/>
        <v>8.28</v>
      </c>
      <c r="AE371" s="43"/>
      <c r="AF371" s="43"/>
      <c r="AG371" s="45"/>
      <c r="AH371" s="45"/>
      <c r="AI371" s="45">
        <f>(AH371+AG371/3)-AF371</f>
        <v>0</v>
      </c>
      <c r="AJ371" s="43"/>
      <c r="AK371" s="43">
        <f t="shared" si="298"/>
        <v>0</v>
      </c>
      <c r="AL371" s="43"/>
      <c r="AM371" s="43"/>
      <c r="AN371" s="43">
        <f>AM371-AL371</f>
        <v>0</v>
      </c>
      <c r="AO371" s="43"/>
      <c r="AP371" s="45">
        <v>1</v>
      </c>
      <c r="AQ371" s="43">
        <v>182.4</v>
      </c>
      <c r="AR371" s="43">
        <f>AP371-AO371</f>
        <v>1</v>
      </c>
      <c r="AS371" s="43">
        <f>AQ371*0.05</f>
        <v>9.12</v>
      </c>
      <c r="AT371" s="43"/>
      <c r="AU371" s="51">
        <v>1</v>
      </c>
      <c r="AV371" s="51">
        <v>138</v>
      </c>
      <c r="AW371" s="51">
        <f>AU371-AT371</f>
        <v>1</v>
      </c>
      <c r="AX371" s="51">
        <f>AV371*0.05</f>
        <v>6.9</v>
      </c>
      <c r="AY371" s="43">
        <f>ROUND(I371+N371+S371+X371+AD371+AK371+AS371+AX371,1)</f>
        <v>27.3</v>
      </c>
      <c r="AZ371" s="43">
        <f>ROUND(J371+T371+Y371+AE371,1)</f>
        <v>0</v>
      </c>
    </row>
    <row r="372" customHeight="1" spans="1:52">
      <c r="A372" s="54">
        <v>1001371</v>
      </c>
      <c r="B372" s="54" t="s">
        <v>654</v>
      </c>
      <c r="C372" s="43"/>
      <c r="D372" s="43"/>
      <c r="E372" s="43"/>
      <c r="F372" s="43"/>
      <c r="G372" s="45">
        <v>0</v>
      </c>
      <c r="H372" s="43">
        <f>G372-F372</f>
        <v>0</v>
      </c>
      <c r="I372" s="43">
        <f t="shared" si="293"/>
        <v>0</v>
      </c>
      <c r="J372" s="43"/>
      <c r="K372" s="43"/>
      <c r="L372" s="43"/>
      <c r="M372" s="43">
        <f>L372-K372</f>
        <v>0</v>
      </c>
      <c r="N372" s="43">
        <f t="shared" si="294"/>
        <v>0</v>
      </c>
      <c r="O372" s="43"/>
      <c r="P372" s="45"/>
      <c r="Q372" s="45"/>
      <c r="R372" s="43">
        <f>(P372+Q372/2)-O372</f>
        <v>0</v>
      </c>
      <c r="S372" s="43">
        <f t="shared" si="295"/>
        <v>0</v>
      </c>
      <c r="T372" s="43"/>
      <c r="U372" s="43"/>
      <c r="V372" s="43"/>
      <c r="W372" s="43">
        <f>V372-U372</f>
        <v>0</v>
      </c>
      <c r="X372" s="43">
        <f t="shared" si="296"/>
        <v>0</v>
      </c>
      <c r="Y372" s="43"/>
      <c r="Z372" s="43"/>
      <c r="AA372" s="43"/>
      <c r="AB372" s="43"/>
      <c r="AC372" s="43"/>
      <c r="AD372" s="43">
        <f t="shared" si="297"/>
        <v>0</v>
      </c>
      <c r="AE372" s="43"/>
      <c r="AF372" s="43"/>
      <c r="AG372" s="45"/>
      <c r="AH372" s="45"/>
      <c r="AI372" s="45">
        <f>(AH372+AG372/3)-AF372</f>
        <v>0</v>
      </c>
      <c r="AJ372" s="43"/>
      <c r="AK372" s="43">
        <f t="shared" si="298"/>
        <v>0</v>
      </c>
      <c r="AL372" s="43"/>
      <c r="AM372" s="43"/>
      <c r="AN372" s="43">
        <f>AM372-AL372</f>
        <v>0</v>
      </c>
      <c r="AO372" s="43"/>
      <c r="AP372" s="45"/>
      <c r="AQ372" s="43"/>
      <c r="AR372" s="43">
        <f>AP372-AO372</f>
        <v>0</v>
      </c>
      <c r="AS372" s="43">
        <f>AQ372*0.05</f>
        <v>0</v>
      </c>
      <c r="AT372" s="43"/>
      <c r="AU372" s="51">
        <v>1</v>
      </c>
      <c r="AV372" s="51">
        <v>48</v>
      </c>
      <c r="AW372" s="51">
        <f>AU372-AT372</f>
        <v>1</v>
      </c>
      <c r="AX372" s="51">
        <f>AV372*0.05</f>
        <v>2.4</v>
      </c>
      <c r="AY372" s="43">
        <f>ROUND(I372+N372+S372+X372+AD372+AK372+AS372+AX372,1)</f>
        <v>2.4</v>
      </c>
      <c r="AZ372" s="43">
        <f>ROUND(J372+T372+Y372+AE372,1)</f>
        <v>0</v>
      </c>
    </row>
    <row r="373" customHeight="1" spans="1:52">
      <c r="A373" s="54">
        <v>1001376</v>
      </c>
      <c r="B373" s="54" t="s">
        <v>655</v>
      </c>
      <c r="C373" s="43"/>
      <c r="D373" s="43"/>
      <c r="E373" s="43"/>
      <c r="F373" s="43"/>
      <c r="G373" s="45">
        <v>0</v>
      </c>
      <c r="H373" s="43">
        <f>G373-F373</f>
        <v>0</v>
      </c>
      <c r="I373" s="43">
        <f t="shared" si="293"/>
        <v>0</v>
      </c>
      <c r="J373" s="43"/>
      <c r="K373" s="43"/>
      <c r="L373" s="43"/>
      <c r="M373" s="43">
        <f>L373-K373</f>
        <v>0</v>
      </c>
      <c r="N373" s="43">
        <f t="shared" si="294"/>
        <v>0</v>
      </c>
      <c r="O373" s="43"/>
      <c r="P373" s="45"/>
      <c r="Q373" s="45"/>
      <c r="R373" s="43">
        <f>(P373+Q373/2)-O373</f>
        <v>0</v>
      </c>
      <c r="S373" s="43">
        <f t="shared" si="295"/>
        <v>0</v>
      </c>
      <c r="T373" s="43"/>
      <c r="U373" s="43"/>
      <c r="V373" s="43"/>
      <c r="W373" s="43">
        <f>V373-U373</f>
        <v>0</v>
      </c>
      <c r="X373" s="43">
        <f t="shared" si="296"/>
        <v>0</v>
      </c>
      <c r="Y373" s="43"/>
      <c r="Z373" s="43"/>
      <c r="AA373" s="43"/>
      <c r="AB373" s="43"/>
      <c r="AC373" s="43"/>
      <c r="AD373" s="43">
        <f t="shared" si="297"/>
        <v>0</v>
      </c>
      <c r="AE373" s="43"/>
      <c r="AF373" s="43"/>
      <c r="AG373" s="45"/>
      <c r="AH373" s="45"/>
      <c r="AI373" s="45">
        <f>(AH373+AG373/3)-AF373</f>
        <v>0</v>
      </c>
      <c r="AJ373" s="43"/>
      <c r="AK373" s="43">
        <f t="shared" si="298"/>
        <v>0</v>
      </c>
      <c r="AL373" s="43"/>
      <c r="AM373" s="43"/>
      <c r="AN373" s="43">
        <f>AM373-AL373</f>
        <v>0</v>
      </c>
      <c r="AO373" s="43"/>
      <c r="AP373" s="45">
        <v>1</v>
      </c>
      <c r="AQ373" s="43">
        <v>227.8</v>
      </c>
      <c r="AR373" s="43">
        <f>AP373-AO373</f>
        <v>1</v>
      </c>
      <c r="AS373" s="43">
        <f>AQ373*0.05</f>
        <v>11.39</v>
      </c>
      <c r="AT373" s="43"/>
      <c r="AU373" s="51">
        <v>0</v>
      </c>
      <c r="AV373" s="51"/>
      <c r="AW373" s="51">
        <f>AU373-AT373</f>
        <v>0</v>
      </c>
      <c r="AX373" s="51">
        <f>AV373*0.05</f>
        <v>0</v>
      </c>
      <c r="AY373" s="43">
        <f>ROUND(I373+N373+S373+X373+AD373+AK373+AS373+AX373,1)</f>
        <v>11.4</v>
      </c>
      <c r="AZ373" s="43">
        <f>ROUND(J373+T373+Y373+AE373,1)</f>
        <v>0</v>
      </c>
    </row>
    <row r="374" customHeight="1" spans="1:52">
      <c r="A374" s="54">
        <v>1001378</v>
      </c>
      <c r="B374" s="54" t="s">
        <v>656</v>
      </c>
      <c r="C374" s="43"/>
      <c r="D374" s="43"/>
      <c r="E374" s="43"/>
      <c r="F374" s="43"/>
      <c r="G374" s="45">
        <v>1</v>
      </c>
      <c r="H374" s="43">
        <f>G374-F374</f>
        <v>1</v>
      </c>
      <c r="I374" s="43">
        <f t="shared" si="293"/>
        <v>3</v>
      </c>
      <c r="J374" s="43"/>
      <c r="K374" s="43"/>
      <c r="L374" s="43"/>
      <c r="M374" s="43">
        <f>L374-K374</f>
        <v>0</v>
      </c>
      <c r="N374" s="43">
        <f t="shared" si="294"/>
        <v>0</v>
      </c>
      <c r="O374" s="43"/>
      <c r="P374" s="45"/>
      <c r="Q374" s="45"/>
      <c r="R374" s="43">
        <f>(P374+Q374/2)-O374</f>
        <v>0</v>
      </c>
      <c r="S374" s="43">
        <f t="shared" si="295"/>
        <v>0</v>
      </c>
      <c r="T374" s="43"/>
      <c r="U374" s="43"/>
      <c r="V374" s="43"/>
      <c r="W374" s="43">
        <f>V374-U374</f>
        <v>0</v>
      </c>
      <c r="X374" s="43">
        <f t="shared" si="296"/>
        <v>0</v>
      </c>
      <c r="Y374" s="43"/>
      <c r="Z374" s="43"/>
      <c r="AA374" s="43">
        <v>6</v>
      </c>
      <c r="AB374" s="43">
        <v>327.75</v>
      </c>
      <c r="AC374" s="43">
        <f>AA374-Z374</f>
        <v>6</v>
      </c>
      <c r="AD374" s="43">
        <f t="shared" si="297"/>
        <v>19.665</v>
      </c>
      <c r="AE374" s="43"/>
      <c r="AF374" s="43"/>
      <c r="AG374" s="45"/>
      <c r="AH374" s="45"/>
      <c r="AI374" s="45">
        <f>(AH374+AG374/3)-AF374</f>
        <v>0</v>
      </c>
      <c r="AJ374" s="43"/>
      <c r="AK374" s="43">
        <f t="shared" si="298"/>
        <v>0</v>
      </c>
      <c r="AL374" s="43"/>
      <c r="AM374" s="43"/>
      <c r="AN374" s="43">
        <f>AM374-AL374</f>
        <v>0</v>
      </c>
      <c r="AO374" s="43"/>
      <c r="AP374" s="45">
        <v>1</v>
      </c>
      <c r="AQ374" s="43">
        <v>182.4</v>
      </c>
      <c r="AR374" s="43">
        <f>AP374-AO374</f>
        <v>1</v>
      </c>
      <c r="AS374" s="43">
        <f>AQ374*0.05</f>
        <v>9.12</v>
      </c>
      <c r="AT374" s="43"/>
      <c r="AU374" s="51">
        <v>1</v>
      </c>
      <c r="AV374" s="51">
        <v>48</v>
      </c>
      <c r="AW374" s="51">
        <f>AU374-AT374</f>
        <v>1</v>
      </c>
      <c r="AX374" s="51">
        <f>AV374*0.05</f>
        <v>2.4</v>
      </c>
      <c r="AY374" s="43">
        <f>ROUND(I374+N374+S374+X374+AD374+AK374+AS374+AX374,1)</f>
        <v>34.2</v>
      </c>
      <c r="AZ374" s="43">
        <f>ROUND(J374+T374+Y374+AE374,1)</f>
        <v>0</v>
      </c>
    </row>
    <row r="375" customHeight="1" spans="1:52">
      <c r="A375" s="54">
        <v>1002287</v>
      </c>
      <c r="B375" s="54" t="s">
        <v>657</v>
      </c>
      <c r="C375" s="43"/>
      <c r="D375" s="43"/>
      <c r="E375" s="43"/>
      <c r="F375" s="43"/>
      <c r="G375" s="45">
        <v>0</v>
      </c>
      <c r="H375" s="43">
        <f>G375-F375</f>
        <v>0</v>
      </c>
      <c r="I375" s="43">
        <f t="shared" si="293"/>
        <v>0</v>
      </c>
      <c r="J375" s="43"/>
      <c r="K375" s="43"/>
      <c r="L375" s="43"/>
      <c r="M375" s="43">
        <f>L375-K375</f>
        <v>0</v>
      </c>
      <c r="N375" s="43">
        <f t="shared" si="294"/>
        <v>0</v>
      </c>
      <c r="O375" s="43"/>
      <c r="P375" s="45"/>
      <c r="Q375" s="45"/>
      <c r="R375" s="43">
        <f>(P375+Q375/2)-O375</f>
        <v>0</v>
      </c>
      <c r="S375" s="43">
        <f t="shared" si="295"/>
        <v>0</v>
      </c>
      <c r="T375" s="43"/>
      <c r="U375" s="43"/>
      <c r="V375" s="43"/>
      <c r="W375" s="43">
        <f>V375-U375</f>
        <v>0</v>
      </c>
      <c r="X375" s="43">
        <f t="shared" si="296"/>
        <v>0</v>
      </c>
      <c r="Y375" s="43"/>
      <c r="Z375" s="43"/>
      <c r="AA375" s="43">
        <v>2</v>
      </c>
      <c r="AB375" s="43">
        <v>103.5</v>
      </c>
      <c r="AC375" s="43">
        <f>AA375-Z375</f>
        <v>2</v>
      </c>
      <c r="AD375" s="43">
        <f t="shared" si="297"/>
        <v>6.21</v>
      </c>
      <c r="AE375" s="43"/>
      <c r="AF375" s="43"/>
      <c r="AG375" s="45"/>
      <c r="AH375" s="45"/>
      <c r="AI375" s="45">
        <f>(AH375+AG375/3)-AF375</f>
        <v>0</v>
      </c>
      <c r="AJ375" s="43"/>
      <c r="AK375" s="43">
        <f t="shared" si="298"/>
        <v>0</v>
      </c>
      <c r="AL375" s="43"/>
      <c r="AM375" s="43"/>
      <c r="AN375" s="43">
        <f>AM375-AL375</f>
        <v>0</v>
      </c>
      <c r="AO375" s="43"/>
      <c r="AP375" s="45"/>
      <c r="AQ375" s="43"/>
      <c r="AR375" s="43">
        <f>AP375-AO375</f>
        <v>0</v>
      </c>
      <c r="AS375" s="43">
        <f>AQ375*0.05</f>
        <v>0</v>
      </c>
      <c r="AT375" s="43"/>
      <c r="AU375" s="51">
        <v>0</v>
      </c>
      <c r="AV375" s="51"/>
      <c r="AW375" s="51">
        <f>AU375-AT375</f>
        <v>0</v>
      </c>
      <c r="AX375" s="51">
        <f>AV375*0.05</f>
        <v>0</v>
      </c>
      <c r="AY375" s="43">
        <f>ROUND(I375+N375+S375+X375+AD375+AK375+AS375+AX375,1)</f>
        <v>6.2</v>
      </c>
      <c r="AZ375" s="43">
        <f>ROUND(J375+T375+Y375+AE375,1)</f>
        <v>0</v>
      </c>
    </row>
    <row r="376" customHeight="1" spans="1:52">
      <c r="A376" s="54">
        <v>1002288</v>
      </c>
      <c r="B376" s="54" t="s">
        <v>658</v>
      </c>
      <c r="C376" s="43"/>
      <c r="D376" s="43"/>
      <c r="E376" s="43"/>
      <c r="F376" s="43"/>
      <c r="G376" s="45">
        <v>0</v>
      </c>
      <c r="H376" s="43">
        <f>G376-F376</f>
        <v>0</v>
      </c>
      <c r="I376" s="43">
        <f t="shared" si="293"/>
        <v>0</v>
      </c>
      <c r="J376" s="43"/>
      <c r="K376" s="43"/>
      <c r="L376" s="43"/>
      <c r="M376" s="43">
        <f>L376-K376</f>
        <v>0</v>
      </c>
      <c r="N376" s="43">
        <f t="shared" si="294"/>
        <v>0</v>
      </c>
      <c r="O376" s="43"/>
      <c r="P376" s="45">
        <v>2</v>
      </c>
      <c r="Q376" s="45">
        <v>0</v>
      </c>
      <c r="R376" s="43">
        <f>(P376+Q376/2)-O376</f>
        <v>2</v>
      </c>
      <c r="S376" s="43">
        <f t="shared" si="295"/>
        <v>2</v>
      </c>
      <c r="T376" s="43"/>
      <c r="U376" s="43"/>
      <c r="V376" s="43"/>
      <c r="W376" s="43">
        <f>V376-U376</f>
        <v>0</v>
      </c>
      <c r="X376" s="43">
        <f t="shared" si="296"/>
        <v>0</v>
      </c>
      <c r="Y376" s="43"/>
      <c r="Z376" s="43"/>
      <c r="AA376" s="43">
        <v>2</v>
      </c>
      <c r="AB376" s="43">
        <v>103.5</v>
      </c>
      <c r="AC376" s="43">
        <f>AA376-Z376</f>
        <v>2</v>
      </c>
      <c r="AD376" s="43">
        <f t="shared" si="297"/>
        <v>6.21</v>
      </c>
      <c r="AE376" s="43"/>
      <c r="AF376" s="43"/>
      <c r="AG376" s="45"/>
      <c r="AH376" s="45"/>
      <c r="AI376" s="45">
        <f>(AH376+AG376/3)-AF376</f>
        <v>0</v>
      </c>
      <c r="AJ376" s="43"/>
      <c r="AK376" s="43">
        <f t="shared" si="298"/>
        <v>0</v>
      </c>
      <c r="AL376" s="43"/>
      <c r="AM376" s="43"/>
      <c r="AN376" s="43">
        <f>AM376-AL376</f>
        <v>0</v>
      </c>
      <c r="AO376" s="43"/>
      <c r="AP376" s="45"/>
      <c r="AQ376" s="43"/>
      <c r="AR376" s="43">
        <f>AP376-AO376</f>
        <v>0</v>
      </c>
      <c r="AS376" s="43">
        <f>AQ376*0.05</f>
        <v>0</v>
      </c>
      <c r="AT376" s="43"/>
      <c r="AU376" s="51">
        <v>2</v>
      </c>
      <c r="AV376" s="51">
        <v>91.2</v>
      </c>
      <c r="AW376" s="51">
        <f>AU376-AT376</f>
        <v>2</v>
      </c>
      <c r="AX376" s="51">
        <f>AV376*0.05</f>
        <v>4.56</v>
      </c>
      <c r="AY376" s="43">
        <f>ROUND(I376+N376+S376+X376+AD376+AK376+AS376+AX376,1)</f>
        <v>12.8</v>
      </c>
      <c r="AZ376" s="43">
        <f>ROUND(J376+T376+Y376+AE376,1)</f>
        <v>0</v>
      </c>
    </row>
    <row r="377" customHeight="1" spans="1:52">
      <c r="A377" s="54">
        <v>1002289</v>
      </c>
      <c r="B377" s="54" t="s">
        <v>659</v>
      </c>
      <c r="C377" s="43"/>
      <c r="D377" s="43"/>
      <c r="E377" s="43"/>
      <c r="F377" s="43"/>
      <c r="G377" s="45">
        <v>0</v>
      </c>
      <c r="H377" s="43">
        <f>G377-F377</f>
        <v>0</v>
      </c>
      <c r="I377" s="43">
        <f t="shared" si="293"/>
        <v>0</v>
      </c>
      <c r="J377" s="43"/>
      <c r="K377" s="43"/>
      <c r="L377" s="43"/>
      <c r="M377" s="43">
        <f>L377-K377</f>
        <v>0</v>
      </c>
      <c r="N377" s="43">
        <f t="shared" si="294"/>
        <v>0</v>
      </c>
      <c r="O377" s="43"/>
      <c r="P377" s="45">
        <v>0</v>
      </c>
      <c r="Q377" s="45">
        <v>3</v>
      </c>
      <c r="R377" s="43">
        <f>(P377+Q377/2)-O377</f>
        <v>1.5</v>
      </c>
      <c r="S377" s="43">
        <f t="shared" si="295"/>
        <v>1.5</v>
      </c>
      <c r="T377" s="43"/>
      <c r="U377" s="43"/>
      <c r="V377" s="43"/>
      <c r="W377" s="43">
        <f>V377-U377</f>
        <v>0</v>
      </c>
      <c r="X377" s="43">
        <f t="shared" si="296"/>
        <v>0</v>
      </c>
      <c r="Y377" s="43"/>
      <c r="Z377" s="43"/>
      <c r="AA377" s="43">
        <v>7</v>
      </c>
      <c r="AB377" s="43">
        <v>442.5</v>
      </c>
      <c r="AC377" s="43">
        <f>AA377-Z377</f>
        <v>7</v>
      </c>
      <c r="AD377" s="43">
        <f t="shared" si="297"/>
        <v>26.55</v>
      </c>
      <c r="AE377" s="43"/>
      <c r="AF377" s="43"/>
      <c r="AG377" s="45"/>
      <c r="AH377" s="45"/>
      <c r="AI377" s="45">
        <f>(AH377+AG377/3)-AF377</f>
        <v>0</v>
      </c>
      <c r="AJ377" s="43"/>
      <c r="AK377" s="43">
        <f t="shared" si="298"/>
        <v>0</v>
      </c>
      <c r="AL377" s="43"/>
      <c r="AM377" s="43"/>
      <c r="AN377" s="43">
        <f>AM377-AL377</f>
        <v>0</v>
      </c>
      <c r="AO377" s="43"/>
      <c r="AP377" s="45"/>
      <c r="AQ377" s="43"/>
      <c r="AR377" s="43">
        <f>AP377-AO377</f>
        <v>0</v>
      </c>
      <c r="AS377" s="43">
        <f>AQ377*0.05</f>
        <v>0</v>
      </c>
      <c r="AT377" s="43"/>
      <c r="AU377" s="51">
        <v>2</v>
      </c>
      <c r="AV377" s="51">
        <v>91.2</v>
      </c>
      <c r="AW377" s="51">
        <f>AU377-AT377</f>
        <v>2</v>
      </c>
      <c r="AX377" s="51">
        <f>AV377*0.05</f>
        <v>4.56</v>
      </c>
      <c r="AY377" s="43">
        <f>ROUND(I377+N377+S377+X377+AD377+AK377+AS377+AX377,1)</f>
        <v>32.6</v>
      </c>
      <c r="AZ377" s="43">
        <f>ROUND(J377+T377+Y377+AE377,1)</f>
        <v>0</v>
      </c>
    </row>
    <row r="378" customHeight="1" spans="1:52">
      <c r="A378" s="54">
        <v>1002852</v>
      </c>
      <c r="B378" s="54" t="s">
        <v>660</v>
      </c>
      <c r="C378" s="43"/>
      <c r="D378" s="43"/>
      <c r="E378" s="43"/>
      <c r="F378" s="43"/>
      <c r="G378" s="45">
        <v>0</v>
      </c>
      <c r="H378" s="43">
        <f>G378-F378</f>
        <v>0</v>
      </c>
      <c r="I378" s="43">
        <f t="shared" si="293"/>
        <v>0</v>
      </c>
      <c r="J378" s="43"/>
      <c r="K378" s="43"/>
      <c r="L378" s="43"/>
      <c r="M378" s="43">
        <f>L378-K378</f>
        <v>0</v>
      </c>
      <c r="N378" s="43">
        <f t="shared" si="294"/>
        <v>0</v>
      </c>
      <c r="O378" s="43"/>
      <c r="P378" s="45">
        <v>0</v>
      </c>
      <c r="Q378" s="45">
        <v>3</v>
      </c>
      <c r="R378" s="43">
        <f>(P378+Q378/2)-O378</f>
        <v>1.5</v>
      </c>
      <c r="S378" s="43">
        <f t="shared" si="295"/>
        <v>1.5</v>
      </c>
      <c r="T378" s="43"/>
      <c r="U378" s="43"/>
      <c r="V378" s="43"/>
      <c r="W378" s="43">
        <f>V378-U378</f>
        <v>0</v>
      </c>
      <c r="X378" s="43">
        <f t="shared" si="296"/>
        <v>0</v>
      </c>
      <c r="Y378" s="43"/>
      <c r="Z378" s="43"/>
      <c r="AA378" s="43">
        <v>4</v>
      </c>
      <c r="AB378" s="43">
        <v>235.5</v>
      </c>
      <c r="AC378" s="43">
        <f>AA378-Z378</f>
        <v>4</v>
      </c>
      <c r="AD378" s="43">
        <f t="shared" si="297"/>
        <v>14.13</v>
      </c>
      <c r="AE378" s="43"/>
      <c r="AF378" s="43"/>
      <c r="AG378" s="45"/>
      <c r="AH378" s="45"/>
      <c r="AI378" s="45">
        <f>(AH378+AG378/3)-AF378</f>
        <v>0</v>
      </c>
      <c r="AJ378" s="43"/>
      <c r="AK378" s="43">
        <f t="shared" si="298"/>
        <v>0</v>
      </c>
      <c r="AL378" s="43"/>
      <c r="AM378" s="43"/>
      <c r="AN378" s="43">
        <f>AM378-AL378</f>
        <v>0</v>
      </c>
      <c r="AO378" s="43"/>
      <c r="AP378" s="45"/>
      <c r="AQ378" s="43"/>
      <c r="AR378" s="43">
        <f>AP378-AO378</f>
        <v>0</v>
      </c>
      <c r="AS378" s="43">
        <f>AQ378*0.05</f>
        <v>0</v>
      </c>
      <c r="AT378" s="43"/>
      <c r="AU378" s="51">
        <v>1</v>
      </c>
      <c r="AV378" s="51">
        <v>48</v>
      </c>
      <c r="AW378" s="51">
        <f>AU378-AT378</f>
        <v>1</v>
      </c>
      <c r="AX378" s="51">
        <f>AV378*0.05</f>
        <v>2.4</v>
      </c>
      <c r="AY378" s="43">
        <f>ROUND(I378+N378+S378+X378+AD378+AK378+AS378+AX378,1)</f>
        <v>18</v>
      </c>
      <c r="AZ378" s="43">
        <f>ROUND(J378+T378+Y378+AE378,1)</f>
        <v>0</v>
      </c>
    </row>
    <row r="379" customHeight="1" spans="1:52">
      <c r="A379" s="54">
        <v>1003131</v>
      </c>
      <c r="B379" s="54" t="s">
        <v>661</v>
      </c>
      <c r="C379" s="43"/>
      <c r="D379" s="43"/>
      <c r="E379" s="43"/>
      <c r="F379" s="43"/>
      <c r="G379" s="45">
        <v>0</v>
      </c>
      <c r="H379" s="43">
        <f>G379-F379</f>
        <v>0</v>
      </c>
      <c r="I379" s="43">
        <f t="shared" si="293"/>
        <v>0</v>
      </c>
      <c r="J379" s="43"/>
      <c r="K379" s="43"/>
      <c r="L379" s="43">
        <v>1</v>
      </c>
      <c r="M379" s="43">
        <f>L379-K379</f>
        <v>1</v>
      </c>
      <c r="N379" s="43">
        <f t="shared" si="294"/>
        <v>2</v>
      </c>
      <c r="O379" s="43"/>
      <c r="P379" s="45">
        <v>0</v>
      </c>
      <c r="Q379" s="45">
        <v>3</v>
      </c>
      <c r="R379" s="43">
        <f>(P379+Q379/2)-O379</f>
        <v>1.5</v>
      </c>
      <c r="S379" s="43">
        <f t="shared" si="295"/>
        <v>1.5</v>
      </c>
      <c r="T379" s="43"/>
      <c r="U379" s="43"/>
      <c r="V379" s="43"/>
      <c r="W379" s="43">
        <f>V379-U379</f>
        <v>0</v>
      </c>
      <c r="X379" s="43">
        <f t="shared" si="296"/>
        <v>0</v>
      </c>
      <c r="Y379" s="43"/>
      <c r="Z379" s="43"/>
      <c r="AA379" s="43">
        <v>1</v>
      </c>
      <c r="AB379" s="43">
        <v>69</v>
      </c>
      <c r="AC379" s="43">
        <f>AA379-Z379</f>
        <v>1</v>
      </c>
      <c r="AD379" s="43">
        <f t="shared" si="297"/>
        <v>4.14</v>
      </c>
      <c r="AE379" s="43"/>
      <c r="AF379" s="43"/>
      <c r="AG379" s="45"/>
      <c r="AH379" s="45"/>
      <c r="AI379" s="45">
        <f>(AH379+AG379/3)-AF379</f>
        <v>0</v>
      </c>
      <c r="AJ379" s="43"/>
      <c r="AK379" s="43">
        <f t="shared" si="298"/>
        <v>0</v>
      </c>
      <c r="AL379" s="43"/>
      <c r="AM379" s="43"/>
      <c r="AN379" s="43">
        <f>AM379-AL379</f>
        <v>0</v>
      </c>
      <c r="AO379" s="43"/>
      <c r="AP379" s="45"/>
      <c r="AQ379" s="43"/>
      <c r="AR379" s="43">
        <f>AP379-AO379</f>
        <v>0</v>
      </c>
      <c r="AS379" s="43">
        <f>AQ379*0.05</f>
        <v>0</v>
      </c>
      <c r="AT379" s="43"/>
      <c r="AU379" s="51">
        <v>2</v>
      </c>
      <c r="AV379" s="51">
        <v>96</v>
      </c>
      <c r="AW379" s="51">
        <f>AU379-AT379</f>
        <v>2</v>
      </c>
      <c r="AX379" s="51">
        <f>AV379*0.05</f>
        <v>4.8</v>
      </c>
      <c r="AY379" s="43">
        <f>ROUND(I379+N379+S379+X379+AD379+AK379+AS379+AX379,1)</f>
        <v>12.4</v>
      </c>
      <c r="AZ379" s="43">
        <f>ROUND(J379+T379+Y379+AE379,1)</f>
        <v>0</v>
      </c>
    </row>
    <row r="380" customHeight="1" spans="1:52">
      <c r="A380" s="54">
        <v>1003771</v>
      </c>
      <c r="B380" s="54" t="s">
        <v>469</v>
      </c>
      <c r="C380" s="43"/>
      <c r="D380" s="43"/>
      <c r="E380" s="43"/>
      <c r="F380" s="43"/>
      <c r="G380" s="45">
        <v>0</v>
      </c>
      <c r="H380" s="43">
        <f>G380-F380</f>
        <v>0</v>
      </c>
      <c r="I380" s="43">
        <f t="shared" si="293"/>
        <v>0</v>
      </c>
      <c r="J380" s="43"/>
      <c r="K380" s="43"/>
      <c r="L380" s="43">
        <v>1</v>
      </c>
      <c r="M380" s="43">
        <f>L380-K380</f>
        <v>1</v>
      </c>
      <c r="N380" s="43">
        <f t="shared" si="294"/>
        <v>2</v>
      </c>
      <c r="O380" s="43"/>
      <c r="P380" s="45"/>
      <c r="Q380" s="45"/>
      <c r="R380" s="43">
        <f>(P380+Q380/2)-O380</f>
        <v>0</v>
      </c>
      <c r="S380" s="43">
        <f t="shared" si="295"/>
        <v>0</v>
      </c>
      <c r="T380" s="43"/>
      <c r="U380" s="43"/>
      <c r="V380" s="43">
        <v>1</v>
      </c>
      <c r="W380" s="43">
        <f>V380-U380</f>
        <v>1</v>
      </c>
      <c r="X380" s="43">
        <f t="shared" si="296"/>
        <v>3.5</v>
      </c>
      <c r="Y380" s="43"/>
      <c r="Z380" s="43"/>
      <c r="AA380" s="43"/>
      <c r="AB380" s="43"/>
      <c r="AC380" s="43"/>
      <c r="AD380" s="43">
        <f t="shared" si="297"/>
        <v>0</v>
      </c>
      <c r="AE380" s="43"/>
      <c r="AF380" s="43"/>
      <c r="AG380" s="45"/>
      <c r="AH380" s="45"/>
      <c r="AI380" s="45">
        <f>(AH380+AG380/3)-AF380</f>
        <v>0</v>
      </c>
      <c r="AJ380" s="43"/>
      <c r="AK380" s="43">
        <f t="shared" si="298"/>
        <v>0</v>
      </c>
      <c r="AL380" s="43"/>
      <c r="AM380" s="43"/>
      <c r="AN380" s="43">
        <f>AM380-AL380</f>
        <v>0</v>
      </c>
      <c r="AO380" s="43"/>
      <c r="AP380" s="45"/>
      <c r="AQ380" s="43"/>
      <c r="AR380" s="43">
        <f>AP380-AO380</f>
        <v>0</v>
      </c>
      <c r="AS380" s="43">
        <f>AQ380*0.05</f>
        <v>0</v>
      </c>
      <c r="AT380" s="43"/>
      <c r="AU380" s="51">
        <v>1</v>
      </c>
      <c r="AV380" s="51">
        <v>31.88</v>
      </c>
      <c r="AW380" s="51">
        <f>AU380-AT380</f>
        <v>1</v>
      </c>
      <c r="AX380" s="51">
        <f>AV380*0.05</f>
        <v>1.594</v>
      </c>
      <c r="AY380" s="43">
        <f>ROUND(I380+N380+S380+X380+AD380+AK380+AS380+AX380,1)</f>
        <v>7.1</v>
      </c>
      <c r="AZ380" s="43">
        <f>ROUND(J380+T380+Y380+AE380,1)</f>
        <v>0</v>
      </c>
    </row>
    <row r="381" customHeight="1" spans="1:52">
      <c r="A381" s="54">
        <v>1003772</v>
      </c>
      <c r="B381" s="54" t="s">
        <v>471</v>
      </c>
      <c r="C381" s="43"/>
      <c r="D381" s="43"/>
      <c r="E381" s="43"/>
      <c r="F381" s="43"/>
      <c r="G381" s="45">
        <v>0</v>
      </c>
      <c r="H381" s="43">
        <f>G381-F381</f>
        <v>0</v>
      </c>
      <c r="I381" s="43">
        <f t="shared" si="293"/>
        <v>0</v>
      </c>
      <c r="J381" s="43"/>
      <c r="K381" s="43"/>
      <c r="L381" s="43"/>
      <c r="M381" s="43">
        <f>L381-K381</f>
        <v>0</v>
      </c>
      <c r="N381" s="43">
        <f t="shared" si="294"/>
        <v>0</v>
      </c>
      <c r="O381" s="43"/>
      <c r="P381" s="45">
        <v>4</v>
      </c>
      <c r="Q381" s="45">
        <v>0</v>
      </c>
      <c r="R381" s="43">
        <f>(P381+Q381/2)-O381</f>
        <v>4</v>
      </c>
      <c r="S381" s="43">
        <f t="shared" si="295"/>
        <v>4</v>
      </c>
      <c r="T381" s="43"/>
      <c r="U381" s="43"/>
      <c r="V381" s="43"/>
      <c r="W381" s="43">
        <f>V381-U381</f>
        <v>0</v>
      </c>
      <c r="X381" s="43">
        <f t="shared" si="296"/>
        <v>0</v>
      </c>
      <c r="Y381" s="43"/>
      <c r="Z381" s="43"/>
      <c r="AA381" s="43">
        <v>2</v>
      </c>
      <c r="AB381" s="43">
        <v>132</v>
      </c>
      <c r="AC381" s="43">
        <f>AA381-Z381</f>
        <v>2</v>
      </c>
      <c r="AD381" s="43">
        <f t="shared" si="297"/>
        <v>7.92</v>
      </c>
      <c r="AE381" s="43"/>
      <c r="AF381" s="43"/>
      <c r="AG381" s="45"/>
      <c r="AH381" s="45"/>
      <c r="AI381" s="45">
        <f>(AH381+AG381/3)-AF381</f>
        <v>0</v>
      </c>
      <c r="AJ381" s="43"/>
      <c r="AK381" s="43">
        <f t="shared" si="298"/>
        <v>0</v>
      </c>
      <c r="AL381" s="43"/>
      <c r="AM381" s="43"/>
      <c r="AN381" s="43">
        <f>AM381-AL381</f>
        <v>0</v>
      </c>
      <c r="AO381" s="43"/>
      <c r="AP381" s="45">
        <v>1</v>
      </c>
      <c r="AQ381" s="43">
        <v>273</v>
      </c>
      <c r="AR381" s="43">
        <f>AP381-AO381</f>
        <v>1</v>
      </c>
      <c r="AS381" s="43">
        <f>AQ381*0.05</f>
        <v>13.65</v>
      </c>
      <c r="AT381" s="43"/>
      <c r="AU381" s="51">
        <v>0</v>
      </c>
      <c r="AV381" s="51"/>
      <c r="AW381" s="51">
        <f>AU381-AT381</f>
        <v>0</v>
      </c>
      <c r="AX381" s="51">
        <f>AV381*0.05</f>
        <v>0</v>
      </c>
      <c r="AY381" s="43">
        <f>ROUND(I381+N381+S381+X381+AD381+AK381+AS381+AX381,1)</f>
        <v>25.6</v>
      </c>
      <c r="AZ381" s="43">
        <f>ROUND(J381+T381+Y381+AE381,1)</f>
        <v>0</v>
      </c>
    </row>
    <row r="382" customHeight="1" spans="1:52">
      <c r="A382" s="54">
        <v>1003790</v>
      </c>
      <c r="B382" s="54" t="s">
        <v>648</v>
      </c>
      <c r="C382" s="43"/>
      <c r="D382" s="43"/>
      <c r="E382" s="43"/>
      <c r="F382" s="43"/>
      <c r="G382" s="45">
        <v>0</v>
      </c>
      <c r="H382" s="43">
        <f>G382-F382</f>
        <v>0</v>
      </c>
      <c r="I382" s="43">
        <f t="shared" si="293"/>
        <v>0</v>
      </c>
      <c r="J382" s="43"/>
      <c r="K382" s="43"/>
      <c r="L382" s="43"/>
      <c r="M382" s="43">
        <f>L382-K382</f>
        <v>0</v>
      </c>
      <c r="N382" s="43">
        <f t="shared" si="294"/>
        <v>0</v>
      </c>
      <c r="O382" s="43"/>
      <c r="P382" s="45">
        <v>0</v>
      </c>
      <c r="Q382" s="45">
        <v>1</v>
      </c>
      <c r="R382" s="43">
        <f>(P382+Q382/2)-O382</f>
        <v>0.5</v>
      </c>
      <c r="S382" s="43">
        <f t="shared" si="295"/>
        <v>0.5</v>
      </c>
      <c r="T382" s="43"/>
      <c r="U382" s="43"/>
      <c r="V382" s="43">
        <v>1</v>
      </c>
      <c r="W382" s="43">
        <f>V382-U382</f>
        <v>1</v>
      </c>
      <c r="X382" s="43">
        <f t="shared" si="296"/>
        <v>3.5</v>
      </c>
      <c r="Y382" s="43"/>
      <c r="Z382" s="43"/>
      <c r="AA382" s="43">
        <v>7</v>
      </c>
      <c r="AB382" s="43">
        <v>379.5</v>
      </c>
      <c r="AC382" s="43">
        <f>AA382-Z382</f>
        <v>7</v>
      </c>
      <c r="AD382" s="43">
        <f t="shared" si="297"/>
        <v>22.77</v>
      </c>
      <c r="AE382" s="43"/>
      <c r="AF382" s="43"/>
      <c r="AG382" s="45"/>
      <c r="AH382" s="45"/>
      <c r="AI382" s="45">
        <f>(AH382+AG382/3)-AF382</f>
        <v>0</v>
      </c>
      <c r="AJ382" s="43"/>
      <c r="AK382" s="43">
        <f t="shared" si="298"/>
        <v>0</v>
      </c>
      <c r="AL382" s="43"/>
      <c r="AM382" s="43">
        <v>1</v>
      </c>
      <c r="AN382" s="43">
        <f>AM382-AL382</f>
        <v>1</v>
      </c>
      <c r="AO382" s="43"/>
      <c r="AP382" s="45"/>
      <c r="AQ382" s="43"/>
      <c r="AR382" s="43">
        <f>AP382-AO382</f>
        <v>0</v>
      </c>
      <c r="AS382" s="43">
        <f>AQ382*0.05</f>
        <v>0</v>
      </c>
      <c r="AT382" s="43"/>
      <c r="AU382" s="51">
        <v>0</v>
      </c>
      <c r="AV382" s="51"/>
      <c r="AW382" s="51">
        <f>AU382-AT382</f>
        <v>0</v>
      </c>
      <c r="AX382" s="51">
        <f>AV382*0.05</f>
        <v>0</v>
      </c>
      <c r="AY382" s="43">
        <f>ROUND(I382+N382+S382+X382+AD382+AK382+AS382+AX382,1)</f>
        <v>26.8</v>
      </c>
      <c r="AZ382" s="43">
        <f>ROUND(J382+T382+Y382+AE382,1)</f>
        <v>0</v>
      </c>
    </row>
    <row r="383" customHeight="1" spans="1:52">
      <c r="A383" s="55"/>
      <c r="B383" s="43" t="s">
        <v>98</v>
      </c>
      <c r="C383" s="55"/>
      <c r="D383" s="55"/>
      <c r="E383" s="55"/>
      <c r="F383" s="43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43"/>
      <c r="AA383" s="43"/>
      <c r="AB383" s="43"/>
      <c r="AC383" s="43"/>
      <c r="AD383" s="43"/>
      <c r="AE383" s="43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>
        <f>SUM(AY3:AY382)</f>
        <v>50224.2</v>
      </c>
      <c r="AZ383" s="55">
        <f>SUM(AZ3:AZ382)</f>
        <v>-5616.90000000001</v>
      </c>
    </row>
  </sheetData>
  <mergeCells count="10">
    <mergeCell ref="F1:J1"/>
    <mergeCell ref="K1:N1"/>
    <mergeCell ref="O1:T1"/>
    <mergeCell ref="U1:Y1"/>
    <mergeCell ref="Z1:AE1"/>
    <mergeCell ref="AF1:AK1"/>
    <mergeCell ref="AL1:AN1"/>
    <mergeCell ref="AO1:AS1"/>
    <mergeCell ref="AT1:AX1"/>
    <mergeCell ref="AY1:AZ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workbookViewId="0">
      <selection activeCell="D52" sqref="D52"/>
    </sheetView>
  </sheetViews>
  <sheetFormatPr defaultColWidth="9" defaultRowHeight="30" customHeight="1"/>
  <cols>
    <col min="1" max="1" width="16.375" style="32" customWidth="1"/>
    <col min="2" max="2" width="37.875" style="32" customWidth="1"/>
    <col min="3" max="3" width="14" style="2" customWidth="1"/>
    <col min="4" max="7" width="12" customWidth="1"/>
    <col min="8" max="8" width="12" style="2" customWidth="1"/>
    <col min="9" max="9" width="12" customWidth="1"/>
    <col min="10" max="11" width="12" style="2" customWidth="1"/>
    <col min="12" max="13" width="12" customWidth="1"/>
  </cols>
  <sheetData>
    <row r="1" s="31" customFormat="1" customHeight="1" spans="1:13">
      <c r="A1" s="33" t="s">
        <v>662</v>
      </c>
      <c r="B1" s="33" t="s">
        <v>663</v>
      </c>
      <c r="C1" s="35" t="s">
        <v>664</v>
      </c>
      <c r="D1" s="35" t="s">
        <v>665</v>
      </c>
      <c r="E1" s="35" t="s">
        <v>666</v>
      </c>
      <c r="F1" s="36" t="s">
        <v>667</v>
      </c>
      <c r="G1" s="36" t="s">
        <v>668</v>
      </c>
      <c r="H1" s="35" t="s">
        <v>43</v>
      </c>
      <c r="I1" s="35" t="s">
        <v>50</v>
      </c>
      <c r="J1" s="35" t="s">
        <v>669</v>
      </c>
      <c r="K1" s="35" t="s">
        <v>63</v>
      </c>
      <c r="L1" s="38" t="s">
        <v>76</v>
      </c>
      <c r="M1" s="38" t="s">
        <v>84</v>
      </c>
    </row>
    <row r="2" customHeight="1" spans="1:13">
      <c r="A2" s="37">
        <v>385</v>
      </c>
      <c r="B2" s="37" t="s">
        <v>554</v>
      </c>
      <c r="C2" s="7" t="s">
        <v>670</v>
      </c>
      <c r="D2" s="7">
        <v>50</v>
      </c>
      <c r="E2" s="7">
        <v>10</v>
      </c>
      <c r="F2" s="7">
        <v>49</v>
      </c>
      <c r="G2" s="7">
        <v>17</v>
      </c>
      <c r="H2" s="7">
        <v>20</v>
      </c>
      <c r="I2" s="7">
        <v>14</v>
      </c>
      <c r="J2" s="7">
        <v>5</v>
      </c>
      <c r="K2" s="7">
        <v>25</v>
      </c>
      <c r="L2" s="7">
        <v>18</v>
      </c>
      <c r="M2" s="7">
        <v>25</v>
      </c>
    </row>
    <row r="3" customHeight="1" spans="1:13">
      <c r="A3" s="37">
        <v>108656</v>
      </c>
      <c r="B3" s="37" t="s">
        <v>582</v>
      </c>
      <c r="C3" s="7" t="s">
        <v>670</v>
      </c>
      <c r="D3" s="7">
        <v>40</v>
      </c>
      <c r="E3" s="7">
        <v>10</v>
      </c>
      <c r="F3" s="7">
        <v>37</v>
      </c>
      <c r="G3" s="7">
        <v>17</v>
      </c>
      <c r="H3" s="7">
        <v>16</v>
      </c>
      <c r="I3" s="7">
        <v>8</v>
      </c>
      <c r="J3" s="7">
        <v>4</v>
      </c>
      <c r="K3" s="7">
        <v>22</v>
      </c>
      <c r="L3" s="7">
        <v>15</v>
      </c>
      <c r="M3" s="7">
        <v>18</v>
      </c>
    </row>
    <row r="4" customHeight="1" spans="1:13">
      <c r="A4" s="37">
        <v>514</v>
      </c>
      <c r="B4" s="37" t="s">
        <v>579</v>
      </c>
      <c r="C4" s="7" t="s">
        <v>670</v>
      </c>
      <c r="D4" s="7">
        <v>40</v>
      </c>
      <c r="E4" s="7">
        <v>10</v>
      </c>
      <c r="F4" s="7">
        <v>49</v>
      </c>
      <c r="G4" s="7">
        <v>17</v>
      </c>
      <c r="H4" s="7">
        <v>16</v>
      </c>
      <c r="I4" s="7">
        <v>8</v>
      </c>
      <c r="J4" s="7">
        <v>4</v>
      </c>
      <c r="K4" s="7">
        <v>22</v>
      </c>
      <c r="L4" s="7">
        <v>16</v>
      </c>
      <c r="M4" s="7">
        <v>18</v>
      </c>
    </row>
    <row r="5" customHeight="1" spans="1:13">
      <c r="A5" s="37">
        <v>102567</v>
      </c>
      <c r="B5" s="37" t="s">
        <v>585</v>
      </c>
      <c r="C5" s="7" t="s">
        <v>670</v>
      </c>
      <c r="D5" s="7">
        <v>20</v>
      </c>
      <c r="E5" s="7">
        <v>5</v>
      </c>
      <c r="F5" s="7">
        <v>31</v>
      </c>
      <c r="G5" s="7">
        <v>12</v>
      </c>
      <c r="H5" s="7">
        <v>14</v>
      </c>
      <c r="I5" s="7">
        <v>5</v>
      </c>
      <c r="J5" s="7">
        <v>3</v>
      </c>
      <c r="K5" s="7">
        <v>10</v>
      </c>
      <c r="L5" s="7">
        <v>10</v>
      </c>
      <c r="M5" s="7">
        <v>4</v>
      </c>
    </row>
    <row r="6" customHeight="1" spans="1:13">
      <c r="A6" s="37">
        <v>371</v>
      </c>
      <c r="B6" s="37" t="s">
        <v>595</v>
      </c>
      <c r="C6" s="7" t="s">
        <v>670</v>
      </c>
      <c r="D6" s="7">
        <v>20</v>
      </c>
      <c r="E6" s="7">
        <v>5</v>
      </c>
      <c r="F6" s="7">
        <v>25</v>
      </c>
      <c r="G6" s="7">
        <v>11</v>
      </c>
      <c r="H6" s="7">
        <v>12</v>
      </c>
      <c r="I6" s="7">
        <v>4</v>
      </c>
      <c r="J6" s="7">
        <v>3</v>
      </c>
      <c r="K6" s="7">
        <v>20</v>
      </c>
      <c r="L6" s="7">
        <v>8</v>
      </c>
      <c r="M6" s="7">
        <v>4</v>
      </c>
    </row>
    <row r="7" customHeight="1" spans="1:13">
      <c r="A7" s="37">
        <v>582</v>
      </c>
      <c r="B7" s="37" t="s">
        <v>478</v>
      </c>
      <c r="C7" s="7" t="s">
        <v>671</v>
      </c>
      <c r="D7" s="7">
        <v>70</v>
      </c>
      <c r="E7" s="7">
        <v>10</v>
      </c>
      <c r="F7" s="7">
        <v>37</v>
      </c>
      <c r="G7" s="7">
        <v>17</v>
      </c>
      <c r="H7" s="7">
        <v>20</v>
      </c>
      <c r="I7" s="7">
        <v>10</v>
      </c>
      <c r="J7" s="7">
        <v>5</v>
      </c>
      <c r="K7" s="7">
        <v>29</v>
      </c>
      <c r="L7" s="7">
        <v>20</v>
      </c>
      <c r="M7" s="7">
        <v>18</v>
      </c>
    </row>
    <row r="8" customHeight="1" spans="1:13">
      <c r="A8" s="37">
        <v>343</v>
      </c>
      <c r="B8" s="37" t="s">
        <v>613</v>
      </c>
      <c r="C8" s="7" t="s">
        <v>671</v>
      </c>
      <c r="D8" s="7">
        <v>70</v>
      </c>
      <c r="E8" s="7">
        <v>10</v>
      </c>
      <c r="F8" s="7">
        <v>49</v>
      </c>
      <c r="G8" s="7">
        <v>17</v>
      </c>
      <c r="H8" s="7">
        <v>20</v>
      </c>
      <c r="I8" s="7">
        <v>16</v>
      </c>
      <c r="J8" s="7">
        <v>18</v>
      </c>
      <c r="K8" s="7">
        <v>36</v>
      </c>
      <c r="L8" s="7">
        <v>27</v>
      </c>
      <c r="M8" s="7">
        <v>25</v>
      </c>
    </row>
    <row r="9" customHeight="1" spans="1:13">
      <c r="A9" s="37">
        <v>117491</v>
      </c>
      <c r="B9" s="37" t="s">
        <v>365</v>
      </c>
      <c r="C9" s="7" t="s">
        <v>671</v>
      </c>
      <c r="D9" s="7">
        <v>40</v>
      </c>
      <c r="E9" s="7">
        <v>10</v>
      </c>
      <c r="F9" s="7">
        <v>31</v>
      </c>
      <c r="G9" s="7">
        <v>17</v>
      </c>
      <c r="H9" s="7">
        <v>20</v>
      </c>
      <c r="I9" s="7">
        <v>10</v>
      </c>
      <c r="J9" s="7">
        <v>4</v>
      </c>
      <c r="K9" s="7">
        <v>22</v>
      </c>
      <c r="L9" s="7">
        <v>18</v>
      </c>
      <c r="M9" s="7">
        <v>10</v>
      </c>
    </row>
    <row r="10" customHeight="1" spans="1:13">
      <c r="A10" s="37">
        <v>365</v>
      </c>
      <c r="B10" s="37" t="s">
        <v>292</v>
      </c>
      <c r="C10" s="7" t="s">
        <v>671</v>
      </c>
      <c r="D10" s="7">
        <v>50</v>
      </c>
      <c r="E10" s="7">
        <v>10</v>
      </c>
      <c r="F10" s="7">
        <v>49</v>
      </c>
      <c r="G10" s="7">
        <v>17</v>
      </c>
      <c r="H10" s="7">
        <v>20</v>
      </c>
      <c r="I10" s="7">
        <v>10</v>
      </c>
      <c r="J10" s="7">
        <v>5</v>
      </c>
      <c r="K10" s="7">
        <v>25</v>
      </c>
      <c r="L10" s="7">
        <v>18</v>
      </c>
      <c r="M10" s="7">
        <v>20</v>
      </c>
    </row>
    <row r="11" customHeight="1" spans="1:13">
      <c r="A11" s="37">
        <v>357</v>
      </c>
      <c r="B11" s="37" t="s">
        <v>423</v>
      </c>
      <c r="C11" s="7" t="s">
        <v>671</v>
      </c>
      <c r="D11" s="7">
        <v>50</v>
      </c>
      <c r="E11" s="7">
        <v>10</v>
      </c>
      <c r="F11" s="7">
        <v>37</v>
      </c>
      <c r="G11" s="7">
        <v>17</v>
      </c>
      <c r="H11" s="7">
        <v>20</v>
      </c>
      <c r="I11" s="7">
        <v>16</v>
      </c>
      <c r="J11" s="7">
        <v>5</v>
      </c>
      <c r="K11" s="7">
        <v>25</v>
      </c>
      <c r="L11" s="7">
        <v>18</v>
      </c>
      <c r="M11" s="7">
        <v>20</v>
      </c>
    </row>
    <row r="12" customHeight="1" spans="1:13">
      <c r="A12" s="37">
        <v>102934</v>
      </c>
      <c r="B12" s="37" t="s">
        <v>385</v>
      </c>
      <c r="C12" s="7" t="s">
        <v>671</v>
      </c>
      <c r="D12" s="7">
        <v>40</v>
      </c>
      <c r="E12" s="7">
        <v>10</v>
      </c>
      <c r="F12" s="7">
        <v>31</v>
      </c>
      <c r="G12" s="7">
        <v>17</v>
      </c>
      <c r="H12" s="7">
        <v>16</v>
      </c>
      <c r="I12" s="7">
        <v>8</v>
      </c>
      <c r="J12" s="7">
        <v>5</v>
      </c>
      <c r="K12" s="7">
        <v>22</v>
      </c>
      <c r="L12" s="7">
        <v>15</v>
      </c>
      <c r="M12" s="7">
        <v>12</v>
      </c>
    </row>
    <row r="13" customHeight="1" spans="1:13">
      <c r="A13" s="37">
        <v>359</v>
      </c>
      <c r="B13" s="37" t="s">
        <v>598</v>
      </c>
      <c r="C13" s="7" t="s">
        <v>671</v>
      </c>
      <c r="D13" s="7">
        <v>40</v>
      </c>
      <c r="E13" s="7">
        <v>10</v>
      </c>
      <c r="F13" s="7">
        <v>49</v>
      </c>
      <c r="G13" s="7">
        <v>17</v>
      </c>
      <c r="H13" s="7">
        <v>16</v>
      </c>
      <c r="I13" s="7">
        <v>8</v>
      </c>
      <c r="J13" s="7">
        <v>4</v>
      </c>
      <c r="K13" s="7">
        <v>22</v>
      </c>
      <c r="L13" s="7">
        <v>15</v>
      </c>
      <c r="M13" s="7">
        <v>8</v>
      </c>
    </row>
    <row r="14" customHeight="1" spans="1:13">
      <c r="A14" s="37">
        <v>379</v>
      </c>
      <c r="B14" s="37" t="s">
        <v>514</v>
      </c>
      <c r="C14" s="7" t="s">
        <v>671</v>
      </c>
      <c r="D14" s="7">
        <v>40</v>
      </c>
      <c r="E14" s="7">
        <v>10</v>
      </c>
      <c r="F14" s="7">
        <v>49</v>
      </c>
      <c r="G14" s="7">
        <v>17</v>
      </c>
      <c r="H14" s="7">
        <v>16</v>
      </c>
      <c r="I14" s="7">
        <v>8</v>
      </c>
      <c r="J14" s="7">
        <v>5</v>
      </c>
      <c r="K14" s="7">
        <v>22</v>
      </c>
      <c r="L14" s="7">
        <v>15</v>
      </c>
      <c r="M14" s="7">
        <v>6</v>
      </c>
    </row>
    <row r="15" customHeight="1" spans="1:13">
      <c r="A15" s="37">
        <v>513</v>
      </c>
      <c r="B15" s="37" t="s">
        <v>537</v>
      </c>
      <c r="C15" s="7" t="s">
        <v>671</v>
      </c>
      <c r="D15" s="7">
        <v>40</v>
      </c>
      <c r="E15" s="7">
        <v>10</v>
      </c>
      <c r="F15" s="7">
        <v>49</v>
      </c>
      <c r="G15" s="7">
        <v>17</v>
      </c>
      <c r="H15" s="7">
        <v>16</v>
      </c>
      <c r="I15" s="7">
        <v>8</v>
      </c>
      <c r="J15" s="7">
        <v>4</v>
      </c>
      <c r="K15" s="7">
        <v>21</v>
      </c>
      <c r="L15" s="7">
        <v>21</v>
      </c>
      <c r="M15" s="7">
        <v>12</v>
      </c>
    </row>
    <row r="16" customHeight="1" spans="1:13">
      <c r="A16" s="37">
        <v>726</v>
      </c>
      <c r="B16" s="37" t="s">
        <v>368</v>
      </c>
      <c r="C16" s="7" t="s">
        <v>671</v>
      </c>
      <c r="D16" s="7">
        <v>40</v>
      </c>
      <c r="E16" s="7">
        <v>10</v>
      </c>
      <c r="F16" s="7">
        <v>37</v>
      </c>
      <c r="G16" s="7">
        <v>17</v>
      </c>
      <c r="H16" s="7">
        <v>16</v>
      </c>
      <c r="I16" s="7">
        <v>6</v>
      </c>
      <c r="J16" s="7">
        <v>4</v>
      </c>
      <c r="K16" s="7">
        <v>17</v>
      </c>
      <c r="L16" s="7">
        <v>13</v>
      </c>
      <c r="M16" s="7">
        <v>4</v>
      </c>
    </row>
    <row r="17" customHeight="1" spans="1:13">
      <c r="A17" s="37">
        <v>105267</v>
      </c>
      <c r="B17" s="37" t="s">
        <v>374</v>
      </c>
      <c r="C17" s="7" t="s">
        <v>671</v>
      </c>
      <c r="D17" s="7">
        <v>40</v>
      </c>
      <c r="E17" s="7">
        <v>10</v>
      </c>
      <c r="F17" s="7">
        <v>37</v>
      </c>
      <c r="G17" s="7">
        <v>17</v>
      </c>
      <c r="H17" s="7">
        <v>16</v>
      </c>
      <c r="I17" s="7">
        <v>6</v>
      </c>
      <c r="J17" s="7">
        <v>4</v>
      </c>
      <c r="K17" s="7">
        <v>26</v>
      </c>
      <c r="L17" s="7">
        <v>21</v>
      </c>
      <c r="M17" s="7">
        <v>12</v>
      </c>
    </row>
    <row r="18" customHeight="1" spans="1:13">
      <c r="A18" s="37">
        <v>111219</v>
      </c>
      <c r="B18" s="37" t="s">
        <v>360</v>
      </c>
      <c r="C18" s="7" t="s">
        <v>671</v>
      </c>
      <c r="D18" s="7">
        <v>40</v>
      </c>
      <c r="E18" s="7">
        <v>10</v>
      </c>
      <c r="F18" s="7">
        <v>37</v>
      </c>
      <c r="G18" s="7">
        <v>17</v>
      </c>
      <c r="H18" s="7">
        <v>16</v>
      </c>
      <c r="I18" s="7">
        <v>6</v>
      </c>
      <c r="J18" s="7">
        <v>4</v>
      </c>
      <c r="K18" s="7">
        <v>29</v>
      </c>
      <c r="L18" s="7">
        <v>21</v>
      </c>
      <c r="M18" s="7">
        <v>4</v>
      </c>
    </row>
    <row r="19" customHeight="1" spans="1:13">
      <c r="A19" s="37">
        <v>103198</v>
      </c>
      <c r="B19" s="37" t="s">
        <v>457</v>
      </c>
      <c r="C19" s="7" t="s">
        <v>671</v>
      </c>
      <c r="D19" s="7">
        <v>50</v>
      </c>
      <c r="E19" s="7">
        <v>10</v>
      </c>
      <c r="F19" s="7">
        <v>37</v>
      </c>
      <c r="G19" s="7">
        <v>17</v>
      </c>
      <c r="H19" s="7">
        <v>16</v>
      </c>
      <c r="I19" s="7">
        <v>6</v>
      </c>
      <c r="J19" s="7">
        <v>4</v>
      </c>
      <c r="K19" s="7">
        <v>17</v>
      </c>
      <c r="L19" s="7">
        <v>13</v>
      </c>
      <c r="M19" s="7">
        <v>6</v>
      </c>
    </row>
    <row r="20" customHeight="1" spans="1:13">
      <c r="A20" s="37">
        <v>106569</v>
      </c>
      <c r="B20" s="37" t="s">
        <v>521</v>
      </c>
      <c r="C20" s="7" t="s">
        <v>671</v>
      </c>
      <c r="D20" s="7">
        <v>50</v>
      </c>
      <c r="E20" s="7">
        <v>10</v>
      </c>
      <c r="F20" s="7">
        <v>37</v>
      </c>
      <c r="G20" s="7">
        <v>17</v>
      </c>
      <c r="H20" s="7">
        <v>16</v>
      </c>
      <c r="I20" s="7">
        <v>6</v>
      </c>
      <c r="J20" s="7">
        <v>4</v>
      </c>
      <c r="K20" s="7">
        <v>17</v>
      </c>
      <c r="L20" s="7">
        <v>13</v>
      </c>
      <c r="M20" s="7">
        <v>6</v>
      </c>
    </row>
    <row r="21" customHeight="1" spans="1:13">
      <c r="A21" s="37">
        <v>311</v>
      </c>
      <c r="B21" s="37" t="s">
        <v>559</v>
      </c>
      <c r="C21" s="7" t="s">
        <v>671</v>
      </c>
      <c r="D21" s="7">
        <v>20</v>
      </c>
      <c r="E21" s="7">
        <v>5</v>
      </c>
      <c r="F21" s="7">
        <v>25</v>
      </c>
      <c r="G21" s="7">
        <v>12</v>
      </c>
      <c r="H21" s="7">
        <v>16</v>
      </c>
      <c r="I21" s="7">
        <v>8</v>
      </c>
      <c r="J21" s="7">
        <v>3</v>
      </c>
      <c r="K21" s="7">
        <v>18</v>
      </c>
      <c r="L21" s="7"/>
      <c r="M21" s="7">
        <v>4</v>
      </c>
    </row>
    <row r="22" customHeight="1" spans="1:13">
      <c r="A22" s="37">
        <v>399</v>
      </c>
      <c r="B22" s="37" t="s">
        <v>672</v>
      </c>
      <c r="C22" s="7" t="s">
        <v>671</v>
      </c>
      <c r="D22" s="7">
        <v>40</v>
      </c>
      <c r="E22" s="7">
        <v>10</v>
      </c>
      <c r="F22" s="7">
        <v>37</v>
      </c>
      <c r="G22" s="7">
        <v>12</v>
      </c>
      <c r="H22" s="7">
        <v>16</v>
      </c>
      <c r="I22" s="7">
        <v>6</v>
      </c>
      <c r="J22" s="7">
        <v>4</v>
      </c>
      <c r="K22" s="7">
        <v>23</v>
      </c>
      <c r="L22" s="7">
        <v>23</v>
      </c>
      <c r="M22" s="7">
        <v>4</v>
      </c>
    </row>
    <row r="23" customHeight="1" spans="1:13">
      <c r="A23" s="37">
        <v>108277</v>
      </c>
      <c r="B23" s="37" t="s">
        <v>388</v>
      </c>
      <c r="C23" s="7" t="s">
        <v>671</v>
      </c>
      <c r="D23" s="7">
        <v>40</v>
      </c>
      <c r="E23" s="7">
        <v>5</v>
      </c>
      <c r="F23" s="7">
        <v>31</v>
      </c>
      <c r="G23" s="7">
        <v>17</v>
      </c>
      <c r="H23" s="7">
        <v>16</v>
      </c>
      <c r="I23" s="7">
        <v>6</v>
      </c>
      <c r="J23" s="7">
        <v>4</v>
      </c>
      <c r="K23" s="7">
        <v>17</v>
      </c>
      <c r="L23" s="7"/>
      <c r="M23" s="7">
        <v>6</v>
      </c>
    </row>
    <row r="24" customHeight="1" spans="1:13">
      <c r="A24" s="37">
        <v>745</v>
      </c>
      <c r="B24" s="37" t="s">
        <v>371</v>
      </c>
      <c r="C24" s="7" t="s">
        <v>671</v>
      </c>
      <c r="D24" s="7">
        <v>40</v>
      </c>
      <c r="E24" s="7">
        <v>5</v>
      </c>
      <c r="F24" s="7">
        <v>31</v>
      </c>
      <c r="G24" s="7">
        <v>12</v>
      </c>
      <c r="H24" s="7">
        <v>16</v>
      </c>
      <c r="I24" s="7">
        <v>6</v>
      </c>
      <c r="J24" s="7">
        <v>4</v>
      </c>
      <c r="K24" s="7">
        <v>16</v>
      </c>
      <c r="L24" s="7">
        <v>12</v>
      </c>
      <c r="M24" s="7">
        <v>4</v>
      </c>
    </row>
    <row r="25" customHeight="1" spans="1:13">
      <c r="A25" s="37">
        <v>105910</v>
      </c>
      <c r="B25" s="37" t="s">
        <v>315</v>
      </c>
      <c r="C25" s="7" t="s">
        <v>671</v>
      </c>
      <c r="D25" s="7">
        <v>50</v>
      </c>
      <c r="E25" s="7">
        <v>10</v>
      </c>
      <c r="F25" s="7">
        <v>37</v>
      </c>
      <c r="G25" s="7">
        <v>12</v>
      </c>
      <c r="H25" s="7">
        <v>14</v>
      </c>
      <c r="I25" s="7">
        <v>6</v>
      </c>
      <c r="J25" s="7">
        <v>4</v>
      </c>
      <c r="K25" s="7">
        <v>20</v>
      </c>
      <c r="L25" s="7">
        <v>18</v>
      </c>
      <c r="M25" s="7">
        <v>4</v>
      </c>
    </row>
    <row r="26" customHeight="1" spans="1:13">
      <c r="A26" s="37">
        <v>102565</v>
      </c>
      <c r="B26" s="37" t="s">
        <v>524</v>
      </c>
      <c r="C26" s="7" t="s">
        <v>671</v>
      </c>
      <c r="D26" s="7">
        <v>30</v>
      </c>
      <c r="E26" s="7">
        <v>5</v>
      </c>
      <c r="F26" s="7">
        <v>37</v>
      </c>
      <c r="G26" s="7">
        <v>14</v>
      </c>
      <c r="H26" s="7">
        <v>14</v>
      </c>
      <c r="I26" s="7">
        <v>6</v>
      </c>
      <c r="J26" s="7">
        <v>4</v>
      </c>
      <c r="K26" s="7">
        <v>16</v>
      </c>
      <c r="L26" s="7">
        <v>25</v>
      </c>
      <c r="M26" s="7">
        <v>4</v>
      </c>
    </row>
    <row r="27" customHeight="1" spans="1:13">
      <c r="A27" s="37">
        <v>117310</v>
      </c>
      <c r="B27" s="37" t="s">
        <v>549</v>
      </c>
      <c r="C27" s="7" t="s">
        <v>671</v>
      </c>
      <c r="D27" s="7">
        <v>30</v>
      </c>
      <c r="E27" s="7">
        <v>5</v>
      </c>
      <c r="F27" s="7">
        <v>31</v>
      </c>
      <c r="G27" s="7">
        <v>12</v>
      </c>
      <c r="H27" s="7">
        <v>14</v>
      </c>
      <c r="I27" s="7">
        <v>5</v>
      </c>
      <c r="J27" s="7">
        <v>3</v>
      </c>
      <c r="K27" s="7">
        <v>10</v>
      </c>
      <c r="L27" s="7">
        <v>10</v>
      </c>
      <c r="M27" s="7">
        <v>4</v>
      </c>
    </row>
    <row r="28" customHeight="1" spans="1:13">
      <c r="A28" s="37">
        <v>118151</v>
      </c>
      <c r="B28" s="37" t="s">
        <v>379</v>
      </c>
      <c r="C28" s="7" t="s">
        <v>671</v>
      </c>
      <c r="D28" s="7">
        <v>20</v>
      </c>
      <c r="E28" s="7">
        <v>5</v>
      </c>
      <c r="F28" s="7">
        <v>25</v>
      </c>
      <c r="G28" s="7">
        <v>12</v>
      </c>
      <c r="H28" s="7">
        <v>14</v>
      </c>
      <c r="I28" s="7">
        <v>5</v>
      </c>
      <c r="J28" s="7">
        <v>3</v>
      </c>
      <c r="K28" s="7">
        <v>10</v>
      </c>
      <c r="L28" s="7">
        <v>10</v>
      </c>
      <c r="M28" s="7">
        <v>4</v>
      </c>
    </row>
    <row r="29" customHeight="1" spans="1:13">
      <c r="A29" s="37">
        <v>112415</v>
      </c>
      <c r="B29" s="37" t="s">
        <v>382</v>
      </c>
      <c r="C29" s="7" t="s">
        <v>671</v>
      </c>
      <c r="D29" s="7">
        <v>20</v>
      </c>
      <c r="E29" s="7">
        <v>5</v>
      </c>
      <c r="F29" s="7">
        <v>31</v>
      </c>
      <c r="G29" s="7">
        <v>12</v>
      </c>
      <c r="H29" s="7">
        <v>14</v>
      </c>
      <c r="I29" s="7">
        <v>5</v>
      </c>
      <c r="J29" s="7">
        <v>3</v>
      </c>
      <c r="K29" s="7">
        <v>10</v>
      </c>
      <c r="L29" s="7">
        <v>10</v>
      </c>
      <c r="M29" s="7">
        <v>4</v>
      </c>
    </row>
    <row r="30" customHeight="1" spans="1:13">
      <c r="A30" s="37">
        <v>727</v>
      </c>
      <c r="B30" s="37" t="s">
        <v>357</v>
      </c>
      <c r="C30" s="7" t="s">
        <v>671</v>
      </c>
      <c r="D30" s="7">
        <v>20</v>
      </c>
      <c r="E30" s="7">
        <v>5</v>
      </c>
      <c r="F30" s="7">
        <v>31</v>
      </c>
      <c r="G30" s="7">
        <v>12</v>
      </c>
      <c r="H30" s="7">
        <v>14</v>
      </c>
      <c r="I30" s="7">
        <v>5</v>
      </c>
      <c r="J30" s="7">
        <v>3</v>
      </c>
      <c r="K30" s="7">
        <v>10</v>
      </c>
      <c r="L30" s="7">
        <v>12</v>
      </c>
      <c r="M30" s="7">
        <v>4</v>
      </c>
    </row>
    <row r="31" customHeight="1" spans="1:13">
      <c r="A31" s="37">
        <v>115971</v>
      </c>
      <c r="B31" s="37" t="s">
        <v>303</v>
      </c>
      <c r="C31" s="7" t="s">
        <v>671</v>
      </c>
      <c r="D31" s="7">
        <v>20</v>
      </c>
      <c r="E31" s="7">
        <v>5</v>
      </c>
      <c r="F31" s="7">
        <v>25</v>
      </c>
      <c r="G31" s="7">
        <v>12</v>
      </c>
      <c r="H31" s="7">
        <v>14</v>
      </c>
      <c r="I31" s="7">
        <v>5</v>
      </c>
      <c r="J31" s="7">
        <v>4</v>
      </c>
      <c r="K31" s="7">
        <v>10</v>
      </c>
      <c r="L31" s="7">
        <v>18</v>
      </c>
      <c r="M31" s="7">
        <v>4</v>
      </c>
    </row>
    <row r="32" customHeight="1" spans="1:13">
      <c r="A32" s="37">
        <v>339</v>
      </c>
      <c r="B32" s="37" t="s">
        <v>498</v>
      </c>
      <c r="C32" s="7" t="s">
        <v>671</v>
      </c>
      <c r="D32" s="7">
        <v>20</v>
      </c>
      <c r="E32" s="7">
        <v>5</v>
      </c>
      <c r="F32" s="7">
        <v>31</v>
      </c>
      <c r="G32" s="7">
        <v>12</v>
      </c>
      <c r="H32" s="7">
        <v>14</v>
      </c>
      <c r="I32" s="7">
        <v>5</v>
      </c>
      <c r="J32" s="7">
        <v>3</v>
      </c>
      <c r="K32" s="7">
        <v>13</v>
      </c>
      <c r="L32" s="7">
        <v>10</v>
      </c>
      <c r="M32" s="7">
        <v>4</v>
      </c>
    </row>
    <row r="33" customHeight="1" spans="1:13">
      <c r="A33" s="37">
        <v>730</v>
      </c>
      <c r="B33" s="37" t="s">
        <v>574</v>
      </c>
      <c r="C33" s="7" t="s">
        <v>673</v>
      </c>
      <c r="D33" s="7">
        <v>50</v>
      </c>
      <c r="E33" s="7">
        <v>10</v>
      </c>
      <c r="F33" s="7">
        <v>49</v>
      </c>
      <c r="G33" s="7">
        <v>17</v>
      </c>
      <c r="H33" s="7">
        <v>20</v>
      </c>
      <c r="I33" s="7">
        <v>10</v>
      </c>
      <c r="J33" s="7">
        <v>5</v>
      </c>
      <c r="K33" s="7">
        <v>26</v>
      </c>
      <c r="L33" s="7">
        <v>18</v>
      </c>
      <c r="M33" s="7">
        <v>12</v>
      </c>
    </row>
    <row r="34" customHeight="1" spans="1:13">
      <c r="A34" s="37">
        <v>107658</v>
      </c>
      <c r="B34" s="37" t="s">
        <v>570</v>
      </c>
      <c r="C34" s="7" t="s">
        <v>673</v>
      </c>
      <c r="D34" s="7">
        <v>50</v>
      </c>
      <c r="E34" s="7">
        <v>10</v>
      </c>
      <c r="F34" s="7">
        <v>37</v>
      </c>
      <c r="G34" s="7">
        <v>17</v>
      </c>
      <c r="H34" s="7">
        <v>16</v>
      </c>
      <c r="I34" s="7">
        <v>8</v>
      </c>
      <c r="J34" s="7">
        <v>5</v>
      </c>
      <c r="K34" s="7">
        <v>37</v>
      </c>
      <c r="L34" s="7">
        <v>35</v>
      </c>
      <c r="M34" s="7">
        <v>12</v>
      </c>
    </row>
    <row r="35" customHeight="1" spans="1:13">
      <c r="A35" s="37">
        <v>106399</v>
      </c>
      <c r="B35" s="37" t="s">
        <v>484</v>
      </c>
      <c r="C35" s="7" t="s">
        <v>673</v>
      </c>
      <c r="D35" s="7">
        <v>40</v>
      </c>
      <c r="E35" s="7">
        <v>10</v>
      </c>
      <c r="F35" s="7">
        <v>37</v>
      </c>
      <c r="G35" s="7">
        <v>17</v>
      </c>
      <c r="H35" s="7">
        <v>16</v>
      </c>
      <c r="I35" s="7">
        <v>6</v>
      </c>
      <c r="J35" s="7">
        <v>4</v>
      </c>
      <c r="K35" s="7">
        <v>23</v>
      </c>
      <c r="L35" s="7">
        <v>22</v>
      </c>
      <c r="M35" s="7">
        <v>12</v>
      </c>
    </row>
    <row r="36" customHeight="1" spans="1:13">
      <c r="A36" s="37">
        <v>709</v>
      </c>
      <c r="B36" s="37" t="s">
        <v>566</v>
      </c>
      <c r="C36" s="7" t="s">
        <v>673</v>
      </c>
      <c r="D36" s="7">
        <v>50</v>
      </c>
      <c r="E36" s="7">
        <v>10</v>
      </c>
      <c r="F36" s="7">
        <v>37</v>
      </c>
      <c r="G36" s="7">
        <v>17</v>
      </c>
      <c r="H36" s="7">
        <v>16</v>
      </c>
      <c r="I36" s="7">
        <v>6</v>
      </c>
      <c r="J36" s="7">
        <v>4</v>
      </c>
      <c r="K36" s="7">
        <v>17</v>
      </c>
      <c r="L36" s="7">
        <v>16</v>
      </c>
      <c r="M36" s="7">
        <v>6</v>
      </c>
    </row>
    <row r="37" customHeight="1" spans="1:13">
      <c r="A37" s="37">
        <v>101453</v>
      </c>
      <c r="B37" s="37" t="s">
        <v>634</v>
      </c>
      <c r="C37" s="7" t="s">
        <v>673</v>
      </c>
      <c r="D37" s="7">
        <v>40</v>
      </c>
      <c r="E37" s="7">
        <v>10</v>
      </c>
      <c r="F37" s="7">
        <v>37</v>
      </c>
      <c r="G37" s="7">
        <v>17</v>
      </c>
      <c r="H37" s="7">
        <v>16</v>
      </c>
      <c r="I37" s="7">
        <v>6</v>
      </c>
      <c r="J37" s="7">
        <v>7</v>
      </c>
      <c r="K37" s="7">
        <v>23</v>
      </c>
      <c r="L37" s="7">
        <v>22</v>
      </c>
      <c r="M37" s="7">
        <v>4</v>
      </c>
    </row>
    <row r="38" customHeight="1" spans="1:13">
      <c r="A38" s="37">
        <v>329</v>
      </c>
      <c r="B38" s="37" t="s">
        <v>552</v>
      </c>
      <c r="C38" s="7" t="s">
        <v>673</v>
      </c>
      <c r="D38" s="7">
        <v>50</v>
      </c>
      <c r="E38" s="7">
        <v>5</v>
      </c>
      <c r="F38" s="7">
        <v>37</v>
      </c>
      <c r="G38" s="7">
        <v>17</v>
      </c>
      <c r="H38" s="7">
        <v>16</v>
      </c>
      <c r="I38" s="7">
        <v>8</v>
      </c>
      <c r="J38" s="7">
        <v>4</v>
      </c>
      <c r="K38" s="7">
        <v>17</v>
      </c>
      <c r="L38" s="7">
        <v>13</v>
      </c>
      <c r="M38" s="7">
        <v>4</v>
      </c>
    </row>
    <row r="39" customHeight="1" spans="1:13">
      <c r="A39" s="37">
        <v>114286</v>
      </c>
      <c r="B39" s="37" t="s">
        <v>463</v>
      </c>
      <c r="C39" s="7" t="s">
        <v>673</v>
      </c>
      <c r="D39" s="7">
        <v>50</v>
      </c>
      <c r="E39" s="7">
        <v>10</v>
      </c>
      <c r="F39" s="7">
        <v>31</v>
      </c>
      <c r="G39" s="7">
        <v>12</v>
      </c>
      <c r="H39" s="7">
        <v>16</v>
      </c>
      <c r="I39" s="7">
        <v>5</v>
      </c>
      <c r="J39" s="7">
        <v>4</v>
      </c>
      <c r="K39" s="7">
        <v>17</v>
      </c>
      <c r="L39" s="7">
        <v>13</v>
      </c>
      <c r="M39" s="7">
        <v>4</v>
      </c>
    </row>
    <row r="40" customHeight="1" spans="1:13">
      <c r="A40" s="37">
        <v>120844</v>
      </c>
      <c r="B40" s="37" t="s">
        <v>410</v>
      </c>
      <c r="C40" s="7" t="s">
        <v>673</v>
      </c>
      <c r="D40" s="7">
        <v>30</v>
      </c>
      <c r="E40" s="7">
        <v>5</v>
      </c>
      <c r="F40" s="7">
        <v>31</v>
      </c>
      <c r="G40" s="7">
        <v>12</v>
      </c>
      <c r="H40" s="7">
        <v>14</v>
      </c>
      <c r="I40" s="7">
        <v>6</v>
      </c>
      <c r="J40" s="7">
        <v>4</v>
      </c>
      <c r="K40" s="7">
        <v>16</v>
      </c>
      <c r="L40" s="7">
        <v>12</v>
      </c>
      <c r="M40" s="7">
        <v>4</v>
      </c>
    </row>
    <row r="41" customHeight="1" spans="1:13">
      <c r="A41" s="37">
        <v>113833</v>
      </c>
      <c r="B41" s="37" t="s">
        <v>467</v>
      </c>
      <c r="C41" s="7" t="s">
        <v>673</v>
      </c>
      <c r="D41" s="7">
        <v>30</v>
      </c>
      <c r="E41" s="7">
        <v>5</v>
      </c>
      <c r="F41" s="7">
        <v>25</v>
      </c>
      <c r="G41" s="7">
        <v>12</v>
      </c>
      <c r="H41" s="7">
        <v>14</v>
      </c>
      <c r="I41" s="7">
        <v>5</v>
      </c>
      <c r="J41" s="7">
        <v>3</v>
      </c>
      <c r="K41" s="7">
        <v>10</v>
      </c>
      <c r="L41" s="7">
        <v>10</v>
      </c>
      <c r="M41" s="7">
        <v>4</v>
      </c>
    </row>
    <row r="42" customHeight="1" spans="1:13">
      <c r="A42" s="37">
        <v>570</v>
      </c>
      <c r="B42" s="37" t="s">
        <v>461</v>
      </c>
      <c r="C42" s="7" t="s">
        <v>673</v>
      </c>
      <c r="D42" s="7">
        <v>30</v>
      </c>
      <c r="E42" s="7">
        <v>5</v>
      </c>
      <c r="F42" s="7">
        <v>31</v>
      </c>
      <c r="G42" s="7">
        <v>12</v>
      </c>
      <c r="H42" s="7">
        <v>14</v>
      </c>
      <c r="I42" s="7">
        <v>5</v>
      </c>
      <c r="J42" s="7">
        <v>3</v>
      </c>
      <c r="K42" s="7">
        <v>20</v>
      </c>
      <c r="L42" s="7">
        <v>10</v>
      </c>
      <c r="M42" s="7">
        <v>4</v>
      </c>
    </row>
    <row r="43" customHeight="1" spans="1:13">
      <c r="A43" s="37">
        <v>752</v>
      </c>
      <c r="B43" s="37" t="s">
        <v>240</v>
      </c>
      <c r="C43" s="7" t="s">
        <v>673</v>
      </c>
      <c r="D43" s="7">
        <v>20</v>
      </c>
      <c r="E43" s="7">
        <v>5</v>
      </c>
      <c r="F43" s="7">
        <v>31</v>
      </c>
      <c r="G43" s="7">
        <v>12</v>
      </c>
      <c r="H43" s="7">
        <v>14</v>
      </c>
      <c r="I43" s="7">
        <v>5</v>
      </c>
      <c r="J43" s="7">
        <v>4</v>
      </c>
      <c r="K43" s="7">
        <v>20</v>
      </c>
      <c r="L43" s="7">
        <v>10</v>
      </c>
      <c r="M43" s="7">
        <v>4</v>
      </c>
    </row>
    <row r="44" customHeight="1" spans="1:13">
      <c r="A44" s="37">
        <v>104429</v>
      </c>
      <c r="B44" s="37" t="s">
        <v>518</v>
      </c>
      <c r="C44" s="7" t="s">
        <v>673</v>
      </c>
      <c r="D44" s="7">
        <v>20</v>
      </c>
      <c r="E44" s="7">
        <v>5</v>
      </c>
      <c r="F44" s="7">
        <v>25</v>
      </c>
      <c r="G44" s="7">
        <v>12</v>
      </c>
      <c r="H44" s="7">
        <v>14</v>
      </c>
      <c r="I44" s="7">
        <v>5</v>
      </c>
      <c r="J44" s="7">
        <v>3</v>
      </c>
      <c r="K44" s="7">
        <v>10</v>
      </c>
      <c r="L44" s="7">
        <v>10</v>
      </c>
      <c r="M44" s="7">
        <v>4</v>
      </c>
    </row>
    <row r="45" customHeight="1" spans="1:13">
      <c r="A45" s="37">
        <v>113025</v>
      </c>
      <c r="B45" s="37" t="s">
        <v>487</v>
      </c>
      <c r="C45" s="7" t="s">
        <v>673</v>
      </c>
      <c r="D45" s="7">
        <v>30</v>
      </c>
      <c r="E45" s="7">
        <v>5</v>
      </c>
      <c r="F45" s="7">
        <v>31</v>
      </c>
      <c r="G45" s="7">
        <v>12</v>
      </c>
      <c r="H45" s="7">
        <v>14</v>
      </c>
      <c r="I45" s="7">
        <v>5</v>
      </c>
      <c r="J45" s="7">
        <v>4</v>
      </c>
      <c r="K45" s="7">
        <v>10</v>
      </c>
      <c r="L45" s="7">
        <v>10</v>
      </c>
      <c r="M45" s="7">
        <v>4</v>
      </c>
    </row>
    <row r="46" customHeight="1" spans="1:13">
      <c r="A46" s="37">
        <v>119263</v>
      </c>
      <c r="B46" s="37" t="s">
        <v>490</v>
      </c>
      <c r="C46" s="7" t="s">
        <v>673</v>
      </c>
      <c r="D46" s="7">
        <v>30</v>
      </c>
      <c r="E46" s="7">
        <v>5</v>
      </c>
      <c r="F46" s="7">
        <v>31</v>
      </c>
      <c r="G46" s="7">
        <v>12</v>
      </c>
      <c r="H46" s="7">
        <v>14</v>
      </c>
      <c r="I46" s="7">
        <v>5</v>
      </c>
      <c r="J46" s="7">
        <v>3</v>
      </c>
      <c r="K46" s="7">
        <v>10</v>
      </c>
      <c r="L46" s="7">
        <v>10</v>
      </c>
      <c r="M46" s="7">
        <v>4</v>
      </c>
    </row>
    <row r="47" customHeight="1" spans="1:13">
      <c r="A47" s="37">
        <v>118951</v>
      </c>
      <c r="B47" s="37" t="s">
        <v>470</v>
      </c>
      <c r="C47" s="7" t="s">
        <v>673</v>
      </c>
      <c r="D47" s="7">
        <v>30</v>
      </c>
      <c r="E47" s="7">
        <v>5</v>
      </c>
      <c r="F47" s="7">
        <v>31</v>
      </c>
      <c r="G47" s="7">
        <v>12</v>
      </c>
      <c r="H47" s="7">
        <v>14</v>
      </c>
      <c r="I47" s="7">
        <v>5</v>
      </c>
      <c r="J47" s="7">
        <v>3</v>
      </c>
      <c r="K47" s="7">
        <v>10</v>
      </c>
      <c r="L47" s="7">
        <v>10</v>
      </c>
      <c r="M47" s="7">
        <v>4</v>
      </c>
    </row>
    <row r="48" customHeight="1" spans="1:13">
      <c r="A48" s="37">
        <v>112888</v>
      </c>
      <c r="B48" s="37" t="s">
        <v>541</v>
      </c>
      <c r="C48" s="7" t="s">
        <v>673</v>
      </c>
      <c r="D48" s="7">
        <v>20</v>
      </c>
      <c r="E48" s="7">
        <v>5</v>
      </c>
      <c r="F48" s="7">
        <v>31</v>
      </c>
      <c r="G48" s="7">
        <v>12</v>
      </c>
      <c r="H48" s="7">
        <v>14</v>
      </c>
      <c r="I48" s="7">
        <v>5</v>
      </c>
      <c r="J48" s="7">
        <v>3</v>
      </c>
      <c r="K48" s="7">
        <v>10</v>
      </c>
      <c r="L48" s="7">
        <v>10</v>
      </c>
      <c r="M48" s="7">
        <v>4</v>
      </c>
    </row>
    <row r="49" customHeight="1" spans="1:13">
      <c r="A49" s="37">
        <v>116773</v>
      </c>
      <c r="B49" s="37" t="s">
        <v>625</v>
      </c>
      <c r="C49" s="7" t="s">
        <v>673</v>
      </c>
      <c r="D49" s="7">
        <v>20</v>
      </c>
      <c r="E49" s="7">
        <v>5</v>
      </c>
      <c r="F49" s="7">
        <v>25</v>
      </c>
      <c r="G49" s="7">
        <v>12</v>
      </c>
      <c r="H49" s="7">
        <v>14</v>
      </c>
      <c r="I49" s="7">
        <v>5</v>
      </c>
      <c r="J49" s="7">
        <v>3</v>
      </c>
      <c r="K49" s="7">
        <v>15</v>
      </c>
      <c r="L49" s="7">
        <v>10</v>
      </c>
      <c r="M49" s="7">
        <v>4</v>
      </c>
    </row>
    <row r="50" customHeight="1" spans="1:13">
      <c r="A50" s="37">
        <v>113298</v>
      </c>
      <c r="B50" s="37" t="s">
        <v>547</v>
      </c>
      <c r="C50" s="7" t="s">
        <v>673</v>
      </c>
      <c r="D50" s="7">
        <v>20</v>
      </c>
      <c r="E50" s="7">
        <v>5</v>
      </c>
      <c r="F50" s="7">
        <v>25</v>
      </c>
      <c r="G50" s="7">
        <v>12</v>
      </c>
      <c r="H50" s="7">
        <v>14</v>
      </c>
      <c r="I50" s="7">
        <v>5</v>
      </c>
      <c r="J50" s="7">
        <v>3</v>
      </c>
      <c r="K50" s="7">
        <v>10</v>
      </c>
      <c r="L50" s="7">
        <v>10</v>
      </c>
      <c r="M50" s="7">
        <v>4</v>
      </c>
    </row>
    <row r="51" customHeight="1" spans="1:13">
      <c r="A51" s="37">
        <v>122906</v>
      </c>
      <c r="B51" s="37" t="s">
        <v>562</v>
      </c>
      <c r="C51" s="7" t="s">
        <v>673</v>
      </c>
      <c r="D51" s="7">
        <v>20</v>
      </c>
      <c r="E51" s="7">
        <v>5</v>
      </c>
      <c r="F51" s="7">
        <v>31</v>
      </c>
      <c r="G51" s="7">
        <v>11</v>
      </c>
      <c r="H51" s="7">
        <v>12</v>
      </c>
      <c r="I51" s="7">
        <v>4</v>
      </c>
      <c r="J51" s="7">
        <v>3</v>
      </c>
      <c r="K51" s="7">
        <v>9</v>
      </c>
      <c r="L51" s="7">
        <v>8</v>
      </c>
      <c r="M51" s="7">
        <v>4</v>
      </c>
    </row>
    <row r="52" customHeight="1" spans="1:13">
      <c r="A52" s="37">
        <v>307</v>
      </c>
      <c r="B52" s="37" t="s">
        <v>414</v>
      </c>
      <c r="C52" s="7" t="s">
        <v>674</v>
      </c>
      <c r="D52" s="7">
        <v>210</v>
      </c>
      <c r="E52" s="7">
        <v>25</v>
      </c>
      <c r="F52" s="7">
        <v>160</v>
      </c>
      <c r="G52" s="7">
        <v>34</v>
      </c>
      <c r="H52" s="7">
        <v>40</v>
      </c>
      <c r="I52" s="7">
        <v>23</v>
      </c>
      <c r="J52" s="7">
        <v>29</v>
      </c>
      <c r="K52" s="7">
        <v>85</v>
      </c>
      <c r="L52" s="7">
        <v>40</v>
      </c>
      <c r="M52" s="7">
        <v>50</v>
      </c>
    </row>
    <row r="53" customHeight="1" spans="1:13">
      <c r="A53" s="37">
        <v>750</v>
      </c>
      <c r="B53" s="37" t="s">
        <v>124</v>
      </c>
      <c r="C53" s="7" t="s">
        <v>674</v>
      </c>
      <c r="D53" s="7">
        <v>140</v>
      </c>
      <c r="E53" s="7">
        <v>15</v>
      </c>
      <c r="F53" s="7">
        <v>74</v>
      </c>
      <c r="G53" s="7">
        <v>23</v>
      </c>
      <c r="H53" s="7">
        <v>30</v>
      </c>
      <c r="I53" s="7">
        <v>16</v>
      </c>
      <c r="J53" s="7">
        <v>14</v>
      </c>
      <c r="K53" s="7">
        <v>56</v>
      </c>
      <c r="L53" s="7">
        <v>35</v>
      </c>
      <c r="M53" s="7">
        <v>35</v>
      </c>
    </row>
    <row r="54" customHeight="1" spans="1:13">
      <c r="A54" s="37">
        <v>742</v>
      </c>
      <c r="B54" s="37" t="s">
        <v>347</v>
      </c>
      <c r="C54" s="7" t="s">
        <v>674</v>
      </c>
      <c r="D54" s="7">
        <v>40</v>
      </c>
      <c r="E54" s="7">
        <v>10</v>
      </c>
      <c r="F54" s="7">
        <v>31</v>
      </c>
      <c r="G54" s="7">
        <v>17</v>
      </c>
      <c r="H54" s="7">
        <v>20</v>
      </c>
      <c r="I54" s="7">
        <v>8</v>
      </c>
      <c r="J54" s="7">
        <v>5</v>
      </c>
      <c r="K54" s="7">
        <v>25</v>
      </c>
      <c r="L54" s="7">
        <v>18</v>
      </c>
      <c r="M54" s="7">
        <v>12</v>
      </c>
    </row>
    <row r="55" customHeight="1" spans="1:13">
      <c r="A55" s="37">
        <v>106066</v>
      </c>
      <c r="B55" s="37" t="s">
        <v>345</v>
      </c>
      <c r="C55" s="7" t="s">
        <v>674</v>
      </c>
      <c r="D55" s="7">
        <v>30</v>
      </c>
      <c r="E55" s="7">
        <v>5</v>
      </c>
      <c r="F55" s="7">
        <v>37</v>
      </c>
      <c r="G55" s="7">
        <v>17</v>
      </c>
      <c r="H55" s="7">
        <v>16</v>
      </c>
      <c r="I55" s="7">
        <v>6</v>
      </c>
      <c r="J55" s="7">
        <v>4</v>
      </c>
      <c r="K55" s="7">
        <v>17</v>
      </c>
      <c r="L55" s="7">
        <v>13</v>
      </c>
      <c r="M55" s="7">
        <v>4</v>
      </c>
    </row>
    <row r="56" customHeight="1" spans="1:13">
      <c r="A56" s="37">
        <v>106485</v>
      </c>
      <c r="B56" s="37" t="s">
        <v>137</v>
      </c>
      <c r="C56" s="7" t="s">
        <v>674</v>
      </c>
      <c r="D56" s="7">
        <v>40</v>
      </c>
      <c r="E56" s="7">
        <v>5</v>
      </c>
      <c r="F56" s="7">
        <v>31</v>
      </c>
      <c r="G56" s="7">
        <v>12</v>
      </c>
      <c r="H56" s="7">
        <v>16</v>
      </c>
      <c r="I56" s="7">
        <v>6</v>
      </c>
      <c r="J56" s="7">
        <v>3</v>
      </c>
      <c r="K56" s="7">
        <v>21</v>
      </c>
      <c r="L56" s="7">
        <v>13</v>
      </c>
      <c r="M56" s="7">
        <v>6</v>
      </c>
    </row>
    <row r="57" customHeight="1" spans="1:13">
      <c r="A57" s="37">
        <v>106865</v>
      </c>
      <c r="B57" s="37" t="s">
        <v>544</v>
      </c>
      <c r="C57" s="7" t="s">
        <v>674</v>
      </c>
      <c r="D57" s="7">
        <v>30</v>
      </c>
      <c r="E57" s="7">
        <v>5</v>
      </c>
      <c r="F57" s="7">
        <v>31</v>
      </c>
      <c r="G57" s="7">
        <v>12</v>
      </c>
      <c r="H57" s="7">
        <v>14</v>
      </c>
      <c r="I57" s="7">
        <v>6</v>
      </c>
      <c r="J57" s="7">
        <v>4</v>
      </c>
      <c r="K57" s="7">
        <v>16</v>
      </c>
      <c r="L57" s="7">
        <v>12</v>
      </c>
      <c r="M57" s="7">
        <v>4</v>
      </c>
    </row>
    <row r="58" customHeight="1" spans="1:13">
      <c r="A58" s="37">
        <v>102935</v>
      </c>
      <c r="B58" s="37" t="s">
        <v>493</v>
      </c>
      <c r="C58" s="7" t="s">
        <v>674</v>
      </c>
      <c r="D58" s="7">
        <v>30</v>
      </c>
      <c r="E58" s="7">
        <v>5</v>
      </c>
      <c r="F58" s="7">
        <v>31</v>
      </c>
      <c r="G58" s="7">
        <v>12</v>
      </c>
      <c r="H58" s="7">
        <v>14</v>
      </c>
      <c r="I58" s="7">
        <v>6</v>
      </c>
      <c r="J58" s="7">
        <v>4</v>
      </c>
      <c r="K58" s="7">
        <v>16</v>
      </c>
      <c r="L58" s="7">
        <v>19</v>
      </c>
      <c r="M58" s="7">
        <v>4</v>
      </c>
    </row>
    <row r="59" customHeight="1" spans="1:13">
      <c r="A59" s="37">
        <v>116919</v>
      </c>
      <c r="B59" s="37" t="s">
        <v>528</v>
      </c>
      <c r="C59" s="7" t="s">
        <v>674</v>
      </c>
      <c r="D59" s="7">
        <v>30</v>
      </c>
      <c r="E59" s="7">
        <v>5</v>
      </c>
      <c r="F59" s="7">
        <v>25</v>
      </c>
      <c r="G59" s="7">
        <v>12</v>
      </c>
      <c r="H59" s="7">
        <v>14</v>
      </c>
      <c r="I59" s="7">
        <v>5</v>
      </c>
      <c r="J59" s="7">
        <v>4</v>
      </c>
      <c r="K59" s="7">
        <v>10</v>
      </c>
      <c r="L59" s="7">
        <v>10</v>
      </c>
      <c r="M59" s="7">
        <v>4</v>
      </c>
    </row>
    <row r="60" customHeight="1" spans="1:13">
      <c r="A60" s="37">
        <v>587</v>
      </c>
      <c r="B60" s="37" t="s">
        <v>220</v>
      </c>
      <c r="C60" s="7" t="s">
        <v>675</v>
      </c>
      <c r="D60" s="7">
        <v>50</v>
      </c>
      <c r="E60" s="7">
        <v>5</v>
      </c>
      <c r="F60" s="7">
        <v>31</v>
      </c>
      <c r="G60" s="7">
        <v>12</v>
      </c>
      <c r="H60" s="7">
        <v>14</v>
      </c>
      <c r="I60" s="7">
        <v>5</v>
      </c>
      <c r="J60" s="7">
        <v>4</v>
      </c>
      <c r="K60" s="7">
        <v>20</v>
      </c>
      <c r="L60" s="7">
        <v>16</v>
      </c>
      <c r="M60" s="7">
        <v>6</v>
      </c>
    </row>
    <row r="61" customHeight="1" spans="1:13">
      <c r="A61" s="37">
        <v>704</v>
      </c>
      <c r="B61" s="37" t="s">
        <v>223</v>
      </c>
      <c r="C61" s="7" t="s">
        <v>675</v>
      </c>
      <c r="D61" s="7">
        <v>40</v>
      </c>
      <c r="E61" s="7">
        <v>5</v>
      </c>
      <c r="F61" s="7">
        <v>31</v>
      </c>
      <c r="G61" s="7">
        <v>12</v>
      </c>
      <c r="H61" s="7">
        <v>14</v>
      </c>
      <c r="I61" s="7">
        <v>5</v>
      </c>
      <c r="J61" s="7">
        <v>4</v>
      </c>
      <c r="K61" s="7">
        <v>15</v>
      </c>
      <c r="L61" s="7">
        <v>10</v>
      </c>
      <c r="M61" s="7">
        <v>5</v>
      </c>
    </row>
    <row r="62" customHeight="1" spans="1:13">
      <c r="A62" s="37">
        <v>738</v>
      </c>
      <c r="B62" s="37" t="s">
        <v>226</v>
      </c>
      <c r="C62" s="7" t="s">
        <v>675</v>
      </c>
      <c r="D62" s="7">
        <v>30</v>
      </c>
      <c r="E62" s="7">
        <v>5</v>
      </c>
      <c r="F62" s="7">
        <v>31</v>
      </c>
      <c r="G62" s="7">
        <v>12</v>
      </c>
      <c r="H62" s="7">
        <v>14</v>
      </c>
      <c r="I62" s="7">
        <v>5</v>
      </c>
      <c r="J62" s="7">
        <v>4</v>
      </c>
      <c r="K62" s="7">
        <v>13</v>
      </c>
      <c r="L62" s="7">
        <v>10</v>
      </c>
      <c r="M62" s="7">
        <v>4</v>
      </c>
    </row>
    <row r="63" customHeight="1" spans="1:13">
      <c r="A63" s="37">
        <v>710</v>
      </c>
      <c r="B63" s="37" t="s">
        <v>610</v>
      </c>
      <c r="C63" s="7" t="s">
        <v>675</v>
      </c>
      <c r="D63" s="7">
        <v>20</v>
      </c>
      <c r="E63" s="7">
        <v>5</v>
      </c>
      <c r="F63" s="7">
        <v>31</v>
      </c>
      <c r="G63" s="7">
        <v>12</v>
      </c>
      <c r="H63" s="7">
        <v>14</v>
      </c>
      <c r="I63" s="7">
        <v>5</v>
      </c>
      <c r="J63" s="7">
        <v>4</v>
      </c>
      <c r="K63" s="7">
        <v>10</v>
      </c>
      <c r="L63" s="7">
        <v>10</v>
      </c>
      <c r="M63" s="7">
        <v>4</v>
      </c>
    </row>
    <row r="64" customHeight="1" spans="1:13">
      <c r="A64" s="37">
        <v>713</v>
      </c>
      <c r="B64" s="37" t="s">
        <v>217</v>
      </c>
      <c r="C64" s="7" t="s">
        <v>675</v>
      </c>
      <c r="D64" s="7">
        <v>20</v>
      </c>
      <c r="E64" s="7">
        <v>5</v>
      </c>
      <c r="F64" s="7">
        <v>31</v>
      </c>
      <c r="G64" s="7">
        <v>12</v>
      </c>
      <c r="H64" s="7">
        <v>14</v>
      </c>
      <c r="I64" s="7">
        <v>5</v>
      </c>
      <c r="J64" s="7">
        <v>4</v>
      </c>
      <c r="K64" s="7">
        <v>11</v>
      </c>
      <c r="L64" s="7">
        <v>10</v>
      </c>
      <c r="M64" s="7">
        <v>4</v>
      </c>
    </row>
    <row r="65" customHeight="1" spans="1:13">
      <c r="A65" s="37">
        <v>706</v>
      </c>
      <c r="B65" s="37" t="s">
        <v>231</v>
      </c>
      <c r="C65" s="7" t="s">
        <v>675</v>
      </c>
      <c r="D65" s="7">
        <v>30</v>
      </c>
      <c r="E65" s="7">
        <v>5</v>
      </c>
      <c r="F65" s="7">
        <v>31</v>
      </c>
      <c r="G65" s="7">
        <v>12</v>
      </c>
      <c r="H65" s="7">
        <v>14</v>
      </c>
      <c r="I65" s="7">
        <v>5</v>
      </c>
      <c r="J65" s="7">
        <v>4</v>
      </c>
      <c r="K65" s="7">
        <v>19</v>
      </c>
      <c r="L65" s="7">
        <v>10</v>
      </c>
      <c r="M65" s="7">
        <v>4</v>
      </c>
    </row>
    <row r="66" customHeight="1" spans="1:13">
      <c r="A66" s="37">
        <v>351</v>
      </c>
      <c r="B66" s="37" t="s">
        <v>235</v>
      </c>
      <c r="C66" s="7" t="s">
        <v>675</v>
      </c>
      <c r="D66" s="7">
        <v>20</v>
      </c>
      <c r="E66" s="7">
        <v>5</v>
      </c>
      <c r="F66" s="7">
        <v>31</v>
      </c>
      <c r="G66" s="7">
        <v>12</v>
      </c>
      <c r="H66" s="7">
        <v>14</v>
      </c>
      <c r="I66" s="7">
        <v>5</v>
      </c>
      <c r="J66" s="7">
        <v>4</v>
      </c>
      <c r="K66" s="7">
        <v>11</v>
      </c>
      <c r="L66" s="7">
        <v>10</v>
      </c>
      <c r="M66" s="7">
        <v>4</v>
      </c>
    </row>
    <row r="67" customHeight="1" spans="1:13">
      <c r="A67" s="37">
        <v>110378</v>
      </c>
      <c r="B67" s="37" t="s">
        <v>228</v>
      </c>
      <c r="C67" s="7" t="s">
        <v>675</v>
      </c>
      <c r="D67" s="7">
        <v>20</v>
      </c>
      <c r="E67" s="7">
        <v>5</v>
      </c>
      <c r="F67" s="7">
        <v>25</v>
      </c>
      <c r="G67" s="7">
        <v>12</v>
      </c>
      <c r="H67" s="7">
        <v>14</v>
      </c>
      <c r="I67" s="7">
        <v>5</v>
      </c>
      <c r="J67" s="7">
        <v>3</v>
      </c>
      <c r="K67" s="7">
        <v>10</v>
      </c>
      <c r="L67" s="7">
        <v>10</v>
      </c>
      <c r="M67" s="7">
        <v>4</v>
      </c>
    </row>
    <row r="68" customHeight="1" spans="1:13">
      <c r="A68" s="37">
        <v>571</v>
      </c>
      <c r="B68" s="37" t="s">
        <v>620</v>
      </c>
      <c r="C68" s="7" t="s">
        <v>676</v>
      </c>
      <c r="D68" s="7">
        <v>50</v>
      </c>
      <c r="E68" s="7">
        <v>10</v>
      </c>
      <c r="F68" s="7">
        <v>49</v>
      </c>
      <c r="G68" s="7">
        <v>17</v>
      </c>
      <c r="H68" s="7">
        <v>20</v>
      </c>
      <c r="I68" s="7">
        <v>10</v>
      </c>
      <c r="J68" s="7">
        <v>5</v>
      </c>
      <c r="K68" s="7">
        <v>50</v>
      </c>
      <c r="L68" s="7">
        <v>18</v>
      </c>
      <c r="M68" s="7">
        <v>18</v>
      </c>
    </row>
    <row r="69" customHeight="1" spans="1:13">
      <c r="A69" s="37">
        <v>707</v>
      </c>
      <c r="B69" s="37" t="s">
        <v>175</v>
      </c>
      <c r="C69" s="7" t="s">
        <v>676</v>
      </c>
      <c r="D69" s="7">
        <v>40</v>
      </c>
      <c r="E69" s="7">
        <v>10</v>
      </c>
      <c r="F69" s="7">
        <v>49</v>
      </c>
      <c r="G69" s="7">
        <v>17</v>
      </c>
      <c r="H69" s="7">
        <v>20</v>
      </c>
      <c r="I69" s="7">
        <v>8</v>
      </c>
      <c r="J69" s="7">
        <v>5</v>
      </c>
      <c r="K69" s="7">
        <v>22</v>
      </c>
      <c r="L69" s="7">
        <v>25</v>
      </c>
      <c r="M69" s="7">
        <v>18</v>
      </c>
    </row>
    <row r="70" customHeight="1" spans="1:13">
      <c r="A70" s="37">
        <v>712</v>
      </c>
      <c r="B70" s="37" t="s">
        <v>153</v>
      </c>
      <c r="C70" s="7" t="s">
        <v>676</v>
      </c>
      <c r="D70" s="7">
        <v>40</v>
      </c>
      <c r="E70" s="7">
        <v>10</v>
      </c>
      <c r="F70" s="7">
        <v>49</v>
      </c>
      <c r="G70" s="7">
        <v>17</v>
      </c>
      <c r="H70" s="7">
        <v>16</v>
      </c>
      <c r="I70" s="7">
        <v>10</v>
      </c>
      <c r="J70" s="7">
        <v>5</v>
      </c>
      <c r="K70" s="7">
        <v>22</v>
      </c>
      <c r="L70" s="7">
        <v>15</v>
      </c>
      <c r="M70" s="7">
        <v>25</v>
      </c>
    </row>
    <row r="71" customHeight="1" spans="1:13">
      <c r="A71" s="37">
        <v>511</v>
      </c>
      <c r="B71" s="37" t="s">
        <v>197</v>
      </c>
      <c r="C71" s="7" t="s">
        <v>676</v>
      </c>
      <c r="D71" s="7">
        <v>50</v>
      </c>
      <c r="E71" s="7">
        <v>10</v>
      </c>
      <c r="F71" s="7">
        <v>49</v>
      </c>
      <c r="G71" s="7">
        <v>17</v>
      </c>
      <c r="H71" s="7">
        <v>16</v>
      </c>
      <c r="I71" s="7">
        <v>8</v>
      </c>
      <c r="J71" s="7">
        <v>5</v>
      </c>
      <c r="K71" s="7">
        <v>36</v>
      </c>
      <c r="L71" s="7">
        <v>15</v>
      </c>
      <c r="M71" s="7">
        <v>8</v>
      </c>
    </row>
    <row r="72" customHeight="1" spans="1:13">
      <c r="A72" s="37">
        <v>737</v>
      </c>
      <c r="B72" s="37" t="s">
        <v>295</v>
      </c>
      <c r="C72" s="7" t="s">
        <v>676</v>
      </c>
      <c r="D72" s="7">
        <v>50</v>
      </c>
      <c r="E72" s="7">
        <v>10</v>
      </c>
      <c r="F72" s="7">
        <v>37</v>
      </c>
      <c r="G72" s="7">
        <v>17</v>
      </c>
      <c r="H72" s="7">
        <v>16</v>
      </c>
      <c r="I72" s="7">
        <v>8</v>
      </c>
      <c r="J72" s="7">
        <v>9</v>
      </c>
      <c r="K72" s="7">
        <v>22</v>
      </c>
      <c r="L72" s="7">
        <v>15</v>
      </c>
      <c r="M72" s="7">
        <v>12</v>
      </c>
    </row>
    <row r="73" customHeight="1" spans="1:13">
      <c r="A73" s="37">
        <v>377</v>
      </c>
      <c r="B73" s="37" t="s">
        <v>592</v>
      </c>
      <c r="C73" s="7" t="s">
        <v>676</v>
      </c>
      <c r="D73" s="7">
        <v>40</v>
      </c>
      <c r="E73" s="7">
        <v>10</v>
      </c>
      <c r="F73" s="7">
        <v>37</v>
      </c>
      <c r="G73" s="7">
        <v>17</v>
      </c>
      <c r="H73" s="7">
        <v>16</v>
      </c>
      <c r="I73" s="7">
        <v>5</v>
      </c>
      <c r="J73" s="7">
        <v>4</v>
      </c>
      <c r="K73" s="7">
        <v>17</v>
      </c>
      <c r="L73" s="7">
        <v>21</v>
      </c>
      <c r="M73" s="7">
        <v>8</v>
      </c>
    </row>
    <row r="74" customHeight="1" spans="1:13">
      <c r="A74" s="37">
        <v>118074</v>
      </c>
      <c r="B74" s="37" t="s">
        <v>300</v>
      </c>
      <c r="C74" s="7" t="s">
        <v>676</v>
      </c>
      <c r="D74" s="7">
        <v>50</v>
      </c>
      <c r="E74" s="7">
        <v>10</v>
      </c>
      <c r="F74" s="7">
        <v>25</v>
      </c>
      <c r="G74" s="7">
        <v>17</v>
      </c>
      <c r="H74" s="7">
        <v>16</v>
      </c>
      <c r="I74" s="7">
        <v>6</v>
      </c>
      <c r="J74" s="7">
        <v>4</v>
      </c>
      <c r="K74" s="7">
        <v>17</v>
      </c>
      <c r="L74" s="7">
        <v>20</v>
      </c>
      <c r="M74" s="7">
        <v>6</v>
      </c>
    </row>
    <row r="75" customHeight="1" spans="1:13">
      <c r="A75" s="37">
        <v>387</v>
      </c>
      <c r="B75" s="37" t="s">
        <v>589</v>
      </c>
      <c r="C75" s="7" t="s">
        <v>676</v>
      </c>
      <c r="D75" s="7">
        <v>50</v>
      </c>
      <c r="E75" s="7">
        <v>10</v>
      </c>
      <c r="F75" s="7">
        <v>49</v>
      </c>
      <c r="G75" s="7">
        <v>17</v>
      </c>
      <c r="H75" s="7">
        <v>16</v>
      </c>
      <c r="I75" s="7">
        <v>6</v>
      </c>
      <c r="J75" s="7">
        <v>5</v>
      </c>
      <c r="K75" s="7">
        <v>25</v>
      </c>
      <c r="L75" s="7">
        <v>13</v>
      </c>
      <c r="M75" s="7">
        <v>8</v>
      </c>
    </row>
    <row r="76" customHeight="1" spans="1:13">
      <c r="A76" s="37">
        <v>515</v>
      </c>
      <c r="B76" s="37" t="s">
        <v>603</v>
      </c>
      <c r="C76" s="7" t="s">
        <v>676</v>
      </c>
      <c r="D76" s="7">
        <v>50</v>
      </c>
      <c r="E76" s="7">
        <v>5</v>
      </c>
      <c r="F76" s="7">
        <v>37</v>
      </c>
      <c r="G76" s="7">
        <v>17</v>
      </c>
      <c r="H76" s="7">
        <v>16</v>
      </c>
      <c r="I76" s="7">
        <v>5</v>
      </c>
      <c r="J76" s="7">
        <v>4</v>
      </c>
      <c r="K76" s="7">
        <v>17</v>
      </c>
      <c r="L76" s="7">
        <v>13</v>
      </c>
      <c r="M76" s="7">
        <v>10</v>
      </c>
    </row>
    <row r="77" customHeight="1" spans="1:13">
      <c r="A77" s="37">
        <v>105751</v>
      </c>
      <c r="B77" s="37" t="s">
        <v>306</v>
      </c>
      <c r="C77" s="7" t="s">
        <v>676</v>
      </c>
      <c r="D77" s="7">
        <v>50</v>
      </c>
      <c r="E77" s="7">
        <v>5</v>
      </c>
      <c r="F77" s="7">
        <v>37</v>
      </c>
      <c r="G77" s="7">
        <v>14</v>
      </c>
      <c r="H77" s="7">
        <v>14</v>
      </c>
      <c r="I77" s="7">
        <v>5</v>
      </c>
      <c r="J77" s="7">
        <v>4</v>
      </c>
      <c r="K77" s="7">
        <v>16</v>
      </c>
      <c r="L77" s="7">
        <v>12</v>
      </c>
      <c r="M77" s="7">
        <v>4</v>
      </c>
    </row>
    <row r="78" customHeight="1" spans="1:13">
      <c r="A78" s="37">
        <v>103639</v>
      </c>
      <c r="B78" s="37" t="s">
        <v>161</v>
      </c>
      <c r="C78" s="7" t="s">
        <v>676</v>
      </c>
      <c r="D78" s="7">
        <v>50</v>
      </c>
      <c r="E78" s="7">
        <v>10</v>
      </c>
      <c r="F78" s="7">
        <v>37</v>
      </c>
      <c r="G78" s="7">
        <v>12</v>
      </c>
      <c r="H78" s="7">
        <v>14</v>
      </c>
      <c r="I78" s="7">
        <v>6</v>
      </c>
      <c r="J78" s="7">
        <v>4</v>
      </c>
      <c r="K78" s="7">
        <v>16</v>
      </c>
      <c r="L78" s="7">
        <v>12</v>
      </c>
      <c r="M78" s="7">
        <v>6</v>
      </c>
    </row>
    <row r="79" customHeight="1" spans="1:13">
      <c r="A79" s="37">
        <v>743</v>
      </c>
      <c r="B79" s="37" t="s">
        <v>183</v>
      </c>
      <c r="C79" s="7" t="s">
        <v>676</v>
      </c>
      <c r="D79" s="7">
        <v>30</v>
      </c>
      <c r="E79" s="7">
        <v>5</v>
      </c>
      <c r="F79" s="7">
        <v>37</v>
      </c>
      <c r="G79" s="7">
        <v>12</v>
      </c>
      <c r="H79" s="7">
        <v>14</v>
      </c>
      <c r="I79" s="7">
        <v>6</v>
      </c>
      <c r="J79" s="7">
        <v>4</v>
      </c>
      <c r="K79" s="7">
        <v>16</v>
      </c>
      <c r="L79" s="7">
        <v>12</v>
      </c>
      <c r="M79" s="7">
        <v>4</v>
      </c>
    </row>
    <row r="80" customHeight="1" spans="1:13">
      <c r="A80" s="37">
        <v>355</v>
      </c>
      <c r="B80" s="37" t="s">
        <v>504</v>
      </c>
      <c r="C80" s="7" t="s">
        <v>676</v>
      </c>
      <c r="D80" s="7">
        <v>40</v>
      </c>
      <c r="E80" s="7">
        <v>10</v>
      </c>
      <c r="F80" s="7">
        <v>31</v>
      </c>
      <c r="G80" s="7">
        <v>12</v>
      </c>
      <c r="H80" s="7">
        <v>14</v>
      </c>
      <c r="I80" s="7">
        <v>6</v>
      </c>
      <c r="J80" s="7">
        <v>4</v>
      </c>
      <c r="K80" s="7">
        <v>10</v>
      </c>
      <c r="L80" s="7">
        <v>10</v>
      </c>
      <c r="M80" s="7">
        <v>4</v>
      </c>
    </row>
    <row r="81" customHeight="1" spans="1:13">
      <c r="A81" s="37">
        <v>733</v>
      </c>
      <c r="B81" s="37" t="s">
        <v>507</v>
      </c>
      <c r="C81" s="7" t="s">
        <v>676</v>
      </c>
      <c r="D81" s="7">
        <v>20</v>
      </c>
      <c r="E81" s="7">
        <v>5</v>
      </c>
      <c r="F81" s="7">
        <v>31</v>
      </c>
      <c r="G81" s="7">
        <v>12</v>
      </c>
      <c r="H81" s="7">
        <v>14</v>
      </c>
      <c r="I81" s="7">
        <v>5</v>
      </c>
      <c r="J81" s="7">
        <v>3</v>
      </c>
      <c r="K81" s="7">
        <v>10</v>
      </c>
      <c r="L81" s="7">
        <v>16</v>
      </c>
      <c r="M81" s="7">
        <v>4</v>
      </c>
    </row>
    <row r="82" customHeight="1" spans="1:13">
      <c r="A82" s="37">
        <v>740</v>
      </c>
      <c r="B82" s="37" t="s">
        <v>606</v>
      </c>
      <c r="C82" s="7" t="s">
        <v>676</v>
      </c>
      <c r="D82" s="7">
        <v>20</v>
      </c>
      <c r="E82" s="7">
        <v>5</v>
      </c>
      <c r="F82" s="7">
        <v>31</v>
      </c>
      <c r="G82" s="7">
        <v>12</v>
      </c>
      <c r="H82" s="7">
        <v>14</v>
      </c>
      <c r="I82" s="7">
        <v>5</v>
      </c>
      <c r="J82" s="7">
        <v>3</v>
      </c>
      <c r="K82" s="7">
        <v>12</v>
      </c>
      <c r="L82" s="7">
        <v>15</v>
      </c>
      <c r="M82" s="7">
        <v>4</v>
      </c>
    </row>
    <row r="83" customHeight="1" spans="1:13">
      <c r="A83" s="37">
        <v>122198</v>
      </c>
      <c r="B83" s="37" t="s">
        <v>151</v>
      </c>
      <c r="C83" s="7" t="s">
        <v>676</v>
      </c>
      <c r="D83" s="7">
        <v>20</v>
      </c>
      <c r="E83" s="7">
        <v>5</v>
      </c>
      <c r="F83" s="7">
        <v>25</v>
      </c>
      <c r="G83" s="7">
        <v>12</v>
      </c>
      <c r="H83" s="7">
        <v>14</v>
      </c>
      <c r="I83" s="7">
        <v>5</v>
      </c>
      <c r="J83" s="7">
        <v>3</v>
      </c>
      <c r="K83" s="7">
        <v>10</v>
      </c>
      <c r="L83" s="7">
        <v>10</v>
      </c>
      <c r="M83" s="7">
        <v>4</v>
      </c>
    </row>
    <row r="84" customHeight="1" spans="1:13">
      <c r="A84" s="37">
        <v>104430</v>
      </c>
      <c r="B84" s="37" t="s">
        <v>309</v>
      </c>
      <c r="C84" s="7" t="s">
        <v>676</v>
      </c>
      <c r="D84" s="7">
        <v>20</v>
      </c>
      <c r="E84" s="7">
        <v>5</v>
      </c>
      <c r="F84" s="7">
        <v>31</v>
      </c>
      <c r="G84" s="7">
        <v>12</v>
      </c>
      <c r="H84" s="7">
        <v>14</v>
      </c>
      <c r="I84" s="7">
        <v>5</v>
      </c>
      <c r="J84" s="7">
        <v>3</v>
      </c>
      <c r="K84" s="7">
        <v>13</v>
      </c>
      <c r="L84" s="7">
        <v>10</v>
      </c>
      <c r="M84" s="7">
        <v>4</v>
      </c>
    </row>
    <row r="85" customHeight="1" spans="1:13">
      <c r="A85" s="37">
        <v>573</v>
      </c>
      <c r="B85" s="37" t="s">
        <v>511</v>
      </c>
      <c r="C85" s="7" t="s">
        <v>676</v>
      </c>
      <c r="D85" s="7">
        <v>20</v>
      </c>
      <c r="E85" s="7">
        <v>5</v>
      </c>
      <c r="F85" s="7">
        <v>31</v>
      </c>
      <c r="G85" s="7">
        <v>12</v>
      </c>
      <c r="H85" s="7">
        <v>14</v>
      </c>
      <c r="I85" s="7">
        <v>5</v>
      </c>
      <c r="J85" s="7">
        <v>3</v>
      </c>
      <c r="K85" s="7">
        <v>10</v>
      </c>
      <c r="L85" s="7">
        <v>10</v>
      </c>
      <c r="M85" s="7">
        <v>4</v>
      </c>
    </row>
    <row r="86" customHeight="1" spans="1:13">
      <c r="A86" s="37">
        <v>114848</v>
      </c>
      <c r="B86" s="37" t="s">
        <v>677</v>
      </c>
      <c r="C86" s="7" t="s">
        <v>676</v>
      </c>
      <c r="D86" s="7">
        <v>20</v>
      </c>
      <c r="E86" s="7">
        <v>5</v>
      </c>
      <c r="F86" s="7">
        <v>31</v>
      </c>
      <c r="G86" s="7">
        <v>12</v>
      </c>
      <c r="H86" s="7">
        <v>14</v>
      </c>
      <c r="I86" s="7">
        <v>5</v>
      </c>
      <c r="J86" s="7">
        <v>2</v>
      </c>
      <c r="K86" s="7">
        <v>10</v>
      </c>
      <c r="L86" s="7"/>
      <c r="M86" s="7">
        <v>4</v>
      </c>
    </row>
    <row r="87" customHeight="1" spans="1:13">
      <c r="A87" s="37">
        <v>106568</v>
      </c>
      <c r="B87" s="37" t="s">
        <v>312</v>
      </c>
      <c r="C87" s="7" t="s">
        <v>676</v>
      </c>
      <c r="D87" s="7">
        <v>20</v>
      </c>
      <c r="E87" s="7">
        <v>5</v>
      </c>
      <c r="F87" s="7">
        <v>25</v>
      </c>
      <c r="G87" s="7">
        <v>12</v>
      </c>
      <c r="H87" s="7">
        <v>14</v>
      </c>
      <c r="I87" s="7">
        <v>5</v>
      </c>
      <c r="J87" s="7">
        <v>3</v>
      </c>
      <c r="K87" s="7">
        <v>12</v>
      </c>
      <c r="L87" s="7">
        <v>10</v>
      </c>
      <c r="M87" s="7">
        <v>4</v>
      </c>
    </row>
    <row r="88" customHeight="1" spans="1:13">
      <c r="A88" s="37">
        <v>114069</v>
      </c>
      <c r="B88" s="37" t="s">
        <v>297</v>
      </c>
      <c r="C88" s="7" t="s">
        <v>676</v>
      </c>
      <c r="D88" s="7">
        <v>20</v>
      </c>
      <c r="E88" s="7">
        <v>5</v>
      </c>
      <c r="F88" s="7">
        <v>25</v>
      </c>
      <c r="G88" s="7">
        <v>12</v>
      </c>
      <c r="H88" s="7">
        <v>14</v>
      </c>
      <c r="I88" s="7">
        <v>5</v>
      </c>
      <c r="J88" s="7">
        <v>3</v>
      </c>
      <c r="K88" s="7">
        <v>10</v>
      </c>
      <c r="L88" s="7">
        <v>10</v>
      </c>
      <c r="M88" s="7">
        <v>4</v>
      </c>
    </row>
    <row r="89" customHeight="1" spans="1:13">
      <c r="A89" s="37">
        <v>118758</v>
      </c>
      <c r="B89" s="37" t="s">
        <v>172</v>
      </c>
      <c r="C89" s="7" t="s">
        <v>676</v>
      </c>
      <c r="D89" s="7">
        <v>20</v>
      </c>
      <c r="E89" s="7">
        <v>5</v>
      </c>
      <c r="F89" s="7">
        <v>25</v>
      </c>
      <c r="G89" s="7">
        <v>11</v>
      </c>
      <c r="H89" s="7">
        <v>12</v>
      </c>
      <c r="I89" s="7">
        <v>4</v>
      </c>
      <c r="J89" s="7">
        <v>3</v>
      </c>
      <c r="K89" s="7">
        <v>9</v>
      </c>
      <c r="L89" s="7">
        <v>8</v>
      </c>
      <c r="M89" s="7">
        <v>4</v>
      </c>
    </row>
    <row r="90" customHeight="1" spans="1:13">
      <c r="A90" s="37">
        <v>54</v>
      </c>
      <c r="B90" s="37" t="s">
        <v>322</v>
      </c>
      <c r="C90" s="7" t="s">
        <v>678</v>
      </c>
      <c r="D90" s="7">
        <v>40</v>
      </c>
      <c r="E90" s="7">
        <v>10</v>
      </c>
      <c r="F90" s="7">
        <v>49</v>
      </c>
      <c r="G90" s="7">
        <v>17</v>
      </c>
      <c r="H90" s="7">
        <v>16</v>
      </c>
      <c r="I90" s="7">
        <v>8</v>
      </c>
      <c r="J90" s="7">
        <v>4</v>
      </c>
      <c r="K90" s="7">
        <v>33</v>
      </c>
      <c r="L90" s="7">
        <v>13</v>
      </c>
      <c r="M90" s="7">
        <v>15</v>
      </c>
    </row>
    <row r="91" customHeight="1" spans="1:13">
      <c r="A91" s="37">
        <v>104428</v>
      </c>
      <c r="B91" s="37" t="s">
        <v>679</v>
      </c>
      <c r="C91" s="7" t="s">
        <v>678</v>
      </c>
      <c r="D91" s="7">
        <v>50</v>
      </c>
      <c r="E91" s="7">
        <v>5</v>
      </c>
      <c r="F91" s="7">
        <v>37</v>
      </c>
      <c r="G91" s="7">
        <v>12</v>
      </c>
      <c r="H91" s="7">
        <v>14</v>
      </c>
      <c r="I91" s="7">
        <v>6</v>
      </c>
      <c r="J91" s="7">
        <v>4</v>
      </c>
      <c r="K91" s="7">
        <v>18</v>
      </c>
      <c r="L91" s="7">
        <v>23</v>
      </c>
      <c r="M91" s="7">
        <v>4</v>
      </c>
    </row>
    <row r="92" customHeight="1" spans="1:13">
      <c r="A92" s="37">
        <v>367</v>
      </c>
      <c r="B92" s="37" t="s">
        <v>325</v>
      </c>
      <c r="C92" s="7" t="s">
        <v>678</v>
      </c>
      <c r="D92" s="7">
        <v>30</v>
      </c>
      <c r="E92" s="7">
        <v>5</v>
      </c>
      <c r="F92" s="7">
        <v>31</v>
      </c>
      <c r="G92" s="7">
        <v>12</v>
      </c>
      <c r="H92" s="7">
        <v>14</v>
      </c>
      <c r="I92" s="7">
        <v>5</v>
      </c>
      <c r="J92" s="7">
        <v>4</v>
      </c>
      <c r="K92" s="7">
        <v>16</v>
      </c>
      <c r="L92" s="7">
        <v>10</v>
      </c>
      <c r="M92" s="7">
        <v>4</v>
      </c>
    </row>
    <row r="93" customHeight="1" spans="1:13">
      <c r="A93" s="37">
        <v>754</v>
      </c>
      <c r="B93" s="37" t="s">
        <v>202</v>
      </c>
      <c r="C93" s="7" t="s">
        <v>678</v>
      </c>
      <c r="D93" s="7">
        <v>20</v>
      </c>
      <c r="E93" s="7">
        <v>5</v>
      </c>
      <c r="F93" s="7">
        <v>25</v>
      </c>
      <c r="G93" s="7">
        <v>12</v>
      </c>
      <c r="H93" s="7">
        <v>14</v>
      </c>
      <c r="I93" s="7">
        <v>5</v>
      </c>
      <c r="J93" s="7">
        <v>4</v>
      </c>
      <c r="K93" s="7">
        <v>11</v>
      </c>
      <c r="L93" s="7">
        <v>10</v>
      </c>
      <c r="M93" s="7">
        <v>4</v>
      </c>
    </row>
    <row r="94" customHeight="1" spans="1:13">
      <c r="A94" s="37">
        <v>104838</v>
      </c>
      <c r="B94" s="37" t="s">
        <v>205</v>
      </c>
      <c r="C94" s="7" t="s">
        <v>678</v>
      </c>
      <c r="D94" s="7">
        <v>20</v>
      </c>
      <c r="E94" s="7">
        <v>5</v>
      </c>
      <c r="F94" s="7">
        <v>31</v>
      </c>
      <c r="G94" s="7">
        <v>12</v>
      </c>
      <c r="H94" s="7">
        <v>14</v>
      </c>
      <c r="I94" s="7">
        <v>5</v>
      </c>
      <c r="J94" s="7">
        <v>4</v>
      </c>
      <c r="K94" s="7">
        <v>12</v>
      </c>
      <c r="L94" s="7">
        <v>10</v>
      </c>
      <c r="M94" s="7">
        <v>4</v>
      </c>
    </row>
    <row r="95" customHeight="1" spans="1:13">
      <c r="A95" s="37">
        <v>56</v>
      </c>
      <c r="B95" s="37" t="s">
        <v>501</v>
      </c>
      <c r="C95" s="7" t="s">
        <v>678</v>
      </c>
      <c r="D95" s="7">
        <v>20</v>
      </c>
      <c r="E95" s="7">
        <v>5</v>
      </c>
      <c r="F95" s="7">
        <v>37</v>
      </c>
      <c r="G95" s="7">
        <v>12</v>
      </c>
      <c r="H95" s="7">
        <v>14</v>
      </c>
      <c r="I95" s="7">
        <v>5</v>
      </c>
      <c r="J95" s="7">
        <v>3</v>
      </c>
      <c r="K95" s="7">
        <v>10</v>
      </c>
      <c r="L95" s="7">
        <v>10</v>
      </c>
      <c r="M95" s="7">
        <v>4</v>
      </c>
    </row>
    <row r="96" customHeight="1" spans="1:13">
      <c r="A96" s="37">
        <v>52</v>
      </c>
      <c r="B96" s="37" t="s">
        <v>214</v>
      </c>
      <c r="C96" s="7" t="s">
        <v>678</v>
      </c>
      <c r="D96" s="7">
        <v>20</v>
      </c>
      <c r="E96" s="7">
        <v>5</v>
      </c>
      <c r="F96" s="7">
        <v>25</v>
      </c>
      <c r="G96" s="7">
        <v>12</v>
      </c>
      <c r="H96" s="7">
        <v>14</v>
      </c>
      <c r="I96" s="7">
        <v>5</v>
      </c>
      <c r="J96" s="7">
        <v>3</v>
      </c>
      <c r="K96" s="7">
        <v>10</v>
      </c>
      <c r="L96" s="7">
        <v>10</v>
      </c>
      <c r="M96" s="7">
        <v>4</v>
      </c>
    </row>
    <row r="97" customHeight="1" spans="1:13">
      <c r="A97" s="37">
        <v>122176</v>
      </c>
      <c r="B97" s="37" t="s">
        <v>211</v>
      </c>
      <c r="C97" s="7" t="s">
        <v>678</v>
      </c>
      <c r="D97" s="7">
        <v>20</v>
      </c>
      <c r="E97" s="7">
        <v>5</v>
      </c>
      <c r="F97" s="7">
        <v>25</v>
      </c>
      <c r="G97" s="7">
        <v>11</v>
      </c>
      <c r="H97" s="7">
        <v>12</v>
      </c>
      <c r="I97" s="7">
        <v>4</v>
      </c>
      <c r="J97" s="7">
        <v>3</v>
      </c>
      <c r="K97" s="7">
        <v>8</v>
      </c>
      <c r="L97" s="7">
        <v>8</v>
      </c>
      <c r="M97" s="7">
        <v>4</v>
      </c>
    </row>
    <row r="98" customHeight="1" spans="1:13">
      <c r="A98" s="37">
        <v>517</v>
      </c>
      <c r="B98" s="37" t="s">
        <v>450</v>
      </c>
      <c r="C98" s="7" t="s">
        <v>680</v>
      </c>
      <c r="D98" s="7">
        <v>50</v>
      </c>
      <c r="E98" s="7">
        <v>10</v>
      </c>
      <c r="F98" s="7">
        <v>37</v>
      </c>
      <c r="G98" s="7">
        <v>17</v>
      </c>
      <c r="H98" s="7">
        <v>20</v>
      </c>
      <c r="I98" s="7">
        <v>8</v>
      </c>
      <c r="J98" s="7">
        <v>5</v>
      </c>
      <c r="K98" s="7">
        <v>33</v>
      </c>
      <c r="L98" s="7">
        <v>35</v>
      </c>
      <c r="M98" s="7">
        <v>12</v>
      </c>
    </row>
    <row r="99" customHeight="1" spans="1:13">
      <c r="A99" s="37">
        <v>114685</v>
      </c>
      <c r="B99" s="37" t="s">
        <v>473</v>
      </c>
      <c r="C99" s="7" t="s">
        <v>680</v>
      </c>
      <c r="D99" s="7">
        <v>50</v>
      </c>
      <c r="E99" s="7">
        <v>10</v>
      </c>
      <c r="F99" s="7">
        <v>31</v>
      </c>
      <c r="G99" s="7">
        <v>17</v>
      </c>
      <c r="H99" s="7">
        <v>20</v>
      </c>
      <c r="I99" s="7">
        <v>8</v>
      </c>
      <c r="J99" s="7">
        <v>5</v>
      </c>
      <c r="K99" s="7">
        <v>29</v>
      </c>
      <c r="L99" s="7">
        <v>20</v>
      </c>
      <c r="M99" s="7">
        <v>18</v>
      </c>
    </row>
    <row r="100" customHeight="1" spans="1:13">
      <c r="A100" s="37">
        <v>337</v>
      </c>
      <c r="B100" s="37" t="s">
        <v>395</v>
      </c>
      <c r="C100" s="7" t="s">
        <v>680</v>
      </c>
      <c r="D100" s="7">
        <v>70</v>
      </c>
      <c r="E100" s="7">
        <v>10</v>
      </c>
      <c r="F100" s="7">
        <v>49</v>
      </c>
      <c r="G100" s="7">
        <v>17</v>
      </c>
      <c r="H100" s="7">
        <v>20</v>
      </c>
      <c r="I100" s="7">
        <v>20</v>
      </c>
      <c r="J100" s="7">
        <v>5</v>
      </c>
      <c r="K100" s="7">
        <v>36</v>
      </c>
      <c r="L100" s="7">
        <v>20</v>
      </c>
      <c r="M100" s="7">
        <v>25</v>
      </c>
    </row>
    <row r="101" customHeight="1" spans="1:13">
      <c r="A101" s="37">
        <v>546</v>
      </c>
      <c r="B101" s="37" t="s">
        <v>349</v>
      </c>
      <c r="C101" s="7" t="s">
        <v>680</v>
      </c>
      <c r="D101" s="7">
        <v>40</v>
      </c>
      <c r="E101" s="7">
        <v>10</v>
      </c>
      <c r="F101" s="7">
        <v>49</v>
      </c>
      <c r="G101" s="7">
        <v>17</v>
      </c>
      <c r="H101" s="7">
        <v>16</v>
      </c>
      <c r="I101" s="7">
        <v>8</v>
      </c>
      <c r="J101" s="7">
        <v>5</v>
      </c>
      <c r="K101" s="7">
        <v>26</v>
      </c>
      <c r="L101" s="7">
        <v>20</v>
      </c>
      <c r="M101" s="7">
        <v>18</v>
      </c>
    </row>
    <row r="102" customHeight="1" spans="1:13">
      <c r="A102" s="37">
        <v>585</v>
      </c>
      <c r="B102" s="37" t="s">
        <v>192</v>
      </c>
      <c r="C102" s="7" t="s">
        <v>680</v>
      </c>
      <c r="D102" s="7">
        <v>50</v>
      </c>
      <c r="E102" s="7">
        <v>10</v>
      </c>
      <c r="F102" s="7">
        <v>49</v>
      </c>
      <c r="G102" s="7">
        <v>17</v>
      </c>
      <c r="H102" s="7">
        <v>16</v>
      </c>
      <c r="I102" s="7">
        <v>8</v>
      </c>
      <c r="J102" s="7">
        <v>4</v>
      </c>
      <c r="K102" s="7">
        <v>33</v>
      </c>
      <c r="L102" s="7">
        <v>25</v>
      </c>
      <c r="M102" s="7">
        <v>8</v>
      </c>
    </row>
    <row r="103" customHeight="1" spans="1:13">
      <c r="A103" s="37">
        <v>373</v>
      </c>
      <c r="B103" s="37" t="s">
        <v>516</v>
      </c>
      <c r="C103" s="7" t="s">
        <v>680</v>
      </c>
      <c r="D103" s="7">
        <v>50</v>
      </c>
      <c r="E103" s="7">
        <v>10</v>
      </c>
      <c r="F103" s="7">
        <v>49</v>
      </c>
      <c r="G103" s="7">
        <v>17</v>
      </c>
      <c r="H103" s="7">
        <v>16</v>
      </c>
      <c r="I103" s="7">
        <v>8</v>
      </c>
      <c r="J103" s="7">
        <v>5</v>
      </c>
      <c r="K103" s="7">
        <v>22</v>
      </c>
      <c r="L103" s="7">
        <v>20</v>
      </c>
      <c r="M103" s="7">
        <v>18</v>
      </c>
    </row>
    <row r="104" customHeight="1" spans="1:13">
      <c r="A104" s="37">
        <v>114844</v>
      </c>
      <c r="B104" s="37" t="s">
        <v>165</v>
      </c>
      <c r="C104" s="7" t="s">
        <v>680</v>
      </c>
      <c r="D104" s="7">
        <v>50</v>
      </c>
      <c r="E104" s="7">
        <v>10</v>
      </c>
      <c r="F104" s="7">
        <v>31</v>
      </c>
      <c r="G104" s="7">
        <v>17</v>
      </c>
      <c r="H104" s="7">
        <v>16</v>
      </c>
      <c r="I104" s="7">
        <v>8</v>
      </c>
      <c r="J104" s="7">
        <v>4</v>
      </c>
      <c r="K104" s="7">
        <v>22</v>
      </c>
      <c r="L104" s="7">
        <v>15</v>
      </c>
      <c r="M104" s="7">
        <v>6</v>
      </c>
    </row>
    <row r="105" customHeight="1" spans="1:13">
      <c r="A105" s="37">
        <v>724</v>
      </c>
      <c r="B105" s="37" t="s">
        <v>329</v>
      </c>
      <c r="C105" s="7" t="s">
        <v>680</v>
      </c>
      <c r="D105" s="7">
        <v>40</v>
      </c>
      <c r="E105" s="7">
        <v>10</v>
      </c>
      <c r="F105" s="7">
        <v>37</v>
      </c>
      <c r="G105" s="7">
        <v>17</v>
      </c>
      <c r="H105" s="7">
        <v>16</v>
      </c>
      <c r="I105" s="7">
        <v>8</v>
      </c>
      <c r="J105" s="7">
        <v>5</v>
      </c>
      <c r="K105" s="7">
        <v>22</v>
      </c>
      <c r="L105" s="7">
        <v>15</v>
      </c>
      <c r="M105" s="7">
        <v>8</v>
      </c>
    </row>
    <row r="106" customHeight="1" spans="1:13">
      <c r="A106" s="37">
        <v>581</v>
      </c>
      <c r="B106" s="37" t="s">
        <v>147</v>
      </c>
      <c r="C106" s="7" t="s">
        <v>680</v>
      </c>
      <c r="D106" s="7">
        <v>40</v>
      </c>
      <c r="E106" s="7">
        <v>10</v>
      </c>
      <c r="F106" s="7">
        <v>49</v>
      </c>
      <c r="G106" s="7">
        <v>17</v>
      </c>
      <c r="H106" s="7">
        <v>16</v>
      </c>
      <c r="I106" s="7">
        <v>8</v>
      </c>
      <c r="J106" s="7">
        <v>5</v>
      </c>
      <c r="K106" s="7">
        <v>26</v>
      </c>
      <c r="L106" s="7">
        <v>21</v>
      </c>
      <c r="M106" s="7">
        <v>18</v>
      </c>
    </row>
    <row r="107" customHeight="1" spans="1:13">
      <c r="A107" s="37">
        <v>744</v>
      </c>
      <c r="B107" s="37" t="s">
        <v>532</v>
      </c>
      <c r="C107" s="7" t="s">
        <v>680</v>
      </c>
      <c r="D107" s="7">
        <v>40</v>
      </c>
      <c r="E107" s="7">
        <v>10</v>
      </c>
      <c r="F107" s="7">
        <v>37</v>
      </c>
      <c r="G107" s="7">
        <v>17</v>
      </c>
      <c r="H107" s="7">
        <v>16</v>
      </c>
      <c r="I107" s="7">
        <v>8</v>
      </c>
      <c r="J107" s="7">
        <v>4</v>
      </c>
      <c r="K107" s="7">
        <v>29</v>
      </c>
      <c r="L107" s="7">
        <v>19</v>
      </c>
      <c r="M107" s="7">
        <v>8</v>
      </c>
    </row>
    <row r="108" customHeight="1" spans="1:13">
      <c r="A108" s="37">
        <v>578</v>
      </c>
      <c r="B108" s="37" t="s">
        <v>157</v>
      </c>
      <c r="C108" s="7" t="s">
        <v>680</v>
      </c>
      <c r="D108" s="7">
        <v>40</v>
      </c>
      <c r="E108" s="7">
        <v>10</v>
      </c>
      <c r="F108" s="7">
        <v>37</v>
      </c>
      <c r="G108" s="7">
        <v>17</v>
      </c>
      <c r="H108" s="7">
        <v>16</v>
      </c>
      <c r="I108" s="7">
        <v>6</v>
      </c>
      <c r="J108" s="7">
        <v>5</v>
      </c>
      <c r="K108" s="7">
        <v>32</v>
      </c>
      <c r="L108" s="7">
        <v>22</v>
      </c>
      <c r="M108" s="7">
        <v>8</v>
      </c>
    </row>
    <row r="109" customHeight="1" spans="1:13">
      <c r="A109" s="37">
        <v>747</v>
      </c>
      <c r="B109" s="37" t="s">
        <v>407</v>
      </c>
      <c r="C109" s="7" t="s">
        <v>680</v>
      </c>
      <c r="D109" s="7">
        <v>40</v>
      </c>
      <c r="E109" s="7">
        <v>10</v>
      </c>
      <c r="F109" s="7">
        <v>37</v>
      </c>
      <c r="G109" s="7">
        <v>17</v>
      </c>
      <c r="H109" s="7">
        <v>16</v>
      </c>
      <c r="I109" s="7">
        <v>6</v>
      </c>
      <c r="J109" s="7">
        <v>4</v>
      </c>
      <c r="K109" s="7">
        <v>17</v>
      </c>
      <c r="L109" s="7">
        <v>13</v>
      </c>
      <c r="M109" s="7">
        <v>14</v>
      </c>
    </row>
    <row r="110" customHeight="1" spans="1:13">
      <c r="A110" s="37">
        <v>114622</v>
      </c>
      <c r="B110" s="37" t="s">
        <v>142</v>
      </c>
      <c r="C110" s="7" t="s">
        <v>680</v>
      </c>
      <c r="D110" s="7">
        <v>40</v>
      </c>
      <c r="E110" s="7">
        <v>5</v>
      </c>
      <c r="F110" s="7">
        <v>37</v>
      </c>
      <c r="G110" s="7">
        <v>17</v>
      </c>
      <c r="H110" s="7">
        <v>16</v>
      </c>
      <c r="I110" s="7">
        <v>6</v>
      </c>
      <c r="J110" s="7">
        <v>4</v>
      </c>
      <c r="K110" s="7">
        <v>17</v>
      </c>
      <c r="L110" s="7">
        <v>14</v>
      </c>
      <c r="M110" s="7">
        <v>6</v>
      </c>
    </row>
    <row r="111" customHeight="1" spans="1:13">
      <c r="A111" s="37">
        <v>598</v>
      </c>
      <c r="B111" s="37" t="s">
        <v>353</v>
      </c>
      <c r="C111" s="7" t="s">
        <v>680</v>
      </c>
      <c r="D111" s="7">
        <v>50</v>
      </c>
      <c r="E111" s="7">
        <v>10</v>
      </c>
      <c r="F111" s="7">
        <v>37</v>
      </c>
      <c r="G111" s="7">
        <v>17</v>
      </c>
      <c r="H111" s="7">
        <v>16</v>
      </c>
      <c r="I111" s="7">
        <v>5</v>
      </c>
      <c r="J111" s="7">
        <v>4</v>
      </c>
      <c r="K111" s="7">
        <v>17</v>
      </c>
      <c r="L111" s="7">
        <v>22</v>
      </c>
      <c r="M111" s="7">
        <v>6</v>
      </c>
    </row>
    <row r="112" customHeight="1" spans="1:13">
      <c r="A112" s="37">
        <v>117184</v>
      </c>
      <c r="B112" s="37" t="s">
        <v>339</v>
      </c>
      <c r="C112" s="7" t="s">
        <v>680</v>
      </c>
      <c r="D112" s="7">
        <v>50</v>
      </c>
      <c r="E112" s="7">
        <v>10</v>
      </c>
      <c r="F112" s="7">
        <v>37</v>
      </c>
      <c r="G112" s="7">
        <v>17</v>
      </c>
      <c r="H112" s="7">
        <v>16</v>
      </c>
      <c r="I112" s="7">
        <v>6</v>
      </c>
      <c r="J112" s="7">
        <v>4</v>
      </c>
      <c r="K112" s="7">
        <v>18</v>
      </c>
      <c r="L112" s="7">
        <v>14</v>
      </c>
      <c r="M112" s="7">
        <v>6</v>
      </c>
    </row>
    <row r="113" customHeight="1" spans="1:13">
      <c r="A113" s="37">
        <v>103199</v>
      </c>
      <c r="B113" s="37" t="s">
        <v>188</v>
      </c>
      <c r="C113" s="7" t="s">
        <v>680</v>
      </c>
      <c r="D113" s="7">
        <v>50</v>
      </c>
      <c r="E113" s="7">
        <v>10</v>
      </c>
      <c r="F113" s="7">
        <v>31</v>
      </c>
      <c r="G113" s="7">
        <v>12</v>
      </c>
      <c r="H113" s="7">
        <v>14</v>
      </c>
      <c r="I113" s="7">
        <v>6</v>
      </c>
      <c r="J113" s="7">
        <v>3</v>
      </c>
      <c r="K113" s="7">
        <v>20</v>
      </c>
      <c r="L113" s="7">
        <v>12</v>
      </c>
      <c r="M113" s="7">
        <v>4</v>
      </c>
    </row>
    <row r="114" customHeight="1" spans="1:13">
      <c r="A114" s="37">
        <v>391</v>
      </c>
      <c r="B114" s="37" t="s">
        <v>392</v>
      </c>
      <c r="C114" s="7" t="s">
        <v>680</v>
      </c>
      <c r="D114" s="7">
        <v>40</v>
      </c>
      <c r="E114" s="7">
        <v>5</v>
      </c>
      <c r="F114" s="7">
        <v>31</v>
      </c>
      <c r="G114" s="7">
        <v>12</v>
      </c>
      <c r="H114" s="7">
        <v>14</v>
      </c>
      <c r="I114" s="7">
        <v>6</v>
      </c>
      <c r="J114" s="7">
        <v>4</v>
      </c>
      <c r="K114" s="7">
        <v>16</v>
      </c>
      <c r="L114" s="7">
        <v>14</v>
      </c>
      <c r="M114" s="7">
        <v>4</v>
      </c>
    </row>
    <row r="115" customHeight="1" spans="1:13">
      <c r="A115" s="37">
        <v>572</v>
      </c>
      <c r="B115" s="37" t="s">
        <v>404</v>
      </c>
      <c r="C115" s="7" t="s">
        <v>680</v>
      </c>
      <c r="D115" s="7">
        <v>40</v>
      </c>
      <c r="E115" s="7">
        <v>5</v>
      </c>
      <c r="F115" s="7">
        <v>31</v>
      </c>
      <c r="G115" s="7">
        <v>14</v>
      </c>
      <c r="H115" s="7">
        <v>14</v>
      </c>
      <c r="I115" s="7">
        <v>5</v>
      </c>
      <c r="J115" s="7">
        <v>4</v>
      </c>
      <c r="K115" s="7">
        <v>17</v>
      </c>
      <c r="L115" s="7">
        <v>12</v>
      </c>
      <c r="M115" s="7">
        <v>6</v>
      </c>
    </row>
    <row r="116" customHeight="1" spans="1:13">
      <c r="A116" s="37">
        <v>113008</v>
      </c>
      <c r="B116" s="37" t="s">
        <v>131</v>
      </c>
      <c r="C116" s="7" t="s">
        <v>680</v>
      </c>
      <c r="D116" s="7">
        <v>30</v>
      </c>
      <c r="E116" s="7">
        <v>5</v>
      </c>
      <c r="F116" s="7">
        <v>25</v>
      </c>
      <c r="G116" s="7">
        <v>12</v>
      </c>
      <c r="H116" s="7">
        <v>14</v>
      </c>
      <c r="I116" s="7">
        <v>5</v>
      </c>
      <c r="J116" s="7">
        <v>3</v>
      </c>
      <c r="K116" s="7">
        <v>10</v>
      </c>
      <c r="L116" s="7"/>
      <c r="M116" s="7">
        <v>4</v>
      </c>
    </row>
    <row r="117" customHeight="1" spans="1:13">
      <c r="A117" s="37">
        <v>723</v>
      </c>
      <c r="B117" s="37" t="s">
        <v>342</v>
      </c>
      <c r="C117" s="7" t="s">
        <v>680</v>
      </c>
      <c r="D117" s="7">
        <v>30</v>
      </c>
      <c r="E117" s="7">
        <v>5</v>
      </c>
      <c r="F117" s="7">
        <v>31</v>
      </c>
      <c r="G117" s="7">
        <v>12</v>
      </c>
      <c r="H117" s="7">
        <v>14</v>
      </c>
      <c r="I117" s="7">
        <v>5</v>
      </c>
      <c r="J117" s="7">
        <v>4</v>
      </c>
      <c r="K117" s="7">
        <v>10</v>
      </c>
      <c r="L117" s="7">
        <v>10</v>
      </c>
      <c r="M117" s="7">
        <v>4</v>
      </c>
    </row>
    <row r="118" customHeight="1" spans="1:13">
      <c r="A118" s="37">
        <v>116482</v>
      </c>
      <c r="B118" s="37" t="s">
        <v>333</v>
      </c>
      <c r="C118" s="7" t="s">
        <v>680</v>
      </c>
      <c r="D118" s="7">
        <v>40</v>
      </c>
      <c r="E118" s="7">
        <v>5</v>
      </c>
      <c r="F118" s="7">
        <v>31</v>
      </c>
      <c r="G118" s="7">
        <v>12</v>
      </c>
      <c r="H118" s="7">
        <v>14</v>
      </c>
      <c r="I118" s="7">
        <v>5</v>
      </c>
      <c r="J118" s="7">
        <v>4</v>
      </c>
      <c r="K118" s="7">
        <v>10</v>
      </c>
      <c r="L118" s="7">
        <v>10</v>
      </c>
      <c r="M118" s="7">
        <v>4</v>
      </c>
    </row>
    <row r="119" customHeight="1" spans="1:13">
      <c r="A119" s="37">
        <v>308</v>
      </c>
      <c r="B119" s="37" t="s">
        <v>318</v>
      </c>
      <c r="C119" s="7" t="s">
        <v>680</v>
      </c>
      <c r="D119" s="7">
        <v>30</v>
      </c>
      <c r="E119" s="7">
        <v>10</v>
      </c>
      <c r="F119" s="7">
        <v>31</v>
      </c>
      <c r="G119" s="7">
        <v>12</v>
      </c>
      <c r="H119" s="7">
        <v>14</v>
      </c>
      <c r="I119" s="7">
        <v>5</v>
      </c>
      <c r="J119" s="7">
        <v>4</v>
      </c>
      <c r="K119" s="7">
        <v>10</v>
      </c>
      <c r="L119" s="7">
        <v>10</v>
      </c>
      <c r="M119" s="7">
        <v>4</v>
      </c>
    </row>
    <row r="120" customHeight="1" spans="1:13">
      <c r="A120" s="37">
        <v>102479</v>
      </c>
      <c r="B120" s="37" t="s">
        <v>336</v>
      </c>
      <c r="C120" s="7" t="s">
        <v>680</v>
      </c>
      <c r="D120" s="7">
        <v>20</v>
      </c>
      <c r="E120" s="7">
        <v>5</v>
      </c>
      <c r="F120" s="7">
        <v>31</v>
      </c>
      <c r="G120" s="7">
        <v>12</v>
      </c>
      <c r="H120" s="7">
        <v>14</v>
      </c>
      <c r="I120" s="7">
        <v>5</v>
      </c>
      <c r="J120" s="7">
        <v>4</v>
      </c>
      <c r="K120" s="7">
        <v>12</v>
      </c>
      <c r="L120" s="7">
        <v>19</v>
      </c>
      <c r="M120" s="7">
        <v>4</v>
      </c>
    </row>
    <row r="121" customHeight="1" spans="1:13">
      <c r="A121" s="37">
        <v>113299</v>
      </c>
      <c r="B121" s="37" t="s">
        <v>534</v>
      </c>
      <c r="C121" s="7" t="s">
        <v>680</v>
      </c>
      <c r="D121" s="7">
        <v>20</v>
      </c>
      <c r="E121" s="7">
        <v>5</v>
      </c>
      <c r="F121" s="7">
        <v>31</v>
      </c>
      <c r="G121" s="7">
        <v>12</v>
      </c>
      <c r="H121" s="7">
        <v>14</v>
      </c>
      <c r="I121" s="7">
        <v>5</v>
      </c>
      <c r="J121" s="7">
        <v>4</v>
      </c>
      <c r="K121" s="7">
        <v>13</v>
      </c>
      <c r="L121" s="7">
        <v>12</v>
      </c>
      <c r="M121" s="7">
        <v>4</v>
      </c>
    </row>
    <row r="122" customHeight="1" spans="1:13">
      <c r="A122" s="37">
        <v>119262</v>
      </c>
      <c r="B122" s="37" t="s">
        <v>169</v>
      </c>
      <c r="C122" s="7" t="s">
        <v>680</v>
      </c>
      <c r="D122" s="7">
        <v>20</v>
      </c>
      <c r="E122" s="7">
        <v>5</v>
      </c>
      <c r="F122" s="7">
        <v>25</v>
      </c>
      <c r="G122" s="7">
        <v>11</v>
      </c>
      <c r="H122" s="7">
        <v>12</v>
      </c>
      <c r="I122" s="7">
        <v>4</v>
      </c>
      <c r="J122" s="7">
        <v>3</v>
      </c>
      <c r="K122" s="7">
        <v>9</v>
      </c>
      <c r="L122" s="7">
        <v>8</v>
      </c>
      <c r="M122" s="7">
        <v>4</v>
      </c>
    </row>
    <row r="123" customHeight="1" spans="1:13">
      <c r="A123" s="37">
        <v>128640</v>
      </c>
      <c r="B123" s="37" t="s">
        <v>402</v>
      </c>
      <c r="C123" s="7" t="s">
        <v>680</v>
      </c>
      <c r="D123" s="7">
        <v>20</v>
      </c>
      <c r="E123" s="7">
        <v>5</v>
      </c>
      <c r="F123" s="7">
        <v>12</v>
      </c>
      <c r="G123" s="7">
        <v>11</v>
      </c>
      <c r="H123" s="7">
        <v>12</v>
      </c>
      <c r="I123" s="7">
        <v>4</v>
      </c>
      <c r="J123" s="7">
        <v>2</v>
      </c>
      <c r="K123" s="7">
        <v>9</v>
      </c>
      <c r="L123" s="7">
        <v>8</v>
      </c>
      <c r="M123" s="7">
        <v>4</v>
      </c>
    </row>
    <row r="124" customHeight="1" spans="1:13">
      <c r="A124" s="37">
        <v>341</v>
      </c>
      <c r="B124" s="37" t="s">
        <v>444</v>
      </c>
      <c r="C124" s="7" t="s">
        <v>681</v>
      </c>
      <c r="D124" s="7">
        <v>50</v>
      </c>
      <c r="E124" s="7">
        <v>10</v>
      </c>
      <c r="F124" s="7">
        <v>49</v>
      </c>
      <c r="G124" s="7">
        <v>17</v>
      </c>
      <c r="H124" s="7">
        <v>20</v>
      </c>
      <c r="I124" s="7">
        <v>16</v>
      </c>
      <c r="J124" s="7">
        <v>5</v>
      </c>
      <c r="K124" s="7">
        <v>38</v>
      </c>
      <c r="L124" s="7">
        <v>18</v>
      </c>
      <c r="M124" s="7">
        <v>25</v>
      </c>
    </row>
    <row r="125" customHeight="1" spans="1:13">
      <c r="A125" s="37">
        <v>111400</v>
      </c>
      <c r="B125" s="37" t="s">
        <v>437</v>
      </c>
      <c r="C125" s="7" t="s">
        <v>681</v>
      </c>
      <c r="D125" s="7">
        <v>40</v>
      </c>
      <c r="E125" s="7">
        <v>10</v>
      </c>
      <c r="F125" s="7">
        <v>37</v>
      </c>
      <c r="G125" s="7">
        <v>17</v>
      </c>
      <c r="H125" s="7">
        <v>16</v>
      </c>
      <c r="I125" s="7">
        <v>8</v>
      </c>
      <c r="J125" s="7">
        <v>5</v>
      </c>
      <c r="K125" s="7">
        <v>22</v>
      </c>
      <c r="L125" s="7">
        <v>15</v>
      </c>
      <c r="M125" s="7">
        <v>18</v>
      </c>
    </row>
    <row r="126" customHeight="1" spans="1:13">
      <c r="A126" s="37">
        <v>746</v>
      </c>
      <c r="B126" s="37" t="s">
        <v>268</v>
      </c>
      <c r="C126" s="7" t="s">
        <v>681</v>
      </c>
      <c r="D126" s="7">
        <v>50</v>
      </c>
      <c r="E126" s="7">
        <v>5</v>
      </c>
      <c r="F126" s="7">
        <v>37</v>
      </c>
      <c r="G126" s="7">
        <v>17</v>
      </c>
      <c r="H126" s="7">
        <v>16</v>
      </c>
      <c r="I126" s="7">
        <v>6</v>
      </c>
      <c r="J126" s="7">
        <v>4</v>
      </c>
      <c r="K126" s="7">
        <v>18</v>
      </c>
      <c r="L126" s="7">
        <v>16</v>
      </c>
      <c r="M126" s="7">
        <v>4</v>
      </c>
    </row>
    <row r="127" customHeight="1" spans="1:13">
      <c r="A127" s="37">
        <v>721</v>
      </c>
      <c r="B127" s="37" t="s">
        <v>431</v>
      </c>
      <c r="C127" s="7" t="s">
        <v>681</v>
      </c>
      <c r="D127" s="7">
        <v>50</v>
      </c>
      <c r="E127" s="7">
        <v>5</v>
      </c>
      <c r="F127" s="7">
        <v>37</v>
      </c>
      <c r="G127" s="7">
        <v>17</v>
      </c>
      <c r="H127" s="7">
        <v>16</v>
      </c>
      <c r="I127" s="7">
        <v>6</v>
      </c>
      <c r="J127" s="7">
        <v>4</v>
      </c>
      <c r="K127" s="7">
        <v>19</v>
      </c>
      <c r="L127" s="7">
        <v>15</v>
      </c>
      <c r="M127" s="7">
        <v>10</v>
      </c>
    </row>
    <row r="128" customHeight="1" spans="1:13">
      <c r="A128" s="37">
        <v>717</v>
      </c>
      <c r="B128" s="37" t="s">
        <v>276</v>
      </c>
      <c r="C128" s="7" t="s">
        <v>681</v>
      </c>
      <c r="D128" s="7">
        <v>50</v>
      </c>
      <c r="E128" s="7">
        <v>5</v>
      </c>
      <c r="F128" s="7">
        <v>31</v>
      </c>
      <c r="G128" s="7">
        <v>17</v>
      </c>
      <c r="H128" s="7">
        <v>16</v>
      </c>
      <c r="I128" s="7">
        <v>6</v>
      </c>
      <c r="J128" s="7">
        <v>4</v>
      </c>
      <c r="K128" s="7">
        <v>17</v>
      </c>
      <c r="L128" s="7">
        <v>13</v>
      </c>
      <c r="M128" s="7">
        <v>4</v>
      </c>
    </row>
    <row r="129" customHeight="1" spans="1:13">
      <c r="A129" s="37">
        <v>716</v>
      </c>
      <c r="B129" s="37" t="s">
        <v>285</v>
      </c>
      <c r="C129" s="7" t="s">
        <v>681</v>
      </c>
      <c r="D129" s="7">
        <v>50</v>
      </c>
      <c r="E129" s="7">
        <v>5</v>
      </c>
      <c r="F129" s="7">
        <v>37</v>
      </c>
      <c r="G129" s="7">
        <v>14</v>
      </c>
      <c r="H129" s="7">
        <v>14</v>
      </c>
      <c r="I129" s="7">
        <v>6</v>
      </c>
      <c r="J129" s="7">
        <v>4</v>
      </c>
      <c r="K129" s="7">
        <v>16</v>
      </c>
      <c r="L129" s="7">
        <v>13</v>
      </c>
      <c r="M129" s="7">
        <v>6</v>
      </c>
    </row>
    <row r="130" customHeight="1" spans="1:13">
      <c r="A130" s="37">
        <v>107728</v>
      </c>
      <c r="B130" s="37" t="s">
        <v>259</v>
      </c>
      <c r="C130" s="7" t="s">
        <v>681</v>
      </c>
      <c r="D130" s="7">
        <v>30</v>
      </c>
      <c r="E130" s="7">
        <v>5</v>
      </c>
      <c r="F130" s="7">
        <v>31</v>
      </c>
      <c r="G130" s="7">
        <v>12</v>
      </c>
      <c r="H130" s="7">
        <v>14</v>
      </c>
      <c r="I130" s="7">
        <v>5</v>
      </c>
      <c r="J130" s="7">
        <v>3</v>
      </c>
      <c r="K130" s="7">
        <v>20</v>
      </c>
      <c r="L130" s="7">
        <v>12</v>
      </c>
      <c r="M130" s="7">
        <v>4</v>
      </c>
    </row>
    <row r="131" customHeight="1" spans="1:13">
      <c r="A131" s="37">
        <v>539</v>
      </c>
      <c r="B131" s="37" t="s">
        <v>279</v>
      </c>
      <c r="C131" s="7" t="s">
        <v>681</v>
      </c>
      <c r="D131" s="7">
        <v>50</v>
      </c>
      <c r="E131" s="7">
        <v>5</v>
      </c>
      <c r="F131" s="7">
        <v>31</v>
      </c>
      <c r="G131" s="7">
        <v>12</v>
      </c>
      <c r="H131" s="7">
        <v>14</v>
      </c>
      <c r="I131" s="7">
        <v>6</v>
      </c>
      <c r="J131" s="7">
        <v>4</v>
      </c>
      <c r="K131" s="7">
        <v>21</v>
      </c>
      <c r="L131" s="7">
        <v>12</v>
      </c>
      <c r="M131" s="7">
        <v>4</v>
      </c>
    </row>
    <row r="132" customHeight="1" spans="1:13">
      <c r="A132" s="37">
        <v>748</v>
      </c>
      <c r="B132" s="37" t="s">
        <v>265</v>
      </c>
      <c r="C132" s="7" t="s">
        <v>681</v>
      </c>
      <c r="D132" s="7">
        <v>30</v>
      </c>
      <c r="E132" s="7">
        <v>5</v>
      </c>
      <c r="F132" s="7">
        <v>31</v>
      </c>
      <c r="G132" s="7">
        <v>12</v>
      </c>
      <c r="H132" s="7">
        <v>14</v>
      </c>
      <c r="I132" s="7">
        <v>5</v>
      </c>
      <c r="J132" s="7">
        <v>4</v>
      </c>
      <c r="K132" s="7">
        <v>12</v>
      </c>
      <c r="L132" s="7">
        <v>10</v>
      </c>
      <c r="M132" s="7">
        <v>4</v>
      </c>
    </row>
    <row r="133" customHeight="1" spans="1:13">
      <c r="A133" s="37">
        <v>594</v>
      </c>
      <c r="B133" s="37" t="s">
        <v>246</v>
      </c>
      <c r="C133" s="7" t="s">
        <v>681</v>
      </c>
      <c r="D133" s="7">
        <v>30</v>
      </c>
      <c r="E133" s="7">
        <v>5</v>
      </c>
      <c r="F133" s="7">
        <v>31</v>
      </c>
      <c r="G133" s="7">
        <v>12</v>
      </c>
      <c r="H133" s="7">
        <v>14</v>
      </c>
      <c r="I133" s="7">
        <v>5</v>
      </c>
      <c r="J133" s="7">
        <v>4</v>
      </c>
      <c r="K133" s="7">
        <v>10</v>
      </c>
      <c r="L133" s="7">
        <v>13</v>
      </c>
      <c r="M133" s="7">
        <v>4</v>
      </c>
    </row>
    <row r="134" customHeight="1" spans="1:13">
      <c r="A134" s="37">
        <v>720</v>
      </c>
      <c r="B134" s="37" t="s">
        <v>289</v>
      </c>
      <c r="C134" s="7" t="s">
        <v>681</v>
      </c>
      <c r="D134" s="7">
        <v>30</v>
      </c>
      <c r="E134" s="7">
        <v>5</v>
      </c>
      <c r="F134" s="7">
        <v>31</v>
      </c>
      <c r="G134" s="7">
        <v>12</v>
      </c>
      <c r="H134" s="7">
        <v>14</v>
      </c>
      <c r="I134" s="7">
        <v>5</v>
      </c>
      <c r="J134" s="7">
        <v>4</v>
      </c>
      <c r="K134" s="7">
        <v>16</v>
      </c>
      <c r="L134" s="7">
        <v>10</v>
      </c>
      <c r="M134" s="7">
        <v>4</v>
      </c>
    </row>
    <row r="135" customHeight="1" spans="1:13">
      <c r="A135" s="37">
        <v>102564</v>
      </c>
      <c r="B135" s="37" t="s">
        <v>428</v>
      </c>
      <c r="C135" s="7" t="s">
        <v>681</v>
      </c>
      <c r="D135" s="7">
        <v>20</v>
      </c>
      <c r="E135" s="7">
        <v>5</v>
      </c>
      <c r="F135" s="7">
        <v>25</v>
      </c>
      <c r="G135" s="7">
        <v>12</v>
      </c>
      <c r="H135" s="7">
        <v>14</v>
      </c>
      <c r="I135" s="7">
        <v>5</v>
      </c>
      <c r="J135" s="7">
        <v>4</v>
      </c>
      <c r="K135" s="7">
        <v>13</v>
      </c>
      <c r="L135" s="7">
        <v>10</v>
      </c>
      <c r="M135" s="7">
        <v>4</v>
      </c>
    </row>
    <row r="136" customHeight="1" spans="1:13">
      <c r="A136" s="37">
        <v>549</v>
      </c>
      <c r="B136" s="37" t="s">
        <v>262</v>
      </c>
      <c r="C136" s="7" t="s">
        <v>681</v>
      </c>
      <c r="D136" s="7">
        <v>20</v>
      </c>
      <c r="E136" s="7">
        <v>5</v>
      </c>
      <c r="F136" s="7">
        <v>31</v>
      </c>
      <c r="G136" s="7">
        <v>12</v>
      </c>
      <c r="H136" s="7">
        <v>14</v>
      </c>
      <c r="I136" s="7">
        <v>5</v>
      </c>
      <c r="J136" s="7">
        <v>4</v>
      </c>
      <c r="K136" s="7">
        <v>17</v>
      </c>
      <c r="L136" s="7">
        <v>11</v>
      </c>
      <c r="M136" s="7">
        <v>4</v>
      </c>
    </row>
    <row r="137" customHeight="1" spans="1:13">
      <c r="A137" s="37">
        <v>732</v>
      </c>
      <c r="B137" s="37" t="s">
        <v>441</v>
      </c>
      <c r="C137" s="7" t="s">
        <v>681</v>
      </c>
      <c r="D137" s="7">
        <v>20</v>
      </c>
      <c r="E137" s="7">
        <v>5</v>
      </c>
      <c r="F137" s="7">
        <v>31</v>
      </c>
      <c r="G137" s="7">
        <v>12</v>
      </c>
      <c r="H137" s="7">
        <v>14</v>
      </c>
      <c r="I137" s="7">
        <v>5</v>
      </c>
      <c r="J137" s="7">
        <v>4</v>
      </c>
      <c r="K137" s="7">
        <v>10</v>
      </c>
      <c r="L137" s="7">
        <v>10</v>
      </c>
      <c r="M137" s="7">
        <v>4</v>
      </c>
    </row>
    <row r="138" customHeight="1" spans="1:13">
      <c r="A138" s="37">
        <v>104533</v>
      </c>
      <c r="B138" s="37" t="s">
        <v>272</v>
      </c>
      <c r="C138" s="7" t="s">
        <v>681</v>
      </c>
      <c r="D138" s="7">
        <v>20</v>
      </c>
      <c r="E138" s="7">
        <v>5</v>
      </c>
      <c r="F138" s="7">
        <v>31</v>
      </c>
      <c r="G138" s="7">
        <v>12</v>
      </c>
      <c r="H138" s="7">
        <v>14</v>
      </c>
      <c r="I138" s="7">
        <v>5</v>
      </c>
      <c r="J138" s="7">
        <v>4</v>
      </c>
      <c r="K138" s="7">
        <v>10</v>
      </c>
      <c r="L138" s="7">
        <v>10</v>
      </c>
      <c r="M138" s="7">
        <v>4</v>
      </c>
    </row>
    <row r="139" customHeight="1" spans="1:13">
      <c r="A139" s="37">
        <v>117923</v>
      </c>
      <c r="B139" s="37" t="s">
        <v>250</v>
      </c>
      <c r="C139" s="7" t="s">
        <v>681</v>
      </c>
      <c r="D139" s="7">
        <v>20</v>
      </c>
      <c r="E139" s="7">
        <v>5</v>
      </c>
      <c r="F139" s="7">
        <v>25</v>
      </c>
      <c r="G139" s="7">
        <v>12</v>
      </c>
      <c r="H139" s="7">
        <v>14</v>
      </c>
      <c r="I139" s="7">
        <v>5</v>
      </c>
      <c r="J139" s="7">
        <v>3</v>
      </c>
      <c r="K139" s="7">
        <v>15</v>
      </c>
      <c r="L139" s="7">
        <v>10</v>
      </c>
      <c r="M139" s="7">
        <v>4</v>
      </c>
    </row>
    <row r="140" customHeight="1" spans="1:13">
      <c r="A140" s="37">
        <v>117637</v>
      </c>
      <c r="B140" s="37" t="s">
        <v>243</v>
      </c>
      <c r="C140" s="7" t="s">
        <v>681</v>
      </c>
      <c r="D140" s="7">
        <v>20</v>
      </c>
      <c r="E140" s="7">
        <v>5</v>
      </c>
      <c r="F140" s="7">
        <v>25</v>
      </c>
      <c r="G140" s="7">
        <v>11</v>
      </c>
      <c r="H140" s="7">
        <v>12</v>
      </c>
      <c r="I140" s="7">
        <v>4</v>
      </c>
      <c r="J140" s="7">
        <v>3</v>
      </c>
      <c r="K140" s="7">
        <v>9</v>
      </c>
      <c r="L140" s="7">
        <v>8</v>
      </c>
      <c r="M140" s="7">
        <v>4</v>
      </c>
    </row>
    <row r="141" customHeight="1" spans="1:13">
      <c r="A141" s="37">
        <v>123007</v>
      </c>
      <c r="B141" s="37" t="s">
        <v>282</v>
      </c>
      <c r="C141" s="7" t="s">
        <v>681</v>
      </c>
      <c r="D141" s="7">
        <v>20</v>
      </c>
      <c r="E141" s="7">
        <v>5</v>
      </c>
      <c r="F141" s="7">
        <v>31</v>
      </c>
      <c r="G141" s="7">
        <v>11</v>
      </c>
      <c r="H141" s="7">
        <v>12</v>
      </c>
      <c r="I141" s="7">
        <v>4</v>
      </c>
      <c r="J141" s="7">
        <v>3</v>
      </c>
      <c r="K141" s="7">
        <v>9</v>
      </c>
      <c r="L141" s="7">
        <v>8</v>
      </c>
      <c r="M141" s="7">
        <v>4</v>
      </c>
    </row>
    <row r="142" customHeight="1" spans="1:13">
      <c r="A142" s="37">
        <v>591</v>
      </c>
      <c r="B142" s="37" t="s">
        <v>434</v>
      </c>
      <c r="C142" s="7" t="s">
        <v>681</v>
      </c>
      <c r="D142" s="7">
        <v>20</v>
      </c>
      <c r="E142" s="7">
        <v>5</v>
      </c>
      <c r="F142" s="7">
        <v>25</v>
      </c>
      <c r="G142" s="7">
        <v>11</v>
      </c>
      <c r="H142" s="7">
        <v>12</v>
      </c>
      <c r="I142" s="7">
        <v>4</v>
      </c>
      <c r="J142" s="7">
        <v>3</v>
      </c>
      <c r="K142" s="7">
        <v>9</v>
      </c>
      <c r="L142" s="7">
        <v>8</v>
      </c>
      <c r="M142" s="7">
        <v>4</v>
      </c>
    </row>
    <row r="143" customHeight="1" spans="1:13">
      <c r="A143" s="37">
        <v>122686</v>
      </c>
      <c r="B143" s="37" t="s">
        <v>256</v>
      </c>
      <c r="C143" s="7" t="s">
        <v>681</v>
      </c>
      <c r="D143" s="7">
        <v>20</v>
      </c>
      <c r="E143" s="7">
        <v>5</v>
      </c>
      <c r="F143" s="7">
        <v>25</v>
      </c>
      <c r="G143" s="7">
        <v>11</v>
      </c>
      <c r="H143" s="7">
        <v>12</v>
      </c>
      <c r="I143" s="7">
        <v>4</v>
      </c>
      <c r="J143" s="7">
        <v>3</v>
      </c>
      <c r="K143" s="7">
        <v>9</v>
      </c>
      <c r="L143" s="7">
        <v>8</v>
      </c>
      <c r="M143" s="7">
        <v>4</v>
      </c>
    </row>
    <row r="144" customHeight="1" spans="1:13">
      <c r="A144" s="37">
        <v>122718</v>
      </c>
      <c r="B144" s="37" t="s">
        <v>253</v>
      </c>
      <c r="C144" s="7" t="s">
        <v>681</v>
      </c>
      <c r="D144" s="7">
        <v>20</v>
      </c>
      <c r="E144" s="7">
        <v>5</v>
      </c>
      <c r="F144" s="7">
        <v>31</v>
      </c>
      <c r="G144" s="7">
        <v>11</v>
      </c>
      <c r="H144" s="7">
        <v>12</v>
      </c>
      <c r="I144" s="7">
        <v>4</v>
      </c>
      <c r="J144" s="7">
        <v>3</v>
      </c>
      <c r="K144" s="7">
        <v>8</v>
      </c>
      <c r="L144" s="7">
        <v>8</v>
      </c>
      <c r="M144" s="7">
        <v>4</v>
      </c>
    </row>
    <row r="145" customHeight="1" spans="1:13">
      <c r="A145" s="10"/>
      <c r="B145" s="10" t="s">
        <v>98</v>
      </c>
      <c r="C145" s="7"/>
      <c r="D145" s="7">
        <v>5280</v>
      </c>
      <c r="E145" s="7">
        <v>5281</v>
      </c>
      <c r="F145" s="7">
        <v>5282</v>
      </c>
      <c r="G145" s="7">
        <f t="shared" ref="G145:M145" si="0">SUM(G2:G144)</f>
        <v>2026</v>
      </c>
      <c r="H145" s="7">
        <f t="shared" si="0"/>
        <v>2200</v>
      </c>
      <c r="I145" s="7">
        <f t="shared" si="0"/>
        <v>927</v>
      </c>
      <c r="J145" s="7">
        <f t="shared" si="0"/>
        <v>609</v>
      </c>
      <c r="K145" s="7">
        <f t="shared" si="0"/>
        <v>2600</v>
      </c>
      <c r="L145" s="7">
        <f t="shared" si="0"/>
        <v>2000</v>
      </c>
      <c r="M145" s="7">
        <f t="shared" si="0"/>
        <v>1100</v>
      </c>
    </row>
  </sheetData>
  <sortState ref="A2:M145">
    <sortCondition ref="C2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workbookViewId="0">
      <selection activeCell="M55" sqref="M55"/>
    </sheetView>
  </sheetViews>
  <sheetFormatPr defaultColWidth="9" defaultRowHeight="30" customHeight="1"/>
  <cols>
    <col min="1" max="1" width="16.375" style="32" customWidth="1"/>
    <col min="2" max="2" width="37.875" style="32" customWidth="1"/>
    <col min="3" max="3" width="11.625" style="2" customWidth="1"/>
    <col min="4" max="4" width="14" style="2" customWidth="1"/>
    <col min="5" max="8" width="12" customWidth="1"/>
    <col min="9" max="9" width="12" style="2" customWidth="1"/>
    <col min="10" max="10" width="12" customWidth="1"/>
    <col min="11" max="12" width="12" style="2" customWidth="1"/>
    <col min="13" max="14" width="12" customWidth="1"/>
  </cols>
  <sheetData>
    <row r="1" s="31" customFormat="1" customHeight="1" spans="1:14">
      <c r="A1" s="33" t="s">
        <v>662</v>
      </c>
      <c r="B1" s="33" t="s">
        <v>663</v>
      </c>
      <c r="C1" s="34" t="s">
        <v>682</v>
      </c>
      <c r="D1" s="35" t="s">
        <v>664</v>
      </c>
      <c r="E1" s="35" t="s">
        <v>665</v>
      </c>
      <c r="F1" s="35" t="s">
        <v>666</v>
      </c>
      <c r="G1" s="36" t="s">
        <v>667</v>
      </c>
      <c r="H1" s="36" t="s">
        <v>668</v>
      </c>
      <c r="I1" s="35" t="s">
        <v>43</v>
      </c>
      <c r="J1" s="35" t="s">
        <v>50</v>
      </c>
      <c r="K1" s="35" t="s">
        <v>669</v>
      </c>
      <c r="L1" s="35" t="s">
        <v>63</v>
      </c>
      <c r="M1" s="38" t="s">
        <v>76</v>
      </c>
      <c r="N1" s="38" t="s">
        <v>84</v>
      </c>
    </row>
    <row r="2" customHeight="1" spans="1:14">
      <c r="A2" s="37">
        <v>307</v>
      </c>
      <c r="B2" s="37" t="s">
        <v>414</v>
      </c>
      <c r="C2" s="10" t="s">
        <v>683</v>
      </c>
      <c r="D2" s="7" t="s">
        <v>674</v>
      </c>
      <c r="E2" s="7">
        <v>210</v>
      </c>
      <c r="F2" s="7">
        <v>25</v>
      </c>
      <c r="G2" s="7">
        <v>130</v>
      </c>
      <c r="H2" s="7">
        <v>34</v>
      </c>
      <c r="I2" s="7">
        <v>40</v>
      </c>
      <c r="J2" s="7">
        <v>23</v>
      </c>
      <c r="K2" s="7">
        <v>29</v>
      </c>
      <c r="L2" s="7">
        <v>85</v>
      </c>
      <c r="M2" s="7">
        <v>40</v>
      </c>
      <c r="N2" s="39">
        <v>50</v>
      </c>
    </row>
    <row r="3" customHeight="1" spans="1:14">
      <c r="A3" s="37">
        <v>582</v>
      </c>
      <c r="B3" s="37" t="s">
        <v>478</v>
      </c>
      <c r="C3" s="10" t="s">
        <v>684</v>
      </c>
      <c r="D3" s="7" t="s">
        <v>671</v>
      </c>
      <c r="E3" s="7">
        <v>70</v>
      </c>
      <c r="F3" s="7">
        <v>10</v>
      </c>
      <c r="G3" s="7">
        <v>30</v>
      </c>
      <c r="H3" s="7">
        <v>17</v>
      </c>
      <c r="I3" s="7">
        <v>20</v>
      </c>
      <c r="J3" s="7">
        <v>10</v>
      </c>
      <c r="K3" s="7">
        <v>5</v>
      </c>
      <c r="L3" s="7">
        <v>29</v>
      </c>
      <c r="M3" s="7">
        <v>20</v>
      </c>
      <c r="N3" s="39">
        <v>18</v>
      </c>
    </row>
    <row r="4" customHeight="1" spans="1:14">
      <c r="A4" s="37">
        <v>517</v>
      </c>
      <c r="B4" s="37" t="s">
        <v>450</v>
      </c>
      <c r="C4" s="10" t="s">
        <v>684</v>
      </c>
      <c r="D4" s="7" t="s">
        <v>680</v>
      </c>
      <c r="E4" s="7">
        <v>50</v>
      </c>
      <c r="F4" s="7">
        <v>10</v>
      </c>
      <c r="G4" s="7">
        <v>30</v>
      </c>
      <c r="H4" s="7">
        <v>17</v>
      </c>
      <c r="I4" s="7">
        <v>20</v>
      </c>
      <c r="J4" s="7">
        <v>8</v>
      </c>
      <c r="K4" s="7">
        <v>5</v>
      </c>
      <c r="L4" s="7">
        <v>33</v>
      </c>
      <c r="M4" s="7">
        <v>35</v>
      </c>
      <c r="N4" s="39">
        <v>12</v>
      </c>
    </row>
    <row r="5" customHeight="1" spans="1:14">
      <c r="A5" s="37">
        <v>114685</v>
      </c>
      <c r="B5" s="37" t="s">
        <v>473</v>
      </c>
      <c r="C5" s="10" t="s">
        <v>684</v>
      </c>
      <c r="D5" s="7" t="s">
        <v>680</v>
      </c>
      <c r="E5" s="7">
        <v>50</v>
      </c>
      <c r="F5" s="7">
        <v>10</v>
      </c>
      <c r="G5" s="7">
        <v>25</v>
      </c>
      <c r="H5" s="7">
        <v>17</v>
      </c>
      <c r="I5" s="7">
        <v>20</v>
      </c>
      <c r="J5" s="7">
        <v>8</v>
      </c>
      <c r="K5" s="7">
        <v>5</v>
      </c>
      <c r="L5" s="7">
        <v>29</v>
      </c>
      <c r="M5" s="7">
        <v>20</v>
      </c>
      <c r="N5" s="39">
        <v>18</v>
      </c>
    </row>
    <row r="6" customHeight="1" spans="1:14">
      <c r="A6" s="37">
        <v>750</v>
      </c>
      <c r="B6" s="37" t="s">
        <v>124</v>
      </c>
      <c r="C6" s="10" t="s">
        <v>684</v>
      </c>
      <c r="D6" s="7" t="s">
        <v>674</v>
      </c>
      <c r="E6" s="7">
        <v>140</v>
      </c>
      <c r="F6" s="7">
        <v>15</v>
      </c>
      <c r="G6" s="7">
        <v>60</v>
      </c>
      <c r="H6" s="7">
        <v>23</v>
      </c>
      <c r="I6" s="7">
        <v>30</v>
      </c>
      <c r="J6" s="7">
        <v>16</v>
      </c>
      <c r="K6" s="7">
        <v>14</v>
      </c>
      <c r="L6" s="7">
        <v>56</v>
      </c>
      <c r="M6" s="7">
        <v>35</v>
      </c>
      <c r="N6" s="39">
        <v>35</v>
      </c>
    </row>
    <row r="7" customHeight="1" spans="1:14">
      <c r="A7" s="37">
        <v>337</v>
      </c>
      <c r="B7" s="37" t="s">
        <v>395</v>
      </c>
      <c r="C7" s="10" t="s">
        <v>684</v>
      </c>
      <c r="D7" s="7" t="s">
        <v>680</v>
      </c>
      <c r="E7" s="7">
        <v>70</v>
      </c>
      <c r="F7" s="7">
        <v>10</v>
      </c>
      <c r="G7" s="7">
        <v>40</v>
      </c>
      <c r="H7" s="7">
        <v>17</v>
      </c>
      <c r="I7" s="7">
        <v>20</v>
      </c>
      <c r="J7" s="7">
        <v>20</v>
      </c>
      <c r="K7" s="7">
        <v>5</v>
      </c>
      <c r="L7" s="7">
        <v>36</v>
      </c>
      <c r="M7" s="7">
        <v>20</v>
      </c>
      <c r="N7" s="39">
        <v>25</v>
      </c>
    </row>
    <row r="8" customHeight="1" spans="1:14">
      <c r="A8" s="37">
        <v>343</v>
      </c>
      <c r="B8" s="37" t="s">
        <v>613</v>
      </c>
      <c r="C8" s="10" t="s">
        <v>685</v>
      </c>
      <c r="D8" s="7" t="s">
        <v>671</v>
      </c>
      <c r="E8" s="7">
        <v>70</v>
      </c>
      <c r="F8" s="7">
        <v>10</v>
      </c>
      <c r="G8" s="7">
        <v>40</v>
      </c>
      <c r="H8" s="7">
        <v>17</v>
      </c>
      <c r="I8" s="7">
        <v>20</v>
      </c>
      <c r="J8" s="7">
        <v>16</v>
      </c>
      <c r="K8" s="7">
        <v>18</v>
      </c>
      <c r="L8" s="7">
        <v>36</v>
      </c>
      <c r="M8" s="7">
        <v>27</v>
      </c>
      <c r="N8" s="39">
        <v>25</v>
      </c>
    </row>
    <row r="9" customHeight="1" spans="1:14">
      <c r="A9" s="37">
        <v>385</v>
      </c>
      <c r="B9" s="37" t="s">
        <v>554</v>
      </c>
      <c r="C9" s="10" t="s">
        <v>685</v>
      </c>
      <c r="D9" s="7" t="s">
        <v>670</v>
      </c>
      <c r="E9" s="7">
        <v>50</v>
      </c>
      <c r="F9" s="7">
        <v>10</v>
      </c>
      <c r="G9" s="7">
        <v>40</v>
      </c>
      <c r="H9" s="7">
        <v>17</v>
      </c>
      <c r="I9" s="7">
        <v>20</v>
      </c>
      <c r="J9" s="7">
        <v>14</v>
      </c>
      <c r="K9" s="7">
        <v>5</v>
      </c>
      <c r="L9" s="7">
        <v>25</v>
      </c>
      <c r="M9" s="7">
        <v>18</v>
      </c>
      <c r="N9" s="39">
        <v>25</v>
      </c>
    </row>
    <row r="10" customHeight="1" spans="1:14">
      <c r="A10" s="37">
        <v>571</v>
      </c>
      <c r="B10" s="37" t="s">
        <v>620</v>
      </c>
      <c r="C10" s="10" t="s">
        <v>685</v>
      </c>
      <c r="D10" s="7" t="s">
        <v>676</v>
      </c>
      <c r="E10" s="7">
        <v>50</v>
      </c>
      <c r="F10" s="7">
        <v>10</v>
      </c>
      <c r="G10" s="7">
        <v>40</v>
      </c>
      <c r="H10" s="7">
        <v>17</v>
      </c>
      <c r="I10" s="7">
        <v>20</v>
      </c>
      <c r="J10" s="7">
        <v>10</v>
      </c>
      <c r="K10" s="7">
        <v>5</v>
      </c>
      <c r="L10" s="7">
        <v>50</v>
      </c>
      <c r="M10" s="7">
        <v>18</v>
      </c>
      <c r="N10" s="39">
        <v>18</v>
      </c>
    </row>
    <row r="11" customHeight="1" spans="1:14">
      <c r="A11" s="37">
        <v>117491</v>
      </c>
      <c r="B11" s="37" t="s">
        <v>365</v>
      </c>
      <c r="C11" s="10" t="s">
        <v>685</v>
      </c>
      <c r="D11" s="7" t="s">
        <v>671</v>
      </c>
      <c r="E11" s="7">
        <v>40</v>
      </c>
      <c r="F11" s="7">
        <v>10</v>
      </c>
      <c r="G11" s="7">
        <v>25</v>
      </c>
      <c r="H11" s="7">
        <v>17</v>
      </c>
      <c r="I11" s="7">
        <v>20</v>
      </c>
      <c r="J11" s="7">
        <v>10</v>
      </c>
      <c r="K11" s="7">
        <v>4</v>
      </c>
      <c r="L11" s="7">
        <v>22</v>
      </c>
      <c r="M11" s="7">
        <v>18</v>
      </c>
      <c r="N11" s="39">
        <v>10</v>
      </c>
    </row>
    <row r="12" customHeight="1" spans="1:14">
      <c r="A12" s="37">
        <v>365</v>
      </c>
      <c r="B12" s="37" t="s">
        <v>292</v>
      </c>
      <c r="C12" s="10" t="s">
        <v>685</v>
      </c>
      <c r="D12" s="7" t="s">
        <v>671</v>
      </c>
      <c r="E12" s="7">
        <v>50</v>
      </c>
      <c r="F12" s="7">
        <v>10</v>
      </c>
      <c r="G12" s="7">
        <v>40</v>
      </c>
      <c r="H12" s="7">
        <v>17</v>
      </c>
      <c r="I12" s="7">
        <v>20</v>
      </c>
      <c r="J12" s="7">
        <v>10</v>
      </c>
      <c r="K12" s="7">
        <v>5</v>
      </c>
      <c r="L12" s="7">
        <v>25</v>
      </c>
      <c r="M12" s="7">
        <v>18</v>
      </c>
      <c r="N12" s="39">
        <v>20</v>
      </c>
    </row>
    <row r="13" customHeight="1" spans="1:14">
      <c r="A13" s="37">
        <v>341</v>
      </c>
      <c r="B13" s="37" t="s">
        <v>444</v>
      </c>
      <c r="C13" s="10" t="s">
        <v>685</v>
      </c>
      <c r="D13" s="7" t="s">
        <v>681</v>
      </c>
      <c r="E13" s="7">
        <v>50</v>
      </c>
      <c r="F13" s="7">
        <v>10</v>
      </c>
      <c r="G13" s="7">
        <v>40</v>
      </c>
      <c r="H13" s="7">
        <v>17</v>
      </c>
      <c r="I13" s="7">
        <v>20</v>
      </c>
      <c r="J13" s="7">
        <v>16</v>
      </c>
      <c r="K13" s="7">
        <v>5</v>
      </c>
      <c r="L13" s="7">
        <v>38</v>
      </c>
      <c r="M13" s="7">
        <v>18</v>
      </c>
      <c r="N13" s="39">
        <v>25</v>
      </c>
    </row>
    <row r="14" customHeight="1" spans="1:14">
      <c r="A14" s="37">
        <v>742</v>
      </c>
      <c r="B14" s="37" t="s">
        <v>347</v>
      </c>
      <c r="C14" s="10" t="s">
        <v>685</v>
      </c>
      <c r="D14" s="7" t="s">
        <v>674</v>
      </c>
      <c r="E14" s="7">
        <v>40</v>
      </c>
      <c r="F14" s="7">
        <v>10</v>
      </c>
      <c r="G14" s="7">
        <v>25</v>
      </c>
      <c r="H14" s="7">
        <v>17</v>
      </c>
      <c r="I14" s="7">
        <v>20</v>
      </c>
      <c r="J14" s="7">
        <v>8</v>
      </c>
      <c r="K14" s="7">
        <v>5</v>
      </c>
      <c r="L14" s="7">
        <v>25</v>
      </c>
      <c r="M14" s="7">
        <v>18</v>
      </c>
      <c r="N14" s="39">
        <v>12</v>
      </c>
    </row>
    <row r="15" customHeight="1" spans="1:14">
      <c r="A15" s="37">
        <v>707</v>
      </c>
      <c r="B15" s="37" t="s">
        <v>175</v>
      </c>
      <c r="C15" s="10" t="s">
        <v>685</v>
      </c>
      <c r="D15" s="7" t="s">
        <v>676</v>
      </c>
      <c r="E15" s="7">
        <v>40</v>
      </c>
      <c r="F15" s="7">
        <v>10</v>
      </c>
      <c r="G15" s="7">
        <v>40</v>
      </c>
      <c r="H15" s="7">
        <v>17</v>
      </c>
      <c r="I15" s="7">
        <v>20</v>
      </c>
      <c r="J15" s="7">
        <v>8</v>
      </c>
      <c r="K15" s="7">
        <v>5</v>
      </c>
      <c r="L15" s="7">
        <v>22</v>
      </c>
      <c r="M15" s="7">
        <v>25</v>
      </c>
      <c r="N15" s="39">
        <v>18</v>
      </c>
    </row>
    <row r="16" customHeight="1" spans="1:14">
      <c r="A16" s="37">
        <v>357</v>
      </c>
      <c r="B16" s="37" t="s">
        <v>423</v>
      </c>
      <c r="C16" s="10" t="s">
        <v>685</v>
      </c>
      <c r="D16" s="7" t="s">
        <v>671</v>
      </c>
      <c r="E16" s="7">
        <v>50</v>
      </c>
      <c r="F16" s="7">
        <v>10</v>
      </c>
      <c r="G16" s="7">
        <v>30</v>
      </c>
      <c r="H16" s="7">
        <v>17</v>
      </c>
      <c r="I16" s="7">
        <v>20</v>
      </c>
      <c r="J16" s="7">
        <v>16</v>
      </c>
      <c r="K16" s="7">
        <v>5</v>
      </c>
      <c r="L16" s="7">
        <v>25</v>
      </c>
      <c r="M16" s="7">
        <v>18</v>
      </c>
      <c r="N16" s="39">
        <v>20</v>
      </c>
    </row>
    <row r="17" customHeight="1" spans="1:14">
      <c r="A17" s="37">
        <v>730</v>
      </c>
      <c r="B17" s="37" t="s">
        <v>574</v>
      </c>
      <c r="C17" s="10" t="s">
        <v>685</v>
      </c>
      <c r="D17" s="7" t="s">
        <v>673</v>
      </c>
      <c r="E17" s="7">
        <v>50</v>
      </c>
      <c r="F17" s="7">
        <v>10</v>
      </c>
      <c r="G17" s="7">
        <v>40</v>
      </c>
      <c r="H17" s="7">
        <v>17</v>
      </c>
      <c r="I17" s="7">
        <v>20</v>
      </c>
      <c r="J17" s="7">
        <v>10</v>
      </c>
      <c r="K17" s="7">
        <v>5</v>
      </c>
      <c r="L17" s="7">
        <v>26</v>
      </c>
      <c r="M17" s="7">
        <v>18</v>
      </c>
      <c r="N17" s="39">
        <v>12</v>
      </c>
    </row>
    <row r="18" customHeight="1" spans="1:14">
      <c r="A18" s="37">
        <v>712</v>
      </c>
      <c r="B18" s="37" t="s">
        <v>153</v>
      </c>
      <c r="C18" s="10" t="s">
        <v>686</v>
      </c>
      <c r="D18" s="7" t="s">
        <v>676</v>
      </c>
      <c r="E18" s="7">
        <v>40</v>
      </c>
      <c r="F18" s="7">
        <v>10</v>
      </c>
      <c r="G18" s="7">
        <v>40</v>
      </c>
      <c r="H18" s="7">
        <v>17</v>
      </c>
      <c r="I18" s="7">
        <v>16</v>
      </c>
      <c r="J18" s="7">
        <v>10</v>
      </c>
      <c r="K18" s="7">
        <v>5</v>
      </c>
      <c r="L18" s="7">
        <v>22</v>
      </c>
      <c r="M18" s="7">
        <v>15</v>
      </c>
      <c r="N18" s="39">
        <v>25</v>
      </c>
    </row>
    <row r="19" customHeight="1" spans="1:14">
      <c r="A19" s="37">
        <v>107658</v>
      </c>
      <c r="B19" s="37" t="s">
        <v>570</v>
      </c>
      <c r="C19" s="10" t="s">
        <v>686</v>
      </c>
      <c r="D19" s="7" t="s">
        <v>673</v>
      </c>
      <c r="E19" s="7">
        <v>50</v>
      </c>
      <c r="F19" s="7">
        <v>10</v>
      </c>
      <c r="G19" s="7">
        <v>30</v>
      </c>
      <c r="H19" s="7">
        <v>17</v>
      </c>
      <c r="I19" s="7">
        <v>16</v>
      </c>
      <c r="J19" s="7">
        <v>8</v>
      </c>
      <c r="K19" s="7">
        <v>5</v>
      </c>
      <c r="L19" s="7">
        <v>37</v>
      </c>
      <c r="M19" s="7">
        <v>35</v>
      </c>
      <c r="N19" s="39">
        <v>12</v>
      </c>
    </row>
    <row r="20" customHeight="1" spans="1:14">
      <c r="A20" s="37">
        <v>546</v>
      </c>
      <c r="B20" s="37" t="s">
        <v>349</v>
      </c>
      <c r="C20" s="10" t="s">
        <v>686</v>
      </c>
      <c r="D20" s="7" t="s">
        <v>680</v>
      </c>
      <c r="E20" s="7">
        <v>40</v>
      </c>
      <c r="F20" s="7">
        <v>10</v>
      </c>
      <c r="G20" s="7">
        <v>40</v>
      </c>
      <c r="H20" s="7">
        <v>17</v>
      </c>
      <c r="I20" s="7">
        <v>16</v>
      </c>
      <c r="J20" s="7">
        <v>8</v>
      </c>
      <c r="K20" s="7">
        <v>5</v>
      </c>
      <c r="L20" s="7">
        <v>26</v>
      </c>
      <c r="M20" s="7">
        <v>20</v>
      </c>
      <c r="N20" s="39">
        <v>18</v>
      </c>
    </row>
    <row r="21" customHeight="1" spans="1:14">
      <c r="A21" s="37">
        <v>585</v>
      </c>
      <c r="B21" s="37" t="s">
        <v>192</v>
      </c>
      <c r="C21" s="10" t="s">
        <v>686</v>
      </c>
      <c r="D21" s="7" t="s">
        <v>680</v>
      </c>
      <c r="E21" s="7">
        <v>50</v>
      </c>
      <c r="F21" s="7">
        <v>10</v>
      </c>
      <c r="G21" s="7">
        <v>40</v>
      </c>
      <c r="H21" s="7">
        <v>17</v>
      </c>
      <c r="I21" s="7">
        <v>16</v>
      </c>
      <c r="J21" s="7">
        <v>8</v>
      </c>
      <c r="K21" s="7">
        <v>4</v>
      </c>
      <c r="L21" s="7">
        <v>33</v>
      </c>
      <c r="M21" s="7">
        <v>25</v>
      </c>
      <c r="N21" s="39">
        <v>8</v>
      </c>
    </row>
    <row r="22" customHeight="1" spans="1:14">
      <c r="A22" s="37">
        <v>373</v>
      </c>
      <c r="B22" s="37" t="s">
        <v>516</v>
      </c>
      <c r="C22" s="10" t="s">
        <v>686</v>
      </c>
      <c r="D22" s="7" t="s">
        <v>680</v>
      </c>
      <c r="E22" s="7">
        <v>50</v>
      </c>
      <c r="F22" s="7">
        <v>10</v>
      </c>
      <c r="G22" s="7">
        <v>40</v>
      </c>
      <c r="H22" s="7">
        <v>17</v>
      </c>
      <c r="I22" s="7">
        <v>16</v>
      </c>
      <c r="J22" s="7">
        <v>8</v>
      </c>
      <c r="K22" s="7">
        <v>5</v>
      </c>
      <c r="L22" s="7">
        <v>22</v>
      </c>
      <c r="M22" s="7">
        <v>20</v>
      </c>
      <c r="N22" s="39">
        <v>18</v>
      </c>
    </row>
    <row r="23" customHeight="1" spans="1:14">
      <c r="A23" s="37">
        <v>511</v>
      </c>
      <c r="B23" s="37" t="s">
        <v>197</v>
      </c>
      <c r="C23" s="10" t="s">
        <v>686</v>
      </c>
      <c r="D23" s="7" t="s">
        <v>676</v>
      </c>
      <c r="E23" s="7">
        <v>50</v>
      </c>
      <c r="F23" s="7">
        <v>10</v>
      </c>
      <c r="G23" s="7">
        <v>40</v>
      </c>
      <c r="H23" s="7">
        <v>17</v>
      </c>
      <c r="I23" s="7">
        <v>16</v>
      </c>
      <c r="J23" s="7">
        <v>8</v>
      </c>
      <c r="K23" s="7">
        <v>5</v>
      </c>
      <c r="L23" s="7">
        <v>36</v>
      </c>
      <c r="M23" s="7">
        <v>15</v>
      </c>
      <c r="N23" s="39">
        <v>8</v>
      </c>
    </row>
    <row r="24" customHeight="1" spans="1:14">
      <c r="A24" s="37">
        <v>108656</v>
      </c>
      <c r="B24" s="37" t="s">
        <v>582</v>
      </c>
      <c r="C24" s="10" t="s">
        <v>686</v>
      </c>
      <c r="D24" s="7" t="s">
        <v>670</v>
      </c>
      <c r="E24" s="7">
        <v>40</v>
      </c>
      <c r="F24" s="7">
        <v>10</v>
      </c>
      <c r="G24" s="7">
        <v>30</v>
      </c>
      <c r="H24" s="7">
        <v>17</v>
      </c>
      <c r="I24" s="7">
        <v>16</v>
      </c>
      <c r="J24" s="7">
        <v>8</v>
      </c>
      <c r="K24" s="7">
        <v>4</v>
      </c>
      <c r="L24" s="7">
        <v>22</v>
      </c>
      <c r="M24" s="7">
        <v>15</v>
      </c>
      <c r="N24" s="39">
        <v>18</v>
      </c>
    </row>
    <row r="25" customHeight="1" spans="1:14">
      <c r="A25" s="37">
        <v>114844</v>
      </c>
      <c r="B25" s="37" t="s">
        <v>165</v>
      </c>
      <c r="C25" s="10" t="s">
        <v>686</v>
      </c>
      <c r="D25" s="7" t="s">
        <v>680</v>
      </c>
      <c r="E25" s="7">
        <v>50</v>
      </c>
      <c r="F25" s="7">
        <v>10</v>
      </c>
      <c r="G25" s="7">
        <v>25</v>
      </c>
      <c r="H25" s="7">
        <v>17</v>
      </c>
      <c r="I25" s="7">
        <v>16</v>
      </c>
      <c r="J25" s="7">
        <v>8</v>
      </c>
      <c r="K25" s="7">
        <v>4</v>
      </c>
      <c r="L25" s="7">
        <v>22</v>
      </c>
      <c r="M25" s="7">
        <v>15</v>
      </c>
      <c r="N25" s="39">
        <v>6</v>
      </c>
    </row>
    <row r="26" customHeight="1" spans="1:14">
      <c r="A26" s="37">
        <v>737</v>
      </c>
      <c r="B26" s="37" t="s">
        <v>295</v>
      </c>
      <c r="C26" s="10" t="s">
        <v>686</v>
      </c>
      <c r="D26" s="7" t="s">
        <v>676</v>
      </c>
      <c r="E26" s="7">
        <v>50</v>
      </c>
      <c r="F26" s="7">
        <v>10</v>
      </c>
      <c r="G26" s="7">
        <v>30</v>
      </c>
      <c r="H26" s="7">
        <v>17</v>
      </c>
      <c r="I26" s="7">
        <v>16</v>
      </c>
      <c r="J26" s="7">
        <v>8</v>
      </c>
      <c r="K26" s="7">
        <v>9</v>
      </c>
      <c r="L26" s="7">
        <v>22</v>
      </c>
      <c r="M26" s="7">
        <v>15</v>
      </c>
      <c r="N26" s="39">
        <v>12</v>
      </c>
    </row>
    <row r="27" customHeight="1" spans="1:14">
      <c r="A27" s="37">
        <v>102934</v>
      </c>
      <c r="B27" s="37" t="s">
        <v>385</v>
      </c>
      <c r="C27" s="10" t="s">
        <v>686</v>
      </c>
      <c r="D27" s="7" t="s">
        <v>671</v>
      </c>
      <c r="E27" s="7">
        <v>40</v>
      </c>
      <c r="F27" s="7">
        <v>10</v>
      </c>
      <c r="G27" s="7">
        <v>25</v>
      </c>
      <c r="H27" s="7">
        <v>17</v>
      </c>
      <c r="I27" s="7">
        <v>16</v>
      </c>
      <c r="J27" s="7">
        <v>8</v>
      </c>
      <c r="K27" s="7">
        <v>5</v>
      </c>
      <c r="L27" s="7">
        <v>22</v>
      </c>
      <c r="M27" s="7">
        <v>15</v>
      </c>
      <c r="N27" s="39">
        <v>12</v>
      </c>
    </row>
    <row r="28" customHeight="1" spans="1:14">
      <c r="A28" s="37">
        <v>111400</v>
      </c>
      <c r="B28" s="37" t="s">
        <v>437</v>
      </c>
      <c r="C28" s="10" t="s">
        <v>686</v>
      </c>
      <c r="D28" s="7" t="s">
        <v>681</v>
      </c>
      <c r="E28" s="7">
        <v>40</v>
      </c>
      <c r="F28" s="7">
        <v>10</v>
      </c>
      <c r="G28" s="7">
        <v>30</v>
      </c>
      <c r="H28" s="7">
        <v>17</v>
      </c>
      <c r="I28" s="7">
        <v>16</v>
      </c>
      <c r="J28" s="7">
        <v>8</v>
      </c>
      <c r="K28" s="7">
        <v>5</v>
      </c>
      <c r="L28" s="7">
        <v>22</v>
      </c>
      <c r="M28" s="7">
        <v>15</v>
      </c>
      <c r="N28" s="39">
        <v>18</v>
      </c>
    </row>
    <row r="29" customHeight="1" spans="1:14">
      <c r="A29" s="37">
        <v>724</v>
      </c>
      <c r="B29" s="37" t="s">
        <v>329</v>
      </c>
      <c r="C29" s="10" t="s">
        <v>686</v>
      </c>
      <c r="D29" s="7" t="s">
        <v>680</v>
      </c>
      <c r="E29" s="7">
        <v>40</v>
      </c>
      <c r="F29" s="7">
        <v>10</v>
      </c>
      <c r="G29" s="7">
        <v>30</v>
      </c>
      <c r="H29" s="7">
        <v>17</v>
      </c>
      <c r="I29" s="7">
        <v>16</v>
      </c>
      <c r="J29" s="7">
        <v>8</v>
      </c>
      <c r="K29" s="7">
        <v>5</v>
      </c>
      <c r="L29" s="7">
        <v>22</v>
      </c>
      <c r="M29" s="7">
        <v>15</v>
      </c>
      <c r="N29" s="39">
        <v>8</v>
      </c>
    </row>
    <row r="30" customHeight="1" spans="1:14">
      <c r="A30" s="37">
        <v>359</v>
      </c>
      <c r="B30" s="37" t="s">
        <v>598</v>
      </c>
      <c r="C30" s="10" t="s">
        <v>686</v>
      </c>
      <c r="D30" s="7" t="s">
        <v>671</v>
      </c>
      <c r="E30" s="7">
        <v>40</v>
      </c>
      <c r="F30" s="7">
        <v>10</v>
      </c>
      <c r="G30" s="7">
        <v>40</v>
      </c>
      <c r="H30" s="7">
        <v>17</v>
      </c>
      <c r="I30" s="7">
        <v>16</v>
      </c>
      <c r="J30" s="7">
        <v>8</v>
      </c>
      <c r="K30" s="7">
        <v>4</v>
      </c>
      <c r="L30" s="7">
        <v>22</v>
      </c>
      <c r="M30" s="7">
        <v>15</v>
      </c>
      <c r="N30" s="39">
        <v>8</v>
      </c>
    </row>
    <row r="31" customHeight="1" spans="1:14">
      <c r="A31" s="37">
        <v>581</v>
      </c>
      <c r="B31" s="37" t="s">
        <v>147</v>
      </c>
      <c r="C31" s="10" t="s">
        <v>686</v>
      </c>
      <c r="D31" s="7" t="s">
        <v>680</v>
      </c>
      <c r="E31" s="7">
        <v>40</v>
      </c>
      <c r="F31" s="7">
        <v>10</v>
      </c>
      <c r="G31" s="7">
        <v>40</v>
      </c>
      <c r="H31" s="7">
        <v>17</v>
      </c>
      <c r="I31" s="7">
        <v>16</v>
      </c>
      <c r="J31" s="7">
        <v>8</v>
      </c>
      <c r="K31" s="7">
        <v>5</v>
      </c>
      <c r="L31" s="7">
        <v>26</v>
      </c>
      <c r="M31" s="7">
        <v>21</v>
      </c>
      <c r="N31" s="39">
        <v>18</v>
      </c>
    </row>
    <row r="32" customHeight="1" spans="1:14">
      <c r="A32" s="37">
        <v>514</v>
      </c>
      <c r="B32" s="37" t="s">
        <v>579</v>
      </c>
      <c r="C32" s="10" t="s">
        <v>686</v>
      </c>
      <c r="D32" s="7" t="s">
        <v>670</v>
      </c>
      <c r="E32" s="7">
        <v>40</v>
      </c>
      <c r="F32" s="7">
        <v>10</v>
      </c>
      <c r="G32" s="7">
        <v>40</v>
      </c>
      <c r="H32" s="7">
        <v>17</v>
      </c>
      <c r="I32" s="7">
        <v>16</v>
      </c>
      <c r="J32" s="7">
        <v>8</v>
      </c>
      <c r="K32" s="7">
        <v>4</v>
      </c>
      <c r="L32" s="7">
        <v>22</v>
      </c>
      <c r="M32" s="7">
        <v>16</v>
      </c>
      <c r="N32" s="39">
        <v>18</v>
      </c>
    </row>
    <row r="33" customHeight="1" spans="1:14">
      <c r="A33" s="37">
        <v>744</v>
      </c>
      <c r="B33" s="37" t="s">
        <v>532</v>
      </c>
      <c r="C33" s="10" t="s">
        <v>686</v>
      </c>
      <c r="D33" s="7" t="s">
        <v>680</v>
      </c>
      <c r="E33" s="7">
        <v>40</v>
      </c>
      <c r="F33" s="7">
        <v>10</v>
      </c>
      <c r="G33" s="7">
        <v>30</v>
      </c>
      <c r="H33" s="7">
        <v>17</v>
      </c>
      <c r="I33" s="7">
        <v>16</v>
      </c>
      <c r="J33" s="7">
        <v>8</v>
      </c>
      <c r="K33" s="7">
        <v>4</v>
      </c>
      <c r="L33" s="7">
        <v>29</v>
      </c>
      <c r="M33" s="7">
        <v>19</v>
      </c>
      <c r="N33" s="39">
        <v>8</v>
      </c>
    </row>
    <row r="34" customHeight="1" spans="1:14">
      <c r="A34" s="37">
        <v>379</v>
      </c>
      <c r="B34" s="37" t="s">
        <v>514</v>
      </c>
      <c r="C34" s="10" t="s">
        <v>686</v>
      </c>
      <c r="D34" s="7" t="s">
        <v>671</v>
      </c>
      <c r="E34" s="7">
        <v>40</v>
      </c>
      <c r="F34" s="7">
        <v>10</v>
      </c>
      <c r="G34" s="7">
        <v>40</v>
      </c>
      <c r="H34" s="7">
        <v>17</v>
      </c>
      <c r="I34" s="7">
        <v>16</v>
      </c>
      <c r="J34" s="7">
        <v>8</v>
      </c>
      <c r="K34" s="7">
        <v>5</v>
      </c>
      <c r="L34" s="7">
        <v>22</v>
      </c>
      <c r="M34" s="7">
        <v>15</v>
      </c>
      <c r="N34" s="39">
        <v>6</v>
      </c>
    </row>
    <row r="35" customHeight="1" spans="1:14">
      <c r="A35" s="37">
        <v>578</v>
      </c>
      <c r="B35" s="37" t="s">
        <v>157</v>
      </c>
      <c r="C35" s="10" t="s">
        <v>687</v>
      </c>
      <c r="D35" s="7" t="s">
        <v>680</v>
      </c>
      <c r="E35" s="7">
        <v>40</v>
      </c>
      <c r="F35" s="7">
        <v>10</v>
      </c>
      <c r="G35" s="7">
        <v>30</v>
      </c>
      <c r="H35" s="7">
        <v>17</v>
      </c>
      <c r="I35" s="7">
        <v>16</v>
      </c>
      <c r="J35" s="7">
        <v>6</v>
      </c>
      <c r="K35" s="7">
        <v>5</v>
      </c>
      <c r="L35" s="7">
        <v>32</v>
      </c>
      <c r="M35" s="7">
        <v>22</v>
      </c>
      <c r="N35" s="39">
        <v>8</v>
      </c>
    </row>
    <row r="36" customHeight="1" spans="1:14">
      <c r="A36" s="37">
        <v>106399</v>
      </c>
      <c r="B36" s="37" t="s">
        <v>484</v>
      </c>
      <c r="C36" s="10" t="s">
        <v>687</v>
      </c>
      <c r="D36" s="7" t="s">
        <v>673</v>
      </c>
      <c r="E36" s="7">
        <v>40</v>
      </c>
      <c r="F36" s="7">
        <v>10</v>
      </c>
      <c r="G36" s="7">
        <v>30</v>
      </c>
      <c r="H36" s="7">
        <v>17</v>
      </c>
      <c r="I36" s="7">
        <v>16</v>
      </c>
      <c r="J36" s="7">
        <v>6</v>
      </c>
      <c r="K36" s="7">
        <v>4</v>
      </c>
      <c r="L36" s="7">
        <v>23</v>
      </c>
      <c r="M36" s="7">
        <v>22</v>
      </c>
      <c r="N36" s="39">
        <v>12</v>
      </c>
    </row>
    <row r="37" customHeight="1" spans="1:14">
      <c r="A37" s="37">
        <v>377</v>
      </c>
      <c r="B37" s="37" t="s">
        <v>592</v>
      </c>
      <c r="C37" s="10" t="s">
        <v>687</v>
      </c>
      <c r="D37" s="7" t="s">
        <v>676</v>
      </c>
      <c r="E37" s="7">
        <v>40</v>
      </c>
      <c r="F37" s="7">
        <v>10</v>
      </c>
      <c r="G37" s="7">
        <v>30</v>
      </c>
      <c r="H37" s="7">
        <v>17</v>
      </c>
      <c r="I37" s="7">
        <v>16</v>
      </c>
      <c r="J37" s="7">
        <v>5</v>
      </c>
      <c r="K37" s="7">
        <v>4</v>
      </c>
      <c r="L37" s="7">
        <v>17</v>
      </c>
      <c r="M37" s="7">
        <v>21</v>
      </c>
      <c r="N37" s="39">
        <v>8</v>
      </c>
    </row>
    <row r="38" customHeight="1" spans="1:14">
      <c r="A38" s="37">
        <v>118074</v>
      </c>
      <c r="B38" s="37" t="s">
        <v>300</v>
      </c>
      <c r="C38" s="10" t="s">
        <v>687</v>
      </c>
      <c r="D38" s="7" t="s">
        <v>676</v>
      </c>
      <c r="E38" s="7">
        <v>50</v>
      </c>
      <c r="F38" s="7">
        <v>10</v>
      </c>
      <c r="G38" s="7">
        <v>20</v>
      </c>
      <c r="H38" s="7">
        <v>17</v>
      </c>
      <c r="I38" s="7">
        <v>16</v>
      </c>
      <c r="J38" s="7">
        <v>6</v>
      </c>
      <c r="K38" s="7">
        <v>4</v>
      </c>
      <c r="L38" s="7">
        <v>17</v>
      </c>
      <c r="M38" s="7">
        <v>20</v>
      </c>
      <c r="N38" s="39">
        <v>6</v>
      </c>
    </row>
    <row r="39" customHeight="1" spans="1:14">
      <c r="A39" s="37">
        <v>106066</v>
      </c>
      <c r="B39" s="37" t="s">
        <v>345</v>
      </c>
      <c r="C39" s="10" t="s">
        <v>687</v>
      </c>
      <c r="D39" s="7" t="s">
        <v>674</v>
      </c>
      <c r="E39" s="7">
        <v>30</v>
      </c>
      <c r="F39" s="7">
        <v>5</v>
      </c>
      <c r="G39" s="7">
        <v>30</v>
      </c>
      <c r="H39" s="7">
        <v>17</v>
      </c>
      <c r="I39" s="7">
        <v>16</v>
      </c>
      <c r="J39" s="7">
        <v>6</v>
      </c>
      <c r="K39" s="7">
        <v>4</v>
      </c>
      <c r="L39" s="7">
        <v>17</v>
      </c>
      <c r="M39" s="7">
        <v>13</v>
      </c>
      <c r="N39" s="39">
        <v>4</v>
      </c>
    </row>
    <row r="40" customHeight="1" spans="1:14">
      <c r="A40" s="37">
        <v>387</v>
      </c>
      <c r="B40" s="37" t="s">
        <v>589</v>
      </c>
      <c r="C40" s="10" t="s">
        <v>687</v>
      </c>
      <c r="D40" s="7" t="s">
        <v>676</v>
      </c>
      <c r="E40" s="7">
        <v>50</v>
      </c>
      <c r="F40" s="7">
        <v>10</v>
      </c>
      <c r="G40" s="7">
        <v>40</v>
      </c>
      <c r="H40" s="7">
        <v>17</v>
      </c>
      <c r="I40" s="7">
        <v>16</v>
      </c>
      <c r="J40" s="7">
        <v>6</v>
      </c>
      <c r="K40" s="7">
        <v>5</v>
      </c>
      <c r="L40" s="7">
        <v>25</v>
      </c>
      <c r="M40" s="7">
        <v>13</v>
      </c>
      <c r="N40" s="39">
        <v>8</v>
      </c>
    </row>
    <row r="41" customHeight="1" spans="1:14">
      <c r="A41" s="37">
        <v>513</v>
      </c>
      <c r="B41" s="37" t="s">
        <v>537</v>
      </c>
      <c r="C41" s="10" t="s">
        <v>687</v>
      </c>
      <c r="D41" s="7" t="s">
        <v>671</v>
      </c>
      <c r="E41" s="7">
        <v>40</v>
      </c>
      <c r="F41" s="7">
        <v>10</v>
      </c>
      <c r="G41" s="7">
        <v>40</v>
      </c>
      <c r="H41" s="7">
        <v>17</v>
      </c>
      <c r="I41" s="7">
        <v>16</v>
      </c>
      <c r="J41" s="7">
        <v>8</v>
      </c>
      <c r="K41" s="7">
        <v>4</v>
      </c>
      <c r="L41" s="7">
        <v>21</v>
      </c>
      <c r="M41" s="7">
        <v>21</v>
      </c>
      <c r="N41" s="39">
        <v>12</v>
      </c>
    </row>
    <row r="42" customHeight="1" spans="1:14">
      <c r="A42" s="37">
        <v>54</v>
      </c>
      <c r="B42" s="37" t="s">
        <v>322</v>
      </c>
      <c r="C42" s="10" t="s">
        <v>687</v>
      </c>
      <c r="D42" s="7" t="s">
        <v>678</v>
      </c>
      <c r="E42" s="7">
        <v>40</v>
      </c>
      <c r="F42" s="7">
        <v>10</v>
      </c>
      <c r="G42" s="7">
        <v>40</v>
      </c>
      <c r="H42" s="7">
        <v>17</v>
      </c>
      <c r="I42" s="7">
        <v>16</v>
      </c>
      <c r="J42" s="7">
        <v>8</v>
      </c>
      <c r="K42" s="7">
        <v>4</v>
      </c>
      <c r="L42" s="7">
        <v>33</v>
      </c>
      <c r="M42" s="7">
        <v>13</v>
      </c>
      <c r="N42" s="39">
        <v>15</v>
      </c>
    </row>
    <row r="43" customHeight="1" spans="1:14">
      <c r="A43" s="37">
        <v>747</v>
      </c>
      <c r="B43" s="37" t="s">
        <v>407</v>
      </c>
      <c r="C43" s="10" t="s">
        <v>687</v>
      </c>
      <c r="D43" s="7" t="s">
        <v>680</v>
      </c>
      <c r="E43" s="7">
        <v>40</v>
      </c>
      <c r="F43" s="7">
        <v>10</v>
      </c>
      <c r="G43" s="7">
        <v>30</v>
      </c>
      <c r="H43" s="7">
        <v>17</v>
      </c>
      <c r="I43" s="7">
        <v>16</v>
      </c>
      <c r="J43" s="7">
        <v>6</v>
      </c>
      <c r="K43" s="7">
        <v>4</v>
      </c>
      <c r="L43" s="7">
        <v>17</v>
      </c>
      <c r="M43" s="7">
        <v>13</v>
      </c>
      <c r="N43" s="39">
        <v>14</v>
      </c>
    </row>
    <row r="44" customHeight="1" spans="1:14">
      <c r="A44" s="37">
        <v>726</v>
      </c>
      <c r="B44" s="37" t="s">
        <v>368</v>
      </c>
      <c r="C44" s="10" t="s">
        <v>687</v>
      </c>
      <c r="D44" s="7" t="s">
        <v>671</v>
      </c>
      <c r="E44" s="7">
        <v>40</v>
      </c>
      <c r="F44" s="7">
        <v>10</v>
      </c>
      <c r="G44" s="7">
        <v>30</v>
      </c>
      <c r="H44" s="7">
        <v>17</v>
      </c>
      <c r="I44" s="7">
        <v>16</v>
      </c>
      <c r="J44" s="7">
        <v>6</v>
      </c>
      <c r="K44" s="7">
        <v>4</v>
      </c>
      <c r="L44" s="7">
        <v>17</v>
      </c>
      <c r="M44" s="7">
        <v>13</v>
      </c>
      <c r="N44" s="39">
        <v>4</v>
      </c>
    </row>
    <row r="45" customHeight="1" spans="1:14">
      <c r="A45" s="37">
        <v>105267</v>
      </c>
      <c r="B45" s="37" t="s">
        <v>374</v>
      </c>
      <c r="C45" s="10" t="s">
        <v>687</v>
      </c>
      <c r="D45" s="7" t="s">
        <v>671</v>
      </c>
      <c r="E45" s="7">
        <v>40</v>
      </c>
      <c r="F45" s="7">
        <v>10</v>
      </c>
      <c r="G45" s="7">
        <v>30</v>
      </c>
      <c r="H45" s="7">
        <v>17</v>
      </c>
      <c r="I45" s="7">
        <v>16</v>
      </c>
      <c r="J45" s="7">
        <v>6</v>
      </c>
      <c r="K45" s="7">
        <v>4</v>
      </c>
      <c r="L45" s="7">
        <v>26</v>
      </c>
      <c r="M45" s="7">
        <v>21</v>
      </c>
      <c r="N45" s="39">
        <v>12</v>
      </c>
    </row>
    <row r="46" customHeight="1" spans="1:14">
      <c r="A46" s="37">
        <v>111219</v>
      </c>
      <c r="B46" s="37" t="s">
        <v>360</v>
      </c>
      <c r="C46" s="10" t="s">
        <v>687</v>
      </c>
      <c r="D46" s="7" t="s">
        <v>671</v>
      </c>
      <c r="E46" s="7">
        <v>40</v>
      </c>
      <c r="F46" s="7">
        <v>10</v>
      </c>
      <c r="G46" s="7">
        <v>30</v>
      </c>
      <c r="H46" s="7">
        <v>17</v>
      </c>
      <c r="I46" s="7">
        <v>16</v>
      </c>
      <c r="J46" s="7">
        <v>6</v>
      </c>
      <c r="K46" s="7">
        <v>4</v>
      </c>
      <c r="L46" s="7">
        <v>29</v>
      </c>
      <c r="M46" s="7">
        <v>21</v>
      </c>
      <c r="N46" s="39">
        <v>4</v>
      </c>
    </row>
    <row r="47" customHeight="1" spans="1:14">
      <c r="A47" s="37">
        <v>709</v>
      </c>
      <c r="B47" s="37" t="s">
        <v>566</v>
      </c>
      <c r="C47" s="10" t="s">
        <v>687</v>
      </c>
      <c r="D47" s="7" t="s">
        <v>673</v>
      </c>
      <c r="E47" s="7">
        <v>50</v>
      </c>
      <c r="F47" s="7">
        <v>10</v>
      </c>
      <c r="G47" s="7">
        <v>30</v>
      </c>
      <c r="H47" s="7">
        <v>17</v>
      </c>
      <c r="I47" s="7">
        <v>16</v>
      </c>
      <c r="J47" s="7">
        <v>6</v>
      </c>
      <c r="K47" s="7">
        <v>4</v>
      </c>
      <c r="L47" s="7">
        <v>17</v>
      </c>
      <c r="M47" s="7">
        <v>16</v>
      </c>
      <c r="N47" s="39">
        <v>6</v>
      </c>
    </row>
    <row r="48" customHeight="1" spans="1:14">
      <c r="A48" s="37">
        <v>103198</v>
      </c>
      <c r="B48" s="37" t="s">
        <v>457</v>
      </c>
      <c r="C48" s="10" t="s">
        <v>687</v>
      </c>
      <c r="D48" s="7" t="s">
        <v>671</v>
      </c>
      <c r="E48" s="7">
        <v>50</v>
      </c>
      <c r="F48" s="7">
        <v>10</v>
      </c>
      <c r="G48" s="7">
        <v>30</v>
      </c>
      <c r="H48" s="7">
        <v>17</v>
      </c>
      <c r="I48" s="7">
        <v>16</v>
      </c>
      <c r="J48" s="7">
        <v>6</v>
      </c>
      <c r="K48" s="7">
        <v>4</v>
      </c>
      <c r="L48" s="7">
        <v>17</v>
      </c>
      <c r="M48" s="7">
        <v>13</v>
      </c>
      <c r="N48" s="39">
        <v>6</v>
      </c>
    </row>
    <row r="49" customHeight="1" spans="1:14">
      <c r="A49" s="37">
        <v>746</v>
      </c>
      <c r="B49" s="37" t="s">
        <v>268</v>
      </c>
      <c r="C49" s="10" t="s">
        <v>687</v>
      </c>
      <c r="D49" s="7" t="s">
        <v>681</v>
      </c>
      <c r="E49" s="7">
        <v>50</v>
      </c>
      <c r="F49" s="7">
        <v>5</v>
      </c>
      <c r="G49" s="7">
        <v>30</v>
      </c>
      <c r="H49" s="7">
        <v>17</v>
      </c>
      <c r="I49" s="7">
        <v>16</v>
      </c>
      <c r="J49" s="7">
        <v>6</v>
      </c>
      <c r="K49" s="7">
        <v>4</v>
      </c>
      <c r="L49" s="7">
        <v>18</v>
      </c>
      <c r="M49" s="7">
        <v>16</v>
      </c>
      <c r="N49" s="39">
        <v>4</v>
      </c>
    </row>
    <row r="50" customHeight="1" spans="1:14">
      <c r="A50" s="37">
        <v>106569</v>
      </c>
      <c r="B50" s="37" t="s">
        <v>521</v>
      </c>
      <c r="C50" s="10" t="s">
        <v>687</v>
      </c>
      <c r="D50" s="7" t="s">
        <v>671</v>
      </c>
      <c r="E50" s="7">
        <v>50</v>
      </c>
      <c r="F50" s="7">
        <v>10</v>
      </c>
      <c r="G50" s="7">
        <v>30</v>
      </c>
      <c r="H50" s="7">
        <v>17</v>
      </c>
      <c r="I50" s="7">
        <v>16</v>
      </c>
      <c r="J50" s="7">
        <v>6</v>
      </c>
      <c r="K50" s="7">
        <v>4</v>
      </c>
      <c r="L50" s="7">
        <v>17</v>
      </c>
      <c r="M50" s="7">
        <v>13</v>
      </c>
      <c r="N50" s="39">
        <v>6</v>
      </c>
    </row>
    <row r="51" customHeight="1" spans="1:14">
      <c r="A51" s="37">
        <v>114622</v>
      </c>
      <c r="B51" s="37" t="s">
        <v>142</v>
      </c>
      <c r="C51" s="10" t="s">
        <v>687</v>
      </c>
      <c r="D51" s="7" t="s">
        <v>680</v>
      </c>
      <c r="E51" s="7">
        <v>40</v>
      </c>
      <c r="F51" s="7">
        <v>5</v>
      </c>
      <c r="G51" s="7">
        <v>30</v>
      </c>
      <c r="H51" s="7">
        <v>17</v>
      </c>
      <c r="I51" s="7">
        <v>16</v>
      </c>
      <c r="J51" s="7">
        <v>6</v>
      </c>
      <c r="K51" s="7">
        <v>4</v>
      </c>
      <c r="L51" s="7">
        <v>17</v>
      </c>
      <c r="M51" s="7">
        <v>14</v>
      </c>
      <c r="N51" s="39">
        <v>6</v>
      </c>
    </row>
    <row r="52" customHeight="1" spans="1:14">
      <c r="A52" s="37">
        <v>598</v>
      </c>
      <c r="B52" s="37" t="s">
        <v>353</v>
      </c>
      <c r="C52" s="10" t="s">
        <v>687</v>
      </c>
      <c r="D52" s="7" t="s">
        <v>680</v>
      </c>
      <c r="E52" s="7">
        <v>50</v>
      </c>
      <c r="F52" s="7">
        <v>10</v>
      </c>
      <c r="G52" s="7">
        <v>30</v>
      </c>
      <c r="H52" s="7">
        <v>17</v>
      </c>
      <c r="I52" s="7">
        <v>16</v>
      </c>
      <c r="J52" s="7">
        <v>5</v>
      </c>
      <c r="K52" s="7">
        <v>4</v>
      </c>
      <c r="L52" s="7">
        <v>17</v>
      </c>
      <c r="M52" s="7">
        <v>22</v>
      </c>
      <c r="N52" s="39">
        <v>6</v>
      </c>
    </row>
    <row r="53" customHeight="1" spans="1:14">
      <c r="A53" s="37">
        <v>101453</v>
      </c>
      <c r="B53" s="37" t="s">
        <v>634</v>
      </c>
      <c r="C53" s="10" t="s">
        <v>687</v>
      </c>
      <c r="D53" s="7" t="s">
        <v>673</v>
      </c>
      <c r="E53" s="7">
        <v>40</v>
      </c>
      <c r="F53" s="7">
        <v>10</v>
      </c>
      <c r="G53" s="7">
        <v>30</v>
      </c>
      <c r="H53" s="7">
        <v>17</v>
      </c>
      <c r="I53" s="7">
        <v>16</v>
      </c>
      <c r="J53" s="7">
        <v>6</v>
      </c>
      <c r="K53" s="7">
        <v>7</v>
      </c>
      <c r="L53" s="7">
        <v>23</v>
      </c>
      <c r="M53" s="7">
        <v>22</v>
      </c>
      <c r="N53" s="39">
        <v>4</v>
      </c>
    </row>
    <row r="54" customHeight="1" spans="1:14">
      <c r="A54" s="37">
        <v>311</v>
      </c>
      <c r="B54" s="37" t="s">
        <v>559</v>
      </c>
      <c r="C54" s="10" t="s">
        <v>687</v>
      </c>
      <c r="D54" s="7" t="s">
        <v>671</v>
      </c>
      <c r="E54" s="7">
        <v>20</v>
      </c>
      <c r="F54" s="7">
        <v>5</v>
      </c>
      <c r="G54" s="7">
        <v>20</v>
      </c>
      <c r="H54" s="7">
        <v>12</v>
      </c>
      <c r="I54" s="7">
        <v>16</v>
      </c>
      <c r="J54" s="7">
        <v>8</v>
      </c>
      <c r="K54" s="7">
        <v>3</v>
      </c>
      <c r="L54" s="7">
        <v>18</v>
      </c>
      <c r="M54" s="7">
        <v>15</v>
      </c>
      <c r="N54" s="39">
        <v>4</v>
      </c>
    </row>
    <row r="55" customHeight="1" spans="1:14">
      <c r="A55" s="37">
        <v>329</v>
      </c>
      <c r="B55" s="37" t="s">
        <v>552</v>
      </c>
      <c r="C55" s="10" t="s">
        <v>687</v>
      </c>
      <c r="D55" s="7" t="s">
        <v>673</v>
      </c>
      <c r="E55" s="7">
        <v>50</v>
      </c>
      <c r="F55" s="7">
        <v>5</v>
      </c>
      <c r="G55" s="7">
        <v>30</v>
      </c>
      <c r="H55" s="7">
        <v>17</v>
      </c>
      <c r="I55" s="7">
        <v>16</v>
      </c>
      <c r="J55" s="7">
        <v>8</v>
      </c>
      <c r="K55" s="7">
        <v>4</v>
      </c>
      <c r="L55" s="7">
        <v>17</v>
      </c>
      <c r="M55" s="7">
        <v>13</v>
      </c>
      <c r="N55" s="39">
        <v>4</v>
      </c>
    </row>
    <row r="56" customHeight="1" spans="1:14">
      <c r="A56" s="37">
        <v>399</v>
      </c>
      <c r="B56" s="37" t="s">
        <v>672</v>
      </c>
      <c r="C56" s="10" t="s">
        <v>687</v>
      </c>
      <c r="D56" s="7" t="s">
        <v>671</v>
      </c>
      <c r="E56" s="7">
        <v>40</v>
      </c>
      <c r="F56" s="7">
        <v>10</v>
      </c>
      <c r="G56" s="7">
        <v>30</v>
      </c>
      <c r="H56" s="7">
        <v>12</v>
      </c>
      <c r="I56" s="7">
        <v>16</v>
      </c>
      <c r="J56" s="7">
        <v>6</v>
      </c>
      <c r="K56" s="7">
        <v>4</v>
      </c>
      <c r="L56" s="7">
        <v>23</v>
      </c>
      <c r="M56" s="7">
        <v>23</v>
      </c>
      <c r="N56" s="39">
        <v>4</v>
      </c>
    </row>
    <row r="57" customHeight="1" spans="1:14">
      <c r="A57" s="37">
        <v>117184</v>
      </c>
      <c r="B57" s="37" t="s">
        <v>339</v>
      </c>
      <c r="C57" s="10" t="s">
        <v>687</v>
      </c>
      <c r="D57" s="7" t="s">
        <v>680</v>
      </c>
      <c r="E57" s="7">
        <v>50</v>
      </c>
      <c r="F57" s="7">
        <v>10</v>
      </c>
      <c r="G57" s="7">
        <v>30</v>
      </c>
      <c r="H57" s="7">
        <v>17</v>
      </c>
      <c r="I57" s="7">
        <v>16</v>
      </c>
      <c r="J57" s="7">
        <v>6</v>
      </c>
      <c r="K57" s="7">
        <v>4</v>
      </c>
      <c r="L57" s="7">
        <v>18</v>
      </c>
      <c r="M57" s="7">
        <v>14</v>
      </c>
      <c r="N57" s="39">
        <v>6</v>
      </c>
    </row>
    <row r="58" customHeight="1" spans="1:14">
      <c r="A58" s="37">
        <v>108277</v>
      </c>
      <c r="B58" s="37" t="s">
        <v>388</v>
      </c>
      <c r="C58" s="10" t="s">
        <v>687</v>
      </c>
      <c r="D58" s="7" t="s">
        <v>671</v>
      </c>
      <c r="E58" s="7">
        <v>40</v>
      </c>
      <c r="F58" s="7">
        <v>5</v>
      </c>
      <c r="G58" s="7">
        <v>25</v>
      </c>
      <c r="H58" s="7">
        <v>17</v>
      </c>
      <c r="I58" s="7">
        <v>16</v>
      </c>
      <c r="J58" s="7">
        <v>6</v>
      </c>
      <c r="K58" s="7">
        <v>4</v>
      </c>
      <c r="L58" s="7">
        <v>17</v>
      </c>
      <c r="M58" s="7">
        <v>15</v>
      </c>
      <c r="N58" s="39">
        <v>6</v>
      </c>
    </row>
    <row r="59" customHeight="1" spans="1:14">
      <c r="A59" s="37">
        <v>721</v>
      </c>
      <c r="B59" s="37" t="s">
        <v>431</v>
      </c>
      <c r="C59" s="10" t="s">
        <v>687</v>
      </c>
      <c r="D59" s="7" t="s">
        <v>681</v>
      </c>
      <c r="E59" s="7">
        <v>50</v>
      </c>
      <c r="F59" s="7">
        <v>5</v>
      </c>
      <c r="G59" s="7">
        <v>30</v>
      </c>
      <c r="H59" s="7">
        <v>17</v>
      </c>
      <c r="I59" s="7">
        <v>16</v>
      </c>
      <c r="J59" s="7">
        <v>6</v>
      </c>
      <c r="K59" s="7">
        <v>4</v>
      </c>
      <c r="L59" s="7">
        <v>19</v>
      </c>
      <c r="M59" s="7">
        <v>15</v>
      </c>
      <c r="N59" s="39">
        <v>10</v>
      </c>
    </row>
    <row r="60" customHeight="1" spans="1:14">
      <c r="A60" s="37">
        <v>515</v>
      </c>
      <c r="B60" s="37" t="s">
        <v>603</v>
      </c>
      <c r="C60" s="10" t="s">
        <v>687</v>
      </c>
      <c r="D60" s="7" t="s">
        <v>676</v>
      </c>
      <c r="E60" s="7">
        <v>50</v>
      </c>
      <c r="F60" s="7">
        <v>5</v>
      </c>
      <c r="G60" s="7">
        <v>30</v>
      </c>
      <c r="H60" s="7">
        <v>17</v>
      </c>
      <c r="I60" s="7">
        <v>16</v>
      </c>
      <c r="J60" s="7">
        <v>5</v>
      </c>
      <c r="K60" s="7">
        <v>4</v>
      </c>
      <c r="L60" s="7">
        <v>17</v>
      </c>
      <c r="M60" s="7">
        <v>13</v>
      </c>
      <c r="N60" s="39">
        <v>10</v>
      </c>
    </row>
    <row r="61" customHeight="1" spans="1:14">
      <c r="A61" s="37">
        <v>114286</v>
      </c>
      <c r="B61" s="37" t="s">
        <v>463</v>
      </c>
      <c r="C61" s="10" t="s">
        <v>687</v>
      </c>
      <c r="D61" s="7" t="s">
        <v>673</v>
      </c>
      <c r="E61" s="7">
        <v>50</v>
      </c>
      <c r="F61" s="7">
        <v>10</v>
      </c>
      <c r="G61" s="7">
        <v>25</v>
      </c>
      <c r="H61" s="7">
        <v>12</v>
      </c>
      <c r="I61" s="7">
        <v>16</v>
      </c>
      <c r="J61" s="7">
        <v>5</v>
      </c>
      <c r="K61" s="7">
        <v>4</v>
      </c>
      <c r="L61" s="7">
        <v>17</v>
      </c>
      <c r="M61" s="7">
        <v>13</v>
      </c>
      <c r="N61" s="39">
        <v>4</v>
      </c>
    </row>
    <row r="62" customHeight="1" spans="1:14">
      <c r="A62" s="37">
        <v>717</v>
      </c>
      <c r="B62" s="37" t="s">
        <v>276</v>
      </c>
      <c r="C62" s="10" t="s">
        <v>687</v>
      </c>
      <c r="D62" s="7" t="s">
        <v>681</v>
      </c>
      <c r="E62" s="7">
        <v>50</v>
      </c>
      <c r="F62" s="7">
        <v>5</v>
      </c>
      <c r="G62" s="7">
        <v>25</v>
      </c>
      <c r="H62" s="7">
        <v>17</v>
      </c>
      <c r="I62" s="7">
        <v>16</v>
      </c>
      <c r="J62" s="7">
        <v>6</v>
      </c>
      <c r="K62" s="7">
        <v>4</v>
      </c>
      <c r="L62" s="7">
        <v>17</v>
      </c>
      <c r="M62" s="7">
        <v>13</v>
      </c>
      <c r="N62" s="39">
        <v>4</v>
      </c>
    </row>
    <row r="63" customHeight="1" spans="1:14">
      <c r="A63" s="37">
        <v>106485</v>
      </c>
      <c r="B63" s="37" t="s">
        <v>137</v>
      </c>
      <c r="C63" s="10" t="s">
        <v>687</v>
      </c>
      <c r="D63" s="7" t="s">
        <v>674</v>
      </c>
      <c r="E63" s="7">
        <v>40</v>
      </c>
      <c r="F63" s="7">
        <v>5</v>
      </c>
      <c r="G63" s="7">
        <v>25</v>
      </c>
      <c r="H63" s="7">
        <v>12</v>
      </c>
      <c r="I63" s="7">
        <v>16</v>
      </c>
      <c r="J63" s="7">
        <v>6</v>
      </c>
      <c r="K63" s="7">
        <v>3</v>
      </c>
      <c r="L63" s="7">
        <v>21</v>
      </c>
      <c r="M63" s="7">
        <v>13</v>
      </c>
      <c r="N63" s="39">
        <v>6</v>
      </c>
    </row>
    <row r="64" customHeight="1" spans="1:14">
      <c r="A64" s="37">
        <v>120844</v>
      </c>
      <c r="B64" s="37" t="s">
        <v>410</v>
      </c>
      <c r="C64" s="10" t="s">
        <v>688</v>
      </c>
      <c r="D64" s="7" t="s">
        <v>673</v>
      </c>
      <c r="E64" s="7">
        <v>30</v>
      </c>
      <c r="F64" s="7">
        <v>5</v>
      </c>
      <c r="G64" s="7">
        <v>25</v>
      </c>
      <c r="H64" s="7">
        <v>12</v>
      </c>
      <c r="I64" s="7">
        <v>14</v>
      </c>
      <c r="J64" s="7">
        <v>6</v>
      </c>
      <c r="K64" s="7">
        <v>4</v>
      </c>
      <c r="L64" s="7">
        <v>16</v>
      </c>
      <c r="M64" s="7">
        <v>12</v>
      </c>
      <c r="N64" s="39">
        <v>4</v>
      </c>
    </row>
    <row r="65" customHeight="1" spans="1:14">
      <c r="A65" s="37">
        <v>745</v>
      </c>
      <c r="B65" s="37" t="s">
        <v>371</v>
      </c>
      <c r="C65" s="10" t="s">
        <v>688</v>
      </c>
      <c r="D65" s="7" t="s">
        <v>671</v>
      </c>
      <c r="E65" s="7">
        <v>40</v>
      </c>
      <c r="F65" s="7">
        <v>5</v>
      </c>
      <c r="G65" s="7">
        <v>25</v>
      </c>
      <c r="H65" s="7">
        <v>12</v>
      </c>
      <c r="I65" s="7">
        <v>16</v>
      </c>
      <c r="J65" s="7">
        <v>6</v>
      </c>
      <c r="K65" s="7">
        <v>4</v>
      </c>
      <c r="L65" s="7">
        <v>16</v>
      </c>
      <c r="M65" s="7">
        <v>12</v>
      </c>
      <c r="N65" s="39">
        <v>4</v>
      </c>
    </row>
    <row r="66" customHeight="1" spans="1:14">
      <c r="A66" s="37">
        <v>716</v>
      </c>
      <c r="B66" s="37" t="s">
        <v>285</v>
      </c>
      <c r="C66" s="10" t="s">
        <v>688</v>
      </c>
      <c r="D66" s="7" t="s">
        <v>681</v>
      </c>
      <c r="E66" s="7">
        <v>50</v>
      </c>
      <c r="F66" s="7">
        <v>5</v>
      </c>
      <c r="G66" s="7">
        <v>30</v>
      </c>
      <c r="H66" s="7">
        <v>14</v>
      </c>
      <c r="I66" s="7">
        <v>14</v>
      </c>
      <c r="J66" s="7">
        <v>6</v>
      </c>
      <c r="K66" s="7">
        <v>4</v>
      </c>
      <c r="L66" s="7">
        <v>16</v>
      </c>
      <c r="M66" s="7">
        <v>13</v>
      </c>
      <c r="N66" s="39">
        <v>6</v>
      </c>
    </row>
    <row r="67" customHeight="1" spans="1:14">
      <c r="A67" s="37">
        <v>104428</v>
      </c>
      <c r="B67" s="37" t="s">
        <v>679</v>
      </c>
      <c r="C67" s="10" t="s">
        <v>688</v>
      </c>
      <c r="D67" s="7" t="s">
        <v>678</v>
      </c>
      <c r="E67" s="7">
        <v>50</v>
      </c>
      <c r="F67" s="7">
        <v>5</v>
      </c>
      <c r="G67" s="7">
        <v>30</v>
      </c>
      <c r="H67" s="7">
        <v>12</v>
      </c>
      <c r="I67" s="7">
        <v>14</v>
      </c>
      <c r="J67" s="7">
        <v>6</v>
      </c>
      <c r="K67" s="7">
        <v>4</v>
      </c>
      <c r="L67" s="7">
        <v>18</v>
      </c>
      <c r="M67" s="7">
        <v>23</v>
      </c>
      <c r="N67" s="39">
        <v>4</v>
      </c>
    </row>
    <row r="68" customHeight="1" spans="1:14">
      <c r="A68" s="37">
        <v>103199</v>
      </c>
      <c r="B68" s="37" t="s">
        <v>188</v>
      </c>
      <c r="C68" s="10" t="s">
        <v>688</v>
      </c>
      <c r="D68" s="7" t="s">
        <v>680</v>
      </c>
      <c r="E68" s="7">
        <v>50</v>
      </c>
      <c r="F68" s="7">
        <v>10</v>
      </c>
      <c r="G68" s="7">
        <v>25</v>
      </c>
      <c r="H68" s="7">
        <v>12</v>
      </c>
      <c r="I68" s="7">
        <v>14</v>
      </c>
      <c r="J68" s="7">
        <v>6</v>
      </c>
      <c r="K68" s="7">
        <v>3</v>
      </c>
      <c r="L68" s="7">
        <v>20</v>
      </c>
      <c r="M68" s="7">
        <v>12</v>
      </c>
      <c r="N68" s="39">
        <v>4</v>
      </c>
    </row>
    <row r="69" customHeight="1" spans="1:14">
      <c r="A69" s="37">
        <v>105910</v>
      </c>
      <c r="B69" s="37" t="s">
        <v>315</v>
      </c>
      <c r="C69" s="10" t="s">
        <v>688</v>
      </c>
      <c r="D69" s="7" t="s">
        <v>671</v>
      </c>
      <c r="E69" s="7">
        <v>50</v>
      </c>
      <c r="F69" s="7">
        <v>10</v>
      </c>
      <c r="G69" s="7">
        <v>30</v>
      </c>
      <c r="H69" s="7">
        <v>12</v>
      </c>
      <c r="I69" s="7">
        <v>14</v>
      </c>
      <c r="J69" s="7">
        <v>6</v>
      </c>
      <c r="K69" s="7">
        <v>4</v>
      </c>
      <c r="L69" s="7">
        <v>20</v>
      </c>
      <c r="M69" s="7">
        <v>18</v>
      </c>
      <c r="N69" s="39">
        <v>4</v>
      </c>
    </row>
    <row r="70" customHeight="1" spans="1:14">
      <c r="A70" s="37">
        <v>105751</v>
      </c>
      <c r="B70" s="37" t="s">
        <v>306</v>
      </c>
      <c r="C70" s="10" t="s">
        <v>688</v>
      </c>
      <c r="D70" s="7" t="s">
        <v>676</v>
      </c>
      <c r="E70" s="7">
        <v>50</v>
      </c>
      <c r="F70" s="7">
        <v>5</v>
      </c>
      <c r="G70" s="7">
        <v>30</v>
      </c>
      <c r="H70" s="7">
        <v>14</v>
      </c>
      <c r="I70" s="7">
        <v>14</v>
      </c>
      <c r="J70" s="7">
        <v>5</v>
      </c>
      <c r="K70" s="7">
        <v>4</v>
      </c>
      <c r="L70" s="7">
        <v>16</v>
      </c>
      <c r="M70" s="7">
        <v>12</v>
      </c>
      <c r="N70" s="39">
        <v>4</v>
      </c>
    </row>
    <row r="71" customHeight="1" spans="1:14">
      <c r="A71" s="37">
        <v>102565</v>
      </c>
      <c r="B71" s="37" t="s">
        <v>524</v>
      </c>
      <c r="C71" s="10" t="s">
        <v>688</v>
      </c>
      <c r="D71" s="7" t="s">
        <v>671</v>
      </c>
      <c r="E71" s="7">
        <v>30</v>
      </c>
      <c r="F71" s="7">
        <v>5</v>
      </c>
      <c r="G71" s="7">
        <v>30</v>
      </c>
      <c r="H71" s="7">
        <v>14</v>
      </c>
      <c r="I71" s="7">
        <v>14</v>
      </c>
      <c r="J71" s="7">
        <v>6</v>
      </c>
      <c r="K71" s="7">
        <v>4</v>
      </c>
      <c r="L71" s="7">
        <v>16</v>
      </c>
      <c r="M71" s="7">
        <v>25</v>
      </c>
      <c r="N71" s="39">
        <v>4</v>
      </c>
    </row>
    <row r="72" customHeight="1" spans="1:14">
      <c r="A72" s="37">
        <v>103639</v>
      </c>
      <c r="B72" s="37" t="s">
        <v>161</v>
      </c>
      <c r="C72" s="10" t="s">
        <v>688</v>
      </c>
      <c r="D72" s="7" t="s">
        <v>676</v>
      </c>
      <c r="E72" s="7">
        <v>50</v>
      </c>
      <c r="F72" s="7">
        <v>10</v>
      </c>
      <c r="G72" s="7">
        <v>30</v>
      </c>
      <c r="H72" s="7">
        <v>12</v>
      </c>
      <c r="I72" s="7">
        <v>14</v>
      </c>
      <c r="J72" s="7">
        <v>6</v>
      </c>
      <c r="K72" s="7">
        <v>4</v>
      </c>
      <c r="L72" s="7">
        <v>16</v>
      </c>
      <c r="M72" s="7">
        <v>12</v>
      </c>
      <c r="N72" s="39">
        <v>6</v>
      </c>
    </row>
    <row r="73" customHeight="1" spans="1:14">
      <c r="A73" s="37">
        <v>107728</v>
      </c>
      <c r="B73" s="37" t="s">
        <v>259</v>
      </c>
      <c r="C73" s="10" t="s">
        <v>688</v>
      </c>
      <c r="D73" s="7" t="s">
        <v>681</v>
      </c>
      <c r="E73" s="7">
        <v>30</v>
      </c>
      <c r="F73" s="7">
        <v>5</v>
      </c>
      <c r="G73" s="7">
        <v>25</v>
      </c>
      <c r="H73" s="7">
        <v>12</v>
      </c>
      <c r="I73" s="7">
        <v>14</v>
      </c>
      <c r="J73" s="7">
        <v>5</v>
      </c>
      <c r="K73" s="7">
        <v>3</v>
      </c>
      <c r="L73" s="7">
        <v>20</v>
      </c>
      <c r="M73" s="7">
        <v>12</v>
      </c>
      <c r="N73" s="39">
        <v>4</v>
      </c>
    </row>
    <row r="74" customHeight="1" spans="1:14">
      <c r="A74" s="37">
        <v>539</v>
      </c>
      <c r="B74" s="37" t="s">
        <v>279</v>
      </c>
      <c r="C74" s="10" t="s">
        <v>688</v>
      </c>
      <c r="D74" s="7" t="s">
        <v>681</v>
      </c>
      <c r="E74" s="7">
        <v>50</v>
      </c>
      <c r="F74" s="7">
        <v>5</v>
      </c>
      <c r="G74" s="7">
        <v>25</v>
      </c>
      <c r="H74" s="7">
        <v>12</v>
      </c>
      <c r="I74" s="7">
        <v>14</v>
      </c>
      <c r="J74" s="7">
        <v>6</v>
      </c>
      <c r="K74" s="7">
        <v>4</v>
      </c>
      <c r="L74" s="7">
        <v>21</v>
      </c>
      <c r="M74" s="7">
        <v>12</v>
      </c>
      <c r="N74" s="39">
        <v>4</v>
      </c>
    </row>
    <row r="75" customHeight="1" spans="1:14">
      <c r="A75" s="37">
        <v>391</v>
      </c>
      <c r="B75" s="37" t="s">
        <v>392</v>
      </c>
      <c r="C75" s="10" t="s">
        <v>688</v>
      </c>
      <c r="D75" s="7" t="s">
        <v>680</v>
      </c>
      <c r="E75" s="7">
        <v>40</v>
      </c>
      <c r="F75" s="7">
        <v>5</v>
      </c>
      <c r="G75" s="7">
        <v>25</v>
      </c>
      <c r="H75" s="7">
        <v>12</v>
      </c>
      <c r="I75" s="7">
        <v>14</v>
      </c>
      <c r="J75" s="7">
        <v>6</v>
      </c>
      <c r="K75" s="7">
        <v>4</v>
      </c>
      <c r="L75" s="7">
        <v>16</v>
      </c>
      <c r="M75" s="7">
        <v>14</v>
      </c>
      <c r="N75" s="39">
        <v>4</v>
      </c>
    </row>
    <row r="76" customHeight="1" spans="1:14">
      <c r="A76" s="37">
        <v>587</v>
      </c>
      <c r="B76" s="37" t="s">
        <v>220</v>
      </c>
      <c r="C76" s="10" t="s">
        <v>688</v>
      </c>
      <c r="D76" s="7" t="s">
        <v>675</v>
      </c>
      <c r="E76" s="7">
        <v>50</v>
      </c>
      <c r="F76" s="7">
        <v>5</v>
      </c>
      <c r="G76" s="7">
        <v>25</v>
      </c>
      <c r="H76" s="7">
        <v>12</v>
      </c>
      <c r="I76" s="7">
        <v>14</v>
      </c>
      <c r="J76" s="7">
        <v>5</v>
      </c>
      <c r="K76" s="7">
        <v>4</v>
      </c>
      <c r="L76" s="7">
        <v>20</v>
      </c>
      <c r="M76" s="7">
        <v>16</v>
      </c>
      <c r="N76" s="39">
        <v>6</v>
      </c>
    </row>
    <row r="77" customHeight="1" spans="1:14">
      <c r="A77" s="37">
        <v>106865</v>
      </c>
      <c r="B77" s="37" t="s">
        <v>544</v>
      </c>
      <c r="C77" s="10" t="s">
        <v>688</v>
      </c>
      <c r="D77" s="7" t="s">
        <v>674</v>
      </c>
      <c r="E77" s="7">
        <v>30</v>
      </c>
      <c r="F77" s="7">
        <v>5</v>
      </c>
      <c r="G77" s="7">
        <v>25</v>
      </c>
      <c r="H77" s="7">
        <v>12</v>
      </c>
      <c r="I77" s="7">
        <v>14</v>
      </c>
      <c r="J77" s="7">
        <v>6</v>
      </c>
      <c r="K77" s="7">
        <v>4</v>
      </c>
      <c r="L77" s="7">
        <v>16</v>
      </c>
      <c r="M77" s="7">
        <v>12</v>
      </c>
      <c r="N77" s="39">
        <v>4</v>
      </c>
    </row>
    <row r="78" customHeight="1" spans="1:14">
      <c r="A78" s="37">
        <v>572</v>
      </c>
      <c r="B78" s="37" t="s">
        <v>404</v>
      </c>
      <c r="C78" s="10" t="s">
        <v>688</v>
      </c>
      <c r="D78" s="7" t="s">
        <v>680</v>
      </c>
      <c r="E78" s="7">
        <v>40</v>
      </c>
      <c r="F78" s="7">
        <v>5</v>
      </c>
      <c r="G78" s="7">
        <v>25</v>
      </c>
      <c r="H78" s="7">
        <v>14</v>
      </c>
      <c r="I78" s="7">
        <v>14</v>
      </c>
      <c r="J78" s="7">
        <v>5</v>
      </c>
      <c r="K78" s="7">
        <v>4</v>
      </c>
      <c r="L78" s="7">
        <v>17</v>
      </c>
      <c r="M78" s="7">
        <v>12</v>
      </c>
      <c r="N78" s="39">
        <v>6</v>
      </c>
    </row>
    <row r="79" customHeight="1" spans="1:14">
      <c r="A79" s="37">
        <v>102935</v>
      </c>
      <c r="B79" s="37" t="s">
        <v>493</v>
      </c>
      <c r="C79" s="10" t="s">
        <v>688</v>
      </c>
      <c r="D79" s="7" t="s">
        <v>674</v>
      </c>
      <c r="E79" s="7">
        <v>30</v>
      </c>
      <c r="F79" s="7">
        <v>5</v>
      </c>
      <c r="G79" s="7">
        <v>25</v>
      </c>
      <c r="H79" s="7">
        <v>12</v>
      </c>
      <c r="I79" s="7">
        <v>14</v>
      </c>
      <c r="J79" s="7">
        <v>6</v>
      </c>
      <c r="K79" s="7">
        <v>4</v>
      </c>
      <c r="L79" s="7">
        <v>16</v>
      </c>
      <c r="M79" s="7">
        <v>19</v>
      </c>
      <c r="N79" s="39">
        <v>4</v>
      </c>
    </row>
    <row r="80" customHeight="1" spans="1:14">
      <c r="A80" s="37">
        <v>743</v>
      </c>
      <c r="B80" s="37" t="s">
        <v>183</v>
      </c>
      <c r="C80" s="10" t="s">
        <v>688</v>
      </c>
      <c r="D80" s="7" t="s">
        <v>676</v>
      </c>
      <c r="E80" s="7">
        <v>30</v>
      </c>
      <c r="F80" s="7">
        <v>5</v>
      </c>
      <c r="G80" s="7">
        <v>30</v>
      </c>
      <c r="H80" s="7">
        <v>12</v>
      </c>
      <c r="I80" s="7">
        <v>14</v>
      </c>
      <c r="J80" s="7">
        <v>6</v>
      </c>
      <c r="K80" s="7">
        <v>4</v>
      </c>
      <c r="L80" s="7">
        <v>16</v>
      </c>
      <c r="M80" s="7">
        <v>12</v>
      </c>
      <c r="N80" s="39">
        <v>4</v>
      </c>
    </row>
    <row r="81" customHeight="1" spans="1:14">
      <c r="A81" s="37">
        <v>355</v>
      </c>
      <c r="B81" s="37" t="s">
        <v>504</v>
      </c>
      <c r="C81" s="10" t="s">
        <v>689</v>
      </c>
      <c r="D81" s="7" t="s">
        <v>676</v>
      </c>
      <c r="E81" s="7">
        <v>40</v>
      </c>
      <c r="F81" s="7">
        <v>10</v>
      </c>
      <c r="G81" s="7">
        <v>25</v>
      </c>
      <c r="H81" s="7">
        <v>12</v>
      </c>
      <c r="I81" s="7">
        <v>14</v>
      </c>
      <c r="J81" s="7">
        <v>6</v>
      </c>
      <c r="K81" s="7">
        <v>4</v>
      </c>
      <c r="L81" s="7">
        <v>10</v>
      </c>
      <c r="M81" s="7">
        <v>10</v>
      </c>
      <c r="N81" s="39">
        <v>4</v>
      </c>
    </row>
    <row r="82" customHeight="1" spans="1:14">
      <c r="A82" s="37">
        <v>117310</v>
      </c>
      <c r="B82" s="37" t="s">
        <v>549</v>
      </c>
      <c r="C82" s="10" t="s">
        <v>689</v>
      </c>
      <c r="D82" s="7" t="s">
        <v>671</v>
      </c>
      <c r="E82" s="7">
        <v>30</v>
      </c>
      <c r="F82" s="7">
        <v>5</v>
      </c>
      <c r="G82" s="7">
        <v>25</v>
      </c>
      <c r="H82" s="7">
        <v>12</v>
      </c>
      <c r="I82" s="7">
        <v>14</v>
      </c>
      <c r="J82" s="7">
        <v>5</v>
      </c>
      <c r="K82" s="7">
        <v>3</v>
      </c>
      <c r="L82" s="7">
        <v>10</v>
      </c>
      <c r="M82" s="7">
        <v>10</v>
      </c>
      <c r="N82" s="39">
        <v>4</v>
      </c>
    </row>
    <row r="83" customHeight="1" spans="1:14">
      <c r="A83" s="37">
        <v>116919</v>
      </c>
      <c r="B83" s="37" t="s">
        <v>528</v>
      </c>
      <c r="C83" s="10" t="s">
        <v>689</v>
      </c>
      <c r="D83" s="7" t="s">
        <v>674</v>
      </c>
      <c r="E83" s="7">
        <v>30</v>
      </c>
      <c r="F83" s="7">
        <v>5</v>
      </c>
      <c r="G83" s="7">
        <v>20</v>
      </c>
      <c r="H83" s="7">
        <v>12</v>
      </c>
      <c r="I83" s="7">
        <v>14</v>
      </c>
      <c r="J83" s="7">
        <v>5</v>
      </c>
      <c r="K83" s="7">
        <v>4</v>
      </c>
      <c r="L83" s="7">
        <v>10</v>
      </c>
      <c r="M83" s="7">
        <v>10</v>
      </c>
      <c r="N83" s="39">
        <v>4</v>
      </c>
    </row>
    <row r="84" customHeight="1" spans="1:14">
      <c r="A84" s="37">
        <v>748</v>
      </c>
      <c r="B84" s="37" t="s">
        <v>265</v>
      </c>
      <c r="C84" s="10" t="s">
        <v>689</v>
      </c>
      <c r="D84" s="7" t="s">
        <v>681</v>
      </c>
      <c r="E84" s="7">
        <v>30</v>
      </c>
      <c r="F84" s="7">
        <v>5</v>
      </c>
      <c r="G84" s="7">
        <v>25</v>
      </c>
      <c r="H84" s="7">
        <v>12</v>
      </c>
      <c r="I84" s="7">
        <v>14</v>
      </c>
      <c r="J84" s="7">
        <v>5</v>
      </c>
      <c r="K84" s="7">
        <v>4</v>
      </c>
      <c r="L84" s="7">
        <v>12</v>
      </c>
      <c r="M84" s="7">
        <v>10</v>
      </c>
      <c r="N84" s="39">
        <v>4</v>
      </c>
    </row>
    <row r="85" customHeight="1" spans="1:14">
      <c r="A85" s="37">
        <v>113008</v>
      </c>
      <c r="B85" s="37" t="s">
        <v>131</v>
      </c>
      <c r="C85" s="10" t="s">
        <v>689</v>
      </c>
      <c r="D85" s="7" t="s">
        <v>680</v>
      </c>
      <c r="E85" s="7">
        <v>30</v>
      </c>
      <c r="F85" s="7">
        <v>5</v>
      </c>
      <c r="G85" s="7">
        <v>20</v>
      </c>
      <c r="H85" s="7">
        <v>12</v>
      </c>
      <c r="I85" s="7">
        <v>14</v>
      </c>
      <c r="J85" s="7">
        <v>5</v>
      </c>
      <c r="K85" s="7">
        <v>3</v>
      </c>
      <c r="L85" s="7">
        <v>10</v>
      </c>
      <c r="M85" s="7">
        <v>10</v>
      </c>
      <c r="N85" s="39">
        <v>4</v>
      </c>
    </row>
    <row r="86" customHeight="1" spans="1:14">
      <c r="A86" s="37">
        <v>594</v>
      </c>
      <c r="B86" s="37" t="s">
        <v>246</v>
      </c>
      <c r="C86" s="10" t="s">
        <v>689</v>
      </c>
      <c r="D86" s="7" t="s">
        <v>681</v>
      </c>
      <c r="E86" s="7">
        <v>30</v>
      </c>
      <c r="F86" s="7">
        <v>5</v>
      </c>
      <c r="G86" s="7">
        <v>25</v>
      </c>
      <c r="H86" s="7">
        <v>12</v>
      </c>
      <c r="I86" s="7">
        <v>14</v>
      </c>
      <c r="J86" s="7">
        <v>5</v>
      </c>
      <c r="K86" s="7">
        <v>4</v>
      </c>
      <c r="L86" s="7">
        <v>10</v>
      </c>
      <c r="M86" s="7">
        <v>13</v>
      </c>
      <c r="N86" s="39">
        <v>4</v>
      </c>
    </row>
    <row r="87" customHeight="1" spans="1:14">
      <c r="A87" s="37">
        <v>704</v>
      </c>
      <c r="B87" s="37" t="s">
        <v>223</v>
      </c>
      <c r="C87" s="10" t="s">
        <v>689</v>
      </c>
      <c r="D87" s="7" t="s">
        <v>675</v>
      </c>
      <c r="E87" s="7">
        <v>40</v>
      </c>
      <c r="F87" s="7">
        <v>5</v>
      </c>
      <c r="G87" s="7">
        <v>25</v>
      </c>
      <c r="H87" s="7">
        <v>12</v>
      </c>
      <c r="I87" s="7">
        <v>14</v>
      </c>
      <c r="J87" s="7">
        <v>5</v>
      </c>
      <c r="K87" s="7">
        <v>4</v>
      </c>
      <c r="L87" s="7">
        <v>15</v>
      </c>
      <c r="M87" s="7">
        <v>10</v>
      </c>
      <c r="N87" s="39">
        <v>5</v>
      </c>
    </row>
    <row r="88" customHeight="1" spans="1:14">
      <c r="A88" s="37">
        <v>367</v>
      </c>
      <c r="B88" s="37" t="s">
        <v>325</v>
      </c>
      <c r="C88" s="10" t="s">
        <v>689</v>
      </c>
      <c r="D88" s="7" t="s">
        <v>678</v>
      </c>
      <c r="E88" s="7">
        <v>30</v>
      </c>
      <c r="F88" s="7">
        <v>5</v>
      </c>
      <c r="G88" s="7">
        <v>25</v>
      </c>
      <c r="H88" s="7">
        <v>12</v>
      </c>
      <c r="I88" s="7">
        <v>14</v>
      </c>
      <c r="J88" s="7">
        <v>5</v>
      </c>
      <c r="K88" s="7">
        <v>4</v>
      </c>
      <c r="L88" s="7">
        <v>16</v>
      </c>
      <c r="M88" s="7">
        <v>10</v>
      </c>
      <c r="N88" s="39">
        <v>4</v>
      </c>
    </row>
    <row r="89" customHeight="1" spans="1:14">
      <c r="A89" s="37">
        <v>118151</v>
      </c>
      <c r="B89" s="37" t="s">
        <v>379</v>
      </c>
      <c r="C89" s="10" t="s">
        <v>689</v>
      </c>
      <c r="D89" s="7" t="s">
        <v>671</v>
      </c>
      <c r="E89" s="7">
        <v>20</v>
      </c>
      <c r="F89" s="7">
        <v>5</v>
      </c>
      <c r="G89" s="7">
        <v>20</v>
      </c>
      <c r="H89" s="7">
        <v>12</v>
      </c>
      <c r="I89" s="7">
        <v>14</v>
      </c>
      <c r="J89" s="7">
        <v>5</v>
      </c>
      <c r="K89" s="7">
        <v>3</v>
      </c>
      <c r="L89" s="7">
        <v>10</v>
      </c>
      <c r="M89" s="7">
        <v>10</v>
      </c>
      <c r="N89" s="39">
        <v>4</v>
      </c>
    </row>
    <row r="90" customHeight="1" spans="1:14">
      <c r="A90" s="37">
        <v>723</v>
      </c>
      <c r="B90" s="37" t="s">
        <v>342</v>
      </c>
      <c r="C90" s="10" t="s">
        <v>689</v>
      </c>
      <c r="D90" s="7" t="s">
        <v>680</v>
      </c>
      <c r="E90" s="7">
        <v>30</v>
      </c>
      <c r="F90" s="7">
        <v>5</v>
      </c>
      <c r="G90" s="7">
        <v>25</v>
      </c>
      <c r="H90" s="7">
        <v>12</v>
      </c>
      <c r="I90" s="7">
        <v>14</v>
      </c>
      <c r="J90" s="7">
        <v>5</v>
      </c>
      <c r="K90" s="7">
        <v>4</v>
      </c>
      <c r="L90" s="7">
        <v>10</v>
      </c>
      <c r="M90" s="7">
        <v>10</v>
      </c>
      <c r="N90" s="39">
        <v>4</v>
      </c>
    </row>
    <row r="91" customHeight="1" spans="1:14">
      <c r="A91" s="37">
        <v>116482</v>
      </c>
      <c r="B91" s="37" t="s">
        <v>333</v>
      </c>
      <c r="C91" s="10" t="s">
        <v>689</v>
      </c>
      <c r="D91" s="7" t="s">
        <v>680</v>
      </c>
      <c r="E91" s="7">
        <v>40</v>
      </c>
      <c r="F91" s="7">
        <v>5</v>
      </c>
      <c r="G91" s="7">
        <v>25</v>
      </c>
      <c r="H91" s="7">
        <v>12</v>
      </c>
      <c r="I91" s="7">
        <v>14</v>
      </c>
      <c r="J91" s="7">
        <v>5</v>
      </c>
      <c r="K91" s="7">
        <v>4</v>
      </c>
      <c r="L91" s="7">
        <v>10</v>
      </c>
      <c r="M91" s="7">
        <v>10</v>
      </c>
      <c r="N91" s="39">
        <v>4</v>
      </c>
    </row>
    <row r="92" customHeight="1" spans="1:14">
      <c r="A92" s="37">
        <v>733</v>
      </c>
      <c r="B92" s="37" t="s">
        <v>507</v>
      </c>
      <c r="C92" s="10" t="s">
        <v>689</v>
      </c>
      <c r="D92" s="7" t="s">
        <v>676</v>
      </c>
      <c r="E92" s="7">
        <v>20</v>
      </c>
      <c r="F92" s="7">
        <v>5</v>
      </c>
      <c r="G92" s="7">
        <v>25</v>
      </c>
      <c r="H92" s="7">
        <v>12</v>
      </c>
      <c r="I92" s="7">
        <v>14</v>
      </c>
      <c r="J92" s="7">
        <v>5</v>
      </c>
      <c r="K92" s="7">
        <v>3</v>
      </c>
      <c r="L92" s="7">
        <v>10</v>
      </c>
      <c r="M92" s="7">
        <v>16</v>
      </c>
      <c r="N92" s="39">
        <v>4</v>
      </c>
    </row>
    <row r="93" customHeight="1" spans="1:14">
      <c r="A93" s="37">
        <v>113833</v>
      </c>
      <c r="B93" s="37" t="s">
        <v>467</v>
      </c>
      <c r="C93" s="10" t="s">
        <v>689</v>
      </c>
      <c r="D93" s="7" t="s">
        <v>673</v>
      </c>
      <c r="E93" s="7">
        <v>30</v>
      </c>
      <c r="F93" s="7">
        <v>5</v>
      </c>
      <c r="G93" s="7">
        <v>20</v>
      </c>
      <c r="H93" s="7">
        <v>12</v>
      </c>
      <c r="I93" s="7">
        <v>14</v>
      </c>
      <c r="J93" s="7">
        <v>5</v>
      </c>
      <c r="K93" s="7">
        <v>3</v>
      </c>
      <c r="L93" s="7">
        <v>10</v>
      </c>
      <c r="M93" s="7">
        <v>10</v>
      </c>
      <c r="N93" s="39">
        <v>4</v>
      </c>
    </row>
    <row r="94" customHeight="1" spans="1:14">
      <c r="A94" s="37">
        <v>740</v>
      </c>
      <c r="B94" s="37" t="s">
        <v>606</v>
      </c>
      <c r="C94" s="10" t="s">
        <v>689</v>
      </c>
      <c r="D94" s="7" t="s">
        <v>676</v>
      </c>
      <c r="E94" s="7">
        <v>20</v>
      </c>
      <c r="F94" s="7">
        <v>5</v>
      </c>
      <c r="G94" s="7">
        <v>25</v>
      </c>
      <c r="H94" s="7">
        <v>12</v>
      </c>
      <c r="I94" s="7">
        <v>14</v>
      </c>
      <c r="J94" s="7">
        <v>5</v>
      </c>
      <c r="K94" s="7">
        <v>3</v>
      </c>
      <c r="L94" s="7">
        <v>12</v>
      </c>
      <c r="M94" s="7">
        <v>15</v>
      </c>
      <c r="N94" s="39">
        <v>4</v>
      </c>
    </row>
    <row r="95" customHeight="1" spans="1:14">
      <c r="A95" s="37">
        <v>738</v>
      </c>
      <c r="B95" s="37" t="s">
        <v>226</v>
      </c>
      <c r="C95" s="10" t="s">
        <v>689</v>
      </c>
      <c r="D95" s="7" t="s">
        <v>675</v>
      </c>
      <c r="E95" s="7">
        <v>30</v>
      </c>
      <c r="F95" s="7">
        <v>5</v>
      </c>
      <c r="G95" s="7">
        <v>25</v>
      </c>
      <c r="H95" s="7">
        <v>12</v>
      </c>
      <c r="I95" s="7">
        <v>14</v>
      </c>
      <c r="J95" s="7">
        <v>5</v>
      </c>
      <c r="K95" s="7">
        <v>4</v>
      </c>
      <c r="L95" s="7">
        <v>13</v>
      </c>
      <c r="M95" s="7">
        <v>10</v>
      </c>
      <c r="N95" s="39">
        <v>4</v>
      </c>
    </row>
    <row r="96" customHeight="1" spans="1:14">
      <c r="A96" s="37">
        <v>308</v>
      </c>
      <c r="B96" s="37" t="s">
        <v>318</v>
      </c>
      <c r="C96" s="10" t="s">
        <v>689</v>
      </c>
      <c r="D96" s="7" t="s">
        <v>680</v>
      </c>
      <c r="E96" s="7">
        <v>30</v>
      </c>
      <c r="F96" s="7">
        <v>10</v>
      </c>
      <c r="G96" s="7">
        <v>25</v>
      </c>
      <c r="H96" s="7">
        <v>12</v>
      </c>
      <c r="I96" s="7">
        <v>14</v>
      </c>
      <c r="J96" s="7">
        <v>5</v>
      </c>
      <c r="K96" s="7">
        <v>4</v>
      </c>
      <c r="L96" s="7">
        <v>10</v>
      </c>
      <c r="M96" s="7">
        <v>10</v>
      </c>
      <c r="N96" s="39">
        <v>4</v>
      </c>
    </row>
    <row r="97" customHeight="1" spans="1:14">
      <c r="A97" s="37">
        <v>570</v>
      </c>
      <c r="B97" s="37" t="s">
        <v>461</v>
      </c>
      <c r="C97" s="10" t="s">
        <v>689</v>
      </c>
      <c r="D97" s="7" t="s">
        <v>673</v>
      </c>
      <c r="E97" s="7">
        <v>30</v>
      </c>
      <c r="F97" s="7">
        <v>5</v>
      </c>
      <c r="G97" s="7">
        <v>25</v>
      </c>
      <c r="H97" s="7">
        <v>12</v>
      </c>
      <c r="I97" s="7">
        <v>14</v>
      </c>
      <c r="J97" s="7">
        <v>5</v>
      </c>
      <c r="K97" s="7">
        <v>3</v>
      </c>
      <c r="L97" s="7">
        <v>20</v>
      </c>
      <c r="M97" s="7">
        <v>10</v>
      </c>
      <c r="N97" s="39">
        <v>4</v>
      </c>
    </row>
    <row r="98" customHeight="1" spans="1:14">
      <c r="A98" s="37">
        <v>752</v>
      </c>
      <c r="B98" s="37" t="s">
        <v>240</v>
      </c>
      <c r="C98" s="10" t="s">
        <v>689</v>
      </c>
      <c r="D98" s="7" t="s">
        <v>673</v>
      </c>
      <c r="E98" s="7">
        <v>20</v>
      </c>
      <c r="F98" s="7">
        <v>5</v>
      </c>
      <c r="G98" s="7">
        <v>25</v>
      </c>
      <c r="H98" s="7">
        <v>12</v>
      </c>
      <c r="I98" s="7">
        <v>14</v>
      </c>
      <c r="J98" s="7">
        <v>5</v>
      </c>
      <c r="K98" s="7">
        <v>4</v>
      </c>
      <c r="L98" s="7">
        <v>20</v>
      </c>
      <c r="M98" s="7">
        <v>10</v>
      </c>
      <c r="N98" s="39">
        <v>4</v>
      </c>
    </row>
    <row r="99" customHeight="1" spans="1:14">
      <c r="A99" s="37">
        <v>720</v>
      </c>
      <c r="B99" s="37" t="s">
        <v>289</v>
      </c>
      <c r="C99" s="10" t="s">
        <v>689</v>
      </c>
      <c r="D99" s="7" t="s">
        <v>681</v>
      </c>
      <c r="E99" s="7">
        <v>30</v>
      </c>
      <c r="F99" s="7">
        <v>5</v>
      </c>
      <c r="G99" s="7">
        <v>25</v>
      </c>
      <c r="H99" s="7">
        <v>12</v>
      </c>
      <c r="I99" s="7">
        <v>14</v>
      </c>
      <c r="J99" s="7">
        <v>5</v>
      </c>
      <c r="K99" s="7">
        <v>4</v>
      </c>
      <c r="L99" s="7">
        <v>16</v>
      </c>
      <c r="M99" s="7">
        <v>10</v>
      </c>
      <c r="N99" s="39">
        <v>4</v>
      </c>
    </row>
    <row r="100" customHeight="1" spans="1:14">
      <c r="A100" s="37">
        <v>102479</v>
      </c>
      <c r="B100" s="37" t="s">
        <v>336</v>
      </c>
      <c r="C100" s="10" t="s">
        <v>689</v>
      </c>
      <c r="D100" s="7" t="s">
        <v>680</v>
      </c>
      <c r="E100" s="7">
        <v>20</v>
      </c>
      <c r="F100" s="7">
        <v>5</v>
      </c>
      <c r="G100" s="7">
        <v>25</v>
      </c>
      <c r="H100" s="7">
        <v>12</v>
      </c>
      <c r="I100" s="7">
        <v>14</v>
      </c>
      <c r="J100" s="7">
        <v>5</v>
      </c>
      <c r="K100" s="7">
        <v>4</v>
      </c>
      <c r="L100" s="7">
        <v>12</v>
      </c>
      <c r="M100" s="7">
        <v>19</v>
      </c>
      <c r="N100" s="39">
        <v>4</v>
      </c>
    </row>
    <row r="101" customHeight="1" spans="1:14">
      <c r="A101" s="37">
        <v>122198</v>
      </c>
      <c r="B101" s="37" t="s">
        <v>151</v>
      </c>
      <c r="C101" s="10" t="s">
        <v>689</v>
      </c>
      <c r="D101" s="7" t="s">
        <v>676</v>
      </c>
      <c r="E101" s="7">
        <v>20</v>
      </c>
      <c r="F101" s="7">
        <v>5</v>
      </c>
      <c r="G101" s="7">
        <v>20</v>
      </c>
      <c r="H101" s="7">
        <v>12</v>
      </c>
      <c r="I101" s="7">
        <v>14</v>
      </c>
      <c r="J101" s="7">
        <v>5</v>
      </c>
      <c r="K101" s="7">
        <v>3</v>
      </c>
      <c r="L101" s="7">
        <v>10</v>
      </c>
      <c r="M101" s="7">
        <v>10</v>
      </c>
      <c r="N101" s="39">
        <v>4</v>
      </c>
    </row>
    <row r="102" customHeight="1" spans="1:14">
      <c r="A102" s="37">
        <v>710</v>
      </c>
      <c r="B102" s="37" t="s">
        <v>610</v>
      </c>
      <c r="C102" s="10" t="s">
        <v>689</v>
      </c>
      <c r="D102" s="7" t="s">
        <v>675</v>
      </c>
      <c r="E102" s="7">
        <v>20</v>
      </c>
      <c r="F102" s="7">
        <v>5</v>
      </c>
      <c r="G102" s="7">
        <v>25</v>
      </c>
      <c r="H102" s="7">
        <v>12</v>
      </c>
      <c r="I102" s="7">
        <v>14</v>
      </c>
      <c r="J102" s="7">
        <v>5</v>
      </c>
      <c r="K102" s="7">
        <v>4</v>
      </c>
      <c r="L102" s="7">
        <v>10</v>
      </c>
      <c r="M102" s="7">
        <v>10</v>
      </c>
      <c r="N102" s="39">
        <v>4</v>
      </c>
    </row>
    <row r="103" customHeight="1" spans="1:14">
      <c r="A103" s="37">
        <v>102564</v>
      </c>
      <c r="B103" s="37" t="s">
        <v>428</v>
      </c>
      <c r="C103" s="10" t="s">
        <v>689</v>
      </c>
      <c r="D103" s="7" t="s">
        <v>681</v>
      </c>
      <c r="E103" s="7">
        <v>20</v>
      </c>
      <c r="F103" s="7">
        <v>5</v>
      </c>
      <c r="G103" s="7">
        <v>20</v>
      </c>
      <c r="H103" s="7">
        <v>12</v>
      </c>
      <c r="I103" s="7">
        <v>14</v>
      </c>
      <c r="J103" s="7">
        <v>5</v>
      </c>
      <c r="K103" s="7">
        <v>4</v>
      </c>
      <c r="L103" s="7">
        <v>13</v>
      </c>
      <c r="M103" s="7">
        <v>10</v>
      </c>
      <c r="N103" s="39">
        <v>4</v>
      </c>
    </row>
    <row r="104" customHeight="1" spans="1:14">
      <c r="A104" s="37">
        <v>713</v>
      </c>
      <c r="B104" s="37" t="s">
        <v>217</v>
      </c>
      <c r="C104" s="10" t="s">
        <v>689</v>
      </c>
      <c r="D104" s="7" t="s">
        <v>675</v>
      </c>
      <c r="E104" s="7">
        <v>20</v>
      </c>
      <c r="F104" s="7">
        <v>5</v>
      </c>
      <c r="G104" s="7">
        <v>25</v>
      </c>
      <c r="H104" s="7">
        <v>12</v>
      </c>
      <c r="I104" s="7">
        <v>14</v>
      </c>
      <c r="J104" s="7">
        <v>5</v>
      </c>
      <c r="K104" s="7">
        <v>4</v>
      </c>
      <c r="L104" s="7">
        <v>11</v>
      </c>
      <c r="M104" s="7">
        <v>10</v>
      </c>
      <c r="N104" s="39">
        <v>4</v>
      </c>
    </row>
    <row r="105" customHeight="1" spans="1:14">
      <c r="A105" s="37">
        <v>113299</v>
      </c>
      <c r="B105" s="37" t="s">
        <v>534</v>
      </c>
      <c r="C105" s="10" t="s">
        <v>689</v>
      </c>
      <c r="D105" s="7" t="s">
        <v>680</v>
      </c>
      <c r="E105" s="7">
        <v>20</v>
      </c>
      <c r="F105" s="7">
        <v>5</v>
      </c>
      <c r="G105" s="7">
        <v>25</v>
      </c>
      <c r="H105" s="7">
        <v>12</v>
      </c>
      <c r="I105" s="7">
        <v>14</v>
      </c>
      <c r="J105" s="7">
        <v>5</v>
      </c>
      <c r="K105" s="7">
        <v>4</v>
      </c>
      <c r="L105" s="7">
        <v>13</v>
      </c>
      <c r="M105" s="7">
        <v>12</v>
      </c>
      <c r="N105" s="39">
        <v>4</v>
      </c>
    </row>
    <row r="106" customHeight="1" spans="1:14">
      <c r="A106" s="37">
        <v>706</v>
      </c>
      <c r="B106" s="37" t="s">
        <v>231</v>
      </c>
      <c r="C106" s="10" t="s">
        <v>689</v>
      </c>
      <c r="D106" s="7" t="s">
        <v>675</v>
      </c>
      <c r="E106" s="7">
        <v>30</v>
      </c>
      <c r="F106" s="7">
        <v>5</v>
      </c>
      <c r="G106" s="7">
        <v>25</v>
      </c>
      <c r="H106" s="7">
        <v>12</v>
      </c>
      <c r="I106" s="7">
        <v>14</v>
      </c>
      <c r="J106" s="7">
        <v>5</v>
      </c>
      <c r="K106" s="7">
        <v>4</v>
      </c>
      <c r="L106" s="7">
        <v>19</v>
      </c>
      <c r="M106" s="7">
        <v>10</v>
      </c>
      <c r="N106" s="39">
        <v>4</v>
      </c>
    </row>
    <row r="107" customHeight="1" spans="1:14">
      <c r="A107" s="37">
        <v>112415</v>
      </c>
      <c r="B107" s="37" t="s">
        <v>382</v>
      </c>
      <c r="C107" s="10" t="s">
        <v>689</v>
      </c>
      <c r="D107" s="7" t="s">
        <v>671</v>
      </c>
      <c r="E107" s="7">
        <v>20</v>
      </c>
      <c r="F107" s="7">
        <v>5</v>
      </c>
      <c r="G107" s="7">
        <v>25</v>
      </c>
      <c r="H107" s="7">
        <v>12</v>
      </c>
      <c r="I107" s="7">
        <v>14</v>
      </c>
      <c r="J107" s="7">
        <v>5</v>
      </c>
      <c r="K107" s="7">
        <v>3</v>
      </c>
      <c r="L107" s="7">
        <v>10</v>
      </c>
      <c r="M107" s="7">
        <v>10</v>
      </c>
      <c r="N107" s="39">
        <v>4</v>
      </c>
    </row>
    <row r="108" customHeight="1" spans="1:14">
      <c r="A108" s="37">
        <v>104430</v>
      </c>
      <c r="B108" s="37" t="s">
        <v>309</v>
      </c>
      <c r="C108" s="10" t="s">
        <v>689</v>
      </c>
      <c r="D108" s="7" t="s">
        <v>676</v>
      </c>
      <c r="E108" s="7">
        <v>20</v>
      </c>
      <c r="F108" s="7">
        <v>5</v>
      </c>
      <c r="G108" s="7">
        <v>25</v>
      </c>
      <c r="H108" s="7">
        <v>12</v>
      </c>
      <c r="I108" s="7">
        <v>14</v>
      </c>
      <c r="J108" s="7">
        <v>5</v>
      </c>
      <c r="K108" s="7">
        <v>3</v>
      </c>
      <c r="L108" s="7">
        <v>13</v>
      </c>
      <c r="M108" s="7">
        <v>10</v>
      </c>
      <c r="N108" s="39">
        <v>4</v>
      </c>
    </row>
    <row r="109" customHeight="1" spans="1:14">
      <c r="A109" s="37">
        <v>549</v>
      </c>
      <c r="B109" s="37" t="s">
        <v>262</v>
      </c>
      <c r="C109" s="10" t="s">
        <v>689</v>
      </c>
      <c r="D109" s="7" t="s">
        <v>681</v>
      </c>
      <c r="E109" s="7">
        <v>20</v>
      </c>
      <c r="F109" s="7">
        <v>5</v>
      </c>
      <c r="G109" s="7">
        <v>25</v>
      </c>
      <c r="H109" s="7">
        <v>12</v>
      </c>
      <c r="I109" s="7">
        <v>14</v>
      </c>
      <c r="J109" s="7">
        <v>5</v>
      </c>
      <c r="K109" s="7">
        <v>4</v>
      </c>
      <c r="L109" s="7">
        <v>17</v>
      </c>
      <c r="M109" s="7">
        <v>11</v>
      </c>
      <c r="N109" s="39">
        <v>4</v>
      </c>
    </row>
    <row r="110" customHeight="1" spans="1:14">
      <c r="A110" s="37">
        <v>104429</v>
      </c>
      <c r="B110" s="37" t="s">
        <v>518</v>
      </c>
      <c r="C110" s="10" t="s">
        <v>689</v>
      </c>
      <c r="D110" s="7" t="s">
        <v>673</v>
      </c>
      <c r="E110" s="7">
        <v>20</v>
      </c>
      <c r="F110" s="7">
        <v>5</v>
      </c>
      <c r="G110" s="7">
        <v>20</v>
      </c>
      <c r="H110" s="7">
        <v>12</v>
      </c>
      <c r="I110" s="7">
        <v>14</v>
      </c>
      <c r="J110" s="7">
        <v>5</v>
      </c>
      <c r="K110" s="7">
        <v>3</v>
      </c>
      <c r="L110" s="7">
        <v>10</v>
      </c>
      <c r="M110" s="7">
        <v>10</v>
      </c>
      <c r="N110" s="39">
        <v>4</v>
      </c>
    </row>
    <row r="111" customHeight="1" spans="1:14">
      <c r="A111" s="37">
        <v>113025</v>
      </c>
      <c r="B111" s="37" t="s">
        <v>487</v>
      </c>
      <c r="C111" s="10" t="s">
        <v>689</v>
      </c>
      <c r="D111" s="7" t="s">
        <v>673</v>
      </c>
      <c r="E111" s="7">
        <v>30</v>
      </c>
      <c r="F111" s="7">
        <v>5</v>
      </c>
      <c r="G111" s="7">
        <v>25</v>
      </c>
      <c r="H111" s="7">
        <v>12</v>
      </c>
      <c r="I111" s="7">
        <v>14</v>
      </c>
      <c r="J111" s="7">
        <v>5</v>
      </c>
      <c r="K111" s="7">
        <v>4</v>
      </c>
      <c r="L111" s="7">
        <v>10</v>
      </c>
      <c r="M111" s="7">
        <v>10</v>
      </c>
      <c r="N111" s="39">
        <v>4</v>
      </c>
    </row>
    <row r="112" customHeight="1" spans="1:14">
      <c r="A112" s="37">
        <v>119263</v>
      </c>
      <c r="B112" s="37" t="s">
        <v>490</v>
      </c>
      <c r="C112" s="10" t="s">
        <v>689</v>
      </c>
      <c r="D112" s="7" t="s">
        <v>673</v>
      </c>
      <c r="E112" s="7">
        <v>30</v>
      </c>
      <c r="F112" s="7">
        <v>5</v>
      </c>
      <c r="G112" s="7">
        <v>25</v>
      </c>
      <c r="H112" s="7">
        <v>12</v>
      </c>
      <c r="I112" s="7">
        <v>14</v>
      </c>
      <c r="J112" s="7">
        <v>5</v>
      </c>
      <c r="K112" s="7">
        <v>3</v>
      </c>
      <c r="L112" s="7">
        <v>10</v>
      </c>
      <c r="M112" s="7">
        <v>10</v>
      </c>
      <c r="N112" s="39">
        <v>4</v>
      </c>
    </row>
    <row r="113" customHeight="1" spans="1:14">
      <c r="A113" s="37">
        <v>754</v>
      </c>
      <c r="B113" s="37" t="s">
        <v>202</v>
      </c>
      <c r="C113" s="10" t="s">
        <v>689</v>
      </c>
      <c r="D113" s="7" t="s">
        <v>678</v>
      </c>
      <c r="E113" s="7">
        <v>20</v>
      </c>
      <c r="F113" s="7">
        <v>5</v>
      </c>
      <c r="G113" s="7">
        <v>20</v>
      </c>
      <c r="H113" s="7">
        <v>12</v>
      </c>
      <c r="I113" s="7">
        <v>14</v>
      </c>
      <c r="J113" s="7">
        <v>5</v>
      </c>
      <c r="K113" s="7">
        <v>4</v>
      </c>
      <c r="L113" s="7">
        <v>11</v>
      </c>
      <c r="M113" s="7">
        <v>10</v>
      </c>
      <c r="N113" s="39">
        <v>4</v>
      </c>
    </row>
    <row r="114" customHeight="1" spans="1:14">
      <c r="A114" s="37">
        <v>727</v>
      </c>
      <c r="B114" s="37" t="s">
        <v>357</v>
      </c>
      <c r="C114" s="10" t="s">
        <v>689</v>
      </c>
      <c r="D114" s="7" t="s">
        <v>671</v>
      </c>
      <c r="E114" s="7">
        <v>20</v>
      </c>
      <c r="F114" s="7">
        <v>5</v>
      </c>
      <c r="G114" s="7">
        <v>25</v>
      </c>
      <c r="H114" s="7">
        <v>12</v>
      </c>
      <c r="I114" s="7">
        <v>14</v>
      </c>
      <c r="J114" s="7">
        <v>5</v>
      </c>
      <c r="K114" s="7">
        <v>3</v>
      </c>
      <c r="L114" s="7">
        <v>10</v>
      </c>
      <c r="M114" s="7">
        <v>12</v>
      </c>
      <c r="N114" s="39">
        <v>4</v>
      </c>
    </row>
    <row r="115" customHeight="1" spans="1:14">
      <c r="A115" s="37">
        <v>118951</v>
      </c>
      <c r="B115" s="37" t="s">
        <v>470</v>
      </c>
      <c r="C115" s="10" t="s">
        <v>689</v>
      </c>
      <c r="D115" s="7" t="s">
        <v>673</v>
      </c>
      <c r="E115" s="7">
        <v>30</v>
      </c>
      <c r="F115" s="7">
        <v>5</v>
      </c>
      <c r="G115" s="7">
        <v>25</v>
      </c>
      <c r="H115" s="7">
        <v>12</v>
      </c>
      <c r="I115" s="7">
        <v>14</v>
      </c>
      <c r="J115" s="7">
        <v>5</v>
      </c>
      <c r="K115" s="7">
        <v>3</v>
      </c>
      <c r="L115" s="7">
        <v>10</v>
      </c>
      <c r="M115" s="7">
        <v>10</v>
      </c>
      <c r="N115" s="39">
        <v>4</v>
      </c>
    </row>
    <row r="116" customHeight="1" spans="1:14">
      <c r="A116" s="37">
        <v>351</v>
      </c>
      <c r="B116" s="37" t="s">
        <v>235</v>
      </c>
      <c r="C116" s="10" t="s">
        <v>689</v>
      </c>
      <c r="D116" s="7" t="s">
        <v>675</v>
      </c>
      <c r="E116" s="7">
        <v>20</v>
      </c>
      <c r="F116" s="7">
        <v>5</v>
      </c>
      <c r="G116" s="7">
        <v>25</v>
      </c>
      <c r="H116" s="7">
        <v>12</v>
      </c>
      <c r="I116" s="7">
        <v>14</v>
      </c>
      <c r="J116" s="7">
        <v>5</v>
      </c>
      <c r="K116" s="7">
        <v>4</v>
      </c>
      <c r="L116" s="7">
        <v>11</v>
      </c>
      <c r="M116" s="7">
        <v>10</v>
      </c>
      <c r="N116" s="39">
        <v>4</v>
      </c>
    </row>
    <row r="117" customHeight="1" spans="1:14">
      <c r="A117" s="37">
        <v>732</v>
      </c>
      <c r="B117" s="37" t="s">
        <v>441</v>
      </c>
      <c r="C117" s="10" t="s">
        <v>689</v>
      </c>
      <c r="D117" s="7" t="s">
        <v>681</v>
      </c>
      <c r="E117" s="7">
        <v>20</v>
      </c>
      <c r="F117" s="7">
        <v>5</v>
      </c>
      <c r="G117" s="7">
        <v>25</v>
      </c>
      <c r="H117" s="7">
        <v>12</v>
      </c>
      <c r="I117" s="7">
        <v>14</v>
      </c>
      <c r="J117" s="7">
        <v>5</v>
      </c>
      <c r="K117" s="7">
        <v>4</v>
      </c>
      <c r="L117" s="7">
        <v>10</v>
      </c>
      <c r="M117" s="7">
        <v>10</v>
      </c>
      <c r="N117" s="39">
        <v>4</v>
      </c>
    </row>
    <row r="118" customHeight="1" spans="1:14">
      <c r="A118" s="37">
        <v>112888</v>
      </c>
      <c r="B118" s="37" t="s">
        <v>541</v>
      </c>
      <c r="C118" s="10" t="s">
        <v>689</v>
      </c>
      <c r="D118" s="7" t="s">
        <v>673</v>
      </c>
      <c r="E118" s="7">
        <v>20</v>
      </c>
      <c r="F118" s="7">
        <v>5</v>
      </c>
      <c r="G118" s="7">
        <v>25</v>
      </c>
      <c r="H118" s="7">
        <v>12</v>
      </c>
      <c r="I118" s="7">
        <v>14</v>
      </c>
      <c r="J118" s="7">
        <v>5</v>
      </c>
      <c r="K118" s="7">
        <v>3</v>
      </c>
      <c r="L118" s="7">
        <v>10</v>
      </c>
      <c r="M118" s="7">
        <v>10</v>
      </c>
      <c r="N118" s="39">
        <v>4</v>
      </c>
    </row>
    <row r="119" customHeight="1" spans="1:14">
      <c r="A119" s="37">
        <v>573</v>
      </c>
      <c r="B119" s="37" t="s">
        <v>511</v>
      </c>
      <c r="C119" s="10" t="s">
        <v>689</v>
      </c>
      <c r="D119" s="7" t="s">
        <v>676</v>
      </c>
      <c r="E119" s="7">
        <v>20</v>
      </c>
      <c r="F119" s="7">
        <v>5</v>
      </c>
      <c r="G119" s="7">
        <v>25</v>
      </c>
      <c r="H119" s="7">
        <v>12</v>
      </c>
      <c r="I119" s="7">
        <v>14</v>
      </c>
      <c r="J119" s="7">
        <v>5</v>
      </c>
      <c r="K119" s="7">
        <v>3</v>
      </c>
      <c r="L119" s="7">
        <v>10</v>
      </c>
      <c r="M119" s="7">
        <v>10</v>
      </c>
      <c r="N119" s="39">
        <v>4</v>
      </c>
    </row>
    <row r="120" customHeight="1" spans="1:14">
      <c r="A120" s="37">
        <v>115971</v>
      </c>
      <c r="B120" s="37" t="s">
        <v>303</v>
      </c>
      <c r="C120" s="10" t="s">
        <v>689</v>
      </c>
      <c r="D120" s="7" t="s">
        <v>671</v>
      </c>
      <c r="E120" s="7">
        <v>20</v>
      </c>
      <c r="F120" s="7">
        <v>5</v>
      </c>
      <c r="G120" s="7">
        <v>20</v>
      </c>
      <c r="H120" s="7">
        <v>12</v>
      </c>
      <c r="I120" s="7">
        <v>14</v>
      </c>
      <c r="J120" s="7">
        <v>5</v>
      </c>
      <c r="K120" s="7">
        <v>4</v>
      </c>
      <c r="L120" s="7">
        <v>10</v>
      </c>
      <c r="M120" s="7">
        <v>18</v>
      </c>
      <c r="N120" s="39">
        <v>4</v>
      </c>
    </row>
    <row r="121" customHeight="1" spans="1:14">
      <c r="A121" s="37">
        <v>339</v>
      </c>
      <c r="B121" s="37" t="s">
        <v>498</v>
      </c>
      <c r="C121" s="10" t="s">
        <v>689</v>
      </c>
      <c r="D121" s="7" t="s">
        <v>671</v>
      </c>
      <c r="E121" s="7">
        <v>20</v>
      </c>
      <c r="F121" s="7">
        <v>5</v>
      </c>
      <c r="G121" s="7">
        <v>25</v>
      </c>
      <c r="H121" s="7">
        <v>12</v>
      </c>
      <c r="I121" s="7">
        <v>14</v>
      </c>
      <c r="J121" s="7">
        <v>5</v>
      </c>
      <c r="K121" s="7">
        <v>3</v>
      </c>
      <c r="L121" s="7">
        <v>13</v>
      </c>
      <c r="M121" s="7">
        <v>10</v>
      </c>
      <c r="N121" s="39">
        <v>4</v>
      </c>
    </row>
    <row r="122" customHeight="1" spans="1:14">
      <c r="A122" s="37">
        <v>110378</v>
      </c>
      <c r="B122" s="37" t="s">
        <v>228</v>
      </c>
      <c r="C122" s="10" t="s">
        <v>689</v>
      </c>
      <c r="D122" s="7" t="s">
        <v>675</v>
      </c>
      <c r="E122" s="7">
        <v>20</v>
      </c>
      <c r="F122" s="7">
        <v>5</v>
      </c>
      <c r="G122" s="7">
        <v>20</v>
      </c>
      <c r="H122" s="7">
        <v>12</v>
      </c>
      <c r="I122" s="7">
        <v>14</v>
      </c>
      <c r="J122" s="7">
        <v>5</v>
      </c>
      <c r="K122" s="7">
        <v>3</v>
      </c>
      <c r="L122" s="7">
        <v>10</v>
      </c>
      <c r="M122" s="7">
        <v>10</v>
      </c>
      <c r="N122" s="39">
        <v>4</v>
      </c>
    </row>
    <row r="123" customHeight="1" spans="1:14">
      <c r="A123" s="37">
        <v>102567</v>
      </c>
      <c r="B123" s="37" t="s">
        <v>585</v>
      </c>
      <c r="C123" s="10" t="s">
        <v>689</v>
      </c>
      <c r="D123" s="7" t="s">
        <v>670</v>
      </c>
      <c r="E123" s="7">
        <v>20</v>
      </c>
      <c r="F123" s="7">
        <v>5</v>
      </c>
      <c r="G123" s="7">
        <v>25</v>
      </c>
      <c r="H123" s="7">
        <v>12</v>
      </c>
      <c r="I123" s="7">
        <v>14</v>
      </c>
      <c r="J123" s="7">
        <v>5</v>
      </c>
      <c r="K123" s="7">
        <v>3</v>
      </c>
      <c r="L123" s="7">
        <v>10</v>
      </c>
      <c r="M123" s="7">
        <v>10</v>
      </c>
      <c r="N123" s="39">
        <v>4</v>
      </c>
    </row>
    <row r="124" customHeight="1" spans="1:14">
      <c r="A124" s="37">
        <v>114848</v>
      </c>
      <c r="B124" s="37" t="s">
        <v>677</v>
      </c>
      <c r="C124" s="10" t="s">
        <v>689</v>
      </c>
      <c r="D124" s="7" t="s">
        <v>676</v>
      </c>
      <c r="E124" s="7">
        <v>20</v>
      </c>
      <c r="F124" s="7">
        <v>5</v>
      </c>
      <c r="G124" s="7">
        <v>25</v>
      </c>
      <c r="H124" s="7">
        <v>12</v>
      </c>
      <c r="I124" s="7">
        <v>14</v>
      </c>
      <c r="J124" s="7">
        <v>5</v>
      </c>
      <c r="K124" s="7">
        <v>2</v>
      </c>
      <c r="L124" s="7">
        <v>10</v>
      </c>
      <c r="M124" s="7">
        <v>10</v>
      </c>
      <c r="N124" s="39">
        <v>4</v>
      </c>
    </row>
    <row r="125" customHeight="1" spans="1:14">
      <c r="A125" s="37">
        <v>116773</v>
      </c>
      <c r="B125" s="37" t="s">
        <v>625</v>
      </c>
      <c r="C125" s="10" t="s">
        <v>689</v>
      </c>
      <c r="D125" s="7" t="s">
        <v>673</v>
      </c>
      <c r="E125" s="7">
        <v>20</v>
      </c>
      <c r="F125" s="7">
        <v>5</v>
      </c>
      <c r="G125" s="7">
        <v>20</v>
      </c>
      <c r="H125" s="7">
        <v>12</v>
      </c>
      <c r="I125" s="7">
        <v>14</v>
      </c>
      <c r="J125" s="7">
        <v>5</v>
      </c>
      <c r="K125" s="7">
        <v>3</v>
      </c>
      <c r="L125" s="7">
        <v>15</v>
      </c>
      <c r="M125" s="7">
        <v>10</v>
      </c>
      <c r="N125" s="39">
        <v>4</v>
      </c>
    </row>
    <row r="126" customHeight="1" spans="1:14">
      <c r="A126" s="37">
        <v>104838</v>
      </c>
      <c r="B126" s="37" t="s">
        <v>205</v>
      </c>
      <c r="C126" s="10" t="s">
        <v>689</v>
      </c>
      <c r="D126" s="7" t="s">
        <v>678</v>
      </c>
      <c r="E126" s="7">
        <v>20</v>
      </c>
      <c r="F126" s="7">
        <v>5</v>
      </c>
      <c r="G126" s="7">
        <v>25</v>
      </c>
      <c r="H126" s="7">
        <v>12</v>
      </c>
      <c r="I126" s="7">
        <v>14</v>
      </c>
      <c r="J126" s="7">
        <v>5</v>
      </c>
      <c r="K126" s="7">
        <v>4</v>
      </c>
      <c r="L126" s="7">
        <v>12</v>
      </c>
      <c r="M126" s="7">
        <v>10</v>
      </c>
      <c r="N126" s="39">
        <v>4</v>
      </c>
    </row>
    <row r="127" customHeight="1" spans="1:14">
      <c r="A127" s="37">
        <v>113298</v>
      </c>
      <c r="B127" s="37" t="s">
        <v>547</v>
      </c>
      <c r="C127" s="10" t="s">
        <v>689</v>
      </c>
      <c r="D127" s="7" t="s">
        <v>673</v>
      </c>
      <c r="E127" s="7">
        <v>20</v>
      </c>
      <c r="F127" s="7">
        <v>5</v>
      </c>
      <c r="G127" s="7">
        <v>20</v>
      </c>
      <c r="H127" s="7">
        <v>12</v>
      </c>
      <c r="I127" s="7">
        <v>14</v>
      </c>
      <c r="J127" s="7">
        <v>5</v>
      </c>
      <c r="K127" s="7">
        <v>3</v>
      </c>
      <c r="L127" s="7">
        <v>10</v>
      </c>
      <c r="M127" s="7">
        <v>10</v>
      </c>
      <c r="N127" s="39">
        <v>4</v>
      </c>
    </row>
    <row r="128" customHeight="1" spans="1:14">
      <c r="A128" s="37">
        <v>106568</v>
      </c>
      <c r="B128" s="37" t="s">
        <v>312</v>
      </c>
      <c r="C128" s="10" t="s">
        <v>689</v>
      </c>
      <c r="D128" s="7" t="s">
        <v>676</v>
      </c>
      <c r="E128" s="7">
        <v>20</v>
      </c>
      <c r="F128" s="7">
        <v>5</v>
      </c>
      <c r="G128" s="7">
        <v>20</v>
      </c>
      <c r="H128" s="7">
        <v>12</v>
      </c>
      <c r="I128" s="7">
        <v>14</v>
      </c>
      <c r="J128" s="7">
        <v>5</v>
      </c>
      <c r="K128" s="7">
        <v>3</v>
      </c>
      <c r="L128" s="7">
        <v>12</v>
      </c>
      <c r="M128" s="7">
        <v>10</v>
      </c>
      <c r="N128" s="39">
        <v>4</v>
      </c>
    </row>
    <row r="129" customHeight="1" spans="1:14">
      <c r="A129" s="37">
        <v>56</v>
      </c>
      <c r="B129" s="37" t="s">
        <v>501</v>
      </c>
      <c r="C129" s="10" t="s">
        <v>689</v>
      </c>
      <c r="D129" s="7" t="s">
        <v>678</v>
      </c>
      <c r="E129" s="7">
        <v>20</v>
      </c>
      <c r="F129" s="7">
        <v>5</v>
      </c>
      <c r="G129" s="7">
        <v>30</v>
      </c>
      <c r="H129" s="7">
        <v>12</v>
      </c>
      <c r="I129" s="7">
        <v>14</v>
      </c>
      <c r="J129" s="7">
        <v>5</v>
      </c>
      <c r="K129" s="7">
        <v>3</v>
      </c>
      <c r="L129" s="7">
        <v>10</v>
      </c>
      <c r="M129" s="7">
        <v>10</v>
      </c>
      <c r="N129" s="39">
        <v>4</v>
      </c>
    </row>
    <row r="130" customHeight="1" spans="1:14">
      <c r="A130" s="37">
        <v>52</v>
      </c>
      <c r="B130" s="37" t="s">
        <v>214</v>
      </c>
      <c r="C130" s="10" t="s">
        <v>689</v>
      </c>
      <c r="D130" s="7" t="s">
        <v>678</v>
      </c>
      <c r="E130" s="7">
        <v>20</v>
      </c>
      <c r="F130" s="7">
        <v>5</v>
      </c>
      <c r="G130" s="7">
        <v>20</v>
      </c>
      <c r="H130" s="7">
        <v>12</v>
      </c>
      <c r="I130" s="7">
        <v>14</v>
      </c>
      <c r="J130" s="7">
        <v>5</v>
      </c>
      <c r="K130" s="7">
        <v>3</v>
      </c>
      <c r="L130" s="7">
        <v>10</v>
      </c>
      <c r="M130" s="7">
        <v>10</v>
      </c>
      <c r="N130" s="39">
        <v>4</v>
      </c>
    </row>
    <row r="131" customHeight="1" spans="1:14">
      <c r="A131" s="37">
        <v>104533</v>
      </c>
      <c r="B131" s="37" t="s">
        <v>272</v>
      </c>
      <c r="C131" s="10" t="s">
        <v>689</v>
      </c>
      <c r="D131" s="7" t="s">
        <v>681</v>
      </c>
      <c r="E131" s="7">
        <v>20</v>
      </c>
      <c r="F131" s="7">
        <v>5</v>
      </c>
      <c r="G131" s="7">
        <v>25</v>
      </c>
      <c r="H131" s="7">
        <v>12</v>
      </c>
      <c r="I131" s="7">
        <v>14</v>
      </c>
      <c r="J131" s="7">
        <v>5</v>
      </c>
      <c r="K131" s="7">
        <v>4</v>
      </c>
      <c r="L131" s="7">
        <v>10</v>
      </c>
      <c r="M131" s="7">
        <v>10</v>
      </c>
      <c r="N131" s="39">
        <v>4</v>
      </c>
    </row>
    <row r="132" customHeight="1" spans="1:14">
      <c r="A132" s="37">
        <v>117923</v>
      </c>
      <c r="B132" s="37" t="s">
        <v>250</v>
      </c>
      <c r="C132" s="10" t="s">
        <v>689</v>
      </c>
      <c r="D132" s="7" t="s">
        <v>681</v>
      </c>
      <c r="E132" s="7">
        <v>20</v>
      </c>
      <c r="F132" s="7">
        <v>5</v>
      </c>
      <c r="G132" s="7">
        <v>20</v>
      </c>
      <c r="H132" s="7">
        <v>12</v>
      </c>
      <c r="I132" s="7">
        <v>14</v>
      </c>
      <c r="J132" s="7">
        <v>5</v>
      </c>
      <c r="K132" s="7">
        <v>3</v>
      </c>
      <c r="L132" s="7">
        <v>15</v>
      </c>
      <c r="M132" s="7">
        <v>10</v>
      </c>
      <c r="N132" s="39">
        <v>4</v>
      </c>
    </row>
    <row r="133" customHeight="1" spans="1:14">
      <c r="A133" s="37">
        <v>114069</v>
      </c>
      <c r="B133" s="37" t="s">
        <v>297</v>
      </c>
      <c r="C133" s="10" t="s">
        <v>689</v>
      </c>
      <c r="D133" s="7" t="s">
        <v>676</v>
      </c>
      <c r="E133" s="7">
        <v>20</v>
      </c>
      <c r="F133" s="7">
        <v>5</v>
      </c>
      <c r="G133" s="7">
        <v>20</v>
      </c>
      <c r="H133" s="7">
        <v>12</v>
      </c>
      <c r="I133" s="7">
        <v>14</v>
      </c>
      <c r="J133" s="7">
        <v>5</v>
      </c>
      <c r="K133" s="7">
        <v>3</v>
      </c>
      <c r="L133" s="7">
        <v>10</v>
      </c>
      <c r="M133" s="7">
        <v>10</v>
      </c>
      <c r="N133" s="39">
        <v>4</v>
      </c>
    </row>
    <row r="134" customHeight="1" spans="1:14">
      <c r="A134" s="37">
        <v>118758</v>
      </c>
      <c r="B134" s="37" t="s">
        <v>172</v>
      </c>
      <c r="C134" s="10" t="s">
        <v>690</v>
      </c>
      <c r="D134" s="7" t="s">
        <v>676</v>
      </c>
      <c r="E134" s="7">
        <v>20</v>
      </c>
      <c r="F134" s="7">
        <v>5</v>
      </c>
      <c r="G134" s="7">
        <v>20</v>
      </c>
      <c r="H134" s="7">
        <v>11</v>
      </c>
      <c r="I134" s="7">
        <v>12</v>
      </c>
      <c r="J134" s="7">
        <v>4</v>
      </c>
      <c r="K134" s="7">
        <v>3</v>
      </c>
      <c r="L134" s="7">
        <v>9</v>
      </c>
      <c r="M134" s="7">
        <v>8</v>
      </c>
      <c r="N134" s="39">
        <v>4</v>
      </c>
    </row>
    <row r="135" customHeight="1" spans="1:14">
      <c r="A135" s="37">
        <v>371</v>
      </c>
      <c r="B135" s="37" t="s">
        <v>595</v>
      </c>
      <c r="C135" s="10" t="s">
        <v>690</v>
      </c>
      <c r="D135" s="7" t="s">
        <v>670</v>
      </c>
      <c r="E135" s="7">
        <v>20</v>
      </c>
      <c r="F135" s="7">
        <v>5</v>
      </c>
      <c r="G135" s="7">
        <v>20</v>
      </c>
      <c r="H135" s="7">
        <v>11</v>
      </c>
      <c r="I135" s="7">
        <v>12</v>
      </c>
      <c r="J135" s="7">
        <v>4</v>
      </c>
      <c r="K135" s="7">
        <v>3</v>
      </c>
      <c r="L135" s="7">
        <v>20</v>
      </c>
      <c r="M135" s="7">
        <v>8</v>
      </c>
      <c r="N135" s="39">
        <v>4</v>
      </c>
    </row>
    <row r="136" customHeight="1" spans="1:14">
      <c r="A136" s="37">
        <v>122906</v>
      </c>
      <c r="B136" s="37" t="s">
        <v>562</v>
      </c>
      <c r="C136" s="10" t="s">
        <v>690</v>
      </c>
      <c r="D136" s="7" t="s">
        <v>673</v>
      </c>
      <c r="E136" s="7">
        <v>20</v>
      </c>
      <c r="F136" s="7">
        <v>5</v>
      </c>
      <c r="G136" s="7">
        <v>25</v>
      </c>
      <c r="H136" s="7">
        <v>11</v>
      </c>
      <c r="I136" s="7">
        <v>12</v>
      </c>
      <c r="J136" s="7">
        <v>4</v>
      </c>
      <c r="K136" s="7">
        <v>3</v>
      </c>
      <c r="L136" s="7">
        <v>9</v>
      </c>
      <c r="M136" s="7">
        <v>8</v>
      </c>
      <c r="N136" s="39">
        <v>4</v>
      </c>
    </row>
    <row r="137" customHeight="1" spans="1:14">
      <c r="A137" s="37">
        <v>117637</v>
      </c>
      <c r="B137" s="37" t="s">
        <v>243</v>
      </c>
      <c r="C137" s="10" t="s">
        <v>690</v>
      </c>
      <c r="D137" s="7" t="s">
        <v>681</v>
      </c>
      <c r="E137" s="7">
        <v>20</v>
      </c>
      <c r="F137" s="7">
        <v>5</v>
      </c>
      <c r="G137" s="7">
        <v>20</v>
      </c>
      <c r="H137" s="7">
        <v>11</v>
      </c>
      <c r="I137" s="7">
        <v>12</v>
      </c>
      <c r="J137" s="7">
        <v>4</v>
      </c>
      <c r="K137" s="7">
        <v>3</v>
      </c>
      <c r="L137" s="7">
        <v>9</v>
      </c>
      <c r="M137" s="7">
        <v>8</v>
      </c>
      <c r="N137" s="39">
        <v>4</v>
      </c>
    </row>
    <row r="138" customHeight="1" spans="1:14">
      <c r="A138" s="37">
        <v>119262</v>
      </c>
      <c r="B138" s="37" t="s">
        <v>169</v>
      </c>
      <c r="C138" s="10" t="s">
        <v>690</v>
      </c>
      <c r="D138" s="7" t="s">
        <v>680</v>
      </c>
      <c r="E138" s="7">
        <v>20</v>
      </c>
      <c r="F138" s="7">
        <v>5</v>
      </c>
      <c r="G138" s="7">
        <v>20</v>
      </c>
      <c r="H138" s="7">
        <v>11</v>
      </c>
      <c r="I138" s="7">
        <v>12</v>
      </c>
      <c r="J138" s="7">
        <v>4</v>
      </c>
      <c r="K138" s="7">
        <v>3</v>
      </c>
      <c r="L138" s="7">
        <v>9</v>
      </c>
      <c r="M138" s="7">
        <v>8</v>
      </c>
      <c r="N138" s="39">
        <v>4</v>
      </c>
    </row>
    <row r="139" customHeight="1" spans="1:14">
      <c r="A139" s="37">
        <v>123007</v>
      </c>
      <c r="B139" s="37" t="s">
        <v>282</v>
      </c>
      <c r="C139" s="10" t="s">
        <v>690</v>
      </c>
      <c r="D139" s="7" t="s">
        <v>681</v>
      </c>
      <c r="E139" s="7">
        <v>20</v>
      </c>
      <c r="F139" s="7">
        <v>5</v>
      </c>
      <c r="G139" s="7">
        <v>25</v>
      </c>
      <c r="H139" s="7">
        <v>11</v>
      </c>
      <c r="I139" s="7">
        <v>12</v>
      </c>
      <c r="J139" s="7">
        <v>4</v>
      </c>
      <c r="K139" s="7">
        <v>3</v>
      </c>
      <c r="L139" s="7">
        <v>9</v>
      </c>
      <c r="M139" s="7">
        <v>8</v>
      </c>
      <c r="N139" s="39">
        <v>4</v>
      </c>
    </row>
    <row r="140" customHeight="1" spans="1:14">
      <c r="A140" s="37">
        <v>128640</v>
      </c>
      <c r="B140" s="37" t="s">
        <v>402</v>
      </c>
      <c r="C140" s="10" t="s">
        <v>690</v>
      </c>
      <c r="D140" s="7" t="s">
        <v>680</v>
      </c>
      <c r="E140" s="7">
        <v>20</v>
      </c>
      <c r="F140" s="7">
        <v>5</v>
      </c>
      <c r="G140" s="7">
        <v>10</v>
      </c>
      <c r="H140" s="7">
        <v>11</v>
      </c>
      <c r="I140" s="7">
        <v>12</v>
      </c>
      <c r="J140" s="7">
        <v>4</v>
      </c>
      <c r="K140" s="7">
        <v>2</v>
      </c>
      <c r="L140" s="7">
        <v>9</v>
      </c>
      <c r="M140" s="7">
        <v>8</v>
      </c>
      <c r="N140" s="39">
        <v>4</v>
      </c>
    </row>
    <row r="141" customHeight="1" spans="1:14">
      <c r="A141" s="37">
        <v>591</v>
      </c>
      <c r="B141" s="37" t="s">
        <v>434</v>
      </c>
      <c r="C141" s="10" t="s">
        <v>690</v>
      </c>
      <c r="D141" s="7" t="s">
        <v>681</v>
      </c>
      <c r="E141" s="7">
        <v>20</v>
      </c>
      <c r="F141" s="7">
        <v>5</v>
      </c>
      <c r="G141" s="7">
        <v>20</v>
      </c>
      <c r="H141" s="7">
        <v>11</v>
      </c>
      <c r="I141" s="7">
        <v>12</v>
      </c>
      <c r="J141" s="7">
        <v>4</v>
      </c>
      <c r="K141" s="7">
        <v>3</v>
      </c>
      <c r="L141" s="7">
        <v>9</v>
      </c>
      <c r="M141" s="7">
        <v>8</v>
      </c>
      <c r="N141" s="39">
        <v>4</v>
      </c>
    </row>
    <row r="142" customHeight="1" spans="1:14">
      <c r="A142" s="37">
        <v>122686</v>
      </c>
      <c r="B142" s="37" t="s">
        <v>256</v>
      </c>
      <c r="C142" s="10" t="s">
        <v>690</v>
      </c>
      <c r="D142" s="7" t="s">
        <v>681</v>
      </c>
      <c r="E142" s="7">
        <v>20</v>
      </c>
      <c r="F142" s="7">
        <v>5</v>
      </c>
      <c r="G142" s="7">
        <v>20</v>
      </c>
      <c r="H142" s="7">
        <v>11</v>
      </c>
      <c r="I142" s="7">
        <v>12</v>
      </c>
      <c r="J142" s="7">
        <v>4</v>
      </c>
      <c r="K142" s="7">
        <v>3</v>
      </c>
      <c r="L142" s="7">
        <v>9</v>
      </c>
      <c r="M142" s="7">
        <v>8</v>
      </c>
      <c r="N142" s="39">
        <v>4</v>
      </c>
    </row>
    <row r="143" customHeight="1" spans="1:14">
      <c r="A143" s="37">
        <v>122718</v>
      </c>
      <c r="B143" s="37" t="s">
        <v>253</v>
      </c>
      <c r="C143" s="10" t="s">
        <v>690</v>
      </c>
      <c r="D143" s="7" t="s">
        <v>681</v>
      </c>
      <c r="E143" s="7">
        <v>20</v>
      </c>
      <c r="F143" s="7">
        <v>5</v>
      </c>
      <c r="G143" s="7">
        <v>25</v>
      </c>
      <c r="H143" s="7">
        <v>11</v>
      </c>
      <c r="I143" s="7">
        <v>12</v>
      </c>
      <c r="J143" s="7">
        <v>4</v>
      </c>
      <c r="K143" s="7">
        <v>3</v>
      </c>
      <c r="L143" s="7">
        <v>8</v>
      </c>
      <c r="M143" s="7">
        <v>8</v>
      </c>
      <c r="N143" s="39">
        <v>4</v>
      </c>
    </row>
    <row r="144" customHeight="1" spans="1:14">
      <c r="A144" s="37">
        <v>122176</v>
      </c>
      <c r="B144" s="37" t="s">
        <v>211</v>
      </c>
      <c r="C144" s="10" t="s">
        <v>690</v>
      </c>
      <c r="D144" s="7" t="s">
        <v>678</v>
      </c>
      <c r="E144" s="7">
        <v>20</v>
      </c>
      <c r="F144" s="7">
        <v>5</v>
      </c>
      <c r="G144" s="7">
        <v>20</v>
      </c>
      <c r="H144" s="7">
        <v>11</v>
      </c>
      <c r="I144" s="7">
        <v>12</v>
      </c>
      <c r="J144" s="7">
        <v>4</v>
      </c>
      <c r="K144" s="7">
        <v>3</v>
      </c>
      <c r="L144" s="7">
        <v>8</v>
      </c>
      <c r="M144" s="7">
        <v>8</v>
      </c>
      <c r="N144" s="39">
        <v>4</v>
      </c>
    </row>
    <row r="145" customHeight="1" spans="1:14">
      <c r="A145" s="10"/>
      <c r="B145" s="10" t="s">
        <v>98</v>
      </c>
      <c r="C145" s="7"/>
      <c r="D145" s="7"/>
      <c r="E145" s="7">
        <v>5280</v>
      </c>
      <c r="F145" s="7">
        <f>SUM(F2:F144)</f>
        <v>1020</v>
      </c>
      <c r="G145" s="7">
        <f>SUM(G2:G144)</f>
        <v>4060</v>
      </c>
      <c r="H145" s="7">
        <f>SUM(H2:H144)</f>
        <v>2026</v>
      </c>
      <c r="I145" s="7">
        <f t="shared" ref="I145:N145" si="0">SUM(I2:I144)</f>
        <v>2200</v>
      </c>
      <c r="J145" s="7">
        <f t="shared" si="0"/>
        <v>927</v>
      </c>
      <c r="K145" s="7">
        <f t="shared" si="0"/>
        <v>609</v>
      </c>
      <c r="L145" s="7">
        <f t="shared" si="0"/>
        <v>2600</v>
      </c>
      <c r="M145" s="7">
        <f t="shared" si="0"/>
        <v>2050</v>
      </c>
      <c r="N145" s="7">
        <f t="shared" si="0"/>
        <v>1100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opLeftCell="A14" workbookViewId="0">
      <selection activeCell="R10" sqref="R10"/>
    </sheetView>
  </sheetViews>
  <sheetFormatPr defaultColWidth="9" defaultRowHeight="33" customHeight="1"/>
  <cols>
    <col min="1" max="1" width="14.375" style="2" customWidth="1"/>
    <col min="2" max="3" width="11.125" style="2" customWidth="1"/>
    <col min="4" max="4" width="30.375" style="3" customWidth="1"/>
    <col min="5" max="5" width="28.875" style="3" customWidth="1"/>
    <col min="6" max="6" width="16.875" style="3" customWidth="1"/>
    <col min="7" max="9" width="10.875" style="2" hidden="1" customWidth="1"/>
    <col min="10" max="10" width="11.5" style="2" hidden="1" customWidth="1"/>
    <col min="11" max="11" width="24.875" style="2" hidden="1" customWidth="1"/>
    <col min="12" max="12" width="13.25" style="2" hidden="1" customWidth="1"/>
    <col min="13" max="13" width="14.25" style="2" customWidth="1"/>
    <col min="14" max="14" width="15.875" style="2" customWidth="1"/>
    <col min="15" max="16" width="14.25" style="2" customWidth="1"/>
    <col min="17" max="17" width="11.5" style="2"/>
    <col min="18" max="18" width="9.375" style="4"/>
    <col min="19" max="20" width="13.75"/>
  </cols>
  <sheetData>
    <row r="1" customHeight="1" spans="2:16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16"/>
      <c r="N1" s="7" t="s">
        <v>1</v>
      </c>
      <c r="O1" s="7"/>
      <c r="P1" s="7"/>
    </row>
    <row r="2" customHeight="1" spans="1:20">
      <c r="A2" s="5" t="s">
        <v>2</v>
      </c>
      <c r="B2" s="7" t="s">
        <v>3</v>
      </c>
      <c r="C2" s="7"/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7" t="s">
        <v>13</v>
      </c>
      <c r="N2" s="17" t="s">
        <v>14</v>
      </c>
      <c r="O2" s="17" t="s">
        <v>15</v>
      </c>
      <c r="P2" s="7" t="s">
        <v>16</v>
      </c>
      <c r="Q2" s="2" t="s">
        <v>691</v>
      </c>
      <c r="R2" s="4" t="e">
        <v>#N/A</v>
      </c>
      <c r="S2" t="s">
        <v>692</v>
      </c>
      <c r="T2" t="s">
        <v>693</v>
      </c>
    </row>
    <row r="3" customHeight="1" spans="1:20">
      <c r="A3" s="9" t="s">
        <v>17</v>
      </c>
      <c r="B3" s="10">
        <v>133360</v>
      </c>
      <c r="C3" s="10" t="s">
        <v>18</v>
      </c>
      <c r="D3" s="11" t="s">
        <v>19</v>
      </c>
      <c r="E3" s="11" t="s">
        <v>20</v>
      </c>
      <c r="F3" s="11" t="s">
        <v>21</v>
      </c>
      <c r="G3" s="7">
        <v>10.2</v>
      </c>
      <c r="H3" s="7">
        <v>49.9</v>
      </c>
      <c r="I3" s="18">
        <f t="shared" ref="I3:I7" si="0">(H3-G3)/H3</f>
        <v>0.79559118236473</v>
      </c>
      <c r="J3" s="7"/>
      <c r="K3" s="8" t="s">
        <v>22</v>
      </c>
      <c r="L3" s="8" t="s">
        <v>23</v>
      </c>
      <c r="M3" s="7">
        <v>5280</v>
      </c>
      <c r="N3" s="7" t="s">
        <v>24</v>
      </c>
      <c r="O3" s="7" t="s">
        <v>25</v>
      </c>
      <c r="P3" s="7" t="s">
        <v>26</v>
      </c>
      <c r="Q3" s="2">
        <v>1108</v>
      </c>
      <c r="R3" s="29">
        <v>1700</v>
      </c>
      <c r="S3">
        <f t="shared" ref="S3:S7" si="1">Q3-R3</f>
        <v>-592</v>
      </c>
      <c r="T3">
        <f t="shared" ref="T3:T20" si="2">S3/R3</f>
        <v>-0.348235294117647</v>
      </c>
    </row>
    <row r="4" customHeight="1" spans="1:20">
      <c r="A4" s="5" t="s">
        <v>27</v>
      </c>
      <c r="B4" s="10">
        <v>226892</v>
      </c>
      <c r="C4" s="10" t="s">
        <v>18</v>
      </c>
      <c r="D4" s="11" t="s">
        <v>27</v>
      </c>
      <c r="E4" s="11" t="s">
        <v>20</v>
      </c>
      <c r="F4" s="11" t="s">
        <v>21</v>
      </c>
      <c r="G4" s="7">
        <v>8.95</v>
      </c>
      <c r="H4" s="7">
        <v>35</v>
      </c>
      <c r="I4" s="18">
        <f t="shared" si="0"/>
        <v>0.744285714285714</v>
      </c>
      <c r="J4" s="7"/>
      <c r="K4" s="8" t="s">
        <v>28</v>
      </c>
      <c r="L4" s="19">
        <v>0.68</v>
      </c>
      <c r="M4" s="7">
        <v>1020</v>
      </c>
      <c r="N4" s="7" t="s">
        <v>25</v>
      </c>
      <c r="O4" s="7" t="s">
        <v>29</v>
      </c>
      <c r="P4" s="7"/>
      <c r="Q4" s="2">
        <v>467</v>
      </c>
      <c r="R4" s="4">
        <v>34</v>
      </c>
      <c r="S4">
        <f t="shared" si="1"/>
        <v>433</v>
      </c>
      <c r="T4">
        <f t="shared" si="2"/>
        <v>12.7352941176471</v>
      </c>
    </row>
    <row r="5" s="1" customFormat="1" customHeight="1" spans="1:20">
      <c r="A5" s="12" t="s">
        <v>30</v>
      </c>
      <c r="B5" s="13">
        <v>161198</v>
      </c>
      <c r="C5" s="10" t="s">
        <v>18</v>
      </c>
      <c r="D5" s="14" t="s">
        <v>31</v>
      </c>
      <c r="E5" s="14" t="s">
        <v>32</v>
      </c>
      <c r="F5" s="11" t="s">
        <v>33</v>
      </c>
      <c r="G5" s="15">
        <v>14.5</v>
      </c>
      <c r="H5" s="15">
        <v>31.5</v>
      </c>
      <c r="I5" s="20">
        <f t="shared" si="0"/>
        <v>0.53968253968254</v>
      </c>
      <c r="J5" s="15" t="s">
        <v>34</v>
      </c>
      <c r="K5" s="15" t="s">
        <v>35</v>
      </c>
      <c r="L5" s="21">
        <v>0.386</v>
      </c>
      <c r="M5" s="22">
        <v>5282</v>
      </c>
      <c r="N5" s="15" t="s">
        <v>34</v>
      </c>
      <c r="O5" s="15" t="s">
        <v>26</v>
      </c>
      <c r="P5" s="15" t="s">
        <v>36</v>
      </c>
      <c r="Q5" s="2">
        <v>2162</v>
      </c>
      <c r="R5" s="4">
        <v>3031</v>
      </c>
      <c r="S5">
        <f t="shared" si="1"/>
        <v>-869</v>
      </c>
      <c r="T5">
        <f t="shared" si="2"/>
        <v>-0.286704058066645</v>
      </c>
    </row>
    <row r="6" s="1" customFormat="1" customHeight="1" spans="1:20">
      <c r="A6" s="12"/>
      <c r="B6" s="13">
        <v>130134</v>
      </c>
      <c r="C6" s="10" t="s">
        <v>18</v>
      </c>
      <c r="D6" s="14"/>
      <c r="E6" s="14"/>
      <c r="F6" s="11"/>
      <c r="G6" s="15"/>
      <c r="H6" s="15"/>
      <c r="I6" s="20"/>
      <c r="J6" s="15"/>
      <c r="K6" s="15" t="s">
        <v>37</v>
      </c>
      <c r="L6" s="21"/>
      <c r="M6" s="22"/>
      <c r="N6" s="15"/>
      <c r="O6" s="15"/>
      <c r="P6" s="15"/>
      <c r="Q6" s="2">
        <f>1666/2</f>
        <v>833</v>
      </c>
      <c r="R6" s="4">
        <f>179/2</f>
        <v>89.5</v>
      </c>
      <c r="S6">
        <f t="shared" si="1"/>
        <v>743.5</v>
      </c>
      <c r="T6">
        <f t="shared" si="2"/>
        <v>8.3072625698324</v>
      </c>
    </row>
    <row r="7" s="1" customFormat="1" customHeight="1" spans="1:20">
      <c r="A7" s="12"/>
      <c r="B7" s="13">
        <v>208936</v>
      </c>
      <c r="C7" s="10" t="s">
        <v>18</v>
      </c>
      <c r="D7" s="14" t="s">
        <v>38</v>
      </c>
      <c r="E7" s="14" t="s">
        <v>39</v>
      </c>
      <c r="F7" s="11" t="s">
        <v>40</v>
      </c>
      <c r="G7" s="15">
        <v>23.8</v>
      </c>
      <c r="H7" s="15">
        <v>68</v>
      </c>
      <c r="I7" s="20">
        <f t="shared" si="0"/>
        <v>0.65</v>
      </c>
      <c r="J7" s="15" t="s">
        <v>41</v>
      </c>
      <c r="K7" s="15"/>
      <c r="L7" s="15"/>
      <c r="M7" s="15">
        <v>2026</v>
      </c>
      <c r="N7" s="15" t="s">
        <v>41</v>
      </c>
      <c r="O7" s="15" t="s">
        <v>42</v>
      </c>
      <c r="P7" s="15"/>
      <c r="Q7" s="2">
        <v>427</v>
      </c>
      <c r="R7" s="4">
        <v>457</v>
      </c>
      <c r="S7">
        <f t="shared" si="1"/>
        <v>-30</v>
      </c>
      <c r="T7">
        <f t="shared" si="2"/>
        <v>-0.0656455142231947</v>
      </c>
    </row>
    <row r="8" s="1" customFormat="1" customHeight="1" spans="1:20">
      <c r="A8" s="12"/>
      <c r="B8" s="13"/>
      <c r="C8" s="10"/>
      <c r="D8" s="14"/>
      <c r="E8" s="14"/>
      <c r="F8" s="11"/>
      <c r="G8" s="15"/>
      <c r="H8" s="15"/>
      <c r="I8" s="20"/>
      <c r="J8" s="15"/>
      <c r="K8" s="15"/>
      <c r="L8" s="15"/>
      <c r="M8" s="15"/>
      <c r="N8" s="15"/>
      <c r="O8" s="15"/>
      <c r="P8" s="15"/>
      <c r="Q8" s="2">
        <f t="shared" ref="Q8:S8" si="3">SUM(Q5:Q7)</f>
        <v>3422</v>
      </c>
      <c r="R8" s="2">
        <f t="shared" si="3"/>
        <v>3577.5</v>
      </c>
      <c r="S8" s="2">
        <f t="shared" si="3"/>
        <v>-155.5</v>
      </c>
      <c r="T8" s="30">
        <f t="shared" si="2"/>
        <v>-0.043466107617051</v>
      </c>
    </row>
    <row r="9" customHeight="1" spans="1:20">
      <c r="A9" s="5" t="s">
        <v>43</v>
      </c>
      <c r="B9" s="13">
        <v>66073</v>
      </c>
      <c r="C9" s="10" t="s">
        <v>18</v>
      </c>
      <c r="D9" s="14" t="s">
        <v>44</v>
      </c>
      <c r="E9" s="14" t="s">
        <v>45</v>
      </c>
      <c r="F9" s="14" t="s">
        <v>46</v>
      </c>
      <c r="G9" s="7">
        <v>22.8</v>
      </c>
      <c r="H9" s="7">
        <v>69</v>
      </c>
      <c r="I9" s="18">
        <f t="shared" ref="I9:I14" si="4">(H9-G9)/H9</f>
        <v>0.669565217391304</v>
      </c>
      <c r="J9" s="7"/>
      <c r="K9" s="7" t="s">
        <v>35</v>
      </c>
      <c r="L9" s="19">
        <v>0.56</v>
      </c>
      <c r="M9" s="7">
        <v>2200</v>
      </c>
      <c r="N9" s="19">
        <v>0.07</v>
      </c>
      <c r="O9" s="19">
        <v>0.06</v>
      </c>
      <c r="P9" s="7" t="s">
        <v>36</v>
      </c>
      <c r="Q9" s="2">
        <v>671</v>
      </c>
      <c r="R9" s="4">
        <v>163</v>
      </c>
      <c r="S9">
        <f t="shared" ref="S9:S14" si="5">Q9-R9</f>
        <v>508</v>
      </c>
      <c r="T9">
        <f t="shared" si="2"/>
        <v>3.11656441717791</v>
      </c>
    </row>
    <row r="10" customHeight="1" spans="1:20">
      <c r="A10" s="5"/>
      <c r="B10" s="13">
        <v>66828</v>
      </c>
      <c r="C10" s="10" t="s">
        <v>18</v>
      </c>
      <c r="D10" s="14" t="s">
        <v>47</v>
      </c>
      <c r="E10" s="14" t="s">
        <v>45</v>
      </c>
      <c r="F10" s="14" t="s">
        <v>48</v>
      </c>
      <c r="G10" s="7">
        <v>15</v>
      </c>
      <c r="H10" s="7">
        <v>88</v>
      </c>
      <c r="I10" s="18">
        <f t="shared" si="4"/>
        <v>0.829545454545455</v>
      </c>
      <c r="J10" s="7"/>
      <c r="K10" s="7" t="s">
        <v>35</v>
      </c>
      <c r="L10" s="19">
        <v>0.77</v>
      </c>
      <c r="M10" s="7"/>
      <c r="N10" s="19"/>
      <c r="O10" s="19"/>
      <c r="P10" s="7"/>
      <c r="Q10" s="2">
        <v>122</v>
      </c>
      <c r="R10" s="4">
        <v>47</v>
      </c>
      <c r="S10">
        <f t="shared" si="5"/>
        <v>75</v>
      </c>
      <c r="T10">
        <f t="shared" si="2"/>
        <v>1.59574468085106</v>
      </c>
    </row>
    <row r="11" customHeight="1" spans="1:20">
      <c r="A11" s="5"/>
      <c r="B11" s="13"/>
      <c r="C11" s="10"/>
      <c r="D11" s="14"/>
      <c r="E11" s="14"/>
      <c r="F11" s="14"/>
      <c r="G11" s="7"/>
      <c r="H11" s="7"/>
      <c r="I11" s="18"/>
      <c r="J11" s="7"/>
      <c r="K11" s="7"/>
      <c r="L11" s="19"/>
      <c r="M11" s="7"/>
      <c r="N11" s="19"/>
      <c r="O11" s="19"/>
      <c r="P11" s="7"/>
      <c r="Q11" s="2">
        <f>SUM(Q9:Q10)</f>
        <v>793</v>
      </c>
      <c r="R11" s="4">
        <f>SUM(R9:R10)</f>
        <v>210</v>
      </c>
      <c r="S11">
        <f t="shared" si="5"/>
        <v>583</v>
      </c>
      <c r="T11" s="30">
        <f t="shared" si="2"/>
        <v>2.77619047619048</v>
      </c>
    </row>
    <row r="12" customHeight="1" spans="1:20">
      <c r="A12" s="5" t="s">
        <v>49</v>
      </c>
      <c r="B12" s="13">
        <v>1285</v>
      </c>
      <c r="C12" s="10" t="s">
        <v>18</v>
      </c>
      <c r="D12" s="14" t="s">
        <v>50</v>
      </c>
      <c r="E12" s="14" t="s">
        <v>20</v>
      </c>
      <c r="F12" s="11" t="s">
        <v>51</v>
      </c>
      <c r="G12" s="7">
        <v>198</v>
      </c>
      <c r="H12" s="7">
        <v>294</v>
      </c>
      <c r="I12" s="18">
        <f t="shared" si="4"/>
        <v>0.326530612244898</v>
      </c>
      <c r="J12" s="7"/>
      <c r="K12" s="7" t="s">
        <v>52</v>
      </c>
      <c r="L12" s="19">
        <v>0.1</v>
      </c>
      <c r="M12" s="8" t="s">
        <v>53</v>
      </c>
      <c r="N12" s="19">
        <v>0.08</v>
      </c>
      <c r="O12" s="19">
        <v>0.07</v>
      </c>
      <c r="P12" s="7" t="s">
        <v>29</v>
      </c>
      <c r="Q12" s="2">
        <f>223*3</f>
        <v>669</v>
      </c>
      <c r="R12" s="4">
        <f>38*3</f>
        <v>114</v>
      </c>
      <c r="S12">
        <f t="shared" si="5"/>
        <v>555</v>
      </c>
      <c r="T12">
        <f t="shared" si="2"/>
        <v>4.86842105263158</v>
      </c>
    </row>
    <row r="13" customHeight="1" spans="1:20">
      <c r="A13" s="5"/>
      <c r="B13" s="13">
        <v>21580</v>
      </c>
      <c r="C13" s="10" t="s">
        <v>18</v>
      </c>
      <c r="D13" s="14" t="s">
        <v>55</v>
      </c>
      <c r="E13" s="14" t="s">
        <v>20</v>
      </c>
      <c r="F13" s="11" t="s">
        <v>56</v>
      </c>
      <c r="G13" s="7">
        <v>55.6</v>
      </c>
      <c r="H13" s="7">
        <v>98</v>
      </c>
      <c r="I13" s="18">
        <f t="shared" si="4"/>
        <v>0.43265306122449</v>
      </c>
      <c r="J13" s="7"/>
      <c r="K13" s="7" t="s">
        <v>52</v>
      </c>
      <c r="L13" s="19">
        <v>0.24</v>
      </c>
      <c r="M13" s="8"/>
      <c r="N13" s="7"/>
      <c r="O13" s="19"/>
      <c r="P13" s="7"/>
      <c r="Q13" s="2">
        <v>38</v>
      </c>
      <c r="R13" s="4">
        <v>1185</v>
      </c>
      <c r="S13">
        <f t="shared" si="5"/>
        <v>-1147</v>
      </c>
      <c r="T13">
        <f t="shared" si="2"/>
        <v>-0.967932489451477</v>
      </c>
    </row>
    <row r="14" ht="94" customHeight="1" spans="1:20">
      <c r="A14" s="5"/>
      <c r="B14" s="13">
        <v>115733</v>
      </c>
      <c r="C14" s="10" t="s">
        <v>18</v>
      </c>
      <c r="D14" s="14" t="s">
        <v>57</v>
      </c>
      <c r="E14" s="14" t="s">
        <v>58</v>
      </c>
      <c r="F14" s="11" t="s">
        <v>59</v>
      </c>
      <c r="G14" s="7">
        <v>340</v>
      </c>
      <c r="H14" s="7">
        <v>699</v>
      </c>
      <c r="I14" s="18">
        <f t="shared" si="4"/>
        <v>0.513590844062947</v>
      </c>
      <c r="J14" s="7"/>
      <c r="K14" s="23" t="s">
        <v>60</v>
      </c>
      <c r="L14" s="24" t="s">
        <v>61</v>
      </c>
      <c r="M14" s="7">
        <v>609</v>
      </c>
      <c r="N14" s="8" t="s">
        <v>62</v>
      </c>
      <c r="O14" s="7"/>
      <c r="P14" s="7"/>
      <c r="Q14" s="2">
        <v>203.218</v>
      </c>
      <c r="R14" s="4">
        <v>364.666</v>
      </c>
      <c r="S14">
        <f t="shared" si="5"/>
        <v>-161.448</v>
      </c>
      <c r="T14">
        <f t="shared" si="2"/>
        <v>-0.442728414494359</v>
      </c>
    </row>
    <row r="15" ht="60" customHeight="1" spans="1:20">
      <c r="A15" s="5"/>
      <c r="B15" s="13"/>
      <c r="C15" s="10"/>
      <c r="D15" s="14"/>
      <c r="E15" s="14"/>
      <c r="F15" s="11"/>
      <c r="G15" s="7"/>
      <c r="H15" s="7"/>
      <c r="I15" s="18"/>
      <c r="J15" s="7"/>
      <c r="K15" s="23"/>
      <c r="L15" s="24"/>
      <c r="M15" s="7"/>
      <c r="N15" s="8"/>
      <c r="O15" s="7"/>
      <c r="P15" s="7"/>
      <c r="Q15" s="2">
        <f t="shared" ref="Q15:S15" si="6">SUM(Q12:Q14)</f>
        <v>910.218</v>
      </c>
      <c r="R15" s="2">
        <f t="shared" si="6"/>
        <v>1663.666</v>
      </c>
      <c r="S15" s="2">
        <f t="shared" si="6"/>
        <v>-753.448</v>
      </c>
      <c r="T15" s="30">
        <f t="shared" si="2"/>
        <v>-0.452884172664465</v>
      </c>
    </row>
    <row r="16" customHeight="1" spans="1:20">
      <c r="A16" s="5" t="s">
        <v>63</v>
      </c>
      <c r="B16" s="13">
        <v>201264</v>
      </c>
      <c r="C16" s="10" t="s">
        <v>18</v>
      </c>
      <c r="D16" s="14" t="s">
        <v>64</v>
      </c>
      <c r="E16" s="14" t="s">
        <v>65</v>
      </c>
      <c r="F16" s="11" t="s">
        <v>66</v>
      </c>
      <c r="G16" s="7">
        <v>147.4</v>
      </c>
      <c r="H16" s="7">
        <v>294</v>
      </c>
      <c r="I16" s="18">
        <f t="shared" ref="I16:I19" si="7">(H16-G16)/H16</f>
        <v>0.498639455782313</v>
      </c>
      <c r="J16" s="7" t="s">
        <v>67</v>
      </c>
      <c r="K16" s="7" t="s">
        <v>68</v>
      </c>
      <c r="L16" s="18">
        <v>0.498639455782313</v>
      </c>
      <c r="M16" s="7">
        <v>2600</v>
      </c>
      <c r="N16" s="19">
        <v>0.05</v>
      </c>
      <c r="O16" s="19">
        <v>0.05</v>
      </c>
      <c r="P16" s="7" t="s">
        <v>54</v>
      </c>
      <c r="Q16" s="2">
        <v>214</v>
      </c>
      <c r="R16" s="4">
        <v>276</v>
      </c>
      <c r="S16">
        <f t="shared" ref="S16:S19" si="8">Q16-R16</f>
        <v>-62</v>
      </c>
      <c r="T16">
        <f t="shared" si="2"/>
        <v>-0.22463768115942</v>
      </c>
    </row>
    <row r="17" customHeight="1" spans="1:20">
      <c r="A17" s="5"/>
      <c r="B17" s="13">
        <v>201495</v>
      </c>
      <c r="C17" s="10" t="s">
        <v>18</v>
      </c>
      <c r="D17" s="14" t="s">
        <v>69</v>
      </c>
      <c r="E17" s="14" t="s">
        <v>65</v>
      </c>
      <c r="F17" s="11" t="s">
        <v>70</v>
      </c>
      <c r="G17" s="7">
        <v>149.67</v>
      </c>
      <c r="H17" s="7">
        <v>299</v>
      </c>
      <c r="I17" s="18">
        <f t="shared" si="7"/>
        <v>0.49943143812709</v>
      </c>
      <c r="J17" s="7" t="s">
        <v>67</v>
      </c>
      <c r="K17" s="7"/>
      <c r="L17" s="18">
        <v>0.49943143812709</v>
      </c>
      <c r="M17" s="7"/>
      <c r="N17" s="7"/>
      <c r="O17" s="7"/>
      <c r="P17" s="7"/>
      <c r="Q17" s="2">
        <v>275</v>
      </c>
      <c r="R17" s="4">
        <v>293</v>
      </c>
      <c r="S17">
        <f t="shared" si="8"/>
        <v>-18</v>
      </c>
      <c r="T17">
        <f t="shared" si="2"/>
        <v>-0.0614334470989761</v>
      </c>
    </row>
    <row r="18" customHeight="1" spans="1:20">
      <c r="A18" s="5"/>
      <c r="B18" s="13">
        <v>154041</v>
      </c>
      <c r="C18" s="10" t="s">
        <v>18</v>
      </c>
      <c r="D18" s="14" t="s">
        <v>71</v>
      </c>
      <c r="E18" s="14" t="s">
        <v>65</v>
      </c>
      <c r="F18" s="11" t="s">
        <v>72</v>
      </c>
      <c r="G18" s="7">
        <v>58.13</v>
      </c>
      <c r="H18" s="7">
        <v>128</v>
      </c>
      <c r="I18" s="18">
        <f t="shared" si="7"/>
        <v>0.545859375</v>
      </c>
      <c r="J18" s="7" t="s">
        <v>73</v>
      </c>
      <c r="K18" s="7"/>
      <c r="L18" s="18">
        <v>0.545859375</v>
      </c>
      <c r="M18" s="7"/>
      <c r="N18" s="7"/>
      <c r="O18" s="7"/>
      <c r="P18" s="7"/>
      <c r="Q18" s="2">
        <v>65</v>
      </c>
      <c r="R18" s="4">
        <v>23</v>
      </c>
      <c r="S18">
        <f t="shared" si="8"/>
        <v>42</v>
      </c>
      <c r="T18">
        <f t="shared" si="2"/>
        <v>1.82608695652174</v>
      </c>
    </row>
    <row r="19" customHeight="1" spans="1:20">
      <c r="A19" s="5"/>
      <c r="B19" s="13">
        <v>137250</v>
      </c>
      <c r="C19" s="10" t="s">
        <v>18</v>
      </c>
      <c r="D19" s="14" t="s">
        <v>74</v>
      </c>
      <c r="E19" s="14" t="s">
        <v>65</v>
      </c>
      <c r="F19" s="11" t="s">
        <v>75</v>
      </c>
      <c r="G19" s="7">
        <v>109.45</v>
      </c>
      <c r="H19" s="7">
        <v>192</v>
      </c>
      <c r="I19" s="18">
        <f t="shared" si="7"/>
        <v>0.429947916666667</v>
      </c>
      <c r="J19" s="7" t="s">
        <v>67</v>
      </c>
      <c r="K19" s="7"/>
      <c r="L19" s="18">
        <v>0.429947916666667</v>
      </c>
      <c r="M19" s="7"/>
      <c r="N19" s="7"/>
      <c r="O19" s="7"/>
      <c r="P19" s="7"/>
      <c r="Q19" s="2">
        <v>1327</v>
      </c>
      <c r="R19" s="4">
        <v>1353</v>
      </c>
      <c r="S19">
        <f t="shared" si="8"/>
        <v>-26</v>
      </c>
      <c r="T19">
        <f t="shared" si="2"/>
        <v>-0.0192165558019217</v>
      </c>
    </row>
    <row r="20" customHeight="1" spans="1:20">
      <c r="A20" s="5"/>
      <c r="B20" s="13"/>
      <c r="C20" s="10"/>
      <c r="D20" s="14"/>
      <c r="E20" s="14"/>
      <c r="F20" s="11"/>
      <c r="G20" s="7"/>
      <c r="H20" s="7"/>
      <c r="I20" s="18"/>
      <c r="J20" s="7"/>
      <c r="K20" s="7"/>
      <c r="L20" s="18"/>
      <c r="M20" s="7"/>
      <c r="N20" s="7"/>
      <c r="O20" s="7"/>
      <c r="P20" s="7"/>
      <c r="Q20" s="2">
        <f t="shared" ref="Q20:S20" si="9">SUM(Q16:Q19)</f>
        <v>1881</v>
      </c>
      <c r="R20" s="2">
        <f t="shared" si="9"/>
        <v>1945</v>
      </c>
      <c r="S20" s="2">
        <f t="shared" si="9"/>
        <v>-64</v>
      </c>
      <c r="T20" s="30">
        <f t="shared" si="2"/>
        <v>-0.0329048843187661</v>
      </c>
    </row>
    <row r="21" customHeight="1" spans="1:19">
      <c r="A21" s="5" t="s">
        <v>76</v>
      </c>
      <c r="B21" s="13">
        <v>252948</v>
      </c>
      <c r="C21" s="10" t="s">
        <v>18</v>
      </c>
      <c r="D21" s="14" t="s">
        <v>77</v>
      </c>
      <c r="E21" s="14" t="s">
        <v>78</v>
      </c>
      <c r="F21" s="11" t="s">
        <v>79</v>
      </c>
      <c r="G21" s="7">
        <v>69.29</v>
      </c>
      <c r="H21" s="7">
        <v>138</v>
      </c>
      <c r="I21" s="18">
        <f t="shared" ref="I21:I24" si="10">(H21-G21)/H21</f>
        <v>0.497898550724638</v>
      </c>
      <c r="J21" s="7" t="s">
        <v>67</v>
      </c>
      <c r="K21" s="25" t="s">
        <v>80</v>
      </c>
      <c r="L21" s="19">
        <v>0.32</v>
      </c>
      <c r="M21" s="26">
        <v>2000</v>
      </c>
      <c r="N21" s="19">
        <v>0.05</v>
      </c>
      <c r="O21" s="19">
        <v>0.05</v>
      </c>
      <c r="P21" s="7" t="s">
        <v>54</v>
      </c>
      <c r="Q21" s="2">
        <v>120</v>
      </c>
      <c r="R21" s="4">
        <v>0</v>
      </c>
      <c r="S21">
        <f t="shared" ref="S21:S24" si="11">Q21-R21</f>
        <v>120</v>
      </c>
    </row>
    <row r="22" customHeight="1" spans="1:20">
      <c r="A22" s="5"/>
      <c r="B22" s="13">
        <v>154981</v>
      </c>
      <c r="C22" s="10" t="s">
        <v>18</v>
      </c>
      <c r="D22" s="14" t="s">
        <v>81</v>
      </c>
      <c r="E22" s="14" t="s">
        <v>82</v>
      </c>
      <c r="F22" s="11" t="s">
        <v>83</v>
      </c>
      <c r="G22" s="7">
        <v>31.88</v>
      </c>
      <c r="H22" s="7">
        <v>43.7</v>
      </c>
      <c r="I22" s="18">
        <f t="shared" si="10"/>
        <v>0.270480549199085</v>
      </c>
      <c r="J22" s="7" t="s">
        <v>24</v>
      </c>
      <c r="K22" s="8"/>
      <c r="L22" s="7"/>
      <c r="M22" s="26"/>
      <c r="N22" s="7"/>
      <c r="O22" s="7"/>
      <c r="P22" s="7"/>
      <c r="Q22" s="2">
        <v>1390</v>
      </c>
      <c r="R22" s="4">
        <v>1503</v>
      </c>
      <c r="S22">
        <f t="shared" si="11"/>
        <v>-113</v>
      </c>
      <c r="T22">
        <f t="shared" ref="T22:T24" si="12">S22/R22</f>
        <v>-0.0751829673985363</v>
      </c>
    </row>
    <row r="23" customHeight="1" spans="1:20">
      <c r="A23" s="5"/>
      <c r="B23" s="13"/>
      <c r="C23" s="10"/>
      <c r="D23" s="14"/>
      <c r="E23" s="14"/>
      <c r="F23" s="11"/>
      <c r="G23" s="7"/>
      <c r="H23" s="7"/>
      <c r="I23" s="18"/>
      <c r="J23" s="7"/>
      <c r="K23" s="8"/>
      <c r="L23" s="7"/>
      <c r="M23" s="26"/>
      <c r="N23" s="5"/>
      <c r="O23" s="16"/>
      <c r="P23" s="7"/>
      <c r="Q23" s="2">
        <f t="shared" ref="Q23:S23" si="13">SUM(Q21:Q22)</f>
        <v>1510</v>
      </c>
      <c r="R23" s="2">
        <f t="shared" si="13"/>
        <v>1503</v>
      </c>
      <c r="S23" s="2">
        <f t="shared" si="13"/>
        <v>7</v>
      </c>
      <c r="T23" s="30">
        <f t="shared" si="12"/>
        <v>0.00465735196274118</v>
      </c>
    </row>
    <row r="24" customHeight="1" spans="1:20">
      <c r="A24" s="5" t="s">
        <v>84</v>
      </c>
      <c r="B24" s="13">
        <v>248168</v>
      </c>
      <c r="C24" s="10" t="s">
        <v>18</v>
      </c>
      <c r="D24" s="14" t="s">
        <v>85</v>
      </c>
      <c r="E24" s="14" t="s">
        <v>86</v>
      </c>
      <c r="F24" s="11" t="s">
        <v>87</v>
      </c>
      <c r="G24" s="7">
        <v>220</v>
      </c>
      <c r="H24" s="7">
        <v>399</v>
      </c>
      <c r="I24" s="18">
        <f t="shared" si="10"/>
        <v>0.448621553884712</v>
      </c>
      <c r="J24" s="8" t="s">
        <v>88</v>
      </c>
      <c r="K24" s="7" t="s">
        <v>35</v>
      </c>
      <c r="L24" s="19">
        <v>0.26</v>
      </c>
      <c r="M24" s="7">
        <v>1100</v>
      </c>
      <c r="N24" s="27" t="s">
        <v>89</v>
      </c>
      <c r="O24" s="28"/>
      <c r="P24" s="7" t="s">
        <v>54</v>
      </c>
      <c r="Q24" s="2">
        <v>277</v>
      </c>
      <c r="R24" s="4">
        <v>0</v>
      </c>
      <c r="S24">
        <f t="shared" si="11"/>
        <v>277</v>
      </c>
      <c r="T24" t="e">
        <f t="shared" si="12"/>
        <v>#DIV/0!</v>
      </c>
    </row>
  </sheetData>
  <mergeCells count="29">
    <mergeCell ref="B1:M1"/>
    <mergeCell ref="N1:O1"/>
    <mergeCell ref="N24:O24"/>
    <mergeCell ref="A5:A7"/>
    <mergeCell ref="A9:A10"/>
    <mergeCell ref="A12:A14"/>
    <mergeCell ref="A16:A19"/>
    <mergeCell ref="A21:A22"/>
    <mergeCell ref="K16:K19"/>
    <mergeCell ref="K21:K22"/>
    <mergeCell ref="L21:L22"/>
    <mergeCell ref="M9:M10"/>
    <mergeCell ref="M12:M13"/>
    <mergeCell ref="M16:M19"/>
    <mergeCell ref="M21:M22"/>
    <mergeCell ref="N9:N10"/>
    <mergeCell ref="N12:N13"/>
    <mergeCell ref="N16:N19"/>
    <mergeCell ref="N21:N22"/>
    <mergeCell ref="O9:O10"/>
    <mergeCell ref="O12:O13"/>
    <mergeCell ref="O16:O19"/>
    <mergeCell ref="O21:O22"/>
    <mergeCell ref="P3:P4"/>
    <mergeCell ref="P5:P7"/>
    <mergeCell ref="P9:P10"/>
    <mergeCell ref="P12:P14"/>
    <mergeCell ref="P16:P19"/>
    <mergeCell ref="P21:P22"/>
  </mergeCells>
  <pageMargins left="0.432638888888889" right="0.393055555555556" top="0.75" bottom="0.75" header="0.3" footer="0.3"/>
  <pageSetup paperSize="9" scale="5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任务清单</vt:lpstr>
      <vt:lpstr>员工完成情况</vt:lpstr>
      <vt:lpstr>门店任务明细表</vt:lpstr>
      <vt:lpstr>Sheet2 (2)</vt:lpstr>
      <vt:lpstr>任务清单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2023-02-24T06:39:00Z</dcterms:created>
  <dcterms:modified xsi:type="dcterms:W3CDTF">2023-05-09T09:20:32Z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1AECD28A38534930A470E5DD8E412A23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