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品种清单" sheetId="1" r:id="rId1"/>
    <sheet name="门店任务清单" sheetId="4" r:id="rId2"/>
    <sheet name="门店任务明细表 (2)" sheetId="3" state="hidden" r:id="rId3"/>
    <sheet name="品种清单 (2)" sheetId="5" state="hidden" r:id="rId4"/>
  </sheets>
  <definedNames>
    <definedName name="_xlnm._FilterDatabase" localSheetId="0" hidden="1">品种清单!$A$2:$N$68</definedName>
    <definedName name="_xlnm._FilterDatabase" localSheetId="2" hidden="1">'门店任务明细表 (2)'!$A$35:$U$144</definedName>
    <definedName name="_xlnm._FilterDatabase" localSheetId="3" hidden="1">'品种清单 (2)'!$A$2:$Q$68</definedName>
  </definedNames>
  <calcPr calcId="144525"/>
</workbook>
</file>

<file path=xl/sharedStrings.xml><?xml version="1.0" encoding="utf-8"?>
<sst xmlns="http://schemas.openxmlformats.org/spreadsheetml/2006/main" count="1400" uniqueCount="422">
  <si>
    <r>
      <rPr>
        <sz val="20"/>
        <color theme="1"/>
        <rFont val="宋体"/>
        <charset val="134"/>
        <scheme val="minor"/>
      </rPr>
      <t>2023年4月星级品种</t>
    </r>
    <r>
      <rPr>
        <sz val="11"/>
        <color theme="1"/>
        <rFont val="宋体"/>
        <charset val="134"/>
        <scheme val="minor"/>
      </rPr>
      <t>（4月1日-30日）</t>
    </r>
  </si>
  <si>
    <t>提成标准</t>
  </si>
  <si>
    <t>类别</t>
  </si>
  <si>
    <t>ID</t>
  </si>
  <si>
    <t>品名</t>
  </si>
  <si>
    <t>生产厂家</t>
  </si>
  <si>
    <t>规格</t>
  </si>
  <si>
    <t>考核价</t>
  </si>
  <si>
    <t>零售价</t>
  </si>
  <si>
    <t>毛利率</t>
  </si>
  <si>
    <t>活动内容</t>
  </si>
  <si>
    <t>任务</t>
  </si>
  <si>
    <t>完成任务</t>
  </si>
  <si>
    <t>未完成任务</t>
  </si>
  <si>
    <t>差额处罚</t>
  </si>
  <si>
    <t>原毛利段提成</t>
  </si>
  <si>
    <t>完成任务奖励</t>
  </si>
  <si>
    <t>丹参</t>
  </si>
  <si>
    <t>丹参口服液</t>
  </si>
  <si>
    <t>太极集团重庆涪陵制药厂有限公司</t>
  </si>
  <si>
    <t>10mlx10支</t>
  </si>
  <si>
    <t>①四赠一
②十赠三
③70赠35盒</t>
  </si>
  <si>
    <t>6元/盒</t>
  </si>
  <si>
    <t>4元/盒</t>
  </si>
  <si>
    <t>1元/盒</t>
  </si>
  <si>
    <t>生脉饮</t>
  </si>
  <si>
    <t>四赠一</t>
  </si>
  <si>
    <t>3元/盒</t>
  </si>
  <si>
    <t>2元/盒</t>
  </si>
  <si>
    <t>江中系列</t>
  </si>
  <si>
    <t>乳酸菌素片</t>
  </si>
  <si>
    <t>江中药业股份有限公司</t>
  </si>
  <si>
    <t>0.4gx64片</t>
  </si>
  <si>
    <t>第二件半价</t>
  </si>
  <si>
    <t>1.5元/盒</t>
  </si>
  <si>
    <t>0.5元/盒</t>
  </si>
  <si>
    <t>乳酸菌素片（2盒计1盒）</t>
  </si>
  <si>
    <t>0.4gx8片x4板</t>
  </si>
  <si>
    <t>第二件半价
买三赠一</t>
  </si>
  <si>
    <t>1.5元/2盒</t>
  </si>
  <si>
    <t>1元/2盒</t>
  </si>
  <si>
    <t>多维元素片（21）</t>
  </si>
  <si>
    <t>江西南昌桑海制药有限责任公司（原:江西南昌桑海制药厂）</t>
  </si>
  <si>
    <t>90片</t>
  </si>
  <si>
    <t>买二送一</t>
  </si>
  <si>
    <t>3.5元/盒</t>
  </si>
  <si>
    <t>西南药业系列</t>
  </si>
  <si>
    <t>维生素C咀嚼片</t>
  </si>
  <si>
    <t>西南药业股份有限公司</t>
  </si>
  <si>
    <t>100mgx60片</t>
  </si>
  <si>
    <t>葡萄糖酸钙维D2咀嚼片(太极钙)</t>
  </si>
  <si>
    <t>48片(复方)/瓶</t>
  </si>
  <si>
    <t>8元/盒</t>
  </si>
  <si>
    <t>补益系列</t>
  </si>
  <si>
    <t>补肾益寿胶囊</t>
  </si>
  <si>
    <t>0.3gx60粒x3瓶</t>
  </si>
  <si>
    <t>买三赠一</t>
  </si>
  <si>
    <t>900盒
(按3瓶装核算，3盒60粒装计1盒）</t>
  </si>
  <si>
    <t>补肾益寿胶囊（3盒计1盒）</t>
  </si>
  <si>
    <t>0.3gx60粒</t>
  </si>
  <si>
    <t>阿胶（太极天胶）</t>
  </si>
  <si>
    <t>太极集团甘肃天水羲皇阿胶有限公司</t>
  </si>
  <si>
    <t>250g</t>
  </si>
  <si>
    <t>①1盒578
②2盒1050
③4盒1996</t>
  </si>
  <si>
    <t>及时晒单奖励：
50元/盒</t>
  </si>
  <si>
    <t>阿胶</t>
  </si>
  <si>
    <t>250g（精品）</t>
  </si>
  <si>
    <t>①1盒799元
②2盒1398元</t>
  </si>
  <si>
    <t>氨糖钙奶粉</t>
  </si>
  <si>
    <t>怡养氨糖钙奶粉</t>
  </si>
  <si>
    <t>雀巢（中国）有限公司</t>
  </si>
  <si>
    <t>800g</t>
  </si>
  <si>
    <t>1罐省30元
2罐省80元
6罐省395元</t>
  </si>
  <si>
    <t>完成任务30元/罐
未完成任务20元/罐
每天营运部及时发放</t>
  </si>
  <si>
    <t>5元/盒</t>
  </si>
  <si>
    <t>调节免疫类保健食品</t>
  </si>
  <si>
    <t>养生堂蛋白粉</t>
  </si>
  <si>
    <t>养生堂药业有限公司</t>
  </si>
  <si>
    <t>400g(10gx40袋)</t>
  </si>
  <si>
    <t>买一赠一</t>
  </si>
  <si>
    <t>滋补营养药</t>
  </si>
  <si>
    <t>六味地黄丸</t>
  </si>
  <si>
    <t>太极集团重庆中药二厂有限公司</t>
  </si>
  <si>
    <t>126丸/瓶(浓缩丸)</t>
  </si>
  <si>
    <t>买五赠一</t>
  </si>
  <si>
    <t>五子衍宗丸</t>
  </si>
  <si>
    <t>太极集团四川绵阳制药有限公司</t>
  </si>
  <si>
    <t>10丸x30袋(浓缩丸）</t>
  </si>
  <si>
    <t>第二盒半价</t>
  </si>
  <si>
    <t>参芪颗粒</t>
  </si>
  <si>
    <t>10g×12袋×3小盒</t>
  </si>
  <si>
    <t>抗感染药</t>
  </si>
  <si>
    <t>阿莫西林胶囊(联邦阿莫仙)</t>
  </si>
  <si>
    <t>珠海联邦中山</t>
  </si>
  <si>
    <t>0.5gx48粒</t>
  </si>
  <si>
    <t>炎可宁胶囊</t>
  </si>
  <si>
    <t>0.4g*3板*9粒</t>
  </si>
  <si>
    <t>阿奇霉素片</t>
  </si>
  <si>
    <t>0.25gx6片x2板</t>
  </si>
  <si>
    <t>阿莫西林分散片</t>
  </si>
  <si>
    <t>0.5gx10片/板x2板/盒</t>
  </si>
  <si>
    <t>感冒止咳</t>
  </si>
  <si>
    <t>感冒清热颗粒</t>
  </si>
  <si>
    <t>12gx12袋</t>
  </si>
  <si>
    <t>精制银翘解毒片</t>
  </si>
  <si>
    <t>15片x3板(每片含扑热息痛44mg)</t>
  </si>
  <si>
    <t>急支糖浆</t>
  </si>
  <si>
    <t>太极集团浙江东方制药有限公司</t>
  </si>
  <si>
    <t>180ml</t>
  </si>
  <si>
    <t>百合固金片</t>
  </si>
  <si>
    <t>广州诺金制药有限公司</t>
  </si>
  <si>
    <t>0.4gx30片</t>
  </si>
  <si>
    <t>120ml</t>
  </si>
  <si>
    <t>眼科用药</t>
  </si>
  <si>
    <t>聚乙烯醇滴眼液(瑞珠)</t>
  </si>
  <si>
    <t>湖北远大天天明制药有限公司</t>
  </si>
  <si>
    <t>0.4ml:5.6mgx15支</t>
  </si>
  <si>
    <t>玻璃酸钠滴眼液</t>
  </si>
  <si>
    <t>江西珍视明药业有限公司</t>
  </si>
  <si>
    <t>0.1%(0.4ml:0.4mg)x10支</t>
  </si>
  <si>
    <t>来益牌叶黄素咀嚼片</t>
  </si>
  <si>
    <t>浙江医药股份有限公司新昌制药厂</t>
  </si>
  <si>
    <t>13.5g(450mgx30片)</t>
  </si>
  <si>
    <t>晒单：10元/盒</t>
  </si>
  <si>
    <t>心脑血管药</t>
  </si>
  <si>
    <t>苯磺酸左氨氯地平片</t>
  </si>
  <si>
    <t>海南先声药业有限公司</t>
  </si>
  <si>
    <t>2.5mgx21片</t>
  </si>
  <si>
    <t>苯磺酸氨氯地平片</t>
  </si>
  <si>
    <t>浙江京新药业股份有限公司</t>
  </si>
  <si>
    <t>5mgx28片</t>
  </si>
  <si>
    <t>血塞通分散片</t>
  </si>
  <si>
    <t>云南白药集团大理药业有限责任公司</t>
  </si>
  <si>
    <t>0.5g(50mg)x12片x2板</t>
  </si>
  <si>
    <t>银杏叶片</t>
  </si>
  <si>
    <t>浙江康恩贝制药股份有限公司</t>
  </si>
  <si>
    <t>19.2mg:4.8mgx30片x2板</t>
  </si>
  <si>
    <t>晒单：5元/盒</t>
  </si>
  <si>
    <t>胃肠用药</t>
  </si>
  <si>
    <t>肠炎宁片</t>
  </si>
  <si>
    <t>江西康恩贝中药有限公司</t>
  </si>
  <si>
    <t>0.42gx12片x5板（薄膜衣）</t>
  </si>
  <si>
    <t>康复新液</t>
  </si>
  <si>
    <t>四川好医生攀西药业有限责任公司</t>
  </si>
  <si>
    <t>60mlx2瓶</t>
  </si>
  <si>
    <t>奥美拉唑肠溶胶囊</t>
  </si>
  <si>
    <t>石药集团欧意药业有限公司(原:石家庄欧意药业公司)</t>
  </si>
  <si>
    <t>20mgx21粒</t>
  </si>
  <si>
    <t>解热镇痛/抗过敏系列</t>
  </si>
  <si>
    <t>复方水杨酸甲酯乳膏</t>
  </si>
  <si>
    <t>珠海联邦制药股份有限公司中山分公司</t>
  </si>
  <si>
    <t>40g</t>
  </si>
  <si>
    <t>布洛芬缓释胶囊</t>
  </si>
  <si>
    <t>0.3gx24粒</t>
  </si>
  <si>
    <t>双氯芬酸钠缓释胶囊</t>
  </si>
  <si>
    <t>中国药科大学制药有限公司</t>
  </si>
  <si>
    <t>50mgx30粒</t>
  </si>
  <si>
    <t>盐酸曲普利啶胶囊</t>
  </si>
  <si>
    <t>联邦制药厂有限公司</t>
  </si>
  <si>
    <t>2.5mgx12粒</t>
  </si>
  <si>
    <t>甲硝唑口颊片</t>
  </si>
  <si>
    <t>3mg*10片 *3板</t>
  </si>
  <si>
    <t>布地奈德鼻喷雾剂</t>
  </si>
  <si>
    <t>瑞典McNeil AB</t>
  </si>
  <si>
    <t>64ug/喷:120喷(OTC装)</t>
  </si>
  <si>
    <r>
      <rPr>
        <sz val="11"/>
        <color theme="1"/>
        <rFont val="宋体"/>
        <charset val="134"/>
        <scheme val="minor"/>
      </rPr>
      <t xml:space="preserve">组包立省32元（费用厂家根据实销对公补差）
</t>
    </r>
    <r>
      <rPr>
        <b/>
        <sz val="11"/>
        <color rgb="FFFF0000"/>
        <rFont val="宋体"/>
        <charset val="134"/>
        <scheme val="minor"/>
      </rPr>
      <t>组合ID：9920052</t>
    </r>
  </si>
  <si>
    <t>氯雷他定片</t>
  </si>
  <si>
    <t>西安杨森制药有限公司</t>
  </si>
  <si>
    <t>10mgx12片</t>
  </si>
  <si>
    <t>妇科药</t>
  </si>
  <si>
    <t>保妇康凝胶</t>
  </si>
  <si>
    <t>江西杏林白马药业股份有限公司（原：江西杏林白马药业有限公司）</t>
  </si>
  <si>
    <t>4gx4支</t>
  </si>
  <si>
    <t>买四得五</t>
  </si>
  <si>
    <t>妇炎康片</t>
  </si>
  <si>
    <t>云南白药集团股份有限公司</t>
  </si>
  <si>
    <t>0.52gx18片x3板（薄膜衣片）</t>
  </si>
  <si>
    <t>清热止痒洗剂</t>
  </si>
  <si>
    <t>云南优克制药公司</t>
  </si>
  <si>
    <t>180ml(带冲洗器)</t>
  </si>
  <si>
    <t>免疫/钙系列</t>
  </si>
  <si>
    <t>多维元素片(29)</t>
  </si>
  <si>
    <t>惠氏制药有限公司</t>
  </si>
  <si>
    <t>91片x2瓶（复方）</t>
  </si>
  <si>
    <t>满268赠礼品一个</t>
  </si>
  <si>
    <t>无</t>
  </si>
  <si>
    <t>多维元素片（29-Ⅱ）</t>
  </si>
  <si>
    <t>91片x2瓶</t>
  </si>
  <si>
    <t>碳酸钙D3咀嚼片Ⅱ(钙尔奇D300)</t>
  </si>
  <si>
    <t>300mgx100片</t>
  </si>
  <si>
    <t>金钙尔奇碳酸钙维D3元素片(4)(金钙尔奇D)</t>
  </si>
  <si>
    <t>100片</t>
  </si>
  <si>
    <t>营采1号
器械类面膜</t>
  </si>
  <si>
    <t>医用液体敷料贴（原透明质酸钠皮肤保湿贴）</t>
  </si>
  <si>
    <t>山东义才和锐生物技术有限公司</t>
  </si>
  <si>
    <t>25gx5片（脸部护理型）</t>
  </si>
  <si>
    <t>99元/3盒</t>
  </si>
  <si>
    <t>医用重组Ⅲ型人源化胶原蛋白敷贴</t>
  </si>
  <si>
    <t>湖南紫晶汇康生物医药集团有限公司</t>
  </si>
  <si>
    <t>椭圆形：21cmx23cmx5贴</t>
  </si>
  <si>
    <r>
      <rPr>
        <sz val="11"/>
        <rFont val="宋体"/>
        <charset val="134"/>
        <scheme val="minor"/>
      </rPr>
      <t xml:space="preserve">营采2号
桐君阁系列
</t>
    </r>
    <r>
      <rPr>
        <b/>
        <sz val="11"/>
        <color rgb="FFFF0000"/>
        <rFont val="宋体"/>
        <charset val="134"/>
        <scheme val="minor"/>
      </rPr>
      <t>考核时间3月8-4月30日</t>
    </r>
  </si>
  <si>
    <t>复方熊胆薄荷含片(熊胆舒喉片)</t>
  </si>
  <si>
    <t>太极集团重庆桐君阁药厂有限公司</t>
  </si>
  <si>
    <t>8片x2板</t>
  </si>
  <si>
    <t>第二件立减8元</t>
  </si>
  <si>
    <t>晒单：2元/盒</t>
  </si>
  <si>
    <t>沉香化气片</t>
  </si>
  <si>
    <t>0.5gx12片x2板</t>
  </si>
  <si>
    <t>买三送一</t>
  </si>
  <si>
    <t>包装类中药</t>
  </si>
  <si>
    <t>三七粉</t>
  </si>
  <si>
    <t>90g（3gx30袋）</t>
  </si>
  <si>
    <t>云南天江一方药业有限公司</t>
  </si>
  <si>
    <t>晒单奖励8元/盒</t>
  </si>
  <si>
    <t>本系列标红品种库存消化完即止</t>
  </si>
  <si>
    <t>88g</t>
  </si>
  <si>
    <t>西洋参</t>
  </si>
  <si>
    <t>50g</t>
  </si>
  <si>
    <t>第2件半价</t>
  </si>
  <si>
    <t>1元/支</t>
  </si>
  <si>
    <t>0.8元/支</t>
  </si>
  <si>
    <t>10g 薄片</t>
  </si>
  <si>
    <t>广东康洲药业有限公司</t>
  </si>
  <si>
    <t>蜂蜜</t>
  </si>
  <si>
    <t>128g（百花蜜）</t>
  </si>
  <si>
    <t>天马（安徽）国药科技股份有限公司</t>
  </si>
  <si>
    <t>49.5元/5只
99元/10支</t>
  </si>
  <si>
    <t>128g（椴树蜜）</t>
  </si>
  <si>
    <t>128g（金银花蜜)</t>
  </si>
  <si>
    <t>128g（洋槐蜜）</t>
  </si>
  <si>
    <t>128g(枸杞蜜)</t>
  </si>
  <si>
    <t>灵芝孢子（破壁）</t>
  </si>
  <si>
    <t>2gx14袋（桐君阁）</t>
  </si>
  <si>
    <t>成都汇道堂中药饮片有限责任公司</t>
  </si>
  <si>
    <t>灵芝孢子(破壁)</t>
  </si>
  <si>
    <t xml:space="preserve">2gx30袋 </t>
  </si>
  <si>
    <t>四川峨嵋山道地药材有限公司</t>
  </si>
  <si>
    <t>买一送一</t>
  </si>
  <si>
    <t>1、以上品种若有晒单奖励，此处计入任务，不再单独计算提成，挂金奖励品种奖励计算在此处
2、以上品种请各店调整陈列至所属货架首层，保证3个陈列面，并配大拇指（金黄色）插卡</t>
  </si>
  <si>
    <t>门店ID</t>
  </si>
  <si>
    <t>门店名称</t>
  </si>
  <si>
    <t>片区名称</t>
  </si>
  <si>
    <t>丹参口服液任务</t>
  </si>
  <si>
    <t>生脉饮任务</t>
  </si>
  <si>
    <t>208936 多维元素片（21</t>
  </si>
  <si>
    <t>西南药业系列维c</t>
  </si>
  <si>
    <t>西南药业太极钙</t>
  </si>
  <si>
    <t>天胶</t>
  </si>
  <si>
    <t>营采2号
沉香化气片</t>
  </si>
  <si>
    <t>营采2号
复方熊胆薄荷含片任务</t>
  </si>
  <si>
    <t>四川太极五津西路药店</t>
  </si>
  <si>
    <t>新津片区</t>
  </si>
  <si>
    <t>四川太极新津县五津镇五津西路二药房</t>
  </si>
  <si>
    <t>四川太极新津邓双镇岷江店</t>
  </si>
  <si>
    <t>四川太极兴义镇万兴路药店</t>
  </si>
  <si>
    <t>四川太极新津县五津镇武阳西路药店</t>
  </si>
  <si>
    <t>四川太极青羊区十二桥药店</t>
  </si>
  <si>
    <t>西门一片</t>
  </si>
  <si>
    <t>四川太极青羊区北东街店</t>
  </si>
  <si>
    <t>四川太极光华药店</t>
  </si>
  <si>
    <t>四川太极金牛区花照壁中横街药店</t>
  </si>
  <si>
    <t>四川太极光华村街药店</t>
  </si>
  <si>
    <t>四川太极清江东路药店</t>
  </si>
  <si>
    <t>四川太极成华区羊子山西路药店（兴元华盛）</t>
  </si>
  <si>
    <t>四川太极成华区培华东路药店</t>
  </si>
  <si>
    <t>四川太极金牛区银河北街药店</t>
  </si>
  <si>
    <t>四川太极枣子巷药店</t>
  </si>
  <si>
    <t>四川太极成华区二环路北四段药店（汇融名城）</t>
  </si>
  <si>
    <t>四川太极土龙路药店</t>
  </si>
  <si>
    <t>四川太极西部店</t>
  </si>
  <si>
    <t>四川太极沙河源药店</t>
  </si>
  <si>
    <t>四川太极金丝街药店</t>
  </si>
  <si>
    <t>四川太极成华区华油路药店</t>
  </si>
  <si>
    <t>四川太极金牛区交大路第三药店</t>
  </si>
  <si>
    <t>四川太极金牛区黄苑东街药店</t>
  </si>
  <si>
    <t>四川太极金牛区金沙路药店</t>
  </si>
  <si>
    <t>四川太极武侯区佳灵路药店</t>
  </si>
  <si>
    <t>四川太极青羊区贝森北路药店</t>
  </si>
  <si>
    <t>四川太极成华区西林一街药店</t>
  </si>
  <si>
    <t>四川太极金牛区蜀汉路药店</t>
  </si>
  <si>
    <t>四川太极金牛区银沙路药店</t>
  </si>
  <si>
    <t>四川太极金牛区花照壁药店</t>
  </si>
  <si>
    <t>四川太极金牛区五福桥东路药店</t>
  </si>
  <si>
    <t>四川太极成华区东昌路一药店</t>
  </si>
  <si>
    <t>四川太极武侯区长寿路药店</t>
  </si>
  <si>
    <t>四川太极金牛区沙湾东一路药店</t>
  </si>
  <si>
    <t>四川太极成华区驷马桥三路药店</t>
  </si>
  <si>
    <t>四川太极新都区新繁镇繁江北路药店</t>
  </si>
  <si>
    <t>西门二片</t>
  </si>
  <si>
    <t>四川太极新都区新都街道万和北路药店</t>
  </si>
  <si>
    <t>四川太极温江店</t>
  </si>
  <si>
    <t>四川太极武侯区顺和街店</t>
  </si>
  <si>
    <t>四川太极青羊区大石西路药店</t>
  </si>
  <si>
    <t>四川太极郫县郫筒镇东大街药店</t>
  </si>
  <si>
    <t>四川太极新都区马超东路店</t>
  </si>
  <si>
    <t>四川太极郫县郫筒镇一环路东南段药店</t>
  </si>
  <si>
    <t>四川太极大药房连锁有限公司武侯区聚萃街药店</t>
  </si>
  <si>
    <t>四川太极温江区公平街道江安路药店</t>
  </si>
  <si>
    <t>四川太极武侯区大华街药店</t>
  </si>
  <si>
    <t>四川太极青羊区蜀辉路药店</t>
  </si>
  <si>
    <t>四川太极武侯区大悦路药店</t>
  </si>
  <si>
    <t>四川太极武侯区双楠路药店</t>
  </si>
  <si>
    <t>四川太极成都高新区尚锦路药店</t>
  </si>
  <si>
    <t>四川太极青羊区蜀鑫路药店</t>
  </si>
  <si>
    <t>四川太极武侯区逸都路药店</t>
  </si>
  <si>
    <t>四川太极青羊区光华西一路药店</t>
  </si>
  <si>
    <t>四川太极青羊区光华北五路药店</t>
  </si>
  <si>
    <t>四川太极青羊区经一路药店</t>
  </si>
  <si>
    <t>四川太极青羊区金祥路药店</t>
  </si>
  <si>
    <t>四川太极青羊区蜀源路药店</t>
  </si>
  <si>
    <t>四川太极彭州市致和镇南三环路药店</t>
  </si>
  <si>
    <t>四川太极新都区斑竹园街道医贸大道药店</t>
  </si>
  <si>
    <t>四川太极郫都区红光街道红高东路药店</t>
  </si>
  <si>
    <t>四川太极旗舰店</t>
  </si>
  <si>
    <t>旗舰片区</t>
  </si>
  <si>
    <t>四川太极青羊区青龙街药店</t>
  </si>
  <si>
    <t>成都成汉太极大药房有限公司</t>
  </si>
  <si>
    <t>四川太极浆洗街药店</t>
  </si>
  <si>
    <t>四川太极锦江区庆云南街药店</t>
  </si>
  <si>
    <t>四川太极武侯区科华街药店</t>
  </si>
  <si>
    <t>四川太极红星店</t>
  </si>
  <si>
    <t>四川太极青羊区童子街药店</t>
  </si>
  <si>
    <t>四川太极高新区紫薇东路药店</t>
  </si>
  <si>
    <t>四川太极锦江区梨花街药店</t>
  </si>
  <si>
    <t>四川太极成都高新区元华二巷药店</t>
  </si>
  <si>
    <t>四川太极武侯区丝竹路药店</t>
  </si>
  <si>
    <t>四川太极武侯区倪家桥路药店</t>
  </si>
  <si>
    <t>四川太极锦江区宏济中路药店</t>
  </si>
  <si>
    <t>四川太极武侯区科华北路药店</t>
  </si>
  <si>
    <t>四川太极高新区锦城大道药店</t>
  </si>
  <si>
    <t>东南片区</t>
  </si>
  <si>
    <t>四川太极成华区万科路药店</t>
  </si>
  <si>
    <t>四川太极成华区华泰路药店</t>
  </si>
  <si>
    <t>四川太极锦江区榕声路店</t>
  </si>
  <si>
    <t>四川太极通盈街药店</t>
  </si>
  <si>
    <t>四川太极成华杉板桥南一路店</t>
  </si>
  <si>
    <t>四川太极高新区大源北街药店</t>
  </si>
  <si>
    <t>四川太极锦江区观音桥街药店</t>
  </si>
  <si>
    <t>四川太极双林路药店</t>
  </si>
  <si>
    <t>四川太极新园大道药店</t>
  </si>
  <si>
    <t>四川太极新乐中街药店</t>
  </si>
  <si>
    <t>四川太极成华区崔家店路药店</t>
  </si>
  <si>
    <t>四川太极双流县西航港街道锦华路一段药店</t>
  </si>
  <si>
    <t>四川太极锦江区水杉街药店</t>
  </si>
  <si>
    <t>四川太极锦江区柳翠路药店</t>
  </si>
  <si>
    <t>四川太极双流区东升街道三强西路药店</t>
  </si>
  <si>
    <t>四川太极成华区华康路药店</t>
  </si>
  <si>
    <t>四川太极成华区万宇路药店</t>
  </si>
  <si>
    <t>四川太极锦江区劼人路药店</t>
  </si>
  <si>
    <t>四川太极成华区金马河路药店</t>
  </si>
  <si>
    <t>四川太极高新区中和大道药店</t>
  </si>
  <si>
    <t>四川太极高新区新下街药店</t>
  </si>
  <si>
    <t>四川太极高新区中和公济桥路药店</t>
  </si>
  <si>
    <t>四川太极高新区剑南大道药店</t>
  </si>
  <si>
    <t xml:space="preserve">四川太极成都高新区泰和二街二药店 </t>
  </si>
  <si>
    <t>四川太极高新区天顺路药店</t>
  </si>
  <si>
    <t>四川太极锦江区静沙南路药店</t>
  </si>
  <si>
    <t>四川太极高新区泰和二街药店</t>
  </si>
  <si>
    <t>四川太极成华区水碾河路药店</t>
  </si>
  <si>
    <t>四川太极成华区华泰路二药店</t>
  </si>
  <si>
    <t>四川太极崇州中心店</t>
  </si>
  <si>
    <t>崇州片区</t>
  </si>
  <si>
    <t>四川太极怀远店</t>
  </si>
  <si>
    <t>四川太极三江店</t>
  </si>
  <si>
    <t>四川太极金带街药店</t>
  </si>
  <si>
    <t>四川太极崇州市崇阳镇尚贤坊街药店</t>
  </si>
  <si>
    <t xml:space="preserve">四川太极崇州市崇阳镇永康东路药店 </t>
  </si>
  <si>
    <t>四川太极崇州市崇阳镇蜀州中路药店</t>
  </si>
  <si>
    <t>四川太极崇州市怀远镇文井北路药店</t>
  </si>
  <si>
    <t>四川太极邛崃中心药店</t>
  </si>
  <si>
    <t>城郊一片</t>
  </si>
  <si>
    <t>四川太极邛崃市文君街道杏林路药店</t>
  </si>
  <si>
    <t>四川太极都江堰药店</t>
  </si>
  <si>
    <t>四川太极大邑县晋原镇子龙路店</t>
  </si>
  <si>
    <t>四川太极大邑县晋源镇东壕沟段药店</t>
  </si>
  <si>
    <t>四川太极都江堰景中路店</t>
  </si>
  <si>
    <t>四川太极邛崃市文君街道凤凰大道药店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</si>
  <si>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</si>
  <si>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</si>
  <si>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</si>
  <si>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</si>
  <si>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</si>
  <si>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</si>
  <si>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</si>
  <si>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</si>
  <si>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</si>
  <si>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四川太极邛崃市羊安镇永康大道药店</t>
  </si>
  <si>
    <t>四川太极都江堰市蒲阳路药店</t>
  </si>
  <si>
    <t>四川太极大邑县晋原镇内蒙古大道桃源药店</t>
  </si>
  <si>
    <t>四川太极大邑县晋原镇东街药店</t>
  </si>
  <si>
    <t>四川太极邛崃市临邛镇翠荫街药店</t>
  </si>
  <si>
    <t>四川太极大邑县晋原镇潘家街药店</t>
  </si>
  <si>
    <t>四川太极大邑县晋原镇北街药店</t>
  </si>
  <si>
    <t>四川太极都江堰市永丰街道宝莲路药店</t>
  </si>
  <si>
    <t>四川太极大邑晋原街道金巷西街药店</t>
  </si>
  <si>
    <t>四川太极大邑县观音阁街西段店</t>
  </si>
  <si>
    <t>四川太极大邑县晋原街道蜀望路药店</t>
  </si>
  <si>
    <t>四川太极大邑县晋原街道南街药店</t>
  </si>
  <si>
    <t>四川太极大邑县青霞街道元通路南段药店</t>
  </si>
  <si>
    <t>门店类型</t>
  </si>
  <si>
    <t>T</t>
  </si>
  <si>
    <t>A1</t>
  </si>
  <si>
    <t>A2</t>
  </si>
  <si>
    <t>A3</t>
  </si>
  <si>
    <t>B1</t>
  </si>
  <si>
    <t>B2</t>
  </si>
  <si>
    <t>C1</t>
  </si>
  <si>
    <t>C2</t>
  </si>
  <si>
    <t>活动后毛利</t>
  </si>
  <si>
    <t>厂家政策</t>
  </si>
  <si>
    <t>综合毛利</t>
  </si>
  <si>
    <t>①74%
②66%
③33%</t>
  </si>
  <si>
    <t>0.75元/盒</t>
  </si>
  <si>
    <t>①41%
②35%
③31%</t>
  </si>
  <si>
    <t>①48%
②42%</t>
  </si>
  <si>
    <t>40%
38%
33%</t>
  </si>
  <si>
    <t>按实销3:1补后台（票折）</t>
  </si>
  <si>
    <t>55%
54%
50%</t>
  </si>
  <si>
    <t>挂金：1元/盒</t>
  </si>
  <si>
    <t>10元/盒</t>
  </si>
  <si>
    <t>本系列标红品种不</t>
  </si>
  <si>
    <t>1、以上品种若有挂金奖励或晒单奖励，此处计入任务，不再单独计算提成
2、以上品种请各店调整陈列至所属货架首层，保证3个陈列面，并配大拇指（金黄色）插卡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</si>
</sst>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.5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30" fillId="12" borderId="2" applyNumberFormat="0" applyAlignment="0" applyProtection="0">
      <alignment vertical="center"/>
    </xf>
    <xf numFmtId="0" fontId="31" fillId="13" borderId="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0" fillId="0" borderId="1" xfId="1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0" fillId="0" borderId="1" xfId="11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" xfId="1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9" fontId="1" fillId="0" borderId="1" xfId="1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9" fontId="1" fillId="0" borderId="1" xfId="11" applyNumberFormat="1" applyFont="1" applyFill="1" applyBorder="1" applyAlignment="1">
      <alignment horizontal="center" vertical="center"/>
    </xf>
    <xf numFmtId="9" fontId="1" fillId="0" borderId="1" xfId="1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2" name="图片 2"/>
        <xdr:cNvSpPr>
          <a:spLocks noChangeAspect="1"/>
        </xdr:cNvSpPr>
      </xdr:nvSpPr>
      <xdr:spPr>
        <a:xfrm>
          <a:off x="42576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5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7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9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0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1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12" name="图片 2"/>
        <xdr:cNvSpPr>
          <a:spLocks noChangeAspect="1"/>
        </xdr:cNvSpPr>
      </xdr:nvSpPr>
      <xdr:spPr>
        <a:xfrm>
          <a:off x="51530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3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14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15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17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18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19" name="图片 2"/>
        <xdr:cNvSpPr>
          <a:spLocks noChangeAspect="1"/>
        </xdr:cNvSpPr>
      </xdr:nvSpPr>
      <xdr:spPr>
        <a:xfrm>
          <a:off x="42576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20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21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22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23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266700</xdr:colOff>
      <xdr:row>2</xdr:row>
      <xdr:rowOff>0</xdr:rowOff>
    </xdr:from>
    <xdr:to>
      <xdr:col>2</xdr:col>
      <xdr:colOff>862330</xdr:colOff>
      <xdr:row>2</xdr:row>
      <xdr:rowOff>302260</xdr:rowOff>
    </xdr:to>
    <xdr:sp>
      <xdr:nvSpPr>
        <xdr:cNvPr id="24" name="图片 2"/>
        <xdr:cNvSpPr>
          <a:spLocks noChangeAspect="1"/>
        </xdr:cNvSpPr>
      </xdr:nvSpPr>
      <xdr:spPr>
        <a:xfrm>
          <a:off x="22193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2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26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27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2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29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30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1159510</xdr:colOff>
      <xdr:row>2</xdr:row>
      <xdr:rowOff>505460</xdr:rowOff>
    </xdr:to>
    <xdr:sp>
      <xdr:nvSpPr>
        <xdr:cNvPr id="31" name="图片 2"/>
        <xdr:cNvSpPr>
          <a:spLocks noChangeAspect="1"/>
        </xdr:cNvSpPr>
      </xdr:nvSpPr>
      <xdr:spPr>
        <a:xfrm>
          <a:off x="1952625" y="660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1157605</xdr:colOff>
      <xdr:row>2</xdr:row>
      <xdr:rowOff>302260</xdr:rowOff>
    </xdr:to>
    <xdr:sp>
      <xdr:nvSpPr>
        <xdr:cNvPr id="32" name="图片 2"/>
        <xdr:cNvSpPr>
          <a:spLocks noChangeAspect="1"/>
        </xdr:cNvSpPr>
      </xdr:nvSpPr>
      <xdr:spPr>
        <a:xfrm>
          <a:off x="1952625" y="6604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1186180</xdr:colOff>
      <xdr:row>2</xdr:row>
      <xdr:rowOff>302260</xdr:rowOff>
    </xdr:to>
    <xdr:sp>
      <xdr:nvSpPr>
        <xdr:cNvPr id="33" name="图片 2"/>
        <xdr:cNvSpPr>
          <a:spLocks noChangeAspect="1"/>
        </xdr:cNvSpPr>
      </xdr:nvSpPr>
      <xdr:spPr>
        <a:xfrm>
          <a:off x="1952625" y="6604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34" name="图片 2"/>
        <xdr:cNvSpPr>
          <a:spLocks noChangeAspect="1"/>
        </xdr:cNvSpPr>
      </xdr:nvSpPr>
      <xdr:spPr>
        <a:xfrm>
          <a:off x="19526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35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314325</xdr:rowOff>
    </xdr:to>
    <xdr:sp>
      <xdr:nvSpPr>
        <xdr:cNvPr id="36" name="图片 1"/>
        <xdr:cNvSpPr>
          <a:spLocks noChangeAspect="1"/>
        </xdr:cNvSpPr>
      </xdr:nvSpPr>
      <xdr:spPr>
        <a:xfrm>
          <a:off x="1952625" y="6604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37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38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39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40" name="图片 2"/>
        <xdr:cNvSpPr>
          <a:spLocks noChangeAspect="1"/>
        </xdr:cNvSpPr>
      </xdr:nvSpPr>
      <xdr:spPr>
        <a:xfrm>
          <a:off x="19526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302260</xdr:rowOff>
    </xdr:to>
    <xdr:sp>
      <xdr:nvSpPr>
        <xdr:cNvPr id="41" name="图片 2"/>
        <xdr:cNvSpPr>
          <a:spLocks noChangeAspect="1"/>
        </xdr:cNvSpPr>
      </xdr:nvSpPr>
      <xdr:spPr>
        <a:xfrm>
          <a:off x="1952625" y="153670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300990</xdr:rowOff>
    </xdr:to>
    <xdr:sp>
      <xdr:nvSpPr>
        <xdr:cNvPr id="42" name="图片 1"/>
        <xdr:cNvSpPr>
          <a:spLocks noChangeAspect="1"/>
        </xdr:cNvSpPr>
      </xdr:nvSpPr>
      <xdr:spPr>
        <a:xfrm>
          <a:off x="1952625" y="153670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312420</xdr:rowOff>
    </xdr:to>
    <xdr:sp>
      <xdr:nvSpPr>
        <xdr:cNvPr id="43" name="图片 1"/>
        <xdr:cNvSpPr>
          <a:spLocks noChangeAspect="1"/>
        </xdr:cNvSpPr>
      </xdr:nvSpPr>
      <xdr:spPr>
        <a:xfrm>
          <a:off x="1952625" y="6604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300990</xdr:rowOff>
    </xdr:to>
    <xdr:sp>
      <xdr:nvSpPr>
        <xdr:cNvPr id="44" name="图片 1"/>
        <xdr:cNvSpPr>
          <a:spLocks noChangeAspect="1"/>
        </xdr:cNvSpPr>
      </xdr:nvSpPr>
      <xdr:spPr>
        <a:xfrm>
          <a:off x="1952625" y="153670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47" name="图片 2"/>
        <xdr:cNvSpPr>
          <a:spLocks noChangeAspect="1"/>
        </xdr:cNvSpPr>
      </xdr:nvSpPr>
      <xdr:spPr>
        <a:xfrm>
          <a:off x="42576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9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50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1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52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3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54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57" name="图片 2"/>
        <xdr:cNvSpPr>
          <a:spLocks noChangeAspect="1"/>
        </xdr:cNvSpPr>
      </xdr:nvSpPr>
      <xdr:spPr>
        <a:xfrm>
          <a:off x="51530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59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60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61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62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63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64" name="图片 2"/>
        <xdr:cNvSpPr>
          <a:spLocks noChangeAspect="1"/>
        </xdr:cNvSpPr>
      </xdr:nvSpPr>
      <xdr:spPr>
        <a:xfrm>
          <a:off x="42576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6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66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67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6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266700</xdr:colOff>
      <xdr:row>2</xdr:row>
      <xdr:rowOff>0</xdr:rowOff>
    </xdr:from>
    <xdr:to>
      <xdr:col>2</xdr:col>
      <xdr:colOff>862330</xdr:colOff>
      <xdr:row>2</xdr:row>
      <xdr:rowOff>302260</xdr:rowOff>
    </xdr:to>
    <xdr:sp>
      <xdr:nvSpPr>
        <xdr:cNvPr id="69" name="图片 2"/>
        <xdr:cNvSpPr>
          <a:spLocks noChangeAspect="1"/>
        </xdr:cNvSpPr>
      </xdr:nvSpPr>
      <xdr:spPr>
        <a:xfrm>
          <a:off x="22193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70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71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72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73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74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75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76" name="图片 2"/>
        <xdr:cNvSpPr>
          <a:spLocks noChangeAspect="1"/>
        </xdr:cNvSpPr>
      </xdr:nvSpPr>
      <xdr:spPr>
        <a:xfrm>
          <a:off x="19526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77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314325</xdr:rowOff>
    </xdr:to>
    <xdr:sp>
      <xdr:nvSpPr>
        <xdr:cNvPr id="78" name="图片 1"/>
        <xdr:cNvSpPr>
          <a:spLocks noChangeAspect="1"/>
        </xdr:cNvSpPr>
      </xdr:nvSpPr>
      <xdr:spPr>
        <a:xfrm>
          <a:off x="1952625" y="6604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79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80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81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82" name="图片 2"/>
        <xdr:cNvSpPr>
          <a:spLocks noChangeAspect="1"/>
        </xdr:cNvSpPr>
      </xdr:nvSpPr>
      <xdr:spPr>
        <a:xfrm>
          <a:off x="19526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312420</xdr:rowOff>
    </xdr:to>
    <xdr:sp>
      <xdr:nvSpPr>
        <xdr:cNvPr id="83" name="图片 1"/>
        <xdr:cNvSpPr>
          <a:spLocks noChangeAspect="1"/>
        </xdr:cNvSpPr>
      </xdr:nvSpPr>
      <xdr:spPr>
        <a:xfrm>
          <a:off x="1952625" y="6604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4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304800</xdr:rowOff>
    </xdr:to>
    <xdr:sp>
      <xdr:nvSpPr>
        <xdr:cNvPr id="86" name="图片 2"/>
        <xdr:cNvSpPr>
          <a:spLocks noChangeAspect="1"/>
        </xdr:cNvSpPr>
      </xdr:nvSpPr>
      <xdr:spPr>
        <a:xfrm>
          <a:off x="5153660" y="6604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7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8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9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90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91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2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315595</xdr:rowOff>
    </xdr:to>
    <xdr:sp>
      <xdr:nvSpPr>
        <xdr:cNvPr id="93" name="图片 1"/>
        <xdr:cNvSpPr>
          <a:spLocks noChangeAspect="1"/>
        </xdr:cNvSpPr>
      </xdr:nvSpPr>
      <xdr:spPr>
        <a:xfrm>
          <a:off x="5180965" y="6604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4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5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6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7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313055</xdr:rowOff>
    </xdr:to>
    <xdr:sp>
      <xdr:nvSpPr>
        <xdr:cNvPr id="98" name="图片 1"/>
        <xdr:cNvSpPr>
          <a:spLocks noChangeAspect="1"/>
        </xdr:cNvSpPr>
      </xdr:nvSpPr>
      <xdr:spPr>
        <a:xfrm>
          <a:off x="5180965" y="6604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9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00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01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102" name="图片 2"/>
        <xdr:cNvSpPr>
          <a:spLocks noChangeAspect="1"/>
        </xdr:cNvSpPr>
      </xdr:nvSpPr>
      <xdr:spPr>
        <a:xfrm>
          <a:off x="51530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103" name="图片 2"/>
        <xdr:cNvSpPr>
          <a:spLocks noChangeAspect="1"/>
        </xdr:cNvSpPr>
      </xdr:nvSpPr>
      <xdr:spPr>
        <a:xfrm>
          <a:off x="51530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04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0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0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07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0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09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110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111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12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315595</xdr:rowOff>
    </xdr:to>
    <xdr:sp>
      <xdr:nvSpPr>
        <xdr:cNvPr id="113" name="图片 1"/>
        <xdr:cNvSpPr>
          <a:spLocks noChangeAspect="1"/>
        </xdr:cNvSpPr>
      </xdr:nvSpPr>
      <xdr:spPr>
        <a:xfrm>
          <a:off x="5180965" y="6604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14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15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16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313055</xdr:rowOff>
    </xdr:to>
    <xdr:sp>
      <xdr:nvSpPr>
        <xdr:cNvPr id="117" name="图片 1"/>
        <xdr:cNvSpPr>
          <a:spLocks noChangeAspect="1"/>
        </xdr:cNvSpPr>
      </xdr:nvSpPr>
      <xdr:spPr>
        <a:xfrm>
          <a:off x="5180965" y="6604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118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304800</xdr:rowOff>
    </xdr:to>
    <xdr:sp>
      <xdr:nvSpPr>
        <xdr:cNvPr id="119" name="图片 2"/>
        <xdr:cNvSpPr>
          <a:spLocks noChangeAspect="1"/>
        </xdr:cNvSpPr>
      </xdr:nvSpPr>
      <xdr:spPr>
        <a:xfrm>
          <a:off x="5153660" y="6604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0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1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2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3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4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5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7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9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30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571500</xdr:colOff>
      <xdr:row>43</xdr:row>
      <xdr:rowOff>301625</xdr:rowOff>
    </xdr:to>
    <xdr:sp>
      <xdr:nvSpPr>
        <xdr:cNvPr id="131" name="图片 2"/>
        <xdr:cNvSpPr>
          <a:spLocks noChangeAspect="1"/>
        </xdr:cNvSpPr>
      </xdr:nvSpPr>
      <xdr:spPr>
        <a:xfrm>
          <a:off x="2247900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32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33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34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35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36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137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38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39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300355</xdr:rowOff>
    </xdr:to>
    <xdr:sp>
      <xdr:nvSpPr>
        <xdr:cNvPr id="140" name="图片 2"/>
        <xdr:cNvSpPr>
          <a:spLocks noChangeAspect="1"/>
        </xdr:cNvSpPr>
      </xdr:nvSpPr>
      <xdr:spPr>
        <a:xfrm>
          <a:off x="1952625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41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42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43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44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45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46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47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48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49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50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51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52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53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154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155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56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57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5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59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60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61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62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163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164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165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166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167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168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169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170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171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172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173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174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175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176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77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178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79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80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81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182" name="图片 2"/>
        <xdr:cNvSpPr>
          <a:spLocks noChangeAspect="1"/>
        </xdr:cNvSpPr>
      </xdr:nvSpPr>
      <xdr:spPr>
        <a:xfrm>
          <a:off x="19526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183" name="图片 2"/>
        <xdr:cNvSpPr>
          <a:spLocks noChangeAspect="1"/>
        </xdr:cNvSpPr>
      </xdr:nvSpPr>
      <xdr:spPr>
        <a:xfrm>
          <a:off x="19526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184" name="图片 2"/>
        <xdr:cNvSpPr>
          <a:spLocks noChangeAspect="1"/>
        </xdr:cNvSpPr>
      </xdr:nvSpPr>
      <xdr:spPr>
        <a:xfrm>
          <a:off x="19526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185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186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187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188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189" name="图片 2"/>
        <xdr:cNvSpPr>
          <a:spLocks noChangeAspect="1"/>
        </xdr:cNvSpPr>
      </xdr:nvSpPr>
      <xdr:spPr>
        <a:xfrm>
          <a:off x="19526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90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191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92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93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94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95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96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97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98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99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200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300355</xdr:rowOff>
    </xdr:to>
    <xdr:sp>
      <xdr:nvSpPr>
        <xdr:cNvPr id="201" name="图片 1"/>
        <xdr:cNvSpPr>
          <a:spLocks noChangeAspect="1"/>
        </xdr:cNvSpPr>
      </xdr:nvSpPr>
      <xdr:spPr>
        <a:xfrm>
          <a:off x="2638425" y="153670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13</xdr:row>
      <xdr:rowOff>375285</xdr:rowOff>
    </xdr:to>
    <xdr:sp>
      <xdr:nvSpPr>
        <xdr:cNvPr id="202" name="图片 2"/>
        <xdr:cNvSpPr>
          <a:spLocks noChangeAspect="1"/>
        </xdr:cNvSpPr>
      </xdr:nvSpPr>
      <xdr:spPr>
        <a:xfrm>
          <a:off x="22466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203" name="图片 2"/>
        <xdr:cNvSpPr>
          <a:spLocks noChangeAspect="1"/>
        </xdr:cNvSpPr>
      </xdr:nvSpPr>
      <xdr:spPr>
        <a:xfrm>
          <a:off x="22491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204" name="图片 2"/>
        <xdr:cNvSpPr>
          <a:spLocks noChangeAspect="1"/>
        </xdr:cNvSpPr>
      </xdr:nvSpPr>
      <xdr:spPr>
        <a:xfrm>
          <a:off x="22491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42843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06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571500</xdr:colOff>
      <xdr:row>43</xdr:row>
      <xdr:rowOff>301625</xdr:rowOff>
    </xdr:to>
    <xdr:sp>
      <xdr:nvSpPr>
        <xdr:cNvPr id="207" name="图片 2"/>
        <xdr:cNvSpPr>
          <a:spLocks noChangeAspect="1"/>
        </xdr:cNvSpPr>
      </xdr:nvSpPr>
      <xdr:spPr>
        <a:xfrm>
          <a:off x="2247900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08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09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10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211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212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213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14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15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300355</xdr:rowOff>
    </xdr:to>
    <xdr:sp>
      <xdr:nvSpPr>
        <xdr:cNvPr id="216" name="图片 2"/>
        <xdr:cNvSpPr>
          <a:spLocks noChangeAspect="1"/>
        </xdr:cNvSpPr>
      </xdr:nvSpPr>
      <xdr:spPr>
        <a:xfrm>
          <a:off x="1952625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17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1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19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20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21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22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223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224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225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226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227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228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29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230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231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32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33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34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35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36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37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3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239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240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241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242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243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244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245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246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247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248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249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250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251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252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53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254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55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56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57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258" name="图片 2"/>
        <xdr:cNvSpPr>
          <a:spLocks noChangeAspect="1"/>
        </xdr:cNvSpPr>
      </xdr:nvSpPr>
      <xdr:spPr>
        <a:xfrm>
          <a:off x="19526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259" name="图片 2"/>
        <xdr:cNvSpPr>
          <a:spLocks noChangeAspect="1"/>
        </xdr:cNvSpPr>
      </xdr:nvSpPr>
      <xdr:spPr>
        <a:xfrm>
          <a:off x="19526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260" name="图片 2"/>
        <xdr:cNvSpPr>
          <a:spLocks noChangeAspect="1"/>
        </xdr:cNvSpPr>
      </xdr:nvSpPr>
      <xdr:spPr>
        <a:xfrm>
          <a:off x="19526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261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262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263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264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265" name="图片 2"/>
        <xdr:cNvSpPr>
          <a:spLocks noChangeAspect="1"/>
        </xdr:cNvSpPr>
      </xdr:nvSpPr>
      <xdr:spPr>
        <a:xfrm>
          <a:off x="19526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66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267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68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69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70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271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272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273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274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275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13</xdr:row>
      <xdr:rowOff>375285</xdr:rowOff>
    </xdr:to>
    <xdr:sp>
      <xdr:nvSpPr>
        <xdr:cNvPr id="276" name="图片 2"/>
        <xdr:cNvSpPr>
          <a:spLocks noChangeAspect="1"/>
        </xdr:cNvSpPr>
      </xdr:nvSpPr>
      <xdr:spPr>
        <a:xfrm>
          <a:off x="22466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277" name="图片 2"/>
        <xdr:cNvSpPr>
          <a:spLocks noChangeAspect="1"/>
        </xdr:cNvSpPr>
      </xdr:nvSpPr>
      <xdr:spPr>
        <a:xfrm>
          <a:off x="22491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22491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279" name="图片 1"/>
        <xdr:cNvSpPr>
          <a:spLocks noChangeAspect="1"/>
        </xdr:cNvSpPr>
      </xdr:nvSpPr>
      <xdr:spPr>
        <a:xfrm>
          <a:off x="42843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280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571500</xdr:colOff>
      <xdr:row>43</xdr:row>
      <xdr:rowOff>301625</xdr:rowOff>
    </xdr:to>
    <xdr:sp>
      <xdr:nvSpPr>
        <xdr:cNvPr id="281" name="图片 2"/>
        <xdr:cNvSpPr>
          <a:spLocks noChangeAspect="1"/>
        </xdr:cNvSpPr>
      </xdr:nvSpPr>
      <xdr:spPr>
        <a:xfrm>
          <a:off x="4257675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282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283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284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285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286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287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288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289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300355</xdr:rowOff>
    </xdr:to>
    <xdr:sp>
      <xdr:nvSpPr>
        <xdr:cNvPr id="290" name="图片 2"/>
        <xdr:cNvSpPr>
          <a:spLocks noChangeAspect="1"/>
        </xdr:cNvSpPr>
      </xdr:nvSpPr>
      <xdr:spPr>
        <a:xfrm>
          <a:off x="2246630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91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92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93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94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95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296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297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298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299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300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301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302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03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304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305" name="图片 2"/>
        <xdr:cNvSpPr>
          <a:spLocks noChangeAspect="1"/>
        </xdr:cNvSpPr>
      </xdr:nvSpPr>
      <xdr:spPr>
        <a:xfrm>
          <a:off x="4257675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06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07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0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09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10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11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12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313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314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15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16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17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18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19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320" name="图片 2"/>
        <xdr:cNvSpPr>
          <a:spLocks noChangeAspect="1"/>
        </xdr:cNvSpPr>
      </xdr:nvSpPr>
      <xdr:spPr>
        <a:xfrm>
          <a:off x="4257675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21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22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23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24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25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26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27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328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29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30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31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332" name="图片 2"/>
        <xdr:cNvSpPr>
          <a:spLocks noChangeAspect="1"/>
        </xdr:cNvSpPr>
      </xdr:nvSpPr>
      <xdr:spPr>
        <a:xfrm>
          <a:off x="22466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333" name="图片 2"/>
        <xdr:cNvSpPr>
          <a:spLocks noChangeAspect="1"/>
        </xdr:cNvSpPr>
      </xdr:nvSpPr>
      <xdr:spPr>
        <a:xfrm>
          <a:off x="22466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334" name="图片 2"/>
        <xdr:cNvSpPr>
          <a:spLocks noChangeAspect="1"/>
        </xdr:cNvSpPr>
      </xdr:nvSpPr>
      <xdr:spPr>
        <a:xfrm>
          <a:off x="22466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335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336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337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338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339" name="图片 2"/>
        <xdr:cNvSpPr>
          <a:spLocks noChangeAspect="1"/>
        </xdr:cNvSpPr>
      </xdr:nvSpPr>
      <xdr:spPr>
        <a:xfrm>
          <a:off x="22466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40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341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42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43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44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345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346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347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348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349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350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300355</xdr:rowOff>
    </xdr:to>
    <xdr:sp>
      <xdr:nvSpPr>
        <xdr:cNvPr id="351" name="图片 1"/>
        <xdr:cNvSpPr>
          <a:spLocks noChangeAspect="1"/>
        </xdr:cNvSpPr>
      </xdr:nvSpPr>
      <xdr:spPr>
        <a:xfrm>
          <a:off x="2638425" y="153670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13</xdr:row>
      <xdr:rowOff>375285</xdr:rowOff>
    </xdr:to>
    <xdr:sp>
      <xdr:nvSpPr>
        <xdr:cNvPr id="352" name="图片 2"/>
        <xdr:cNvSpPr>
          <a:spLocks noChangeAspect="1"/>
        </xdr:cNvSpPr>
      </xdr:nvSpPr>
      <xdr:spPr>
        <a:xfrm>
          <a:off x="22466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353" name="图片 2"/>
        <xdr:cNvSpPr>
          <a:spLocks noChangeAspect="1"/>
        </xdr:cNvSpPr>
      </xdr:nvSpPr>
      <xdr:spPr>
        <a:xfrm>
          <a:off x="42589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354" name="图片 2"/>
        <xdr:cNvSpPr>
          <a:spLocks noChangeAspect="1"/>
        </xdr:cNvSpPr>
      </xdr:nvSpPr>
      <xdr:spPr>
        <a:xfrm>
          <a:off x="42589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355" name="图片 1"/>
        <xdr:cNvSpPr>
          <a:spLocks noChangeAspect="1"/>
        </xdr:cNvSpPr>
      </xdr:nvSpPr>
      <xdr:spPr>
        <a:xfrm>
          <a:off x="42843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56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571500</xdr:colOff>
      <xdr:row>43</xdr:row>
      <xdr:rowOff>301625</xdr:rowOff>
    </xdr:to>
    <xdr:sp>
      <xdr:nvSpPr>
        <xdr:cNvPr id="357" name="图片 2"/>
        <xdr:cNvSpPr>
          <a:spLocks noChangeAspect="1"/>
        </xdr:cNvSpPr>
      </xdr:nvSpPr>
      <xdr:spPr>
        <a:xfrm>
          <a:off x="4257675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58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59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60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361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362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363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64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65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300355</xdr:rowOff>
    </xdr:to>
    <xdr:sp>
      <xdr:nvSpPr>
        <xdr:cNvPr id="366" name="图片 2"/>
        <xdr:cNvSpPr>
          <a:spLocks noChangeAspect="1"/>
        </xdr:cNvSpPr>
      </xdr:nvSpPr>
      <xdr:spPr>
        <a:xfrm>
          <a:off x="2246630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67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6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69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70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71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72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373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374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375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376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377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378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79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380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381" name="图片 2"/>
        <xdr:cNvSpPr>
          <a:spLocks noChangeAspect="1"/>
        </xdr:cNvSpPr>
      </xdr:nvSpPr>
      <xdr:spPr>
        <a:xfrm>
          <a:off x="4257675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82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83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84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85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86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87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8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389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390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91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92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93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94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95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396" name="图片 2"/>
        <xdr:cNvSpPr>
          <a:spLocks noChangeAspect="1"/>
        </xdr:cNvSpPr>
      </xdr:nvSpPr>
      <xdr:spPr>
        <a:xfrm>
          <a:off x="4257675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97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98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99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400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401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402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403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404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405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406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407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408" name="图片 2"/>
        <xdr:cNvSpPr>
          <a:spLocks noChangeAspect="1"/>
        </xdr:cNvSpPr>
      </xdr:nvSpPr>
      <xdr:spPr>
        <a:xfrm>
          <a:off x="22466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409" name="图片 2"/>
        <xdr:cNvSpPr>
          <a:spLocks noChangeAspect="1"/>
        </xdr:cNvSpPr>
      </xdr:nvSpPr>
      <xdr:spPr>
        <a:xfrm>
          <a:off x="22466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410" name="图片 2"/>
        <xdr:cNvSpPr>
          <a:spLocks noChangeAspect="1"/>
        </xdr:cNvSpPr>
      </xdr:nvSpPr>
      <xdr:spPr>
        <a:xfrm>
          <a:off x="22466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411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412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413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414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415" name="图片 2"/>
        <xdr:cNvSpPr>
          <a:spLocks noChangeAspect="1"/>
        </xdr:cNvSpPr>
      </xdr:nvSpPr>
      <xdr:spPr>
        <a:xfrm>
          <a:off x="22466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416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417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418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419" name="图片 2"/>
        <xdr:cNvSpPr>
          <a:spLocks noChangeAspect="1"/>
        </xdr:cNvSpPr>
      </xdr:nvSpPr>
      <xdr:spPr>
        <a:xfrm>
          <a:off x="42589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420" name="图片 2"/>
        <xdr:cNvSpPr>
          <a:spLocks noChangeAspect="1"/>
        </xdr:cNvSpPr>
      </xdr:nvSpPr>
      <xdr:spPr>
        <a:xfrm>
          <a:off x="42589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421" name="图片 1"/>
        <xdr:cNvSpPr>
          <a:spLocks noChangeAspect="1"/>
        </xdr:cNvSpPr>
      </xdr:nvSpPr>
      <xdr:spPr>
        <a:xfrm>
          <a:off x="42843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422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423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24" name="图片 2"/>
        <xdr:cNvSpPr>
          <a:spLocks noChangeAspect="1"/>
        </xdr:cNvSpPr>
      </xdr:nvSpPr>
      <xdr:spPr>
        <a:xfrm>
          <a:off x="515366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25" name="图片 2"/>
        <xdr:cNvSpPr>
          <a:spLocks noChangeAspect="1"/>
        </xdr:cNvSpPr>
      </xdr:nvSpPr>
      <xdr:spPr>
        <a:xfrm>
          <a:off x="515366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26" name="图片 2"/>
        <xdr:cNvSpPr>
          <a:spLocks noChangeAspect="1"/>
        </xdr:cNvSpPr>
      </xdr:nvSpPr>
      <xdr:spPr>
        <a:xfrm>
          <a:off x="515366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27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28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29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30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31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2" name="图片 2"/>
        <xdr:cNvSpPr>
          <a:spLocks noChangeAspect="1"/>
        </xdr:cNvSpPr>
      </xdr:nvSpPr>
      <xdr:spPr>
        <a:xfrm>
          <a:off x="51536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3" name="图片 2"/>
        <xdr:cNvSpPr>
          <a:spLocks noChangeAspect="1"/>
        </xdr:cNvSpPr>
      </xdr:nvSpPr>
      <xdr:spPr>
        <a:xfrm>
          <a:off x="51536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4" name="图片 2"/>
        <xdr:cNvSpPr>
          <a:spLocks noChangeAspect="1"/>
        </xdr:cNvSpPr>
      </xdr:nvSpPr>
      <xdr:spPr>
        <a:xfrm>
          <a:off x="51536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5" name="图片 2"/>
        <xdr:cNvSpPr>
          <a:spLocks noChangeAspect="1"/>
        </xdr:cNvSpPr>
      </xdr:nvSpPr>
      <xdr:spPr>
        <a:xfrm>
          <a:off x="51536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6" name="图片 2"/>
        <xdr:cNvSpPr>
          <a:spLocks noChangeAspect="1"/>
        </xdr:cNvSpPr>
      </xdr:nvSpPr>
      <xdr:spPr>
        <a:xfrm>
          <a:off x="51536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37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38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39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40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41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442" name="图片 2"/>
        <xdr:cNvSpPr>
          <a:spLocks noChangeAspect="1"/>
        </xdr:cNvSpPr>
      </xdr:nvSpPr>
      <xdr:spPr>
        <a:xfrm>
          <a:off x="42576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43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44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445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4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47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4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449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50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51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52" name="图片 2"/>
        <xdr:cNvSpPr>
          <a:spLocks noChangeAspect="1"/>
        </xdr:cNvSpPr>
      </xdr:nvSpPr>
      <xdr:spPr>
        <a:xfrm>
          <a:off x="51530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53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54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455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5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57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458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459" name="图片 2"/>
        <xdr:cNvSpPr>
          <a:spLocks noChangeAspect="1"/>
        </xdr:cNvSpPr>
      </xdr:nvSpPr>
      <xdr:spPr>
        <a:xfrm>
          <a:off x="42576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60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61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462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63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266700</xdr:colOff>
      <xdr:row>2</xdr:row>
      <xdr:rowOff>0</xdr:rowOff>
    </xdr:from>
    <xdr:to>
      <xdr:col>2</xdr:col>
      <xdr:colOff>862330</xdr:colOff>
      <xdr:row>2</xdr:row>
      <xdr:rowOff>302260</xdr:rowOff>
    </xdr:to>
    <xdr:sp>
      <xdr:nvSpPr>
        <xdr:cNvPr id="464" name="图片 2"/>
        <xdr:cNvSpPr>
          <a:spLocks noChangeAspect="1"/>
        </xdr:cNvSpPr>
      </xdr:nvSpPr>
      <xdr:spPr>
        <a:xfrm>
          <a:off x="22193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6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466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67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6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469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470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1159510</xdr:colOff>
      <xdr:row>2</xdr:row>
      <xdr:rowOff>505460</xdr:rowOff>
    </xdr:to>
    <xdr:sp>
      <xdr:nvSpPr>
        <xdr:cNvPr id="471" name="图片 2"/>
        <xdr:cNvSpPr>
          <a:spLocks noChangeAspect="1"/>
        </xdr:cNvSpPr>
      </xdr:nvSpPr>
      <xdr:spPr>
        <a:xfrm>
          <a:off x="1952625" y="660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1157605</xdr:colOff>
      <xdr:row>2</xdr:row>
      <xdr:rowOff>302260</xdr:rowOff>
    </xdr:to>
    <xdr:sp>
      <xdr:nvSpPr>
        <xdr:cNvPr id="472" name="图片 2"/>
        <xdr:cNvSpPr>
          <a:spLocks noChangeAspect="1"/>
        </xdr:cNvSpPr>
      </xdr:nvSpPr>
      <xdr:spPr>
        <a:xfrm>
          <a:off x="1952625" y="6604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1186180</xdr:colOff>
      <xdr:row>2</xdr:row>
      <xdr:rowOff>302260</xdr:rowOff>
    </xdr:to>
    <xdr:sp>
      <xdr:nvSpPr>
        <xdr:cNvPr id="473" name="图片 2"/>
        <xdr:cNvSpPr>
          <a:spLocks noChangeAspect="1"/>
        </xdr:cNvSpPr>
      </xdr:nvSpPr>
      <xdr:spPr>
        <a:xfrm>
          <a:off x="1952625" y="6604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474" name="图片 2"/>
        <xdr:cNvSpPr>
          <a:spLocks noChangeAspect="1"/>
        </xdr:cNvSpPr>
      </xdr:nvSpPr>
      <xdr:spPr>
        <a:xfrm>
          <a:off x="19526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475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314325</xdr:rowOff>
    </xdr:to>
    <xdr:sp>
      <xdr:nvSpPr>
        <xdr:cNvPr id="476" name="图片 1"/>
        <xdr:cNvSpPr>
          <a:spLocks noChangeAspect="1"/>
        </xdr:cNvSpPr>
      </xdr:nvSpPr>
      <xdr:spPr>
        <a:xfrm>
          <a:off x="1952625" y="6604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477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478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479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480" name="图片 2"/>
        <xdr:cNvSpPr>
          <a:spLocks noChangeAspect="1"/>
        </xdr:cNvSpPr>
      </xdr:nvSpPr>
      <xdr:spPr>
        <a:xfrm>
          <a:off x="19526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302260</xdr:rowOff>
    </xdr:to>
    <xdr:sp>
      <xdr:nvSpPr>
        <xdr:cNvPr id="481" name="图片 2"/>
        <xdr:cNvSpPr>
          <a:spLocks noChangeAspect="1"/>
        </xdr:cNvSpPr>
      </xdr:nvSpPr>
      <xdr:spPr>
        <a:xfrm>
          <a:off x="1952625" y="153670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300990</xdr:rowOff>
    </xdr:to>
    <xdr:sp>
      <xdr:nvSpPr>
        <xdr:cNvPr id="482" name="图片 1"/>
        <xdr:cNvSpPr>
          <a:spLocks noChangeAspect="1"/>
        </xdr:cNvSpPr>
      </xdr:nvSpPr>
      <xdr:spPr>
        <a:xfrm>
          <a:off x="1952625" y="153670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312420</xdr:rowOff>
    </xdr:to>
    <xdr:sp>
      <xdr:nvSpPr>
        <xdr:cNvPr id="483" name="图片 1"/>
        <xdr:cNvSpPr>
          <a:spLocks noChangeAspect="1"/>
        </xdr:cNvSpPr>
      </xdr:nvSpPr>
      <xdr:spPr>
        <a:xfrm>
          <a:off x="1952625" y="6604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300990</xdr:rowOff>
    </xdr:to>
    <xdr:sp>
      <xdr:nvSpPr>
        <xdr:cNvPr id="484" name="图片 1"/>
        <xdr:cNvSpPr>
          <a:spLocks noChangeAspect="1"/>
        </xdr:cNvSpPr>
      </xdr:nvSpPr>
      <xdr:spPr>
        <a:xfrm>
          <a:off x="1952625" y="153670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8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8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487" name="图片 2"/>
        <xdr:cNvSpPr>
          <a:spLocks noChangeAspect="1"/>
        </xdr:cNvSpPr>
      </xdr:nvSpPr>
      <xdr:spPr>
        <a:xfrm>
          <a:off x="42576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8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89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490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91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92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93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494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9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9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97" name="图片 2"/>
        <xdr:cNvSpPr>
          <a:spLocks noChangeAspect="1"/>
        </xdr:cNvSpPr>
      </xdr:nvSpPr>
      <xdr:spPr>
        <a:xfrm>
          <a:off x="51530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9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99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500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01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502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503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504" name="图片 2"/>
        <xdr:cNvSpPr>
          <a:spLocks noChangeAspect="1"/>
        </xdr:cNvSpPr>
      </xdr:nvSpPr>
      <xdr:spPr>
        <a:xfrm>
          <a:off x="42576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0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506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507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0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266700</xdr:colOff>
      <xdr:row>2</xdr:row>
      <xdr:rowOff>0</xdr:rowOff>
    </xdr:from>
    <xdr:to>
      <xdr:col>2</xdr:col>
      <xdr:colOff>862330</xdr:colOff>
      <xdr:row>2</xdr:row>
      <xdr:rowOff>302260</xdr:rowOff>
    </xdr:to>
    <xdr:sp>
      <xdr:nvSpPr>
        <xdr:cNvPr id="509" name="图片 2"/>
        <xdr:cNvSpPr>
          <a:spLocks noChangeAspect="1"/>
        </xdr:cNvSpPr>
      </xdr:nvSpPr>
      <xdr:spPr>
        <a:xfrm>
          <a:off x="22193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10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511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12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13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514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515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516" name="图片 2"/>
        <xdr:cNvSpPr>
          <a:spLocks noChangeAspect="1"/>
        </xdr:cNvSpPr>
      </xdr:nvSpPr>
      <xdr:spPr>
        <a:xfrm>
          <a:off x="19526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517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314325</xdr:rowOff>
    </xdr:to>
    <xdr:sp>
      <xdr:nvSpPr>
        <xdr:cNvPr id="518" name="图片 1"/>
        <xdr:cNvSpPr>
          <a:spLocks noChangeAspect="1"/>
        </xdr:cNvSpPr>
      </xdr:nvSpPr>
      <xdr:spPr>
        <a:xfrm>
          <a:off x="1952625" y="6604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519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520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521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522" name="图片 2"/>
        <xdr:cNvSpPr>
          <a:spLocks noChangeAspect="1"/>
        </xdr:cNvSpPr>
      </xdr:nvSpPr>
      <xdr:spPr>
        <a:xfrm>
          <a:off x="19526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312420</xdr:rowOff>
    </xdr:to>
    <xdr:sp>
      <xdr:nvSpPr>
        <xdr:cNvPr id="523" name="图片 1"/>
        <xdr:cNvSpPr>
          <a:spLocks noChangeAspect="1"/>
        </xdr:cNvSpPr>
      </xdr:nvSpPr>
      <xdr:spPr>
        <a:xfrm>
          <a:off x="1952625" y="6604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24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2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304800</xdr:rowOff>
    </xdr:to>
    <xdr:sp>
      <xdr:nvSpPr>
        <xdr:cNvPr id="526" name="图片 2"/>
        <xdr:cNvSpPr>
          <a:spLocks noChangeAspect="1"/>
        </xdr:cNvSpPr>
      </xdr:nvSpPr>
      <xdr:spPr>
        <a:xfrm>
          <a:off x="5153660" y="6604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27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28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29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30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31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2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315595</xdr:rowOff>
    </xdr:to>
    <xdr:sp>
      <xdr:nvSpPr>
        <xdr:cNvPr id="533" name="图片 1"/>
        <xdr:cNvSpPr>
          <a:spLocks noChangeAspect="1"/>
        </xdr:cNvSpPr>
      </xdr:nvSpPr>
      <xdr:spPr>
        <a:xfrm>
          <a:off x="5180965" y="6604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4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5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6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7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313055</xdr:rowOff>
    </xdr:to>
    <xdr:sp>
      <xdr:nvSpPr>
        <xdr:cNvPr id="538" name="图片 1"/>
        <xdr:cNvSpPr>
          <a:spLocks noChangeAspect="1"/>
        </xdr:cNvSpPr>
      </xdr:nvSpPr>
      <xdr:spPr>
        <a:xfrm>
          <a:off x="5180965" y="6604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9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40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41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542" name="图片 2"/>
        <xdr:cNvSpPr>
          <a:spLocks noChangeAspect="1"/>
        </xdr:cNvSpPr>
      </xdr:nvSpPr>
      <xdr:spPr>
        <a:xfrm>
          <a:off x="51530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543" name="图片 2"/>
        <xdr:cNvSpPr>
          <a:spLocks noChangeAspect="1"/>
        </xdr:cNvSpPr>
      </xdr:nvSpPr>
      <xdr:spPr>
        <a:xfrm>
          <a:off x="51530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44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4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4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47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4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49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550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551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52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315595</xdr:rowOff>
    </xdr:to>
    <xdr:sp>
      <xdr:nvSpPr>
        <xdr:cNvPr id="553" name="图片 1"/>
        <xdr:cNvSpPr>
          <a:spLocks noChangeAspect="1"/>
        </xdr:cNvSpPr>
      </xdr:nvSpPr>
      <xdr:spPr>
        <a:xfrm>
          <a:off x="5180965" y="6604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54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55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313055</xdr:rowOff>
    </xdr:to>
    <xdr:sp>
      <xdr:nvSpPr>
        <xdr:cNvPr id="556" name="图片 1"/>
        <xdr:cNvSpPr>
          <a:spLocks noChangeAspect="1"/>
        </xdr:cNvSpPr>
      </xdr:nvSpPr>
      <xdr:spPr>
        <a:xfrm>
          <a:off x="5180965" y="6604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557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304800</xdr:rowOff>
    </xdr:to>
    <xdr:sp>
      <xdr:nvSpPr>
        <xdr:cNvPr id="558" name="图片 2"/>
        <xdr:cNvSpPr>
          <a:spLocks noChangeAspect="1"/>
        </xdr:cNvSpPr>
      </xdr:nvSpPr>
      <xdr:spPr>
        <a:xfrm>
          <a:off x="5153660" y="6604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59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0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1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2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3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4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7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69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571500</xdr:colOff>
      <xdr:row>43</xdr:row>
      <xdr:rowOff>301625</xdr:rowOff>
    </xdr:to>
    <xdr:sp>
      <xdr:nvSpPr>
        <xdr:cNvPr id="570" name="图片 2"/>
        <xdr:cNvSpPr>
          <a:spLocks noChangeAspect="1"/>
        </xdr:cNvSpPr>
      </xdr:nvSpPr>
      <xdr:spPr>
        <a:xfrm>
          <a:off x="2247900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71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72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73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574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575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576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77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78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300355</xdr:rowOff>
    </xdr:to>
    <xdr:sp>
      <xdr:nvSpPr>
        <xdr:cNvPr id="579" name="图片 2"/>
        <xdr:cNvSpPr>
          <a:spLocks noChangeAspect="1"/>
        </xdr:cNvSpPr>
      </xdr:nvSpPr>
      <xdr:spPr>
        <a:xfrm>
          <a:off x="1952625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80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81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82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83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84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85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586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587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588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589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590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591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92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593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594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95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96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97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9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99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00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01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602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603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04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05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06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07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08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609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10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11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12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13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14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15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16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617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18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19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20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621" name="图片 2"/>
        <xdr:cNvSpPr>
          <a:spLocks noChangeAspect="1"/>
        </xdr:cNvSpPr>
      </xdr:nvSpPr>
      <xdr:spPr>
        <a:xfrm>
          <a:off x="19526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622" name="图片 2"/>
        <xdr:cNvSpPr>
          <a:spLocks noChangeAspect="1"/>
        </xdr:cNvSpPr>
      </xdr:nvSpPr>
      <xdr:spPr>
        <a:xfrm>
          <a:off x="19526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623" name="图片 2"/>
        <xdr:cNvSpPr>
          <a:spLocks noChangeAspect="1"/>
        </xdr:cNvSpPr>
      </xdr:nvSpPr>
      <xdr:spPr>
        <a:xfrm>
          <a:off x="19526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624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625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626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627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628" name="图片 2"/>
        <xdr:cNvSpPr>
          <a:spLocks noChangeAspect="1"/>
        </xdr:cNvSpPr>
      </xdr:nvSpPr>
      <xdr:spPr>
        <a:xfrm>
          <a:off x="19526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29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630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31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32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33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634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635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636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637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638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639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300355</xdr:rowOff>
    </xdr:to>
    <xdr:sp>
      <xdr:nvSpPr>
        <xdr:cNvPr id="640" name="图片 1"/>
        <xdr:cNvSpPr>
          <a:spLocks noChangeAspect="1"/>
        </xdr:cNvSpPr>
      </xdr:nvSpPr>
      <xdr:spPr>
        <a:xfrm>
          <a:off x="2638425" y="153670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13</xdr:row>
      <xdr:rowOff>375285</xdr:rowOff>
    </xdr:to>
    <xdr:sp>
      <xdr:nvSpPr>
        <xdr:cNvPr id="641" name="图片 2"/>
        <xdr:cNvSpPr>
          <a:spLocks noChangeAspect="1"/>
        </xdr:cNvSpPr>
      </xdr:nvSpPr>
      <xdr:spPr>
        <a:xfrm>
          <a:off x="22466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642" name="图片 2"/>
        <xdr:cNvSpPr>
          <a:spLocks noChangeAspect="1"/>
        </xdr:cNvSpPr>
      </xdr:nvSpPr>
      <xdr:spPr>
        <a:xfrm>
          <a:off x="22491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643" name="图片 2"/>
        <xdr:cNvSpPr>
          <a:spLocks noChangeAspect="1"/>
        </xdr:cNvSpPr>
      </xdr:nvSpPr>
      <xdr:spPr>
        <a:xfrm>
          <a:off x="22491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644" name="图片 1"/>
        <xdr:cNvSpPr>
          <a:spLocks noChangeAspect="1"/>
        </xdr:cNvSpPr>
      </xdr:nvSpPr>
      <xdr:spPr>
        <a:xfrm>
          <a:off x="42843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45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571500</xdr:colOff>
      <xdr:row>43</xdr:row>
      <xdr:rowOff>301625</xdr:rowOff>
    </xdr:to>
    <xdr:sp>
      <xdr:nvSpPr>
        <xdr:cNvPr id="646" name="图片 2"/>
        <xdr:cNvSpPr>
          <a:spLocks noChangeAspect="1"/>
        </xdr:cNvSpPr>
      </xdr:nvSpPr>
      <xdr:spPr>
        <a:xfrm>
          <a:off x="2247900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47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48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49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650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651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652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53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54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300355</xdr:rowOff>
    </xdr:to>
    <xdr:sp>
      <xdr:nvSpPr>
        <xdr:cNvPr id="655" name="图片 2"/>
        <xdr:cNvSpPr>
          <a:spLocks noChangeAspect="1"/>
        </xdr:cNvSpPr>
      </xdr:nvSpPr>
      <xdr:spPr>
        <a:xfrm>
          <a:off x="1952625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56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57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5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59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60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61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662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663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664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665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666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667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6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669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670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71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72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73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74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75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76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77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678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679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80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81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82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83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84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685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86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87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88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89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90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91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92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693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94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95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96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697" name="图片 2"/>
        <xdr:cNvSpPr>
          <a:spLocks noChangeAspect="1"/>
        </xdr:cNvSpPr>
      </xdr:nvSpPr>
      <xdr:spPr>
        <a:xfrm>
          <a:off x="19526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698" name="图片 2"/>
        <xdr:cNvSpPr>
          <a:spLocks noChangeAspect="1"/>
        </xdr:cNvSpPr>
      </xdr:nvSpPr>
      <xdr:spPr>
        <a:xfrm>
          <a:off x="19526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699" name="图片 2"/>
        <xdr:cNvSpPr>
          <a:spLocks noChangeAspect="1"/>
        </xdr:cNvSpPr>
      </xdr:nvSpPr>
      <xdr:spPr>
        <a:xfrm>
          <a:off x="19526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00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01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02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03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704" name="图片 2"/>
        <xdr:cNvSpPr>
          <a:spLocks noChangeAspect="1"/>
        </xdr:cNvSpPr>
      </xdr:nvSpPr>
      <xdr:spPr>
        <a:xfrm>
          <a:off x="19526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05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706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07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08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09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710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711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712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713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714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13</xdr:row>
      <xdr:rowOff>375285</xdr:rowOff>
    </xdr:to>
    <xdr:sp>
      <xdr:nvSpPr>
        <xdr:cNvPr id="715" name="图片 2"/>
        <xdr:cNvSpPr>
          <a:spLocks noChangeAspect="1"/>
        </xdr:cNvSpPr>
      </xdr:nvSpPr>
      <xdr:spPr>
        <a:xfrm>
          <a:off x="22466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716" name="图片 2"/>
        <xdr:cNvSpPr>
          <a:spLocks noChangeAspect="1"/>
        </xdr:cNvSpPr>
      </xdr:nvSpPr>
      <xdr:spPr>
        <a:xfrm>
          <a:off x="22491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17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571500</xdr:colOff>
      <xdr:row>43</xdr:row>
      <xdr:rowOff>301625</xdr:rowOff>
    </xdr:to>
    <xdr:sp>
      <xdr:nvSpPr>
        <xdr:cNvPr id="718" name="图片 2"/>
        <xdr:cNvSpPr>
          <a:spLocks noChangeAspect="1"/>
        </xdr:cNvSpPr>
      </xdr:nvSpPr>
      <xdr:spPr>
        <a:xfrm>
          <a:off x="4257675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19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20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21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722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723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724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25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26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300355</xdr:rowOff>
    </xdr:to>
    <xdr:sp>
      <xdr:nvSpPr>
        <xdr:cNvPr id="727" name="图片 2"/>
        <xdr:cNvSpPr>
          <a:spLocks noChangeAspect="1"/>
        </xdr:cNvSpPr>
      </xdr:nvSpPr>
      <xdr:spPr>
        <a:xfrm>
          <a:off x="2246630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2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29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30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31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32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33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734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735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736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737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738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739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40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741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742" name="图片 2"/>
        <xdr:cNvSpPr>
          <a:spLocks noChangeAspect="1"/>
        </xdr:cNvSpPr>
      </xdr:nvSpPr>
      <xdr:spPr>
        <a:xfrm>
          <a:off x="4257675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43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44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45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46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47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4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49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750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751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752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753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754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755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756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757" name="图片 2"/>
        <xdr:cNvSpPr>
          <a:spLocks noChangeAspect="1"/>
        </xdr:cNvSpPr>
      </xdr:nvSpPr>
      <xdr:spPr>
        <a:xfrm>
          <a:off x="4257675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758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759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760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761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762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763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64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765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66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67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68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769" name="图片 2"/>
        <xdr:cNvSpPr>
          <a:spLocks noChangeAspect="1"/>
        </xdr:cNvSpPr>
      </xdr:nvSpPr>
      <xdr:spPr>
        <a:xfrm>
          <a:off x="22466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770" name="图片 2"/>
        <xdr:cNvSpPr>
          <a:spLocks noChangeAspect="1"/>
        </xdr:cNvSpPr>
      </xdr:nvSpPr>
      <xdr:spPr>
        <a:xfrm>
          <a:off x="22466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771" name="图片 2"/>
        <xdr:cNvSpPr>
          <a:spLocks noChangeAspect="1"/>
        </xdr:cNvSpPr>
      </xdr:nvSpPr>
      <xdr:spPr>
        <a:xfrm>
          <a:off x="22466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72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73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74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75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776" name="图片 2"/>
        <xdr:cNvSpPr>
          <a:spLocks noChangeAspect="1"/>
        </xdr:cNvSpPr>
      </xdr:nvSpPr>
      <xdr:spPr>
        <a:xfrm>
          <a:off x="22466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77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778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79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80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81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782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783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784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785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786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787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300355</xdr:rowOff>
    </xdr:to>
    <xdr:sp>
      <xdr:nvSpPr>
        <xdr:cNvPr id="788" name="图片 1"/>
        <xdr:cNvSpPr>
          <a:spLocks noChangeAspect="1"/>
        </xdr:cNvSpPr>
      </xdr:nvSpPr>
      <xdr:spPr>
        <a:xfrm>
          <a:off x="2638425" y="153670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13</xdr:row>
      <xdr:rowOff>375285</xdr:rowOff>
    </xdr:to>
    <xdr:sp>
      <xdr:nvSpPr>
        <xdr:cNvPr id="789" name="图片 2"/>
        <xdr:cNvSpPr>
          <a:spLocks noChangeAspect="1"/>
        </xdr:cNvSpPr>
      </xdr:nvSpPr>
      <xdr:spPr>
        <a:xfrm>
          <a:off x="22466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790" name="图片 2"/>
        <xdr:cNvSpPr>
          <a:spLocks noChangeAspect="1"/>
        </xdr:cNvSpPr>
      </xdr:nvSpPr>
      <xdr:spPr>
        <a:xfrm>
          <a:off x="42589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791" name="图片 2"/>
        <xdr:cNvSpPr>
          <a:spLocks noChangeAspect="1"/>
        </xdr:cNvSpPr>
      </xdr:nvSpPr>
      <xdr:spPr>
        <a:xfrm>
          <a:off x="42589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792" name="图片 1"/>
        <xdr:cNvSpPr>
          <a:spLocks noChangeAspect="1"/>
        </xdr:cNvSpPr>
      </xdr:nvSpPr>
      <xdr:spPr>
        <a:xfrm>
          <a:off x="42843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93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571500</xdr:colOff>
      <xdr:row>43</xdr:row>
      <xdr:rowOff>301625</xdr:rowOff>
    </xdr:to>
    <xdr:sp>
      <xdr:nvSpPr>
        <xdr:cNvPr id="794" name="图片 2"/>
        <xdr:cNvSpPr>
          <a:spLocks noChangeAspect="1"/>
        </xdr:cNvSpPr>
      </xdr:nvSpPr>
      <xdr:spPr>
        <a:xfrm>
          <a:off x="4257675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95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96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97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798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799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800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801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802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300355</xdr:rowOff>
    </xdr:to>
    <xdr:sp>
      <xdr:nvSpPr>
        <xdr:cNvPr id="803" name="图片 2"/>
        <xdr:cNvSpPr>
          <a:spLocks noChangeAspect="1"/>
        </xdr:cNvSpPr>
      </xdr:nvSpPr>
      <xdr:spPr>
        <a:xfrm>
          <a:off x="2246630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04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05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06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07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0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809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810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811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812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813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814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815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16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817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818" name="图片 2"/>
        <xdr:cNvSpPr>
          <a:spLocks noChangeAspect="1"/>
        </xdr:cNvSpPr>
      </xdr:nvSpPr>
      <xdr:spPr>
        <a:xfrm>
          <a:off x="4257675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819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820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21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22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23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24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25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826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827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828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829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830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831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832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833" name="图片 2"/>
        <xdr:cNvSpPr>
          <a:spLocks noChangeAspect="1"/>
        </xdr:cNvSpPr>
      </xdr:nvSpPr>
      <xdr:spPr>
        <a:xfrm>
          <a:off x="4257675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834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835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836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837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838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839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840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841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842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843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844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845" name="图片 2"/>
        <xdr:cNvSpPr>
          <a:spLocks noChangeAspect="1"/>
        </xdr:cNvSpPr>
      </xdr:nvSpPr>
      <xdr:spPr>
        <a:xfrm>
          <a:off x="22466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846" name="图片 2"/>
        <xdr:cNvSpPr>
          <a:spLocks noChangeAspect="1"/>
        </xdr:cNvSpPr>
      </xdr:nvSpPr>
      <xdr:spPr>
        <a:xfrm>
          <a:off x="22466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847" name="图片 2"/>
        <xdr:cNvSpPr>
          <a:spLocks noChangeAspect="1"/>
        </xdr:cNvSpPr>
      </xdr:nvSpPr>
      <xdr:spPr>
        <a:xfrm>
          <a:off x="22466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848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849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850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851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852" name="图片 2"/>
        <xdr:cNvSpPr>
          <a:spLocks noChangeAspect="1"/>
        </xdr:cNvSpPr>
      </xdr:nvSpPr>
      <xdr:spPr>
        <a:xfrm>
          <a:off x="22466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853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854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855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856" name="图片 2"/>
        <xdr:cNvSpPr>
          <a:spLocks noChangeAspect="1"/>
        </xdr:cNvSpPr>
      </xdr:nvSpPr>
      <xdr:spPr>
        <a:xfrm>
          <a:off x="42589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857" name="图片 2"/>
        <xdr:cNvSpPr>
          <a:spLocks noChangeAspect="1"/>
        </xdr:cNvSpPr>
      </xdr:nvSpPr>
      <xdr:spPr>
        <a:xfrm>
          <a:off x="42589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858" name="图片 1"/>
        <xdr:cNvSpPr>
          <a:spLocks noChangeAspect="1"/>
        </xdr:cNvSpPr>
      </xdr:nvSpPr>
      <xdr:spPr>
        <a:xfrm>
          <a:off x="42843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859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860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61" name="图片 2"/>
        <xdr:cNvSpPr>
          <a:spLocks noChangeAspect="1"/>
        </xdr:cNvSpPr>
      </xdr:nvSpPr>
      <xdr:spPr>
        <a:xfrm>
          <a:off x="515366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62" name="图片 2"/>
        <xdr:cNvSpPr>
          <a:spLocks noChangeAspect="1"/>
        </xdr:cNvSpPr>
      </xdr:nvSpPr>
      <xdr:spPr>
        <a:xfrm>
          <a:off x="515366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63" name="图片 2"/>
        <xdr:cNvSpPr>
          <a:spLocks noChangeAspect="1"/>
        </xdr:cNvSpPr>
      </xdr:nvSpPr>
      <xdr:spPr>
        <a:xfrm>
          <a:off x="515366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64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65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66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67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68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69" name="图片 2"/>
        <xdr:cNvSpPr>
          <a:spLocks noChangeAspect="1"/>
        </xdr:cNvSpPr>
      </xdr:nvSpPr>
      <xdr:spPr>
        <a:xfrm>
          <a:off x="51536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70" name="图片 2"/>
        <xdr:cNvSpPr>
          <a:spLocks noChangeAspect="1"/>
        </xdr:cNvSpPr>
      </xdr:nvSpPr>
      <xdr:spPr>
        <a:xfrm>
          <a:off x="51536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71" name="图片 2"/>
        <xdr:cNvSpPr>
          <a:spLocks noChangeAspect="1"/>
        </xdr:cNvSpPr>
      </xdr:nvSpPr>
      <xdr:spPr>
        <a:xfrm>
          <a:off x="51536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72" name="图片 2"/>
        <xdr:cNvSpPr>
          <a:spLocks noChangeAspect="1"/>
        </xdr:cNvSpPr>
      </xdr:nvSpPr>
      <xdr:spPr>
        <a:xfrm>
          <a:off x="51536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73" name="图片 2"/>
        <xdr:cNvSpPr>
          <a:spLocks noChangeAspect="1"/>
        </xdr:cNvSpPr>
      </xdr:nvSpPr>
      <xdr:spPr>
        <a:xfrm>
          <a:off x="51536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74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75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76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77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78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879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880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881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882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1159510</xdr:colOff>
      <xdr:row>13</xdr:row>
      <xdr:rowOff>505460</xdr:rowOff>
    </xdr:to>
    <xdr:sp>
      <xdr:nvSpPr>
        <xdr:cNvPr id="883" name="图片 2"/>
        <xdr:cNvSpPr>
          <a:spLocks noChangeAspect="1"/>
        </xdr:cNvSpPr>
      </xdr:nvSpPr>
      <xdr:spPr>
        <a:xfrm>
          <a:off x="1952625" y="5105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884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885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886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887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888" name="图片 1"/>
        <xdr:cNvSpPr>
          <a:spLocks noChangeAspect="1"/>
        </xdr:cNvSpPr>
      </xdr:nvSpPr>
      <xdr:spPr>
        <a:xfrm>
          <a:off x="22758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889" name="图片 1"/>
        <xdr:cNvSpPr>
          <a:spLocks noChangeAspect="1"/>
        </xdr:cNvSpPr>
      </xdr:nvSpPr>
      <xdr:spPr>
        <a:xfrm>
          <a:off x="22758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890" name="图片 1"/>
        <xdr:cNvSpPr>
          <a:spLocks noChangeAspect="1"/>
        </xdr:cNvSpPr>
      </xdr:nvSpPr>
      <xdr:spPr>
        <a:xfrm>
          <a:off x="22758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891" name="图片 1"/>
        <xdr:cNvSpPr>
          <a:spLocks noChangeAspect="1"/>
        </xdr:cNvSpPr>
      </xdr:nvSpPr>
      <xdr:spPr>
        <a:xfrm>
          <a:off x="22758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892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893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894" name="图片 1"/>
        <xdr:cNvSpPr>
          <a:spLocks noChangeAspect="1"/>
        </xdr:cNvSpPr>
      </xdr:nvSpPr>
      <xdr:spPr>
        <a:xfrm>
          <a:off x="22745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895" name="图片 2"/>
        <xdr:cNvSpPr>
          <a:spLocks noChangeAspect="1"/>
        </xdr:cNvSpPr>
      </xdr:nvSpPr>
      <xdr:spPr>
        <a:xfrm>
          <a:off x="22466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896" name="图片 2"/>
        <xdr:cNvSpPr>
          <a:spLocks noChangeAspect="1"/>
        </xdr:cNvSpPr>
      </xdr:nvSpPr>
      <xdr:spPr>
        <a:xfrm>
          <a:off x="22466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897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898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899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00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901" name="图片 2"/>
        <xdr:cNvSpPr>
          <a:spLocks noChangeAspect="1"/>
        </xdr:cNvSpPr>
      </xdr:nvSpPr>
      <xdr:spPr>
        <a:xfrm>
          <a:off x="22479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902" name="图片 1"/>
        <xdr:cNvSpPr>
          <a:spLocks noChangeAspect="1"/>
        </xdr:cNvSpPr>
      </xdr:nvSpPr>
      <xdr:spPr>
        <a:xfrm>
          <a:off x="22758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903" name="图片 1"/>
        <xdr:cNvSpPr>
          <a:spLocks noChangeAspect="1"/>
        </xdr:cNvSpPr>
      </xdr:nvSpPr>
      <xdr:spPr>
        <a:xfrm>
          <a:off x="22758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1185545</xdr:colOff>
      <xdr:row>43</xdr:row>
      <xdr:rowOff>306070</xdr:rowOff>
    </xdr:to>
    <xdr:sp>
      <xdr:nvSpPr>
        <xdr:cNvPr id="904" name="图片 2"/>
        <xdr:cNvSpPr>
          <a:spLocks noChangeAspect="1"/>
        </xdr:cNvSpPr>
      </xdr:nvSpPr>
      <xdr:spPr>
        <a:xfrm>
          <a:off x="2246630" y="153670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1185545</xdr:colOff>
      <xdr:row>43</xdr:row>
      <xdr:rowOff>306070</xdr:rowOff>
    </xdr:to>
    <xdr:sp>
      <xdr:nvSpPr>
        <xdr:cNvPr id="905" name="图片 2"/>
        <xdr:cNvSpPr>
          <a:spLocks noChangeAspect="1"/>
        </xdr:cNvSpPr>
      </xdr:nvSpPr>
      <xdr:spPr>
        <a:xfrm>
          <a:off x="2246630" y="153670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06" name="图片 1"/>
        <xdr:cNvSpPr>
          <a:spLocks noChangeAspect="1"/>
        </xdr:cNvSpPr>
      </xdr:nvSpPr>
      <xdr:spPr>
        <a:xfrm>
          <a:off x="23431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07" name="图片 1"/>
        <xdr:cNvSpPr>
          <a:spLocks noChangeAspect="1"/>
        </xdr:cNvSpPr>
      </xdr:nvSpPr>
      <xdr:spPr>
        <a:xfrm>
          <a:off x="23431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08" name="图片 1"/>
        <xdr:cNvSpPr>
          <a:spLocks noChangeAspect="1"/>
        </xdr:cNvSpPr>
      </xdr:nvSpPr>
      <xdr:spPr>
        <a:xfrm>
          <a:off x="23431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09" name="图片 1"/>
        <xdr:cNvSpPr>
          <a:spLocks noChangeAspect="1"/>
        </xdr:cNvSpPr>
      </xdr:nvSpPr>
      <xdr:spPr>
        <a:xfrm>
          <a:off x="23431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1185545</xdr:colOff>
      <xdr:row>13</xdr:row>
      <xdr:rowOff>375285</xdr:rowOff>
    </xdr:to>
    <xdr:sp>
      <xdr:nvSpPr>
        <xdr:cNvPr id="910" name="图片 2"/>
        <xdr:cNvSpPr>
          <a:spLocks noChangeAspect="1"/>
        </xdr:cNvSpPr>
      </xdr:nvSpPr>
      <xdr:spPr>
        <a:xfrm>
          <a:off x="2246630" y="51054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911" name="图片 1"/>
        <xdr:cNvSpPr>
          <a:spLocks noChangeAspect="1"/>
        </xdr:cNvSpPr>
      </xdr:nvSpPr>
      <xdr:spPr>
        <a:xfrm>
          <a:off x="22745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12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13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914" name="图片 1"/>
        <xdr:cNvSpPr>
          <a:spLocks noChangeAspect="1"/>
        </xdr:cNvSpPr>
      </xdr:nvSpPr>
      <xdr:spPr>
        <a:xfrm>
          <a:off x="22745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915" name="图片 2"/>
        <xdr:cNvSpPr>
          <a:spLocks noChangeAspect="1"/>
        </xdr:cNvSpPr>
      </xdr:nvSpPr>
      <xdr:spPr>
        <a:xfrm>
          <a:off x="22466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916" name="图片 2"/>
        <xdr:cNvSpPr>
          <a:spLocks noChangeAspect="1"/>
        </xdr:cNvSpPr>
      </xdr:nvSpPr>
      <xdr:spPr>
        <a:xfrm>
          <a:off x="22466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17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18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19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20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921" name="图片 2"/>
        <xdr:cNvSpPr>
          <a:spLocks noChangeAspect="1"/>
        </xdr:cNvSpPr>
      </xdr:nvSpPr>
      <xdr:spPr>
        <a:xfrm>
          <a:off x="22479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922" name="图片 1"/>
        <xdr:cNvSpPr>
          <a:spLocks noChangeAspect="1"/>
        </xdr:cNvSpPr>
      </xdr:nvSpPr>
      <xdr:spPr>
        <a:xfrm>
          <a:off x="22758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923" name="图片 1"/>
        <xdr:cNvSpPr>
          <a:spLocks noChangeAspect="1"/>
        </xdr:cNvSpPr>
      </xdr:nvSpPr>
      <xdr:spPr>
        <a:xfrm>
          <a:off x="22758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924" name="图片 1"/>
        <xdr:cNvSpPr>
          <a:spLocks noChangeAspect="1"/>
        </xdr:cNvSpPr>
      </xdr:nvSpPr>
      <xdr:spPr>
        <a:xfrm>
          <a:off x="22745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925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926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927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928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1159510</xdr:colOff>
      <xdr:row>13</xdr:row>
      <xdr:rowOff>505460</xdr:rowOff>
    </xdr:to>
    <xdr:sp>
      <xdr:nvSpPr>
        <xdr:cNvPr id="929" name="图片 2"/>
        <xdr:cNvSpPr>
          <a:spLocks noChangeAspect="1"/>
        </xdr:cNvSpPr>
      </xdr:nvSpPr>
      <xdr:spPr>
        <a:xfrm>
          <a:off x="1952625" y="5105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930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931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932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933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934" name="图片 1"/>
        <xdr:cNvSpPr>
          <a:spLocks noChangeAspect="1"/>
        </xdr:cNvSpPr>
      </xdr:nvSpPr>
      <xdr:spPr>
        <a:xfrm>
          <a:off x="22758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935" name="图片 1"/>
        <xdr:cNvSpPr>
          <a:spLocks noChangeAspect="1"/>
        </xdr:cNvSpPr>
      </xdr:nvSpPr>
      <xdr:spPr>
        <a:xfrm>
          <a:off x="22758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936" name="图片 1"/>
        <xdr:cNvSpPr>
          <a:spLocks noChangeAspect="1"/>
        </xdr:cNvSpPr>
      </xdr:nvSpPr>
      <xdr:spPr>
        <a:xfrm>
          <a:off x="22758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937" name="图片 1"/>
        <xdr:cNvSpPr>
          <a:spLocks noChangeAspect="1"/>
        </xdr:cNvSpPr>
      </xdr:nvSpPr>
      <xdr:spPr>
        <a:xfrm>
          <a:off x="22758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38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39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940" name="图片 1"/>
        <xdr:cNvSpPr>
          <a:spLocks noChangeAspect="1"/>
        </xdr:cNvSpPr>
      </xdr:nvSpPr>
      <xdr:spPr>
        <a:xfrm>
          <a:off x="22745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941" name="图片 2"/>
        <xdr:cNvSpPr>
          <a:spLocks noChangeAspect="1"/>
        </xdr:cNvSpPr>
      </xdr:nvSpPr>
      <xdr:spPr>
        <a:xfrm>
          <a:off x="22466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942" name="图片 2"/>
        <xdr:cNvSpPr>
          <a:spLocks noChangeAspect="1"/>
        </xdr:cNvSpPr>
      </xdr:nvSpPr>
      <xdr:spPr>
        <a:xfrm>
          <a:off x="22466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43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44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45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46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947" name="图片 2"/>
        <xdr:cNvSpPr>
          <a:spLocks noChangeAspect="1"/>
        </xdr:cNvSpPr>
      </xdr:nvSpPr>
      <xdr:spPr>
        <a:xfrm>
          <a:off x="22479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948" name="图片 1"/>
        <xdr:cNvSpPr>
          <a:spLocks noChangeAspect="1"/>
        </xdr:cNvSpPr>
      </xdr:nvSpPr>
      <xdr:spPr>
        <a:xfrm>
          <a:off x="22758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949" name="图片 1"/>
        <xdr:cNvSpPr>
          <a:spLocks noChangeAspect="1"/>
        </xdr:cNvSpPr>
      </xdr:nvSpPr>
      <xdr:spPr>
        <a:xfrm>
          <a:off x="22758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1185545</xdr:colOff>
      <xdr:row>43</xdr:row>
      <xdr:rowOff>306070</xdr:rowOff>
    </xdr:to>
    <xdr:sp>
      <xdr:nvSpPr>
        <xdr:cNvPr id="950" name="图片 2"/>
        <xdr:cNvSpPr>
          <a:spLocks noChangeAspect="1"/>
        </xdr:cNvSpPr>
      </xdr:nvSpPr>
      <xdr:spPr>
        <a:xfrm>
          <a:off x="2246630" y="153670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1185545</xdr:colOff>
      <xdr:row>43</xdr:row>
      <xdr:rowOff>306070</xdr:rowOff>
    </xdr:to>
    <xdr:sp>
      <xdr:nvSpPr>
        <xdr:cNvPr id="951" name="图片 2"/>
        <xdr:cNvSpPr>
          <a:spLocks noChangeAspect="1"/>
        </xdr:cNvSpPr>
      </xdr:nvSpPr>
      <xdr:spPr>
        <a:xfrm>
          <a:off x="2246630" y="153670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52" name="图片 1"/>
        <xdr:cNvSpPr>
          <a:spLocks noChangeAspect="1"/>
        </xdr:cNvSpPr>
      </xdr:nvSpPr>
      <xdr:spPr>
        <a:xfrm>
          <a:off x="23431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53" name="图片 1"/>
        <xdr:cNvSpPr>
          <a:spLocks noChangeAspect="1"/>
        </xdr:cNvSpPr>
      </xdr:nvSpPr>
      <xdr:spPr>
        <a:xfrm>
          <a:off x="23431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54" name="图片 1"/>
        <xdr:cNvSpPr>
          <a:spLocks noChangeAspect="1"/>
        </xdr:cNvSpPr>
      </xdr:nvSpPr>
      <xdr:spPr>
        <a:xfrm>
          <a:off x="23431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55" name="图片 1"/>
        <xdr:cNvSpPr>
          <a:spLocks noChangeAspect="1"/>
        </xdr:cNvSpPr>
      </xdr:nvSpPr>
      <xdr:spPr>
        <a:xfrm>
          <a:off x="23431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1185545</xdr:colOff>
      <xdr:row>13</xdr:row>
      <xdr:rowOff>375285</xdr:rowOff>
    </xdr:to>
    <xdr:sp>
      <xdr:nvSpPr>
        <xdr:cNvPr id="956" name="图片 2"/>
        <xdr:cNvSpPr>
          <a:spLocks noChangeAspect="1"/>
        </xdr:cNvSpPr>
      </xdr:nvSpPr>
      <xdr:spPr>
        <a:xfrm>
          <a:off x="2246630" y="51054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957" name="图片 1"/>
        <xdr:cNvSpPr>
          <a:spLocks noChangeAspect="1"/>
        </xdr:cNvSpPr>
      </xdr:nvSpPr>
      <xdr:spPr>
        <a:xfrm>
          <a:off x="22745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58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59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960" name="图片 1"/>
        <xdr:cNvSpPr>
          <a:spLocks noChangeAspect="1"/>
        </xdr:cNvSpPr>
      </xdr:nvSpPr>
      <xdr:spPr>
        <a:xfrm>
          <a:off x="22745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961" name="图片 2"/>
        <xdr:cNvSpPr>
          <a:spLocks noChangeAspect="1"/>
        </xdr:cNvSpPr>
      </xdr:nvSpPr>
      <xdr:spPr>
        <a:xfrm>
          <a:off x="22466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962" name="图片 2"/>
        <xdr:cNvSpPr>
          <a:spLocks noChangeAspect="1"/>
        </xdr:cNvSpPr>
      </xdr:nvSpPr>
      <xdr:spPr>
        <a:xfrm>
          <a:off x="22466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63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64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65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66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967" name="图片 2"/>
        <xdr:cNvSpPr>
          <a:spLocks noChangeAspect="1"/>
        </xdr:cNvSpPr>
      </xdr:nvSpPr>
      <xdr:spPr>
        <a:xfrm>
          <a:off x="22479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968" name="图片 1"/>
        <xdr:cNvSpPr>
          <a:spLocks noChangeAspect="1"/>
        </xdr:cNvSpPr>
      </xdr:nvSpPr>
      <xdr:spPr>
        <a:xfrm>
          <a:off x="22758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969" name="图片 1"/>
        <xdr:cNvSpPr>
          <a:spLocks noChangeAspect="1"/>
        </xdr:cNvSpPr>
      </xdr:nvSpPr>
      <xdr:spPr>
        <a:xfrm>
          <a:off x="22758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970" name="图片 1"/>
        <xdr:cNvSpPr>
          <a:spLocks noChangeAspect="1"/>
        </xdr:cNvSpPr>
      </xdr:nvSpPr>
      <xdr:spPr>
        <a:xfrm>
          <a:off x="22745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971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972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1159510</xdr:colOff>
      <xdr:row>13</xdr:row>
      <xdr:rowOff>505460</xdr:rowOff>
    </xdr:to>
    <xdr:sp>
      <xdr:nvSpPr>
        <xdr:cNvPr id="973" name="图片 2"/>
        <xdr:cNvSpPr>
          <a:spLocks noChangeAspect="1"/>
        </xdr:cNvSpPr>
      </xdr:nvSpPr>
      <xdr:spPr>
        <a:xfrm>
          <a:off x="1952625" y="5105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974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975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976" name="图片 1"/>
        <xdr:cNvSpPr>
          <a:spLocks noChangeAspect="1"/>
        </xdr:cNvSpPr>
      </xdr:nvSpPr>
      <xdr:spPr>
        <a:xfrm>
          <a:off x="22758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977" name="图片 1"/>
        <xdr:cNvSpPr>
          <a:spLocks noChangeAspect="1"/>
        </xdr:cNvSpPr>
      </xdr:nvSpPr>
      <xdr:spPr>
        <a:xfrm>
          <a:off x="22758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978" name="图片 1"/>
        <xdr:cNvSpPr>
          <a:spLocks noChangeAspect="1"/>
        </xdr:cNvSpPr>
      </xdr:nvSpPr>
      <xdr:spPr>
        <a:xfrm>
          <a:off x="22758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979" name="图片 1"/>
        <xdr:cNvSpPr>
          <a:spLocks noChangeAspect="1"/>
        </xdr:cNvSpPr>
      </xdr:nvSpPr>
      <xdr:spPr>
        <a:xfrm>
          <a:off x="22758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80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81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982" name="图片 1"/>
        <xdr:cNvSpPr>
          <a:spLocks noChangeAspect="1"/>
        </xdr:cNvSpPr>
      </xdr:nvSpPr>
      <xdr:spPr>
        <a:xfrm>
          <a:off x="22745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983" name="图片 2"/>
        <xdr:cNvSpPr>
          <a:spLocks noChangeAspect="1"/>
        </xdr:cNvSpPr>
      </xdr:nvSpPr>
      <xdr:spPr>
        <a:xfrm>
          <a:off x="22466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984" name="图片 2"/>
        <xdr:cNvSpPr>
          <a:spLocks noChangeAspect="1"/>
        </xdr:cNvSpPr>
      </xdr:nvSpPr>
      <xdr:spPr>
        <a:xfrm>
          <a:off x="22466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985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986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987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988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989" name="图片 2"/>
        <xdr:cNvSpPr>
          <a:spLocks noChangeAspect="1"/>
        </xdr:cNvSpPr>
      </xdr:nvSpPr>
      <xdr:spPr>
        <a:xfrm>
          <a:off x="22479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990" name="图片 1"/>
        <xdr:cNvSpPr>
          <a:spLocks noChangeAspect="1"/>
        </xdr:cNvSpPr>
      </xdr:nvSpPr>
      <xdr:spPr>
        <a:xfrm>
          <a:off x="22758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991" name="图片 1"/>
        <xdr:cNvSpPr>
          <a:spLocks noChangeAspect="1"/>
        </xdr:cNvSpPr>
      </xdr:nvSpPr>
      <xdr:spPr>
        <a:xfrm>
          <a:off x="22758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1479550</xdr:colOff>
      <xdr:row>43</xdr:row>
      <xdr:rowOff>306070</xdr:rowOff>
    </xdr:to>
    <xdr:sp>
      <xdr:nvSpPr>
        <xdr:cNvPr id="992" name="图片 2"/>
        <xdr:cNvSpPr>
          <a:spLocks noChangeAspect="1"/>
        </xdr:cNvSpPr>
      </xdr:nvSpPr>
      <xdr:spPr>
        <a:xfrm>
          <a:off x="2246630" y="153670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1479550</xdr:colOff>
      <xdr:row>43</xdr:row>
      <xdr:rowOff>306070</xdr:rowOff>
    </xdr:to>
    <xdr:sp>
      <xdr:nvSpPr>
        <xdr:cNvPr id="993" name="图片 2"/>
        <xdr:cNvSpPr>
          <a:spLocks noChangeAspect="1"/>
        </xdr:cNvSpPr>
      </xdr:nvSpPr>
      <xdr:spPr>
        <a:xfrm>
          <a:off x="2246630" y="153670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994" name="图片 1"/>
        <xdr:cNvSpPr>
          <a:spLocks noChangeAspect="1"/>
        </xdr:cNvSpPr>
      </xdr:nvSpPr>
      <xdr:spPr>
        <a:xfrm>
          <a:off x="23431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995" name="图片 1"/>
        <xdr:cNvSpPr>
          <a:spLocks noChangeAspect="1"/>
        </xdr:cNvSpPr>
      </xdr:nvSpPr>
      <xdr:spPr>
        <a:xfrm>
          <a:off x="23431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996" name="图片 1"/>
        <xdr:cNvSpPr>
          <a:spLocks noChangeAspect="1"/>
        </xdr:cNvSpPr>
      </xdr:nvSpPr>
      <xdr:spPr>
        <a:xfrm>
          <a:off x="23431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997" name="图片 1"/>
        <xdr:cNvSpPr>
          <a:spLocks noChangeAspect="1"/>
        </xdr:cNvSpPr>
      </xdr:nvSpPr>
      <xdr:spPr>
        <a:xfrm>
          <a:off x="23431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1479550</xdr:colOff>
      <xdr:row>13</xdr:row>
      <xdr:rowOff>375285</xdr:rowOff>
    </xdr:to>
    <xdr:sp>
      <xdr:nvSpPr>
        <xdr:cNvPr id="998" name="图片 2"/>
        <xdr:cNvSpPr>
          <a:spLocks noChangeAspect="1"/>
        </xdr:cNvSpPr>
      </xdr:nvSpPr>
      <xdr:spPr>
        <a:xfrm>
          <a:off x="2246630" y="51054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999" name="图片 1"/>
        <xdr:cNvSpPr>
          <a:spLocks noChangeAspect="1"/>
        </xdr:cNvSpPr>
      </xdr:nvSpPr>
      <xdr:spPr>
        <a:xfrm>
          <a:off x="22745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1000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1001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1002" name="图片 1"/>
        <xdr:cNvSpPr>
          <a:spLocks noChangeAspect="1"/>
        </xdr:cNvSpPr>
      </xdr:nvSpPr>
      <xdr:spPr>
        <a:xfrm>
          <a:off x="22745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1003" name="图片 2"/>
        <xdr:cNvSpPr>
          <a:spLocks noChangeAspect="1"/>
        </xdr:cNvSpPr>
      </xdr:nvSpPr>
      <xdr:spPr>
        <a:xfrm>
          <a:off x="22466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1004" name="图片 2"/>
        <xdr:cNvSpPr>
          <a:spLocks noChangeAspect="1"/>
        </xdr:cNvSpPr>
      </xdr:nvSpPr>
      <xdr:spPr>
        <a:xfrm>
          <a:off x="22466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05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06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07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08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1009" name="图片 2"/>
        <xdr:cNvSpPr>
          <a:spLocks noChangeAspect="1"/>
        </xdr:cNvSpPr>
      </xdr:nvSpPr>
      <xdr:spPr>
        <a:xfrm>
          <a:off x="22479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1010" name="图片 1"/>
        <xdr:cNvSpPr>
          <a:spLocks noChangeAspect="1"/>
        </xdr:cNvSpPr>
      </xdr:nvSpPr>
      <xdr:spPr>
        <a:xfrm>
          <a:off x="22758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1011" name="图片 1"/>
        <xdr:cNvSpPr>
          <a:spLocks noChangeAspect="1"/>
        </xdr:cNvSpPr>
      </xdr:nvSpPr>
      <xdr:spPr>
        <a:xfrm>
          <a:off x="22758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1012" name="图片 1"/>
        <xdr:cNvSpPr>
          <a:spLocks noChangeAspect="1"/>
        </xdr:cNvSpPr>
      </xdr:nvSpPr>
      <xdr:spPr>
        <a:xfrm>
          <a:off x="22745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1013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1014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1159510</xdr:colOff>
      <xdr:row>13</xdr:row>
      <xdr:rowOff>505460</xdr:rowOff>
    </xdr:to>
    <xdr:sp>
      <xdr:nvSpPr>
        <xdr:cNvPr id="1015" name="图片 2"/>
        <xdr:cNvSpPr>
          <a:spLocks noChangeAspect="1"/>
        </xdr:cNvSpPr>
      </xdr:nvSpPr>
      <xdr:spPr>
        <a:xfrm>
          <a:off x="1952625" y="5105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1016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1017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1018" name="图片 1"/>
        <xdr:cNvSpPr>
          <a:spLocks noChangeAspect="1"/>
        </xdr:cNvSpPr>
      </xdr:nvSpPr>
      <xdr:spPr>
        <a:xfrm>
          <a:off x="22758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1019" name="图片 1"/>
        <xdr:cNvSpPr>
          <a:spLocks noChangeAspect="1"/>
        </xdr:cNvSpPr>
      </xdr:nvSpPr>
      <xdr:spPr>
        <a:xfrm>
          <a:off x="22758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1020" name="图片 1"/>
        <xdr:cNvSpPr>
          <a:spLocks noChangeAspect="1"/>
        </xdr:cNvSpPr>
      </xdr:nvSpPr>
      <xdr:spPr>
        <a:xfrm>
          <a:off x="22758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1021" name="图片 1"/>
        <xdr:cNvSpPr>
          <a:spLocks noChangeAspect="1"/>
        </xdr:cNvSpPr>
      </xdr:nvSpPr>
      <xdr:spPr>
        <a:xfrm>
          <a:off x="22758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1022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1023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1024" name="图片 1"/>
        <xdr:cNvSpPr>
          <a:spLocks noChangeAspect="1"/>
        </xdr:cNvSpPr>
      </xdr:nvSpPr>
      <xdr:spPr>
        <a:xfrm>
          <a:off x="22745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1025" name="图片 2"/>
        <xdr:cNvSpPr>
          <a:spLocks noChangeAspect="1"/>
        </xdr:cNvSpPr>
      </xdr:nvSpPr>
      <xdr:spPr>
        <a:xfrm>
          <a:off x="22466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1026" name="图片 2"/>
        <xdr:cNvSpPr>
          <a:spLocks noChangeAspect="1"/>
        </xdr:cNvSpPr>
      </xdr:nvSpPr>
      <xdr:spPr>
        <a:xfrm>
          <a:off x="22466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27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28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29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30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1031" name="图片 2"/>
        <xdr:cNvSpPr>
          <a:spLocks noChangeAspect="1"/>
        </xdr:cNvSpPr>
      </xdr:nvSpPr>
      <xdr:spPr>
        <a:xfrm>
          <a:off x="22479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1032" name="图片 1"/>
        <xdr:cNvSpPr>
          <a:spLocks noChangeAspect="1"/>
        </xdr:cNvSpPr>
      </xdr:nvSpPr>
      <xdr:spPr>
        <a:xfrm>
          <a:off x="22758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1033" name="图片 1"/>
        <xdr:cNvSpPr>
          <a:spLocks noChangeAspect="1"/>
        </xdr:cNvSpPr>
      </xdr:nvSpPr>
      <xdr:spPr>
        <a:xfrm>
          <a:off x="22758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1479550</xdr:colOff>
      <xdr:row>43</xdr:row>
      <xdr:rowOff>306070</xdr:rowOff>
    </xdr:to>
    <xdr:sp>
      <xdr:nvSpPr>
        <xdr:cNvPr id="1034" name="图片 2"/>
        <xdr:cNvSpPr>
          <a:spLocks noChangeAspect="1"/>
        </xdr:cNvSpPr>
      </xdr:nvSpPr>
      <xdr:spPr>
        <a:xfrm>
          <a:off x="2246630" y="153670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1479550</xdr:colOff>
      <xdr:row>43</xdr:row>
      <xdr:rowOff>306070</xdr:rowOff>
    </xdr:to>
    <xdr:sp>
      <xdr:nvSpPr>
        <xdr:cNvPr id="1035" name="图片 2"/>
        <xdr:cNvSpPr>
          <a:spLocks noChangeAspect="1"/>
        </xdr:cNvSpPr>
      </xdr:nvSpPr>
      <xdr:spPr>
        <a:xfrm>
          <a:off x="2246630" y="153670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1036" name="图片 1"/>
        <xdr:cNvSpPr>
          <a:spLocks noChangeAspect="1"/>
        </xdr:cNvSpPr>
      </xdr:nvSpPr>
      <xdr:spPr>
        <a:xfrm>
          <a:off x="23431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1037" name="图片 1"/>
        <xdr:cNvSpPr>
          <a:spLocks noChangeAspect="1"/>
        </xdr:cNvSpPr>
      </xdr:nvSpPr>
      <xdr:spPr>
        <a:xfrm>
          <a:off x="23431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1038" name="图片 1"/>
        <xdr:cNvSpPr>
          <a:spLocks noChangeAspect="1"/>
        </xdr:cNvSpPr>
      </xdr:nvSpPr>
      <xdr:spPr>
        <a:xfrm>
          <a:off x="23431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1039" name="图片 1"/>
        <xdr:cNvSpPr>
          <a:spLocks noChangeAspect="1"/>
        </xdr:cNvSpPr>
      </xdr:nvSpPr>
      <xdr:spPr>
        <a:xfrm>
          <a:off x="23431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1479550</xdr:colOff>
      <xdr:row>13</xdr:row>
      <xdr:rowOff>375285</xdr:rowOff>
    </xdr:to>
    <xdr:sp>
      <xdr:nvSpPr>
        <xdr:cNvPr id="1040" name="图片 2"/>
        <xdr:cNvSpPr>
          <a:spLocks noChangeAspect="1"/>
        </xdr:cNvSpPr>
      </xdr:nvSpPr>
      <xdr:spPr>
        <a:xfrm>
          <a:off x="2246630" y="51054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1041" name="图片 1"/>
        <xdr:cNvSpPr>
          <a:spLocks noChangeAspect="1"/>
        </xdr:cNvSpPr>
      </xdr:nvSpPr>
      <xdr:spPr>
        <a:xfrm>
          <a:off x="22745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1042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1043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1044" name="图片 1"/>
        <xdr:cNvSpPr>
          <a:spLocks noChangeAspect="1"/>
        </xdr:cNvSpPr>
      </xdr:nvSpPr>
      <xdr:spPr>
        <a:xfrm>
          <a:off x="22745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1045" name="图片 2"/>
        <xdr:cNvSpPr>
          <a:spLocks noChangeAspect="1"/>
        </xdr:cNvSpPr>
      </xdr:nvSpPr>
      <xdr:spPr>
        <a:xfrm>
          <a:off x="22466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1046" name="图片 2"/>
        <xdr:cNvSpPr>
          <a:spLocks noChangeAspect="1"/>
        </xdr:cNvSpPr>
      </xdr:nvSpPr>
      <xdr:spPr>
        <a:xfrm>
          <a:off x="22466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47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48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49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50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1051" name="图片 2"/>
        <xdr:cNvSpPr>
          <a:spLocks noChangeAspect="1"/>
        </xdr:cNvSpPr>
      </xdr:nvSpPr>
      <xdr:spPr>
        <a:xfrm>
          <a:off x="22479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1052" name="图片 1"/>
        <xdr:cNvSpPr>
          <a:spLocks noChangeAspect="1"/>
        </xdr:cNvSpPr>
      </xdr:nvSpPr>
      <xdr:spPr>
        <a:xfrm>
          <a:off x="22758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1053" name="图片 1"/>
        <xdr:cNvSpPr>
          <a:spLocks noChangeAspect="1"/>
        </xdr:cNvSpPr>
      </xdr:nvSpPr>
      <xdr:spPr>
        <a:xfrm>
          <a:off x="22758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1054" name="图片 1"/>
        <xdr:cNvSpPr>
          <a:spLocks noChangeAspect="1"/>
        </xdr:cNvSpPr>
      </xdr:nvSpPr>
      <xdr:spPr>
        <a:xfrm>
          <a:off x="22745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331470</xdr:colOff>
      <xdr:row>2</xdr:row>
      <xdr:rowOff>0</xdr:rowOff>
    </xdr:from>
    <xdr:to>
      <xdr:col>2</xdr:col>
      <xdr:colOff>950595</xdr:colOff>
      <xdr:row>2</xdr:row>
      <xdr:rowOff>455930</xdr:rowOff>
    </xdr:to>
    <xdr:sp>
      <xdr:nvSpPr>
        <xdr:cNvPr id="1055" name="图片 1"/>
        <xdr:cNvSpPr>
          <a:spLocks noChangeAspect="1"/>
        </xdr:cNvSpPr>
      </xdr:nvSpPr>
      <xdr:spPr>
        <a:xfrm>
          <a:off x="2284095" y="660400"/>
          <a:ext cx="61912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56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57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1058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059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060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61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62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63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64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1065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1066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1067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068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069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070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071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072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073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13</xdr:row>
      <xdr:rowOff>375285</xdr:rowOff>
    </xdr:to>
    <xdr:sp>
      <xdr:nvSpPr>
        <xdr:cNvPr id="1074" name="图片 2"/>
        <xdr:cNvSpPr>
          <a:spLocks noChangeAspect="1"/>
        </xdr:cNvSpPr>
      </xdr:nvSpPr>
      <xdr:spPr>
        <a:xfrm>
          <a:off x="22466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1075" name="图片 1"/>
        <xdr:cNvSpPr>
          <a:spLocks noChangeAspect="1"/>
        </xdr:cNvSpPr>
      </xdr:nvSpPr>
      <xdr:spPr>
        <a:xfrm>
          <a:off x="42843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76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77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1078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079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080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81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82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83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84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1085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1086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1087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088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089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090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091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092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13</xdr:row>
      <xdr:rowOff>375285</xdr:rowOff>
    </xdr:to>
    <xdr:sp>
      <xdr:nvSpPr>
        <xdr:cNvPr id="1093" name="图片 2"/>
        <xdr:cNvSpPr>
          <a:spLocks noChangeAspect="1"/>
        </xdr:cNvSpPr>
      </xdr:nvSpPr>
      <xdr:spPr>
        <a:xfrm>
          <a:off x="22466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1094" name="图片 1"/>
        <xdr:cNvSpPr>
          <a:spLocks noChangeAspect="1"/>
        </xdr:cNvSpPr>
      </xdr:nvSpPr>
      <xdr:spPr>
        <a:xfrm>
          <a:off x="42843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95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96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1097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098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099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00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01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02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03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1104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1105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1106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107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108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109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110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111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112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13</xdr:row>
      <xdr:rowOff>375285</xdr:rowOff>
    </xdr:to>
    <xdr:sp>
      <xdr:nvSpPr>
        <xdr:cNvPr id="1113" name="图片 2"/>
        <xdr:cNvSpPr>
          <a:spLocks noChangeAspect="1"/>
        </xdr:cNvSpPr>
      </xdr:nvSpPr>
      <xdr:spPr>
        <a:xfrm>
          <a:off x="22466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1114" name="图片 1"/>
        <xdr:cNvSpPr>
          <a:spLocks noChangeAspect="1"/>
        </xdr:cNvSpPr>
      </xdr:nvSpPr>
      <xdr:spPr>
        <a:xfrm>
          <a:off x="42843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115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116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1117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118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119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20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21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22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23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1124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1125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1126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127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128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129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130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131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13</xdr:row>
      <xdr:rowOff>375285</xdr:rowOff>
    </xdr:to>
    <xdr:sp>
      <xdr:nvSpPr>
        <xdr:cNvPr id="1132" name="图片 2"/>
        <xdr:cNvSpPr>
          <a:spLocks noChangeAspect="1"/>
        </xdr:cNvSpPr>
      </xdr:nvSpPr>
      <xdr:spPr>
        <a:xfrm>
          <a:off x="22466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33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34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35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36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37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38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473075</xdr:colOff>
      <xdr:row>16</xdr:row>
      <xdr:rowOff>188595</xdr:rowOff>
    </xdr:to>
    <xdr:sp>
      <xdr:nvSpPr>
        <xdr:cNvPr id="1139" name="图片 2"/>
        <xdr:cNvSpPr>
          <a:spLocks noChangeAspect="1"/>
        </xdr:cNvSpPr>
      </xdr:nvSpPr>
      <xdr:spPr>
        <a:xfrm>
          <a:off x="5534025" y="6438900"/>
          <a:ext cx="11588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471170</xdr:colOff>
      <xdr:row>15</xdr:row>
      <xdr:rowOff>302895</xdr:rowOff>
    </xdr:to>
    <xdr:sp>
      <xdr:nvSpPr>
        <xdr:cNvPr id="1140" name="图片 2"/>
        <xdr:cNvSpPr>
          <a:spLocks noChangeAspect="1"/>
        </xdr:cNvSpPr>
      </xdr:nvSpPr>
      <xdr:spPr>
        <a:xfrm>
          <a:off x="5534025" y="6438900"/>
          <a:ext cx="11569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501650</xdr:colOff>
      <xdr:row>15</xdr:row>
      <xdr:rowOff>302895</xdr:rowOff>
    </xdr:to>
    <xdr:sp>
      <xdr:nvSpPr>
        <xdr:cNvPr id="1141" name="图片 2"/>
        <xdr:cNvSpPr>
          <a:spLocks noChangeAspect="1"/>
        </xdr:cNvSpPr>
      </xdr:nvSpPr>
      <xdr:spPr>
        <a:xfrm>
          <a:off x="5534025" y="6438900"/>
          <a:ext cx="11874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567690</xdr:colOff>
      <xdr:row>15</xdr:row>
      <xdr:rowOff>313690</xdr:rowOff>
    </xdr:to>
    <xdr:sp>
      <xdr:nvSpPr>
        <xdr:cNvPr id="1142" name="图片 1"/>
        <xdr:cNvSpPr>
          <a:spLocks noChangeAspect="1"/>
        </xdr:cNvSpPr>
      </xdr:nvSpPr>
      <xdr:spPr>
        <a:xfrm>
          <a:off x="5534025" y="64389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567690</xdr:colOff>
      <xdr:row>15</xdr:row>
      <xdr:rowOff>312420</xdr:rowOff>
    </xdr:to>
    <xdr:sp>
      <xdr:nvSpPr>
        <xdr:cNvPr id="1143" name="图片 1"/>
        <xdr:cNvSpPr>
          <a:spLocks noChangeAspect="1"/>
        </xdr:cNvSpPr>
      </xdr:nvSpPr>
      <xdr:spPr>
        <a:xfrm>
          <a:off x="5534025" y="64389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44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45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46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47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48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49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567690</xdr:colOff>
      <xdr:row>15</xdr:row>
      <xdr:rowOff>313690</xdr:rowOff>
    </xdr:to>
    <xdr:sp>
      <xdr:nvSpPr>
        <xdr:cNvPr id="1150" name="图片 1"/>
        <xdr:cNvSpPr>
          <a:spLocks noChangeAspect="1"/>
        </xdr:cNvSpPr>
      </xdr:nvSpPr>
      <xdr:spPr>
        <a:xfrm>
          <a:off x="5534025" y="64389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567690</xdr:colOff>
      <xdr:row>15</xdr:row>
      <xdr:rowOff>312420</xdr:rowOff>
    </xdr:to>
    <xdr:sp>
      <xdr:nvSpPr>
        <xdr:cNvPr id="1151" name="图片 1"/>
        <xdr:cNvSpPr>
          <a:spLocks noChangeAspect="1"/>
        </xdr:cNvSpPr>
      </xdr:nvSpPr>
      <xdr:spPr>
        <a:xfrm>
          <a:off x="5534025" y="64389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52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53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54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55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56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57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58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59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60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61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62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63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64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65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66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67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68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69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473075</xdr:colOff>
      <xdr:row>16</xdr:row>
      <xdr:rowOff>188595</xdr:rowOff>
    </xdr:to>
    <xdr:sp>
      <xdr:nvSpPr>
        <xdr:cNvPr id="1170" name="图片 2"/>
        <xdr:cNvSpPr>
          <a:spLocks noChangeAspect="1"/>
        </xdr:cNvSpPr>
      </xdr:nvSpPr>
      <xdr:spPr>
        <a:xfrm>
          <a:off x="5534025" y="6438900"/>
          <a:ext cx="11588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471170</xdr:colOff>
      <xdr:row>15</xdr:row>
      <xdr:rowOff>302895</xdr:rowOff>
    </xdr:to>
    <xdr:sp>
      <xdr:nvSpPr>
        <xdr:cNvPr id="1171" name="图片 2"/>
        <xdr:cNvSpPr>
          <a:spLocks noChangeAspect="1"/>
        </xdr:cNvSpPr>
      </xdr:nvSpPr>
      <xdr:spPr>
        <a:xfrm>
          <a:off x="5534025" y="6438900"/>
          <a:ext cx="11569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501650</xdr:colOff>
      <xdr:row>15</xdr:row>
      <xdr:rowOff>302895</xdr:rowOff>
    </xdr:to>
    <xdr:sp>
      <xdr:nvSpPr>
        <xdr:cNvPr id="1172" name="图片 2"/>
        <xdr:cNvSpPr>
          <a:spLocks noChangeAspect="1"/>
        </xdr:cNvSpPr>
      </xdr:nvSpPr>
      <xdr:spPr>
        <a:xfrm>
          <a:off x="5534025" y="6438900"/>
          <a:ext cx="11874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567690</xdr:colOff>
      <xdr:row>15</xdr:row>
      <xdr:rowOff>313690</xdr:rowOff>
    </xdr:to>
    <xdr:sp>
      <xdr:nvSpPr>
        <xdr:cNvPr id="1173" name="图片 1"/>
        <xdr:cNvSpPr>
          <a:spLocks noChangeAspect="1"/>
        </xdr:cNvSpPr>
      </xdr:nvSpPr>
      <xdr:spPr>
        <a:xfrm>
          <a:off x="5534025" y="64389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567690</xdr:colOff>
      <xdr:row>15</xdr:row>
      <xdr:rowOff>312420</xdr:rowOff>
    </xdr:to>
    <xdr:sp>
      <xdr:nvSpPr>
        <xdr:cNvPr id="1174" name="图片 1"/>
        <xdr:cNvSpPr>
          <a:spLocks noChangeAspect="1"/>
        </xdr:cNvSpPr>
      </xdr:nvSpPr>
      <xdr:spPr>
        <a:xfrm>
          <a:off x="5534025" y="64389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75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76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77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78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79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80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567690</xdr:colOff>
      <xdr:row>15</xdr:row>
      <xdr:rowOff>313690</xdr:rowOff>
    </xdr:to>
    <xdr:sp>
      <xdr:nvSpPr>
        <xdr:cNvPr id="1181" name="图片 1"/>
        <xdr:cNvSpPr>
          <a:spLocks noChangeAspect="1"/>
        </xdr:cNvSpPr>
      </xdr:nvSpPr>
      <xdr:spPr>
        <a:xfrm>
          <a:off x="5534025" y="64389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567690</xdr:colOff>
      <xdr:row>15</xdr:row>
      <xdr:rowOff>312420</xdr:rowOff>
    </xdr:to>
    <xdr:sp>
      <xdr:nvSpPr>
        <xdr:cNvPr id="1182" name="图片 1"/>
        <xdr:cNvSpPr>
          <a:spLocks noChangeAspect="1"/>
        </xdr:cNvSpPr>
      </xdr:nvSpPr>
      <xdr:spPr>
        <a:xfrm>
          <a:off x="5534025" y="64389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83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84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85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86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87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88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89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90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91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92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93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619760</xdr:colOff>
      <xdr:row>16</xdr:row>
      <xdr:rowOff>139065</xdr:rowOff>
    </xdr:to>
    <xdr:sp>
      <xdr:nvSpPr>
        <xdr:cNvPr id="1194" name="图片 1"/>
        <xdr:cNvSpPr>
          <a:spLocks noChangeAspect="1"/>
        </xdr:cNvSpPr>
      </xdr:nvSpPr>
      <xdr:spPr>
        <a:xfrm>
          <a:off x="5534025" y="6438900"/>
          <a:ext cx="619760" cy="4565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2" name="图片 2"/>
        <xdr:cNvSpPr>
          <a:spLocks noChangeAspect="1"/>
        </xdr:cNvSpPr>
      </xdr:nvSpPr>
      <xdr:spPr>
        <a:xfrm>
          <a:off x="42576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5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7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9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0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1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12" name="图片 2"/>
        <xdr:cNvSpPr>
          <a:spLocks noChangeAspect="1"/>
        </xdr:cNvSpPr>
      </xdr:nvSpPr>
      <xdr:spPr>
        <a:xfrm>
          <a:off x="51530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3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14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15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17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18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19" name="图片 2"/>
        <xdr:cNvSpPr>
          <a:spLocks noChangeAspect="1"/>
        </xdr:cNvSpPr>
      </xdr:nvSpPr>
      <xdr:spPr>
        <a:xfrm>
          <a:off x="42576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20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21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22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23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266700</xdr:colOff>
      <xdr:row>2</xdr:row>
      <xdr:rowOff>0</xdr:rowOff>
    </xdr:from>
    <xdr:to>
      <xdr:col>2</xdr:col>
      <xdr:colOff>862330</xdr:colOff>
      <xdr:row>2</xdr:row>
      <xdr:rowOff>302260</xdr:rowOff>
    </xdr:to>
    <xdr:sp>
      <xdr:nvSpPr>
        <xdr:cNvPr id="24" name="图片 2"/>
        <xdr:cNvSpPr>
          <a:spLocks noChangeAspect="1"/>
        </xdr:cNvSpPr>
      </xdr:nvSpPr>
      <xdr:spPr>
        <a:xfrm>
          <a:off x="22193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2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26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27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2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29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30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1159510</xdr:colOff>
      <xdr:row>2</xdr:row>
      <xdr:rowOff>505460</xdr:rowOff>
    </xdr:to>
    <xdr:sp>
      <xdr:nvSpPr>
        <xdr:cNvPr id="31" name="图片 2"/>
        <xdr:cNvSpPr>
          <a:spLocks noChangeAspect="1"/>
        </xdr:cNvSpPr>
      </xdr:nvSpPr>
      <xdr:spPr>
        <a:xfrm>
          <a:off x="1952625" y="660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1157605</xdr:colOff>
      <xdr:row>2</xdr:row>
      <xdr:rowOff>302260</xdr:rowOff>
    </xdr:to>
    <xdr:sp>
      <xdr:nvSpPr>
        <xdr:cNvPr id="32" name="图片 2"/>
        <xdr:cNvSpPr>
          <a:spLocks noChangeAspect="1"/>
        </xdr:cNvSpPr>
      </xdr:nvSpPr>
      <xdr:spPr>
        <a:xfrm>
          <a:off x="1952625" y="6604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1186180</xdr:colOff>
      <xdr:row>2</xdr:row>
      <xdr:rowOff>302260</xdr:rowOff>
    </xdr:to>
    <xdr:sp>
      <xdr:nvSpPr>
        <xdr:cNvPr id="33" name="图片 2"/>
        <xdr:cNvSpPr>
          <a:spLocks noChangeAspect="1"/>
        </xdr:cNvSpPr>
      </xdr:nvSpPr>
      <xdr:spPr>
        <a:xfrm>
          <a:off x="1952625" y="6604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34" name="图片 2"/>
        <xdr:cNvSpPr>
          <a:spLocks noChangeAspect="1"/>
        </xdr:cNvSpPr>
      </xdr:nvSpPr>
      <xdr:spPr>
        <a:xfrm>
          <a:off x="19526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35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314325</xdr:rowOff>
    </xdr:to>
    <xdr:sp>
      <xdr:nvSpPr>
        <xdr:cNvPr id="36" name="图片 1"/>
        <xdr:cNvSpPr>
          <a:spLocks noChangeAspect="1"/>
        </xdr:cNvSpPr>
      </xdr:nvSpPr>
      <xdr:spPr>
        <a:xfrm>
          <a:off x="1952625" y="6604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37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38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39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40" name="图片 2"/>
        <xdr:cNvSpPr>
          <a:spLocks noChangeAspect="1"/>
        </xdr:cNvSpPr>
      </xdr:nvSpPr>
      <xdr:spPr>
        <a:xfrm>
          <a:off x="19526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302260</xdr:rowOff>
    </xdr:to>
    <xdr:sp>
      <xdr:nvSpPr>
        <xdr:cNvPr id="41" name="图片 2"/>
        <xdr:cNvSpPr>
          <a:spLocks noChangeAspect="1"/>
        </xdr:cNvSpPr>
      </xdr:nvSpPr>
      <xdr:spPr>
        <a:xfrm>
          <a:off x="1952625" y="153670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300990</xdr:rowOff>
    </xdr:to>
    <xdr:sp>
      <xdr:nvSpPr>
        <xdr:cNvPr id="42" name="图片 1"/>
        <xdr:cNvSpPr>
          <a:spLocks noChangeAspect="1"/>
        </xdr:cNvSpPr>
      </xdr:nvSpPr>
      <xdr:spPr>
        <a:xfrm>
          <a:off x="1952625" y="153670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312420</xdr:rowOff>
    </xdr:to>
    <xdr:sp>
      <xdr:nvSpPr>
        <xdr:cNvPr id="43" name="图片 1"/>
        <xdr:cNvSpPr>
          <a:spLocks noChangeAspect="1"/>
        </xdr:cNvSpPr>
      </xdr:nvSpPr>
      <xdr:spPr>
        <a:xfrm>
          <a:off x="1952625" y="6604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300990</xdr:rowOff>
    </xdr:to>
    <xdr:sp>
      <xdr:nvSpPr>
        <xdr:cNvPr id="44" name="图片 1"/>
        <xdr:cNvSpPr>
          <a:spLocks noChangeAspect="1"/>
        </xdr:cNvSpPr>
      </xdr:nvSpPr>
      <xdr:spPr>
        <a:xfrm>
          <a:off x="1952625" y="153670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47" name="图片 2"/>
        <xdr:cNvSpPr>
          <a:spLocks noChangeAspect="1"/>
        </xdr:cNvSpPr>
      </xdr:nvSpPr>
      <xdr:spPr>
        <a:xfrm>
          <a:off x="42576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9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50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1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52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3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54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57" name="图片 2"/>
        <xdr:cNvSpPr>
          <a:spLocks noChangeAspect="1"/>
        </xdr:cNvSpPr>
      </xdr:nvSpPr>
      <xdr:spPr>
        <a:xfrm>
          <a:off x="51530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59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60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61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62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63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64" name="图片 2"/>
        <xdr:cNvSpPr>
          <a:spLocks noChangeAspect="1"/>
        </xdr:cNvSpPr>
      </xdr:nvSpPr>
      <xdr:spPr>
        <a:xfrm>
          <a:off x="42576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6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66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67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6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266700</xdr:colOff>
      <xdr:row>2</xdr:row>
      <xdr:rowOff>0</xdr:rowOff>
    </xdr:from>
    <xdr:to>
      <xdr:col>2</xdr:col>
      <xdr:colOff>862330</xdr:colOff>
      <xdr:row>2</xdr:row>
      <xdr:rowOff>302260</xdr:rowOff>
    </xdr:to>
    <xdr:sp>
      <xdr:nvSpPr>
        <xdr:cNvPr id="69" name="图片 2"/>
        <xdr:cNvSpPr>
          <a:spLocks noChangeAspect="1"/>
        </xdr:cNvSpPr>
      </xdr:nvSpPr>
      <xdr:spPr>
        <a:xfrm>
          <a:off x="22193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70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71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72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73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74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75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76" name="图片 2"/>
        <xdr:cNvSpPr>
          <a:spLocks noChangeAspect="1"/>
        </xdr:cNvSpPr>
      </xdr:nvSpPr>
      <xdr:spPr>
        <a:xfrm>
          <a:off x="19526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77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314325</xdr:rowOff>
    </xdr:to>
    <xdr:sp>
      <xdr:nvSpPr>
        <xdr:cNvPr id="78" name="图片 1"/>
        <xdr:cNvSpPr>
          <a:spLocks noChangeAspect="1"/>
        </xdr:cNvSpPr>
      </xdr:nvSpPr>
      <xdr:spPr>
        <a:xfrm>
          <a:off x="1952625" y="6604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79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80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81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82" name="图片 2"/>
        <xdr:cNvSpPr>
          <a:spLocks noChangeAspect="1"/>
        </xdr:cNvSpPr>
      </xdr:nvSpPr>
      <xdr:spPr>
        <a:xfrm>
          <a:off x="19526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312420</xdr:rowOff>
    </xdr:to>
    <xdr:sp>
      <xdr:nvSpPr>
        <xdr:cNvPr id="83" name="图片 1"/>
        <xdr:cNvSpPr>
          <a:spLocks noChangeAspect="1"/>
        </xdr:cNvSpPr>
      </xdr:nvSpPr>
      <xdr:spPr>
        <a:xfrm>
          <a:off x="1952625" y="6604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4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304800</xdr:rowOff>
    </xdr:to>
    <xdr:sp>
      <xdr:nvSpPr>
        <xdr:cNvPr id="86" name="图片 2"/>
        <xdr:cNvSpPr>
          <a:spLocks noChangeAspect="1"/>
        </xdr:cNvSpPr>
      </xdr:nvSpPr>
      <xdr:spPr>
        <a:xfrm>
          <a:off x="5153660" y="6604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7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8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9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90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91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2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315595</xdr:rowOff>
    </xdr:to>
    <xdr:sp>
      <xdr:nvSpPr>
        <xdr:cNvPr id="93" name="图片 1"/>
        <xdr:cNvSpPr>
          <a:spLocks noChangeAspect="1"/>
        </xdr:cNvSpPr>
      </xdr:nvSpPr>
      <xdr:spPr>
        <a:xfrm>
          <a:off x="5180965" y="6604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4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5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6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7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313055</xdr:rowOff>
    </xdr:to>
    <xdr:sp>
      <xdr:nvSpPr>
        <xdr:cNvPr id="98" name="图片 1"/>
        <xdr:cNvSpPr>
          <a:spLocks noChangeAspect="1"/>
        </xdr:cNvSpPr>
      </xdr:nvSpPr>
      <xdr:spPr>
        <a:xfrm>
          <a:off x="5180965" y="6604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9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00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01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102" name="图片 2"/>
        <xdr:cNvSpPr>
          <a:spLocks noChangeAspect="1"/>
        </xdr:cNvSpPr>
      </xdr:nvSpPr>
      <xdr:spPr>
        <a:xfrm>
          <a:off x="51530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103" name="图片 2"/>
        <xdr:cNvSpPr>
          <a:spLocks noChangeAspect="1"/>
        </xdr:cNvSpPr>
      </xdr:nvSpPr>
      <xdr:spPr>
        <a:xfrm>
          <a:off x="51530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04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0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0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07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0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09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110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111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12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315595</xdr:rowOff>
    </xdr:to>
    <xdr:sp>
      <xdr:nvSpPr>
        <xdr:cNvPr id="113" name="图片 1"/>
        <xdr:cNvSpPr>
          <a:spLocks noChangeAspect="1"/>
        </xdr:cNvSpPr>
      </xdr:nvSpPr>
      <xdr:spPr>
        <a:xfrm>
          <a:off x="5180965" y="6604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14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15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16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313055</xdr:rowOff>
    </xdr:to>
    <xdr:sp>
      <xdr:nvSpPr>
        <xdr:cNvPr id="117" name="图片 1"/>
        <xdr:cNvSpPr>
          <a:spLocks noChangeAspect="1"/>
        </xdr:cNvSpPr>
      </xdr:nvSpPr>
      <xdr:spPr>
        <a:xfrm>
          <a:off x="5180965" y="6604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118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304800</xdr:rowOff>
    </xdr:to>
    <xdr:sp>
      <xdr:nvSpPr>
        <xdr:cNvPr id="119" name="图片 2"/>
        <xdr:cNvSpPr>
          <a:spLocks noChangeAspect="1"/>
        </xdr:cNvSpPr>
      </xdr:nvSpPr>
      <xdr:spPr>
        <a:xfrm>
          <a:off x="5153660" y="6604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0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1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2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3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4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5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7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129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30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571500</xdr:colOff>
      <xdr:row>43</xdr:row>
      <xdr:rowOff>301625</xdr:rowOff>
    </xdr:to>
    <xdr:sp>
      <xdr:nvSpPr>
        <xdr:cNvPr id="131" name="图片 2"/>
        <xdr:cNvSpPr>
          <a:spLocks noChangeAspect="1"/>
        </xdr:cNvSpPr>
      </xdr:nvSpPr>
      <xdr:spPr>
        <a:xfrm>
          <a:off x="2247900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32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33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34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35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36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137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38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39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300355</xdr:rowOff>
    </xdr:to>
    <xdr:sp>
      <xdr:nvSpPr>
        <xdr:cNvPr id="140" name="图片 2"/>
        <xdr:cNvSpPr>
          <a:spLocks noChangeAspect="1"/>
        </xdr:cNvSpPr>
      </xdr:nvSpPr>
      <xdr:spPr>
        <a:xfrm>
          <a:off x="1952625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41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42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43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44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45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46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47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48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49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50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51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52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53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154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155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56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157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5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59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60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61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162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163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164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165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166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167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168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169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170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171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172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173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174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175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176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77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178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79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80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81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182" name="图片 2"/>
        <xdr:cNvSpPr>
          <a:spLocks noChangeAspect="1"/>
        </xdr:cNvSpPr>
      </xdr:nvSpPr>
      <xdr:spPr>
        <a:xfrm>
          <a:off x="19526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183" name="图片 2"/>
        <xdr:cNvSpPr>
          <a:spLocks noChangeAspect="1"/>
        </xdr:cNvSpPr>
      </xdr:nvSpPr>
      <xdr:spPr>
        <a:xfrm>
          <a:off x="19526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184" name="图片 2"/>
        <xdr:cNvSpPr>
          <a:spLocks noChangeAspect="1"/>
        </xdr:cNvSpPr>
      </xdr:nvSpPr>
      <xdr:spPr>
        <a:xfrm>
          <a:off x="19526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185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186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187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188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189" name="图片 2"/>
        <xdr:cNvSpPr>
          <a:spLocks noChangeAspect="1"/>
        </xdr:cNvSpPr>
      </xdr:nvSpPr>
      <xdr:spPr>
        <a:xfrm>
          <a:off x="19526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90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191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92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93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194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95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96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97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98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99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200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300355</xdr:rowOff>
    </xdr:to>
    <xdr:sp>
      <xdr:nvSpPr>
        <xdr:cNvPr id="201" name="图片 1"/>
        <xdr:cNvSpPr>
          <a:spLocks noChangeAspect="1"/>
        </xdr:cNvSpPr>
      </xdr:nvSpPr>
      <xdr:spPr>
        <a:xfrm>
          <a:off x="2638425" y="153670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13</xdr:row>
      <xdr:rowOff>375285</xdr:rowOff>
    </xdr:to>
    <xdr:sp>
      <xdr:nvSpPr>
        <xdr:cNvPr id="202" name="图片 2"/>
        <xdr:cNvSpPr>
          <a:spLocks noChangeAspect="1"/>
        </xdr:cNvSpPr>
      </xdr:nvSpPr>
      <xdr:spPr>
        <a:xfrm>
          <a:off x="22466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203" name="图片 2"/>
        <xdr:cNvSpPr>
          <a:spLocks noChangeAspect="1"/>
        </xdr:cNvSpPr>
      </xdr:nvSpPr>
      <xdr:spPr>
        <a:xfrm>
          <a:off x="22491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204" name="图片 2"/>
        <xdr:cNvSpPr>
          <a:spLocks noChangeAspect="1"/>
        </xdr:cNvSpPr>
      </xdr:nvSpPr>
      <xdr:spPr>
        <a:xfrm>
          <a:off x="22491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42843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06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571500</xdr:colOff>
      <xdr:row>43</xdr:row>
      <xdr:rowOff>301625</xdr:rowOff>
    </xdr:to>
    <xdr:sp>
      <xdr:nvSpPr>
        <xdr:cNvPr id="207" name="图片 2"/>
        <xdr:cNvSpPr>
          <a:spLocks noChangeAspect="1"/>
        </xdr:cNvSpPr>
      </xdr:nvSpPr>
      <xdr:spPr>
        <a:xfrm>
          <a:off x="2247900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08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09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10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211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212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213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14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15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300355</xdr:rowOff>
    </xdr:to>
    <xdr:sp>
      <xdr:nvSpPr>
        <xdr:cNvPr id="216" name="图片 2"/>
        <xdr:cNvSpPr>
          <a:spLocks noChangeAspect="1"/>
        </xdr:cNvSpPr>
      </xdr:nvSpPr>
      <xdr:spPr>
        <a:xfrm>
          <a:off x="1952625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17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1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19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20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21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22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223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224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225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226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227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228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29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230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231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32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233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34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35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36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37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3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239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240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241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242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243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244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245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246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247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248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249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250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251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252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53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254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55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56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57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258" name="图片 2"/>
        <xdr:cNvSpPr>
          <a:spLocks noChangeAspect="1"/>
        </xdr:cNvSpPr>
      </xdr:nvSpPr>
      <xdr:spPr>
        <a:xfrm>
          <a:off x="19526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259" name="图片 2"/>
        <xdr:cNvSpPr>
          <a:spLocks noChangeAspect="1"/>
        </xdr:cNvSpPr>
      </xdr:nvSpPr>
      <xdr:spPr>
        <a:xfrm>
          <a:off x="19526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260" name="图片 2"/>
        <xdr:cNvSpPr>
          <a:spLocks noChangeAspect="1"/>
        </xdr:cNvSpPr>
      </xdr:nvSpPr>
      <xdr:spPr>
        <a:xfrm>
          <a:off x="19526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261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262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263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264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265" name="图片 2"/>
        <xdr:cNvSpPr>
          <a:spLocks noChangeAspect="1"/>
        </xdr:cNvSpPr>
      </xdr:nvSpPr>
      <xdr:spPr>
        <a:xfrm>
          <a:off x="19526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66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267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68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69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270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271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272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273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274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275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13</xdr:row>
      <xdr:rowOff>375285</xdr:rowOff>
    </xdr:to>
    <xdr:sp>
      <xdr:nvSpPr>
        <xdr:cNvPr id="276" name="图片 2"/>
        <xdr:cNvSpPr>
          <a:spLocks noChangeAspect="1"/>
        </xdr:cNvSpPr>
      </xdr:nvSpPr>
      <xdr:spPr>
        <a:xfrm>
          <a:off x="22466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277" name="图片 2"/>
        <xdr:cNvSpPr>
          <a:spLocks noChangeAspect="1"/>
        </xdr:cNvSpPr>
      </xdr:nvSpPr>
      <xdr:spPr>
        <a:xfrm>
          <a:off x="22491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22491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279" name="图片 1"/>
        <xdr:cNvSpPr>
          <a:spLocks noChangeAspect="1"/>
        </xdr:cNvSpPr>
      </xdr:nvSpPr>
      <xdr:spPr>
        <a:xfrm>
          <a:off x="42843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280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571500</xdr:colOff>
      <xdr:row>43</xdr:row>
      <xdr:rowOff>301625</xdr:rowOff>
    </xdr:to>
    <xdr:sp>
      <xdr:nvSpPr>
        <xdr:cNvPr id="281" name="图片 2"/>
        <xdr:cNvSpPr>
          <a:spLocks noChangeAspect="1"/>
        </xdr:cNvSpPr>
      </xdr:nvSpPr>
      <xdr:spPr>
        <a:xfrm>
          <a:off x="4257675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282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283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284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285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286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287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288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289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300355</xdr:rowOff>
    </xdr:to>
    <xdr:sp>
      <xdr:nvSpPr>
        <xdr:cNvPr id="290" name="图片 2"/>
        <xdr:cNvSpPr>
          <a:spLocks noChangeAspect="1"/>
        </xdr:cNvSpPr>
      </xdr:nvSpPr>
      <xdr:spPr>
        <a:xfrm>
          <a:off x="2246630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91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92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93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94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295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296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297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298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299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300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301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302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03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304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305" name="图片 2"/>
        <xdr:cNvSpPr>
          <a:spLocks noChangeAspect="1"/>
        </xdr:cNvSpPr>
      </xdr:nvSpPr>
      <xdr:spPr>
        <a:xfrm>
          <a:off x="4257675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06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07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0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09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10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11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12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313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314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15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16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17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18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19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320" name="图片 2"/>
        <xdr:cNvSpPr>
          <a:spLocks noChangeAspect="1"/>
        </xdr:cNvSpPr>
      </xdr:nvSpPr>
      <xdr:spPr>
        <a:xfrm>
          <a:off x="4257675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21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22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23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24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25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26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27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328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29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30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31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332" name="图片 2"/>
        <xdr:cNvSpPr>
          <a:spLocks noChangeAspect="1"/>
        </xdr:cNvSpPr>
      </xdr:nvSpPr>
      <xdr:spPr>
        <a:xfrm>
          <a:off x="22466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333" name="图片 2"/>
        <xdr:cNvSpPr>
          <a:spLocks noChangeAspect="1"/>
        </xdr:cNvSpPr>
      </xdr:nvSpPr>
      <xdr:spPr>
        <a:xfrm>
          <a:off x="22466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334" name="图片 2"/>
        <xdr:cNvSpPr>
          <a:spLocks noChangeAspect="1"/>
        </xdr:cNvSpPr>
      </xdr:nvSpPr>
      <xdr:spPr>
        <a:xfrm>
          <a:off x="22466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335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336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337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338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339" name="图片 2"/>
        <xdr:cNvSpPr>
          <a:spLocks noChangeAspect="1"/>
        </xdr:cNvSpPr>
      </xdr:nvSpPr>
      <xdr:spPr>
        <a:xfrm>
          <a:off x="22466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40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341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42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43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344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345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346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347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348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349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350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300355</xdr:rowOff>
    </xdr:to>
    <xdr:sp>
      <xdr:nvSpPr>
        <xdr:cNvPr id="351" name="图片 1"/>
        <xdr:cNvSpPr>
          <a:spLocks noChangeAspect="1"/>
        </xdr:cNvSpPr>
      </xdr:nvSpPr>
      <xdr:spPr>
        <a:xfrm>
          <a:off x="2638425" y="153670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13</xdr:row>
      <xdr:rowOff>375285</xdr:rowOff>
    </xdr:to>
    <xdr:sp>
      <xdr:nvSpPr>
        <xdr:cNvPr id="352" name="图片 2"/>
        <xdr:cNvSpPr>
          <a:spLocks noChangeAspect="1"/>
        </xdr:cNvSpPr>
      </xdr:nvSpPr>
      <xdr:spPr>
        <a:xfrm>
          <a:off x="22466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353" name="图片 2"/>
        <xdr:cNvSpPr>
          <a:spLocks noChangeAspect="1"/>
        </xdr:cNvSpPr>
      </xdr:nvSpPr>
      <xdr:spPr>
        <a:xfrm>
          <a:off x="42589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354" name="图片 2"/>
        <xdr:cNvSpPr>
          <a:spLocks noChangeAspect="1"/>
        </xdr:cNvSpPr>
      </xdr:nvSpPr>
      <xdr:spPr>
        <a:xfrm>
          <a:off x="42589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355" name="图片 1"/>
        <xdr:cNvSpPr>
          <a:spLocks noChangeAspect="1"/>
        </xdr:cNvSpPr>
      </xdr:nvSpPr>
      <xdr:spPr>
        <a:xfrm>
          <a:off x="42843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56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571500</xdr:colOff>
      <xdr:row>43</xdr:row>
      <xdr:rowOff>301625</xdr:rowOff>
    </xdr:to>
    <xdr:sp>
      <xdr:nvSpPr>
        <xdr:cNvPr id="357" name="图片 2"/>
        <xdr:cNvSpPr>
          <a:spLocks noChangeAspect="1"/>
        </xdr:cNvSpPr>
      </xdr:nvSpPr>
      <xdr:spPr>
        <a:xfrm>
          <a:off x="4257675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58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59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60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361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362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363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64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65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300355</xdr:rowOff>
    </xdr:to>
    <xdr:sp>
      <xdr:nvSpPr>
        <xdr:cNvPr id="366" name="图片 2"/>
        <xdr:cNvSpPr>
          <a:spLocks noChangeAspect="1"/>
        </xdr:cNvSpPr>
      </xdr:nvSpPr>
      <xdr:spPr>
        <a:xfrm>
          <a:off x="2246630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67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6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69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70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71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72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373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374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375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376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377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378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79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380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381" name="图片 2"/>
        <xdr:cNvSpPr>
          <a:spLocks noChangeAspect="1"/>
        </xdr:cNvSpPr>
      </xdr:nvSpPr>
      <xdr:spPr>
        <a:xfrm>
          <a:off x="4257675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82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383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84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85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86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87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38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389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390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91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92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93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394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95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396" name="图片 2"/>
        <xdr:cNvSpPr>
          <a:spLocks noChangeAspect="1"/>
        </xdr:cNvSpPr>
      </xdr:nvSpPr>
      <xdr:spPr>
        <a:xfrm>
          <a:off x="4257675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97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98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399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400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401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402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403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404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405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406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407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408" name="图片 2"/>
        <xdr:cNvSpPr>
          <a:spLocks noChangeAspect="1"/>
        </xdr:cNvSpPr>
      </xdr:nvSpPr>
      <xdr:spPr>
        <a:xfrm>
          <a:off x="22466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409" name="图片 2"/>
        <xdr:cNvSpPr>
          <a:spLocks noChangeAspect="1"/>
        </xdr:cNvSpPr>
      </xdr:nvSpPr>
      <xdr:spPr>
        <a:xfrm>
          <a:off x="22466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410" name="图片 2"/>
        <xdr:cNvSpPr>
          <a:spLocks noChangeAspect="1"/>
        </xdr:cNvSpPr>
      </xdr:nvSpPr>
      <xdr:spPr>
        <a:xfrm>
          <a:off x="22466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411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412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413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414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415" name="图片 2"/>
        <xdr:cNvSpPr>
          <a:spLocks noChangeAspect="1"/>
        </xdr:cNvSpPr>
      </xdr:nvSpPr>
      <xdr:spPr>
        <a:xfrm>
          <a:off x="22466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416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417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418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419" name="图片 2"/>
        <xdr:cNvSpPr>
          <a:spLocks noChangeAspect="1"/>
        </xdr:cNvSpPr>
      </xdr:nvSpPr>
      <xdr:spPr>
        <a:xfrm>
          <a:off x="42589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420" name="图片 2"/>
        <xdr:cNvSpPr>
          <a:spLocks noChangeAspect="1"/>
        </xdr:cNvSpPr>
      </xdr:nvSpPr>
      <xdr:spPr>
        <a:xfrm>
          <a:off x="42589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421" name="图片 1"/>
        <xdr:cNvSpPr>
          <a:spLocks noChangeAspect="1"/>
        </xdr:cNvSpPr>
      </xdr:nvSpPr>
      <xdr:spPr>
        <a:xfrm>
          <a:off x="42843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422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423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24" name="图片 2"/>
        <xdr:cNvSpPr>
          <a:spLocks noChangeAspect="1"/>
        </xdr:cNvSpPr>
      </xdr:nvSpPr>
      <xdr:spPr>
        <a:xfrm>
          <a:off x="515366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25" name="图片 2"/>
        <xdr:cNvSpPr>
          <a:spLocks noChangeAspect="1"/>
        </xdr:cNvSpPr>
      </xdr:nvSpPr>
      <xdr:spPr>
        <a:xfrm>
          <a:off x="515366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426" name="图片 2"/>
        <xdr:cNvSpPr>
          <a:spLocks noChangeAspect="1"/>
        </xdr:cNvSpPr>
      </xdr:nvSpPr>
      <xdr:spPr>
        <a:xfrm>
          <a:off x="515366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27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28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29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30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31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2" name="图片 2"/>
        <xdr:cNvSpPr>
          <a:spLocks noChangeAspect="1"/>
        </xdr:cNvSpPr>
      </xdr:nvSpPr>
      <xdr:spPr>
        <a:xfrm>
          <a:off x="51536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3" name="图片 2"/>
        <xdr:cNvSpPr>
          <a:spLocks noChangeAspect="1"/>
        </xdr:cNvSpPr>
      </xdr:nvSpPr>
      <xdr:spPr>
        <a:xfrm>
          <a:off x="51536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4" name="图片 2"/>
        <xdr:cNvSpPr>
          <a:spLocks noChangeAspect="1"/>
        </xdr:cNvSpPr>
      </xdr:nvSpPr>
      <xdr:spPr>
        <a:xfrm>
          <a:off x="51536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5" name="图片 2"/>
        <xdr:cNvSpPr>
          <a:spLocks noChangeAspect="1"/>
        </xdr:cNvSpPr>
      </xdr:nvSpPr>
      <xdr:spPr>
        <a:xfrm>
          <a:off x="51536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6" name="图片 2"/>
        <xdr:cNvSpPr>
          <a:spLocks noChangeAspect="1"/>
        </xdr:cNvSpPr>
      </xdr:nvSpPr>
      <xdr:spPr>
        <a:xfrm>
          <a:off x="51536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37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38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39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40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41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442" name="图片 2"/>
        <xdr:cNvSpPr>
          <a:spLocks noChangeAspect="1"/>
        </xdr:cNvSpPr>
      </xdr:nvSpPr>
      <xdr:spPr>
        <a:xfrm>
          <a:off x="42576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43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44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445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4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47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4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449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50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51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52" name="图片 2"/>
        <xdr:cNvSpPr>
          <a:spLocks noChangeAspect="1"/>
        </xdr:cNvSpPr>
      </xdr:nvSpPr>
      <xdr:spPr>
        <a:xfrm>
          <a:off x="51530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53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54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455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5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57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458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459" name="图片 2"/>
        <xdr:cNvSpPr>
          <a:spLocks noChangeAspect="1"/>
        </xdr:cNvSpPr>
      </xdr:nvSpPr>
      <xdr:spPr>
        <a:xfrm>
          <a:off x="42576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60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61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462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63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266700</xdr:colOff>
      <xdr:row>2</xdr:row>
      <xdr:rowOff>0</xdr:rowOff>
    </xdr:from>
    <xdr:to>
      <xdr:col>2</xdr:col>
      <xdr:colOff>862330</xdr:colOff>
      <xdr:row>2</xdr:row>
      <xdr:rowOff>302260</xdr:rowOff>
    </xdr:to>
    <xdr:sp>
      <xdr:nvSpPr>
        <xdr:cNvPr id="464" name="图片 2"/>
        <xdr:cNvSpPr>
          <a:spLocks noChangeAspect="1"/>
        </xdr:cNvSpPr>
      </xdr:nvSpPr>
      <xdr:spPr>
        <a:xfrm>
          <a:off x="22193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6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466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67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6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469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470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1159510</xdr:colOff>
      <xdr:row>2</xdr:row>
      <xdr:rowOff>505460</xdr:rowOff>
    </xdr:to>
    <xdr:sp>
      <xdr:nvSpPr>
        <xdr:cNvPr id="471" name="图片 2"/>
        <xdr:cNvSpPr>
          <a:spLocks noChangeAspect="1"/>
        </xdr:cNvSpPr>
      </xdr:nvSpPr>
      <xdr:spPr>
        <a:xfrm>
          <a:off x="1952625" y="660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1157605</xdr:colOff>
      <xdr:row>2</xdr:row>
      <xdr:rowOff>302260</xdr:rowOff>
    </xdr:to>
    <xdr:sp>
      <xdr:nvSpPr>
        <xdr:cNvPr id="472" name="图片 2"/>
        <xdr:cNvSpPr>
          <a:spLocks noChangeAspect="1"/>
        </xdr:cNvSpPr>
      </xdr:nvSpPr>
      <xdr:spPr>
        <a:xfrm>
          <a:off x="1952625" y="6604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1186180</xdr:colOff>
      <xdr:row>2</xdr:row>
      <xdr:rowOff>302260</xdr:rowOff>
    </xdr:to>
    <xdr:sp>
      <xdr:nvSpPr>
        <xdr:cNvPr id="473" name="图片 2"/>
        <xdr:cNvSpPr>
          <a:spLocks noChangeAspect="1"/>
        </xdr:cNvSpPr>
      </xdr:nvSpPr>
      <xdr:spPr>
        <a:xfrm>
          <a:off x="1952625" y="6604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474" name="图片 2"/>
        <xdr:cNvSpPr>
          <a:spLocks noChangeAspect="1"/>
        </xdr:cNvSpPr>
      </xdr:nvSpPr>
      <xdr:spPr>
        <a:xfrm>
          <a:off x="19526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475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314325</xdr:rowOff>
    </xdr:to>
    <xdr:sp>
      <xdr:nvSpPr>
        <xdr:cNvPr id="476" name="图片 1"/>
        <xdr:cNvSpPr>
          <a:spLocks noChangeAspect="1"/>
        </xdr:cNvSpPr>
      </xdr:nvSpPr>
      <xdr:spPr>
        <a:xfrm>
          <a:off x="1952625" y="6604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477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478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479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480" name="图片 2"/>
        <xdr:cNvSpPr>
          <a:spLocks noChangeAspect="1"/>
        </xdr:cNvSpPr>
      </xdr:nvSpPr>
      <xdr:spPr>
        <a:xfrm>
          <a:off x="19526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302260</xdr:rowOff>
    </xdr:to>
    <xdr:sp>
      <xdr:nvSpPr>
        <xdr:cNvPr id="481" name="图片 2"/>
        <xdr:cNvSpPr>
          <a:spLocks noChangeAspect="1"/>
        </xdr:cNvSpPr>
      </xdr:nvSpPr>
      <xdr:spPr>
        <a:xfrm>
          <a:off x="1952625" y="153670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300990</xdr:rowOff>
    </xdr:to>
    <xdr:sp>
      <xdr:nvSpPr>
        <xdr:cNvPr id="482" name="图片 1"/>
        <xdr:cNvSpPr>
          <a:spLocks noChangeAspect="1"/>
        </xdr:cNvSpPr>
      </xdr:nvSpPr>
      <xdr:spPr>
        <a:xfrm>
          <a:off x="1952625" y="153670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312420</xdr:rowOff>
    </xdr:to>
    <xdr:sp>
      <xdr:nvSpPr>
        <xdr:cNvPr id="483" name="图片 1"/>
        <xdr:cNvSpPr>
          <a:spLocks noChangeAspect="1"/>
        </xdr:cNvSpPr>
      </xdr:nvSpPr>
      <xdr:spPr>
        <a:xfrm>
          <a:off x="1952625" y="6604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300990</xdr:rowOff>
    </xdr:to>
    <xdr:sp>
      <xdr:nvSpPr>
        <xdr:cNvPr id="484" name="图片 1"/>
        <xdr:cNvSpPr>
          <a:spLocks noChangeAspect="1"/>
        </xdr:cNvSpPr>
      </xdr:nvSpPr>
      <xdr:spPr>
        <a:xfrm>
          <a:off x="1952625" y="153670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8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8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487" name="图片 2"/>
        <xdr:cNvSpPr>
          <a:spLocks noChangeAspect="1"/>
        </xdr:cNvSpPr>
      </xdr:nvSpPr>
      <xdr:spPr>
        <a:xfrm>
          <a:off x="42576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8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89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490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91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92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93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494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9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9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97" name="图片 2"/>
        <xdr:cNvSpPr>
          <a:spLocks noChangeAspect="1"/>
        </xdr:cNvSpPr>
      </xdr:nvSpPr>
      <xdr:spPr>
        <a:xfrm>
          <a:off x="51530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49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99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500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01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502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503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171450</xdr:rowOff>
    </xdr:from>
    <xdr:to>
      <xdr:col>3</xdr:col>
      <xdr:colOff>595630</xdr:colOff>
      <xdr:row>13</xdr:row>
      <xdr:rowOff>473710</xdr:rowOff>
    </xdr:to>
    <xdr:sp>
      <xdr:nvSpPr>
        <xdr:cNvPr id="504" name="图片 2"/>
        <xdr:cNvSpPr>
          <a:spLocks noChangeAspect="1"/>
        </xdr:cNvSpPr>
      </xdr:nvSpPr>
      <xdr:spPr>
        <a:xfrm>
          <a:off x="4257675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0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506" name="图片 2"/>
        <xdr:cNvSpPr>
          <a:spLocks noChangeAspect="1"/>
        </xdr:cNvSpPr>
      </xdr:nvSpPr>
      <xdr:spPr>
        <a:xfrm>
          <a:off x="2247900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507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0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266700</xdr:colOff>
      <xdr:row>2</xdr:row>
      <xdr:rowOff>0</xdr:rowOff>
    </xdr:from>
    <xdr:to>
      <xdr:col>2</xdr:col>
      <xdr:colOff>862330</xdr:colOff>
      <xdr:row>2</xdr:row>
      <xdr:rowOff>302260</xdr:rowOff>
    </xdr:to>
    <xdr:sp>
      <xdr:nvSpPr>
        <xdr:cNvPr id="509" name="图片 2"/>
        <xdr:cNvSpPr>
          <a:spLocks noChangeAspect="1"/>
        </xdr:cNvSpPr>
      </xdr:nvSpPr>
      <xdr:spPr>
        <a:xfrm>
          <a:off x="22193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10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511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12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13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514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5</xdr:col>
      <xdr:colOff>214630</xdr:colOff>
      <xdr:row>2</xdr:row>
      <xdr:rowOff>302260</xdr:rowOff>
    </xdr:to>
    <xdr:sp>
      <xdr:nvSpPr>
        <xdr:cNvPr id="515" name="图片 2"/>
        <xdr:cNvSpPr>
          <a:spLocks noChangeAspect="1"/>
        </xdr:cNvSpPr>
      </xdr:nvSpPr>
      <xdr:spPr>
        <a:xfrm>
          <a:off x="5153025" y="660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516" name="图片 2"/>
        <xdr:cNvSpPr>
          <a:spLocks noChangeAspect="1"/>
        </xdr:cNvSpPr>
      </xdr:nvSpPr>
      <xdr:spPr>
        <a:xfrm>
          <a:off x="19526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517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314325</xdr:rowOff>
    </xdr:to>
    <xdr:sp>
      <xdr:nvSpPr>
        <xdr:cNvPr id="518" name="图片 1"/>
        <xdr:cNvSpPr>
          <a:spLocks noChangeAspect="1"/>
        </xdr:cNvSpPr>
      </xdr:nvSpPr>
      <xdr:spPr>
        <a:xfrm>
          <a:off x="1952625" y="6604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519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520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1036955</xdr:colOff>
      <xdr:row>43</xdr:row>
      <xdr:rowOff>300355</xdr:rowOff>
    </xdr:to>
    <xdr:sp>
      <xdr:nvSpPr>
        <xdr:cNvPr id="521" name="图片 1"/>
        <xdr:cNvSpPr>
          <a:spLocks noChangeAspect="1"/>
        </xdr:cNvSpPr>
      </xdr:nvSpPr>
      <xdr:spPr>
        <a:xfrm>
          <a:off x="1952625" y="153670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1074420</xdr:colOff>
      <xdr:row>43</xdr:row>
      <xdr:rowOff>300990</xdr:rowOff>
    </xdr:to>
    <xdr:sp>
      <xdr:nvSpPr>
        <xdr:cNvPr id="522" name="图片 2"/>
        <xdr:cNvSpPr>
          <a:spLocks noChangeAspect="1"/>
        </xdr:cNvSpPr>
      </xdr:nvSpPr>
      <xdr:spPr>
        <a:xfrm>
          <a:off x="1952625" y="153670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312420</xdr:rowOff>
    </xdr:to>
    <xdr:sp>
      <xdr:nvSpPr>
        <xdr:cNvPr id="523" name="图片 1"/>
        <xdr:cNvSpPr>
          <a:spLocks noChangeAspect="1"/>
        </xdr:cNvSpPr>
      </xdr:nvSpPr>
      <xdr:spPr>
        <a:xfrm>
          <a:off x="1952625" y="6604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24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2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304800</xdr:rowOff>
    </xdr:to>
    <xdr:sp>
      <xdr:nvSpPr>
        <xdr:cNvPr id="526" name="图片 2"/>
        <xdr:cNvSpPr>
          <a:spLocks noChangeAspect="1"/>
        </xdr:cNvSpPr>
      </xdr:nvSpPr>
      <xdr:spPr>
        <a:xfrm>
          <a:off x="5153660" y="6604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27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28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29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30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31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2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315595</xdr:rowOff>
    </xdr:to>
    <xdr:sp>
      <xdr:nvSpPr>
        <xdr:cNvPr id="533" name="图片 1"/>
        <xdr:cNvSpPr>
          <a:spLocks noChangeAspect="1"/>
        </xdr:cNvSpPr>
      </xdr:nvSpPr>
      <xdr:spPr>
        <a:xfrm>
          <a:off x="5180965" y="6604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4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5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6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7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313055</xdr:rowOff>
    </xdr:to>
    <xdr:sp>
      <xdr:nvSpPr>
        <xdr:cNvPr id="538" name="图片 1"/>
        <xdr:cNvSpPr>
          <a:spLocks noChangeAspect="1"/>
        </xdr:cNvSpPr>
      </xdr:nvSpPr>
      <xdr:spPr>
        <a:xfrm>
          <a:off x="5180965" y="6604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9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40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41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542" name="图片 2"/>
        <xdr:cNvSpPr>
          <a:spLocks noChangeAspect="1"/>
        </xdr:cNvSpPr>
      </xdr:nvSpPr>
      <xdr:spPr>
        <a:xfrm>
          <a:off x="51530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543" name="图片 2"/>
        <xdr:cNvSpPr>
          <a:spLocks noChangeAspect="1"/>
        </xdr:cNvSpPr>
      </xdr:nvSpPr>
      <xdr:spPr>
        <a:xfrm>
          <a:off x="5153025" y="660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44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4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4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47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4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49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550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551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52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315595</xdr:rowOff>
    </xdr:to>
    <xdr:sp>
      <xdr:nvSpPr>
        <xdr:cNvPr id="553" name="图片 1"/>
        <xdr:cNvSpPr>
          <a:spLocks noChangeAspect="1"/>
        </xdr:cNvSpPr>
      </xdr:nvSpPr>
      <xdr:spPr>
        <a:xfrm>
          <a:off x="5180965" y="6604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54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55" name="图片 1"/>
        <xdr:cNvSpPr>
          <a:spLocks noChangeAspect="1"/>
        </xdr:cNvSpPr>
      </xdr:nvSpPr>
      <xdr:spPr>
        <a:xfrm>
          <a:off x="2637790" y="6604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313055</xdr:rowOff>
    </xdr:to>
    <xdr:sp>
      <xdr:nvSpPr>
        <xdr:cNvPr id="556" name="图片 1"/>
        <xdr:cNvSpPr>
          <a:spLocks noChangeAspect="1"/>
        </xdr:cNvSpPr>
      </xdr:nvSpPr>
      <xdr:spPr>
        <a:xfrm>
          <a:off x="5180965" y="6604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557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304800</xdr:rowOff>
    </xdr:to>
    <xdr:sp>
      <xdr:nvSpPr>
        <xdr:cNvPr id="558" name="图片 2"/>
        <xdr:cNvSpPr>
          <a:spLocks noChangeAspect="1"/>
        </xdr:cNvSpPr>
      </xdr:nvSpPr>
      <xdr:spPr>
        <a:xfrm>
          <a:off x="5153660" y="6604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59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0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1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2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3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4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5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6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7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568" name="图片 2"/>
        <xdr:cNvSpPr>
          <a:spLocks noChangeAspect="1"/>
        </xdr:cNvSpPr>
      </xdr:nvSpPr>
      <xdr:spPr>
        <a:xfrm>
          <a:off x="2247900" y="15367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69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571500</xdr:colOff>
      <xdr:row>43</xdr:row>
      <xdr:rowOff>301625</xdr:rowOff>
    </xdr:to>
    <xdr:sp>
      <xdr:nvSpPr>
        <xdr:cNvPr id="570" name="图片 2"/>
        <xdr:cNvSpPr>
          <a:spLocks noChangeAspect="1"/>
        </xdr:cNvSpPr>
      </xdr:nvSpPr>
      <xdr:spPr>
        <a:xfrm>
          <a:off x="2247900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71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72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73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574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575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576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77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78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300355</xdr:rowOff>
    </xdr:to>
    <xdr:sp>
      <xdr:nvSpPr>
        <xdr:cNvPr id="579" name="图片 2"/>
        <xdr:cNvSpPr>
          <a:spLocks noChangeAspect="1"/>
        </xdr:cNvSpPr>
      </xdr:nvSpPr>
      <xdr:spPr>
        <a:xfrm>
          <a:off x="1952625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80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81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82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83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84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85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586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587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588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589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590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591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92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593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594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95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596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97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9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599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00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01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602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603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04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05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06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07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08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609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10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11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12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13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14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15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16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617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18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19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20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621" name="图片 2"/>
        <xdr:cNvSpPr>
          <a:spLocks noChangeAspect="1"/>
        </xdr:cNvSpPr>
      </xdr:nvSpPr>
      <xdr:spPr>
        <a:xfrm>
          <a:off x="19526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622" name="图片 2"/>
        <xdr:cNvSpPr>
          <a:spLocks noChangeAspect="1"/>
        </xdr:cNvSpPr>
      </xdr:nvSpPr>
      <xdr:spPr>
        <a:xfrm>
          <a:off x="19526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623" name="图片 2"/>
        <xdr:cNvSpPr>
          <a:spLocks noChangeAspect="1"/>
        </xdr:cNvSpPr>
      </xdr:nvSpPr>
      <xdr:spPr>
        <a:xfrm>
          <a:off x="19526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624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625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626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627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628" name="图片 2"/>
        <xdr:cNvSpPr>
          <a:spLocks noChangeAspect="1"/>
        </xdr:cNvSpPr>
      </xdr:nvSpPr>
      <xdr:spPr>
        <a:xfrm>
          <a:off x="19526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29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630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31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32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33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634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635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636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637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638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639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300355</xdr:rowOff>
    </xdr:to>
    <xdr:sp>
      <xdr:nvSpPr>
        <xdr:cNvPr id="640" name="图片 1"/>
        <xdr:cNvSpPr>
          <a:spLocks noChangeAspect="1"/>
        </xdr:cNvSpPr>
      </xdr:nvSpPr>
      <xdr:spPr>
        <a:xfrm>
          <a:off x="2638425" y="153670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13</xdr:row>
      <xdr:rowOff>375285</xdr:rowOff>
    </xdr:to>
    <xdr:sp>
      <xdr:nvSpPr>
        <xdr:cNvPr id="641" name="图片 2"/>
        <xdr:cNvSpPr>
          <a:spLocks noChangeAspect="1"/>
        </xdr:cNvSpPr>
      </xdr:nvSpPr>
      <xdr:spPr>
        <a:xfrm>
          <a:off x="22466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642" name="图片 2"/>
        <xdr:cNvSpPr>
          <a:spLocks noChangeAspect="1"/>
        </xdr:cNvSpPr>
      </xdr:nvSpPr>
      <xdr:spPr>
        <a:xfrm>
          <a:off x="22491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643" name="图片 2"/>
        <xdr:cNvSpPr>
          <a:spLocks noChangeAspect="1"/>
        </xdr:cNvSpPr>
      </xdr:nvSpPr>
      <xdr:spPr>
        <a:xfrm>
          <a:off x="22491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644" name="图片 1"/>
        <xdr:cNvSpPr>
          <a:spLocks noChangeAspect="1"/>
        </xdr:cNvSpPr>
      </xdr:nvSpPr>
      <xdr:spPr>
        <a:xfrm>
          <a:off x="42843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45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571500</xdr:colOff>
      <xdr:row>43</xdr:row>
      <xdr:rowOff>301625</xdr:rowOff>
    </xdr:to>
    <xdr:sp>
      <xdr:nvSpPr>
        <xdr:cNvPr id="646" name="图片 2"/>
        <xdr:cNvSpPr>
          <a:spLocks noChangeAspect="1"/>
        </xdr:cNvSpPr>
      </xdr:nvSpPr>
      <xdr:spPr>
        <a:xfrm>
          <a:off x="2247900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47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48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49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650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651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652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53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54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300355</xdr:rowOff>
    </xdr:to>
    <xdr:sp>
      <xdr:nvSpPr>
        <xdr:cNvPr id="655" name="图片 2"/>
        <xdr:cNvSpPr>
          <a:spLocks noChangeAspect="1"/>
        </xdr:cNvSpPr>
      </xdr:nvSpPr>
      <xdr:spPr>
        <a:xfrm>
          <a:off x="1952625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56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57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5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59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60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61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662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663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664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665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666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667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6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669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303530</xdr:rowOff>
    </xdr:to>
    <xdr:sp>
      <xdr:nvSpPr>
        <xdr:cNvPr id="670" name="图片 2"/>
        <xdr:cNvSpPr>
          <a:spLocks noChangeAspect="1"/>
        </xdr:cNvSpPr>
      </xdr:nvSpPr>
      <xdr:spPr>
        <a:xfrm>
          <a:off x="2247900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71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302895</xdr:colOff>
      <xdr:row>43</xdr:row>
      <xdr:rowOff>301625</xdr:rowOff>
    </xdr:to>
    <xdr:sp>
      <xdr:nvSpPr>
        <xdr:cNvPr id="672" name="图片 2"/>
        <xdr:cNvSpPr>
          <a:spLocks noChangeAspect="1"/>
        </xdr:cNvSpPr>
      </xdr:nvSpPr>
      <xdr:spPr>
        <a:xfrm>
          <a:off x="1952625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73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74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75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76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677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678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679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80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81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82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683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84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685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86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87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88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89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90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301625</xdr:rowOff>
    </xdr:to>
    <xdr:sp>
      <xdr:nvSpPr>
        <xdr:cNvPr id="691" name="图片 2"/>
        <xdr:cNvSpPr>
          <a:spLocks noChangeAspect="1"/>
        </xdr:cNvSpPr>
      </xdr:nvSpPr>
      <xdr:spPr>
        <a:xfrm>
          <a:off x="2247900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92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693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94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95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696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697" name="图片 2"/>
        <xdr:cNvSpPr>
          <a:spLocks noChangeAspect="1"/>
        </xdr:cNvSpPr>
      </xdr:nvSpPr>
      <xdr:spPr>
        <a:xfrm>
          <a:off x="19526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301625</xdr:rowOff>
    </xdr:to>
    <xdr:sp>
      <xdr:nvSpPr>
        <xdr:cNvPr id="698" name="图片 2"/>
        <xdr:cNvSpPr>
          <a:spLocks noChangeAspect="1"/>
        </xdr:cNvSpPr>
      </xdr:nvSpPr>
      <xdr:spPr>
        <a:xfrm>
          <a:off x="19526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699" name="图片 2"/>
        <xdr:cNvSpPr>
          <a:spLocks noChangeAspect="1"/>
        </xdr:cNvSpPr>
      </xdr:nvSpPr>
      <xdr:spPr>
        <a:xfrm>
          <a:off x="19526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00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01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02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03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303530</xdr:colOff>
      <xdr:row>43</xdr:row>
      <xdr:rowOff>300990</xdr:rowOff>
    </xdr:to>
    <xdr:sp>
      <xdr:nvSpPr>
        <xdr:cNvPr id="704" name="图片 2"/>
        <xdr:cNvSpPr>
          <a:spLocks noChangeAspect="1"/>
        </xdr:cNvSpPr>
      </xdr:nvSpPr>
      <xdr:spPr>
        <a:xfrm>
          <a:off x="1952625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05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706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07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08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09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710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711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712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713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714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13</xdr:row>
      <xdr:rowOff>375285</xdr:rowOff>
    </xdr:to>
    <xdr:sp>
      <xdr:nvSpPr>
        <xdr:cNvPr id="715" name="图片 2"/>
        <xdr:cNvSpPr>
          <a:spLocks noChangeAspect="1"/>
        </xdr:cNvSpPr>
      </xdr:nvSpPr>
      <xdr:spPr>
        <a:xfrm>
          <a:off x="22466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716" name="图片 2"/>
        <xdr:cNvSpPr>
          <a:spLocks noChangeAspect="1"/>
        </xdr:cNvSpPr>
      </xdr:nvSpPr>
      <xdr:spPr>
        <a:xfrm>
          <a:off x="2249170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17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571500</xdr:colOff>
      <xdr:row>43</xdr:row>
      <xdr:rowOff>301625</xdr:rowOff>
    </xdr:to>
    <xdr:sp>
      <xdr:nvSpPr>
        <xdr:cNvPr id="718" name="图片 2"/>
        <xdr:cNvSpPr>
          <a:spLocks noChangeAspect="1"/>
        </xdr:cNvSpPr>
      </xdr:nvSpPr>
      <xdr:spPr>
        <a:xfrm>
          <a:off x="4257675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19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20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21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722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723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724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25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26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300355</xdr:rowOff>
    </xdr:to>
    <xdr:sp>
      <xdr:nvSpPr>
        <xdr:cNvPr id="727" name="图片 2"/>
        <xdr:cNvSpPr>
          <a:spLocks noChangeAspect="1"/>
        </xdr:cNvSpPr>
      </xdr:nvSpPr>
      <xdr:spPr>
        <a:xfrm>
          <a:off x="2246630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2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29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30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31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32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33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734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735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736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737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738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739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40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741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742" name="图片 2"/>
        <xdr:cNvSpPr>
          <a:spLocks noChangeAspect="1"/>
        </xdr:cNvSpPr>
      </xdr:nvSpPr>
      <xdr:spPr>
        <a:xfrm>
          <a:off x="4257675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43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44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45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46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47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4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749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750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751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752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753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754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755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756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757" name="图片 2"/>
        <xdr:cNvSpPr>
          <a:spLocks noChangeAspect="1"/>
        </xdr:cNvSpPr>
      </xdr:nvSpPr>
      <xdr:spPr>
        <a:xfrm>
          <a:off x="4257675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758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759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760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761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762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763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64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765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66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67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68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769" name="图片 2"/>
        <xdr:cNvSpPr>
          <a:spLocks noChangeAspect="1"/>
        </xdr:cNvSpPr>
      </xdr:nvSpPr>
      <xdr:spPr>
        <a:xfrm>
          <a:off x="22466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770" name="图片 2"/>
        <xdr:cNvSpPr>
          <a:spLocks noChangeAspect="1"/>
        </xdr:cNvSpPr>
      </xdr:nvSpPr>
      <xdr:spPr>
        <a:xfrm>
          <a:off x="22466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771" name="图片 2"/>
        <xdr:cNvSpPr>
          <a:spLocks noChangeAspect="1"/>
        </xdr:cNvSpPr>
      </xdr:nvSpPr>
      <xdr:spPr>
        <a:xfrm>
          <a:off x="22466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72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73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74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775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776" name="图片 2"/>
        <xdr:cNvSpPr>
          <a:spLocks noChangeAspect="1"/>
        </xdr:cNvSpPr>
      </xdr:nvSpPr>
      <xdr:spPr>
        <a:xfrm>
          <a:off x="22466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77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778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79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80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781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782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783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784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785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786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787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300355</xdr:rowOff>
    </xdr:to>
    <xdr:sp>
      <xdr:nvSpPr>
        <xdr:cNvPr id="788" name="图片 1"/>
        <xdr:cNvSpPr>
          <a:spLocks noChangeAspect="1"/>
        </xdr:cNvSpPr>
      </xdr:nvSpPr>
      <xdr:spPr>
        <a:xfrm>
          <a:off x="2638425" y="153670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13</xdr:row>
      <xdr:rowOff>375285</xdr:rowOff>
    </xdr:to>
    <xdr:sp>
      <xdr:nvSpPr>
        <xdr:cNvPr id="789" name="图片 2"/>
        <xdr:cNvSpPr>
          <a:spLocks noChangeAspect="1"/>
        </xdr:cNvSpPr>
      </xdr:nvSpPr>
      <xdr:spPr>
        <a:xfrm>
          <a:off x="22466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790" name="图片 2"/>
        <xdr:cNvSpPr>
          <a:spLocks noChangeAspect="1"/>
        </xdr:cNvSpPr>
      </xdr:nvSpPr>
      <xdr:spPr>
        <a:xfrm>
          <a:off x="42589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791" name="图片 2"/>
        <xdr:cNvSpPr>
          <a:spLocks noChangeAspect="1"/>
        </xdr:cNvSpPr>
      </xdr:nvSpPr>
      <xdr:spPr>
        <a:xfrm>
          <a:off x="42589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792" name="图片 1"/>
        <xdr:cNvSpPr>
          <a:spLocks noChangeAspect="1"/>
        </xdr:cNvSpPr>
      </xdr:nvSpPr>
      <xdr:spPr>
        <a:xfrm>
          <a:off x="42843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93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571500</xdr:colOff>
      <xdr:row>43</xdr:row>
      <xdr:rowOff>301625</xdr:rowOff>
    </xdr:to>
    <xdr:sp>
      <xdr:nvSpPr>
        <xdr:cNvPr id="794" name="图片 2"/>
        <xdr:cNvSpPr>
          <a:spLocks noChangeAspect="1"/>
        </xdr:cNvSpPr>
      </xdr:nvSpPr>
      <xdr:spPr>
        <a:xfrm>
          <a:off x="4257675" y="153670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95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96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797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798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799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800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801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802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300355</xdr:rowOff>
    </xdr:to>
    <xdr:sp>
      <xdr:nvSpPr>
        <xdr:cNvPr id="803" name="图片 2"/>
        <xdr:cNvSpPr>
          <a:spLocks noChangeAspect="1"/>
        </xdr:cNvSpPr>
      </xdr:nvSpPr>
      <xdr:spPr>
        <a:xfrm>
          <a:off x="2246630" y="153670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04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05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06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07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08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809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810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811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812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813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814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815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16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817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303530</xdr:rowOff>
    </xdr:to>
    <xdr:sp>
      <xdr:nvSpPr>
        <xdr:cNvPr id="818" name="图片 2"/>
        <xdr:cNvSpPr>
          <a:spLocks noChangeAspect="1"/>
        </xdr:cNvSpPr>
      </xdr:nvSpPr>
      <xdr:spPr>
        <a:xfrm>
          <a:off x="4257675" y="153670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819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301625</xdr:rowOff>
    </xdr:to>
    <xdr:sp>
      <xdr:nvSpPr>
        <xdr:cNvPr id="820" name="图片 2"/>
        <xdr:cNvSpPr>
          <a:spLocks noChangeAspect="1"/>
        </xdr:cNvSpPr>
      </xdr:nvSpPr>
      <xdr:spPr>
        <a:xfrm>
          <a:off x="2246630" y="153670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21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22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23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24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301625</xdr:rowOff>
    </xdr:to>
    <xdr:sp>
      <xdr:nvSpPr>
        <xdr:cNvPr id="825" name="图片 1"/>
        <xdr:cNvSpPr>
          <a:spLocks noChangeAspect="1"/>
        </xdr:cNvSpPr>
      </xdr:nvSpPr>
      <xdr:spPr>
        <a:xfrm>
          <a:off x="2638425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826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304800</xdr:rowOff>
    </xdr:to>
    <xdr:sp>
      <xdr:nvSpPr>
        <xdr:cNvPr id="827" name="图片 2"/>
        <xdr:cNvSpPr>
          <a:spLocks noChangeAspect="1"/>
        </xdr:cNvSpPr>
      </xdr:nvSpPr>
      <xdr:spPr>
        <a:xfrm>
          <a:off x="2246630" y="153670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828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829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830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304800</xdr:rowOff>
    </xdr:to>
    <xdr:sp>
      <xdr:nvSpPr>
        <xdr:cNvPr id="831" name="图片 1"/>
        <xdr:cNvSpPr>
          <a:spLocks noChangeAspect="1"/>
        </xdr:cNvSpPr>
      </xdr:nvSpPr>
      <xdr:spPr>
        <a:xfrm>
          <a:off x="2638425" y="153670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832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833" name="图片 2"/>
        <xdr:cNvSpPr>
          <a:spLocks noChangeAspect="1"/>
        </xdr:cNvSpPr>
      </xdr:nvSpPr>
      <xdr:spPr>
        <a:xfrm>
          <a:off x="4257675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834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835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836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837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838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301625</xdr:rowOff>
    </xdr:to>
    <xdr:sp>
      <xdr:nvSpPr>
        <xdr:cNvPr id="839" name="图片 2"/>
        <xdr:cNvSpPr>
          <a:spLocks noChangeAspect="1"/>
        </xdr:cNvSpPr>
      </xdr:nvSpPr>
      <xdr:spPr>
        <a:xfrm>
          <a:off x="4257675" y="153670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840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841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842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843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844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845" name="图片 2"/>
        <xdr:cNvSpPr>
          <a:spLocks noChangeAspect="1"/>
        </xdr:cNvSpPr>
      </xdr:nvSpPr>
      <xdr:spPr>
        <a:xfrm>
          <a:off x="22466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301625</xdr:rowOff>
    </xdr:to>
    <xdr:sp>
      <xdr:nvSpPr>
        <xdr:cNvPr id="846" name="图片 2"/>
        <xdr:cNvSpPr>
          <a:spLocks noChangeAspect="1"/>
        </xdr:cNvSpPr>
      </xdr:nvSpPr>
      <xdr:spPr>
        <a:xfrm>
          <a:off x="2246630" y="153670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847" name="图片 2"/>
        <xdr:cNvSpPr>
          <a:spLocks noChangeAspect="1"/>
        </xdr:cNvSpPr>
      </xdr:nvSpPr>
      <xdr:spPr>
        <a:xfrm>
          <a:off x="22466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848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849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850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301625</xdr:rowOff>
    </xdr:to>
    <xdr:sp>
      <xdr:nvSpPr>
        <xdr:cNvPr id="851" name="图片 1"/>
        <xdr:cNvSpPr>
          <a:spLocks noChangeAspect="1"/>
        </xdr:cNvSpPr>
      </xdr:nvSpPr>
      <xdr:spPr>
        <a:xfrm>
          <a:off x="2638425" y="153670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300990</xdr:rowOff>
    </xdr:to>
    <xdr:sp>
      <xdr:nvSpPr>
        <xdr:cNvPr id="852" name="图片 2"/>
        <xdr:cNvSpPr>
          <a:spLocks noChangeAspect="1"/>
        </xdr:cNvSpPr>
      </xdr:nvSpPr>
      <xdr:spPr>
        <a:xfrm>
          <a:off x="2246630" y="153670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853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854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951230</xdr:colOff>
      <xdr:row>43</xdr:row>
      <xdr:rowOff>301625</xdr:rowOff>
    </xdr:to>
    <xdr:sp>
      <xdr:nvSpPr>
        <xdr:cNvPr id="855" name="图片 1"/>
        <xdr:cNvSpPr>
          <a:spLocks noChangeAspect="1"/>
        </xdr:cNvSpPr>
      </xdr:nvSpPr>
      <xdr:spPr>
        <a:xfrm>
          <a:off x="2638425" y="153670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856" name="图片 2"/>
        <xdr:cNvSpPr>
          <a:spLocks noChangeAspect="1"/>
        </xdr:cNvSpPr>
      </xdr:nvSpPr>
      <xdr:spPr>
        <a:xfrm>
          <a:off x="42589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43</xdr:row>
      <xdr:rowOff>0</xdr:rowOff>
    </xdr:from>
    <xdr:to>
      <xdr:col>3</xdr:col>
      <xdr:colOff>595630</xdr:colOff>
      <xdr:row>43</xdr:row>
      <xdr:rowOff>302895</xdr:rowOff>
    </xdr:to>
    <xdr:sp>
      <xdr:nvSpPr>
        <xdr:cNvPr id="857" name="图片 2"/>
        <xdr:cNvSpPr>
          <a:spLocks noChangeAspect="1"/>
        </xdr:cNvSpPr>
      </xdr:nvSpPr>
      <xdr:spPr>
        <a:xfrm>
          <a:off x="4258945" y="153670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858" name="图片 1"/>
        <xdr:cNvSpPr>
          <a:spLocks noChangeAspect="1"/>
        </xdr:cNvSpPr>
      </xdr:nvSpPr>
      <xdr:spPr>
        <a:xfrm>
          <a:off x="42843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859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302895</xdr:rowOff>
    </xdr:to>
    <xdr:sp>
      <xdr:nvSpPr>
        <xdr:cNvPr id="860" name="图片 2"/>
        <xdr:cNvSpPr>
          <a:spLocks noChangeAspect="1"/>
        </xdr:cNvSpPr>
      </xdr:nvSpPr>
      <xdr:spPr>
        <a:xfrm>
          <a:off x="2247900" y="153670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61" name="图片 2"/>
        <xdr:cNvSpPr>
          <a:spLocks noChangeAspect="1"/>
        </xdr:cNvSpPr>
      </xdr:nvSpPr>
      <xdr:spPr>
        <a:xfrm>
          <a:off x="515366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62" name="图片 2"/>
        <xdr:cNvSpPr>
          <a:spLocks noChangeAspect="1"/>
        </xdr:cNvSpPr>
      </xdr:nvSpPr>
      <xdr:spPr>
        <a:xfrm>
          <a:off x="515366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43</xdr:row>
      <xdr:rowOff>0</xdr:rowOff>
    </xdr:from>
    <xdr:to>
      <xdr:col>4</xdr:col>
      <xdr:colOff>595630</xdr:colOff>
      <xdr:row>43</xdr:row>
      <xdr:rowOff>302260</xdr:rowOff>
    </xdr:to>
    <xdr:sp>
      <xdr:nvSpPr>
        <xdr:cNvPr id="863" name="图片 2"/>
        <xdr:cNvSpPr>
          <a:spLocks noChangeAspect="1"/>
        </xdr:cNvSpPr>
      </xdr:nvSpPr>
      <xdr:spPr>
        <a:xfrm>
          <a:off x="5153660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64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65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66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67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68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69" name="图片 2"/>
        <xdr:cNvSpPr>
          <a:spLocks noChangeAspect="1"/>
        </xdr:cNvSpPr>
      </xdr:nvSpPr>
      <xdr:spPr>
        <a:xfrm>
          <a:off x="51536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70" name="图片 2"/>
        <xdr:cNvSpPr>
          <a:spLocks noChangeAspect="1"/>
        </xdr:cNvSpPr>
      </xdr:nvSpPr>
      <xdr:spPr>
        <a:xfrm>
          <a:off x="51536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71" name="图片 2"/>
        <xdr:cNvSpPr>
          <a:spLocks noChangeAspect="1"/>
        </xdr:cNvSpPr>
      </xdr:nvSpPr>
      <xdr:spPr>
        <a:xfrm>
          <a:off x="51536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72" name="图片 2"/>
        <xdr:cNvSpPr>
          <a:spLocks noChangeAspect="1"/>
        </xdr:cNvSpPr>
      </xdr:nvSpPr>
      <xdr:spPr>
        <a:xfrm>
          <a:off x="51536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73" name="图片 2"/>
        <xdr:cNvSpPr>
          <a:spLocks noChangeAspect="1"/>
        </xdr:cNvSpPr>
      </xdr:nvSpPr>
      <xdr:spPr>
        <a:xfrm>
          <a:off x="5153660" y="6604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74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75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76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77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43</xdr:row>
      <xdr:rowOff>0</xdr:rowOff>
    </xdr:from>
    <xdr:to>
      <xdr:col>2</xdr:col>
      <xdr:colOff>595630</xdr:colOff>
      <xdr:row>43</xdr:row>
      <xdr:rowOff>302260</xdr:rowOff>
    </xdr:to>
    <xdr:sp>
      <xdr:nvSpPr>
        <xdr:cNvPr id="878" name="图片 2"/>
        <xdr:cNvSpPr>
          <a:spLocks noChangeAspect="1"/>
        </xdr:cNvSpPr>
      </xdr:nvSpPr>
      <xdr:spPr>
        <a:xfrm>
          <a:off x="2248535" y="153670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879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880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881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882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1159510</xdr:colOff>
      <xdr:row>13</xdr:row>
      <xdr:rowOff>505460</xdr:rowOff>
    </xdr:to>
    <xdr:sp>
      <xdr:nvSpPr>
        <xdr:cNvPr id="883" name="图片 2"/>
        <xdr:cNvSpPr>
          <a:spLocks noChangeAspect="1"/>
        </xdr:cNvSpPr>
      </xdr:nvSpPr>
      <xdr:spPr>
        <a:xfrm>
          <a:off x="1952625" y="5105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884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885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886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887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888" name="图片 1"/>
        <xdr:cNvSpPr>
          <a:spLocks noChangeAspect="1"/>
        </xdr:cNvSpPr>
      </xdr:nvSpPr>
      <xdr:spPr>
        <a:xfrm>
          <a:off x="22758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889" name="图片 1"/>
        <xdr:cNvSpPr>
          <a:spLocks noChangeAspect="1"/>
        </xdr:cNvSpPr>
      </xdr:nvSpPr>
      <xdr:spPr>
        <a:xfrm>
          <a:off x="22758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890" name="图片 1"/>
        <xdr:cNvSpPr>
          <a:spLocks noChangeAspect="1"/>
        </xdr:cNvSpPr>
      </xdr:nvSpPr>
      <xdr:spPr>
        <a:xfrm>
          <a:off x="22758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891" name="图片 1"/>
        <xdr:cNvSpPr>
          <a:spLocks noChangeAspect="1"/>
        </xdr:cNvSpPr>
      </xdr:nvSpPr>
      <xdr:spPr>
        <a:xfrm>
          <a:off x="22758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892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893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894" name="图片 1"/>
        <xdr:cNvSpPr>
          <a:spLocks noChangeAspect="1"/>
        </xdr:cNvSpPr>
      </xdr:nvSpPr>
      <xdr:spPr>
        <a:xfrm>
          <a:off x="22745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895" name="图片 2"/>
        <xdr:cNvSpPr>
          <a:spLocks noChangeAspect="1"/>
        </xdr:cNvSpPr>
      </xdr:nvSpPr>
      <xdr:spPr>
        <a:xfrm>
          <a:off x="22466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896" name="图片 2"/>
        <xdr:cNvSpPr>
          <a:spLocks noChangeAspect="1"/>
        </xdr:cNvSpPr>
      </xdr:nvSpPr>
      <xdr:spPr>
        <a:xfrm>
          <a:off x="22466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897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898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899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00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901" name="图片 2"/>
        <xdr:cNvSpPr>
          <a:spLocks noChangeAspect="1"/>
        </xdr:cNvSpPr>
      </xdr:nvSpPr>
      <xdr:spPr>
        <a:xfrm>
          <a:off x="22479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902" name="图片 1"/>
        <xdr:cNvSpPr>
          <a:spLocks noChangeAspect="1"/>
        </xdr:cNvSpPr>
      </xdr:nvSpPr>
      <xdr:spPr>
        <a:xfrm>
          <a:off x="22758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903" name="图片 1"/>
        <xdr:cNvSpPr>
          <a:spLocks noChangeAspect="1"/>
        </xdr:cNvSpPr>
      </xdr:nvSpPr>
      <xdr:spPr>
        <a:xfrm>
          <a:off x="22758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1185545</xdr:colOff>
      <xdr:row>43</xdr:row>
      <xdr:rowOff>306070</xdr:rowOff>
    </xdr:to>
    <xdr:sp>
      <xdr:nvSpPr>
        <xdr:cNvPr id="904" name="图片 2"/>
        <xdr:cNvSpPr>
          <a:spLocks noChangeAspect="1"/>
        </xdr:cNvSpPr>
      </xdr:nvSpPr>
      <xdr:spPr>
        <a:xfrm>
          <a:off x="2246630" y="153670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1185545</xdr:colOff>
      <xdr:row>43</xdr:row>
      <xdr:rowOff>306070</xdr:rowOff>
    </xdr:to>
    <xdr:sp>
      <xdr:nvSpPr>
        <xdr:cNvPr id="905" name="图片 2"/>
        <xdr:cNvSpPr>
          <a:spLocks noChangeAspect="1"/>
        </xdr:cNvSpPr>
      </xdr:nvSpPr>
      <xdr:spPr>
        <a:xfrm>
          <a:off x="2246630" y="153670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06" name="图片 1"/>
        <xdr:cNvSpPr>
          <a:spLocks noChangeAspect="1"/>
        </xdr:cNvSpPr>
      </xdr:nvSpPr>
      <xdr:spPr>
        <a:xfrm>
          <a:off x="23431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07" name="图片 1"/>
        <xdr:cNvSpPr>
          <a:spLocks noChangeAspect="1"/>
        </xdr:cNvSpPr>
      </xdr:nvSpPr>
      <xdr:spPr>
        <a:xfrm>
          <a:off x="23431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08" name="图片 1"/>
        <xdr:cNvSpPr>
          <a:spLocks noChangeAspect="1"/>
        </xdr:cNvSpPr>
      </xdr:nvSpPr>
      <xdr:spPr>
        <a:xfrm>
          <a:off x="23431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09" name="图片 1"/>
        <xdr:cNvSpPr>
          <a:spLocks noChangeAspect="1"/>
        </xdr:cNvSpPr>
      </xdr:nvSpPr>
      <xdr:spPr>
        <a:xfrm>
          <a:off x="23431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1185545</xdr:colOff>
      <xdr:row>13</xdr:row>
      <xdr:rowOff>375285</xdr:rowOff>
    </xdr:to>
    <xdr:sp>
      <xdr:nvSpPr>
        <xdr:cNvPr id="910" name="图片 2"/>
        <xdr:cNvSpPr>
          <a:spLocks noChangeAspect="1"/>
        </xdr:cNvSpPr>
      </xdr:nvSpPr>
      <xdr:spPr>
        <a:xfrm>
          <a:off x="2246630" y="51054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911" name="图片 1"/>
        <xdr:cNvSpPr>
          <a:spLocks noChangeAspect="1"/>
        </xdr:cNvSpPr>
      </xdr:nvSpPr>
      <xdr:spPr>
        <a:xfrm>
          <a:off x="22745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12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13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914" name="图片 1"/>
        <xdr:cNvSpPr>
          <a:spLocks noChangeAspect="1"/>
        </xdr:cNvSpPr>
      </xdr:nvSpPr>
      <xdr:spPr>
        <a:xfrm>
          <a:off x="22745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915" name="图片 2"/>
        <xdr:cNvSpPr>
          <a:spLocks noChangeAspect="1"/>
        </xdr:cNvSpPr>
      </xdr:nvSpPr>
      <xdr:spPr>
        <a:xfrm>
          <a:off x="22466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916" name="图片 2"/>
        <xdr:cNvSpPr>
          <a:spLocks noChangeAspect="1"/>
        </xdr:cNvSpPr>
      </xdr:nvSpPr>
      <xdr:spPr>
        <a:xfrm>
          <a:off x="22466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17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18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19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20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921" name="图片 2"/>
        <xdr:cNvSpPr>
          <a:spLocks noChangeAspect="1"/>
        </xdr:cNvSpPr>
      </xdr:nvSpPr>
      <xdr:spPr>
        <a:xfrm>
          <a:off x="22479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922" name="图片 1"/>
        <xdr:cNvSpPr>
          <a:spLocks noChangeAspect="1"/>
        </xdr:cNvSpPr>
      </xdr:nvSpPr>
      <xdr:spPr>
        <a:xfrm>
          <a:off x="22758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923" name="图片 1"/>
        <xdr:cNvSpPr>
          <a:spLocks noChangeAspect="1"/>
        </xdr:cNvSpPr>
      </xdr:nvSpPr>
      <xdr:spPr>
        <a:xfrm>
          <a:off x="22758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924" name="图片 1"/>
        <xdr:cNvSpPr>
          <a:spLocks noChangeAspect="1"/>
        </xdr:cNvSpPr>
      </xdr:nvSpPr>
      <xdr:spPr>
        <a:xfrm>
          <a:off x="22745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925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926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927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928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1159510</xdr:colOff>
      <xdr:row>13</xdr:row>
      <xdr:rowOff>505460</xdr:rowOff>
    </xdr:to>
    <xdr:sp>
      <xdr:nvSpPr>
        <xdr:cNvPr id="929" name="图片 2"/>
        <xdr:cNvSpPr>
          <a:spLocks noChangeAspect="1"/>
        </xdr:cNvSpPr>
      </xdr:nvSpPr>
      <xdr:spPr>
        <a:xfrm>
          <a:off x="1952625" y="5105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930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931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890905</xdr:colOff>
      <xdr:row>43</xdr:row>
      <xdr:rowOff>302260</xdr:rowOff>
    </xdr:to>
    <xdr:sp>
      <xdr:nvSpPr>
        <xdr:cNvPr id="932" name="图片 2"/>
        <xdr:cNvSpPr>
          <a:spLocks noChangeAspect="1"/>
        </xdr:cNvSpPr>
      </xdr:nvSpPr>
      <xdr:spPr>
        <a:xfrm>
          <a:off x="4257675" y="15367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933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934" name="图片 1"/>
        <xdr:cNvSpPr>
          <a:spLocks noChangeAspect="1"/>
        </xdr:cNvSpPr>
      </xdr:nvSpPr>
      <xdr:spPr>
        <a:xfrm>
          <a:off x="22758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935" name="图片 1"/>
        <xdr:cNvSpPr>
          <a:spLocks noChangeAspect="1"/>
        </xdr:cNvSpPr>
      </xdr:nvSpPr>
      <xdr:spPr>
        <a:xfrm>
          <a:off x="22758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936" name="图片 1"/>
        <xdr:cNvSpPr>
          <a:spLocks noChangeAspect="1"/>
        </xdr:cNvSpPr>
      </xdr:nvSpPr>
      <xdr:spPr>
        <a:xfrm>
          <a:off x="22758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937" name="图片 1"/>
        <xdr:cNvSpPr>
          <a:spLocks noChangeAspect="1"/>
        </xdr:cNvSpPr>
      </xdr:nvSpPr>
      <xdr:spPr>
        <a:xfrm>
          <a:off x="22758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38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39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940" name="图片 1"/>
        <xdr:cNvSpPr>
          <a:spLocks noChangeAspect="1"/>
        </xdr:cNvSpPr>
      </xdr:nvSpPr>
      <xdr:spPr>
        <a:xfrm>
          <a:off x="22745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941" name="图片 2"/>
        <xdr:cNvSpPr>
          <a:spLocks noChangeAspect="1"/>
        </xdr:cNvSpPr>
      </xdr:nvSpPr>
      <xdr:spPr>
        <a:xfrm>
          <a:off x="22466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942" name="图片 2"/>
        <xdr:cNvSpPr>
          <a:spLocks noChangeAspect="1"/>
        </xdr:cNvSpPr>
      </xdr:nvSpPr>
      <xdr:spPr>
        <a:xfrm>
          <a:off x="22466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43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44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45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46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947" name="图片 2"/>
        <xdr:cNvSpPr>
          <a:spLocks noChangeAspect="1"/>
        </xdr:cNvSpPr>
      </xdr:nvSpPr>
      <xdr:spPr>
        <a:xfrm>
          <a:off x="22479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948" name="图片 1"/>
        <xdr:cNvSpPr>
          <a:spLocks noChangeAspect="1"/>
        </xdr:cNvSpPr>
      </xdr:nvSpPr>
      <xdr:spPr>
        <a:xfrm>
          <a:off x="22758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949" name="图片 1"/>
        <xdr:cNvSpPr>
          <a:spLocks noChangeAspect="1"/>
        </xdr:cNvSpPr>
      </xdr:nvSpPr>
      <xdr:spPr>
        <a:xfrm>
          <a:off x="22758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1185545</xdr:colOff>
      <xdr:row>43</xdr:row>
      <xdr:rowOff>306070</xdr:rowOff>
    </xdr:to>
    <xdr:sp>
      <xdr:nvSpPr>
        <xdr:cNvPr id="950" name="图片 2"/>
        <xdr:cNvSpPr>
          <a:spLocks noChangeAspect="1"/>
        </xdr:cNvSpPr>
      </xdr:nvSpPr>
      <xdr:spPr>
        <a:xfrm>
          <a:off x="2246630" y="153670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1185545</xdr:colOff>
      <xdr:row>43</xdr:row>
      <xdr:rowOff>306070</xdr:rowOff>
    </xdr:to>
    <xdr:sp>
      <xdr:nvSpPr>
        <xdr:cNvPr id="951" name="图片 2"/>
        <xdr:cNvSpPr>
          <a:spLocks noChangeAspect="1"/>
        </xdr:cNvSpPr>
      </xdr:nvSpPr>
      <xdr:spPr>
        <a:xfrm>
          <a:off x="2246630" y="153670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52" name="图片 1"/>
        <xdr:cNvSpPr>
          <a:spLocks noChangeAspect="1"/>
        </xdr:cNvSpPr>
      </xdr:nvSpPr>
      <xdr:spPr>
        <a:xfrm>
          <a:off x="23431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53" name="图片 1"/>
        <xdr:cNvSpPr>
          <a:spLocks noChangeAspect="1"/>
        </xdr:cNvSpPr>
      </xdr:nvSpPr>
      <xdr:spPr>
        <a:xfrm>
          <a:off x="23431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54" name="图片 1"/>
        <xdr:cNvSpPr>
          <a:spLocks noChangeAspect="1"/>
        </xdr:cNvSpPr>
      </xdr:nvSpPr>
      <xdr:spPr>
        <a:xfrm>
          <a:off x="23431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1476375</xdr:colOff>
      <xdr:row>43</xdr:row>
      <xdr:rowOff>306070</xdr:rowOff>
    </xdr:to>
    <xdr:sp>
      <xdr:nvSpPr>
        <xdr:cNvPr id="955" name="图片 1"/>
        <xdr:cNvSpPr>
          <a:spLocks noChangeAspect="1"/>
        </xdr:cNvSpPr>
      </xdr:nvSpPr>
      <xdr:spPr>
        <a:xfrm>
          <a:off x="2343150" y="153670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1185545</xdr:colOff>
      <xdr:row>13</xdr:row>
      <xdr:rowOff>375285</xdr:rowOff>
    </xdr:to>
    <xdr:sp>
      <xdr:nvSpPr>
        <xdr:cNvPr id="956" name="图片 2"/>
        <xdr:cNvSpPr>
          <a:spLocks noChangeAspect="1"/>
        </xdr:cNvSpPr>
      </xdr:nvSpPr>
      <xdr:spPr>
        <a:xfrm>
          <a:off x="2246630" y="51054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957" name="图片 1"/>
        <xdr:cNvSpPr>
          <a:spLocks noChangeAspect="1"/>
        </xdr:cNvSpPr>
      </xdr:nvSpPr>
      <xdr:spPr>
        <a:xfrm>
          <a:off x="22745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58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59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960" name="图片 1"/>
        <xdr:cNvSpPr>
          <a:spLocks noChangeAspect="1"/>
        </xdr:cNvSpPr>
      </xdr:nvSpPr>
      <xdr:spPr>
        <a:xfrm>
          <a:off x="22745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961" name="图片 2"/>
        <xdr:cNvSpPr>
          <a:spLocks noChangeAspect="1"/>
        </xdr:cNvSpPr>
      </xdr:nvSpPr>
      <xdr:spPr>
        <a:xfrm>
          <a:off x="22466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1184910</xdr:colOff>
      <xdr:row>43</xdr:row>
      <xdr:rowOff>306070</xdr:rowOff>
    </xdr:to>
    <xdr:sp>
      <xdr:nvSpPr>
        <xdr:cNvPr id="962" name="图片 2"/>
        <xdr:cNvSpPr>
          <a:spLocks noChangeAspect="1"/>
        </xdr:cNvSpPr>
      </xdr:nvSpPr>
      <xdr:spPr>
        <a:xfrm>
          <a:off x="2246630" y="153670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63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64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65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1475105</xdr:colOff>
      <xdr:row>43</xdr:row>
      <xdr:rowOff>306070</xdr:rowOff>
    </xdr:to>
    <xdr:sp>
      <xdr:nvSpPr>
        <xdr:cNvPr id="966" name="图片 1"/>
        <xdr:cNvSpPr>
          <a:spLocks noChangeAspect="1"/>
        </xdr:cNvSpPr>
      </xdr:nvSpPr>
      <xdr:spPr>
        <a:xfrm>
          <a:off x="2343150" y="153670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967" name="图片 2"/>
        <xdr:cNvSpPr>
          <a:spLocks noChangeAspect="1"/>
        </xdr:cNvSpPr>
      </xdr:nvSpPr>
      <xdr:spPr>
        <a:xfrm>
          <a:off x="22479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968" name="图片 1"/>
        <xdr:cNvSpPr>
          <a:spLocks noChangeAspect="1"/>
        </xdr:cNvSpPr>
      </xdr:nvSpPr>
      <xdr:spPr>
        <a:xfrm>
          <a:off x="22758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969" name="图片 1"/>
        <xdr:cNvSpPr>
          <a:spLocks noChangeAspect="1"/>
        </xdr:cNvSpPr>
      </xdr:nvSpPr>
      <xdr:spPr>
        <a:xfrm>
          <a:off x="22758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970" name="图片 1"/>
        <xdr:cNvSpPr>
          <a:spLocks noChangeAspect="1"/>
        </xdr:cNvSpPr>
      </xdr:nvSpPr>
      <xdr:spPr>
        <a:xfrm>
          <a:off x="22745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971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972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1159510</xdr:colOff>
      <xdr:row>13</xdr:row>
      <xdr:rowOff>505460</xdr:rowOff>
    </xdr:to>
    <xdr:sp>
      <xdr:nvSpPr>
        <xdr:cNvPr id="973" name="图片 2"/>
        <xdr:cNvSpPr>
          <a:spLocks noChangeAspect="1"/>
        </xdr:cNvSpPr>
      </xdr:nvSpPr>
      <xdr:spPr>
        <a:xfrm>
          <a:off x="1952625" y="5105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974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975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976" name="图片 1"/>
        <xdr:cNvSpPr>
          <a:spLocks noChangeAspect="1"/>
        </xdr:cNvSpPr>
      </xdr:nvSpPr>
      <xdr:spPr>
        <a:xfrm>
          <a:off x="22758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977" name="图片 1"/>
        <xdr:cNvSpPr>
          <a:spLocks noChangeAspect="1"/>
        </xdr:cNvSpPr>
      </xdr:nvSpPr>
      <xdr:spPr>
        <a:xfrm>
          <a:off x="22758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978" name="图片 1"/>
        <xdr:cNvSpPr>
          <a:spLocks noChangeAspect="1"/>
        </xdr:cNvSpPr>
      </xdr:nvSpPr>
      <xdr:spPr>
        <a:xfrm>
          <a:off x="22758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979" name="图片 1"/>
        <xdr:cNvSpPr>
          <a:spLocks noChangeAspect="1"/>
        </xdr:cNvSpPr>
      </xdr:nvSpPr>
      <xdr:spPr>
        <a:xfrm>
          <a:off x="22758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80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981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982" name="图片 1"/>
        <xdr:cNvSpPr>
          <a:spLocks noChangeAspect="1"/>
        </xdr:cNvSpPr>
      </xdr:nvSpPr>
      <xdr:spPr>
        <a:xfrm>
          <a:off x="22745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983" name="图片 2"/>
        <xdr:cNvSpPr>
          <a:spLocks noChangeAspect="1"/>
        </xdr:cNvSpPr>
      </xdr:nvSpPr>
      <xdr:spPr>
        <a:xfrm>
          <a:off x="22466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984" name="图片 2"/>
        <xdr:cNvSpPr>
          <a:spLocks noChangeAspect="1"/>
        </xdr:cNvSpPr>
      </xdr:nvSpPr>
      <xdr:spPr>
        <a:xfrm>
          <a:off x="22466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985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986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987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988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989" name="图片 2"/>
        <xdr:cNvSpPr>
          <a:spLocks noChangeAspect="1"/>
        </xdr:cNvSpPr>
      </xdr:nvSpPr>
      <xdr:spPr>
        <a:xfrm>
          <a:off x="22479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990" name="图片 1"/>
        <xdr:cNvSpPr>
          <a:spLocks noChangeAspect="1"/>
        </xdr:cNvSpPr>
      </xdr:nvSpPr>
      <xdr:spPr>
        <a:xfrm>
          <a:off x="22758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991" name="图片 1"/>
        <xdr:cNvSpPr>
          <a:spLocks noChangeAspect="1"/>
        </xdr:cNvSpPr>
      </xdr:nvSpPr>
      <xdr:spPr>
        <a:xfrm>
          <a:off x="22758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1479550</xdr:colOff>
      <xdr:row>43</xdr:row>
      <xdr:rowOff>306070</xdr:rowOff>
    </xdr:to>
    <xdr:sp>
      <xdr:nvSpPr>
        <xdr:cNvPr id="992" name="图片 2"/>
        <xdr:cNvSpPr>
          <a:spLocks noChangeAspect="1"/>
        </xdr:cNvSpPr>
      </xdr:nvSpPr>
      <xdr:spPr>
        <a:xfrm>
          <a:off x="2246630" y="153670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1479550</xdr:colOff>
      <xdr:row>43</xdr:row>
      <xdr:rowOff>306070</xdr:rowOff>
    </xdr:to>
    <xdr:sp>
      <xdr:nvSpPr>
        <xdr:cNvPr id="993" name="图片 2"/>
        <xdr:cNvSpPr>
          <a:spLocks noChangeAspect="1"/>
        </xdr:cNvSpPr>
      </xdr:nvSpPr>
      <xdr:spPr>
        <a:xfrm>
          <a:off x="2246630" y="153670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994" name="图片 1"/>
        <xdr:cNvSpPr>
          <a:spLocks noChangeAspect="1"/>
        </xdr:cNvSpPr>
      </xdr:nvSpPr>
      <xdr:spPr>
        <a:xfrm>
          <a:off x="23431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995" name="图片 1"/>
        <xdr:cNvSpPr>
          <a:spLocks noChangeAspect="1"/>
        </xdr:cNvSpPr>
      </xdr:nvSpPr>
      <xdr:spPr>
        <a:xfrm>
          <a:off x="23431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996" name="图片 1"/>
        <xdr:cNvSpPr>
          <a:spLocks noChangeAspect="1"/>
        </xdr:cNvSpPr>
      </xdr:nvSpPr>
      <xdr:spPr>
        <a:xfrm>
          <a:off x="23431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997" name="图片 1"/>
        <xdr:cNvSpPr>
          <a:spLocks noChangeAspect="1"/>
        </xdr:cNvSpPr>
      </xdr:nvSpPr>
      <xdr:spPr>
        <a:xfrm>
          <a:off x="23431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1479550</xdr:colOff>
      <xdr:row>13</xdr:row>
      <xdr:rowOff>375285</xdr:rowOff>
    </xdr:to>
    <xdr:sp>
      <xdr:nvSpPr>
        <xdr:cNvPr id="998" name="图片 2"/>
        <xdr:cNvSpPr>
          <a:spLocks noChangeAspect="1"/>
        </xdr:cNvSpPr>
      </xdr:nvSpPr>
      <xdr:spPr>
        <a:xfrm>
          <a:off x="2246630" y="51054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999" name="图片 1"/>
        <xdr:cNvSpPr>
          <a:spLocks noChangeAspect="1"/>
        </xdr:cNvSpPr>
      </xdr:nvSpPr>
      <xdr:spPr>
        <a:xfrm>
          <a:off x="22745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1000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1001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1002" name="图片 1"/>
        <xdr:cNvSpPr>
          <a:spLocks noChangeAspect="1"/>
        </xdr:cNvSpPr>
      </xdr:nvSpPr>
      <xdr:spPr>
        <a:xfrm>
          <a:off x="22745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1003" name="图片 2"/>
        <xdr:cNvSpPr>
          <a:spLocks noChangeAspect="1"/>
        </xdr:cNvSpPr>
      </xdr:nvSpPr>
      <xdr:spPr>
        <a:xfrm>
          <a:off x="22466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1004" name="图片 2"/>
        <xdr:cNvSpPr>
          <a:spLocks noChangeAspect="1"/>
        </xdr:cNvSpPr>
      </xdr:nvSpPr>
      <xdr:spPr>
        <a:xfrm>
          <a:off x="22466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05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06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07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08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1009" name="图片 2"/>
        <xdr:cNvSpPr>
          <a:spLocks noChangeAspect="1"/>
        </xdr:cNvSpPr>
      </xdr:nvSpPr>
      <xdr:spPr>
        <a:xfrm>
          <a:off x="22479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1010" name="图片 1"/>
        <xdr:cNvSpPr>
          <a:spLocks noChangeAspect="1"/>
        </xdr:cNvSpPr>
      </xdr:nvSpPr>
      <xdr:spPr>
        <a:xfrm>
          <a:off x="22758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1011" name="图片 1"/>
        <xdr:cNvSpPr>
          <a:spLocks noChangeAspect="1"/>
        </xdr:cNvSpPr>
      </xdr:nvSpPr>
      <xdr:spPr>
        <a:xfrm>
          <a:off x="22758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1012" name="图片 1"/>
        <xdr:cNvSpPr>
          <a:spLocks noChangeAspect="1"/>
        </xdr:cNvSpPr>
      </xdr:nvSpPr>
      <xdr:spPr>
        <a:xfrm>
          <a:off x="22745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1013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1014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1159510</xdr:colOff>
      <xdr:row>13</xdr:row>
      <xdr:rowOff>505460</xdr:rowOff>
    </xdr:to>
    <xdr:sp>
      <xdr:nvSpPr>
        <xdr:cNvPr id="1015" name="图片 2"/>
        <xdr:cNvSpPr>
          <a:spLocks noChangeAspect="1"/>
        </xdr:cNvSpPr>
      </xdr:nvSpPr>
      <xdr:spPr>
        <a:xfrm>
          <a:off x="1952625" y="51054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1016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171450</xdr:rowOff>
    </xdr:from>
    <xdr:to>
      <xdr:col>2</xdr:col>
      <xdr:colOff>595630</xdr:colOff>
      <xdr:row>13</xdr:row>
      <xdr:rowOff>473710</xdr:rowOff>
    </xdr:to>
    <xdr:sp>
      <xdr:nvSpPr>
        <xdr:cNvPr id="1017" name="图片 2"/>
        <xdr:cNvSpPr>
          <a:spLocks noChangeAspect="1"/>
        </xdr:cNvSpPr>
      </xdr:nvSpPr>
      <xdr:spPr>
        <a:xfrm>
          <a:off x="2247900" y="52768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1018" name="图片 1"/>
        <xdr:cNvSpPr>
          <a:spLocks noChangeAspect="1"/>
        </xdr:cNvSpPr>
      </xdr:nvSpPr>
      <xdr:spPr>
        <a:xfrm>
          <a:off x="22758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1019" name="图片 1"/>
        <xdr:cNvSpPr>
          <a:spLocks noChangeAspect="1"/>
        </xdr:cNvSpPr>
      </xdr:nvSpPr>
      <xdr:spPr>
        <a:xfrm>
          <a:off x="22758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315595</xdr:rowOff>
    </xdr:to>
    <xdr:sp>
      <xdr:nvSpPr>
        <xdr:cNvPr id="1020" name="图片 1"/>
        <xdr:cNvSpPr>
          <a:spLocks noChangeAspect="1"/>
        </xdr:cNvSpPr>
      </xdr:nvSpPr>
      <xdr:spPr>
        <a:xfrm>
          <a:off x="2275840" y="153670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605155</xdr:colOff>
      <xdr:row>43</xdr:row>
      <xdr:rowOff>313055</xdr:rowOff>
    </xdr:to>
    <xdr:sp>
      <xdr:nvSpPr>
        <xdr:cNvPr id="1021" name="图片 1"/>
        <xdr:cNvSpPr>
          <a:spLocks noChangeAspect="1"/>
        </xdr:cNvSpPr>
      </xdr:nvSpPr>
      <xdr:spPr>
        <a:xfrm>
          <a:off x="2275840" y="153670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1022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1023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1024" name="图片 1"/>
        <xdr:cNvSpPr>
          <a:spLocks noChangeAspect="1"/>
        </xdr:cNvSpPr>
      </xdr:nvSpPr>
      <xdr:spPr>
        <a:xfrm>
          <a:off x="22745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1025" name="图片 2"/>
        <xdr:cNvSpPr>
          <a:spLocks noChangeAspect="1"/>
        </xdr:cNvSpPr>
      </xdr:nvSpPr>
      <xdr:spPr>
        <a:xfrm>
          <a:off x="22466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1026" name="图片 2"/>
        <xdr:cNvSpPr>
          <a:spLocks noChangeAspect="1"/>
        </xdr:cNvSpPr>
      </xdr:nvSpPr>
      <xdr:spPr>
        <a:xfrm>
          <a:off x="22466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27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28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29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30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1031" name="图片 2"/>
        <xdr:cNvSpPr>
          <a:spLocks noChangeAspect="1"/>
        </xdr:cNvSpPr>
      </xdr:nvSpPr>
      <xdr:spPr>
        <a:xfrm>
          <a:off x="22479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1032" name="图片 1"/>
        <xdr:cNvSpPr>
          <a:spLocks noChangeAspect="1"/>
        </xdr:cNvSpPr>
      </xdr:nvSpPr>
      <xdr:spPr>
        <a:xfrm>
          <a:off x="22758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1033" name="图片 1"/>
        <xdr:cNvSpPr>
          <a:spLocks noChangeAspect="1"/>
        </xdr:cNvSpPr>
      </xdr:nvSpPr>
      <xdr:spPr>
        <a:xfrm>
          <a:off x="22758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1479550</xdr:colOff>
      <xdr:row>43</xdr:row>
      <xdr:rowOff>306070</xdr:rowOff>
    </xdr:to>
    <xdr:sp>
      <xdr:nvSpPr>
        <xdr:cNvPr id="1034" name="图片 2"/>
        <xdr:cNvSpPr>
          <a:spLocks noChangeAspect="1"/>
        </xdr:cNvSpPr>
      </xdr:nvSpPr>
      <xdr:spPr>
        <a:xfrm>
          <a:off x="2246630" y="153670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1479550</xdr:colOff>
      <xdr:row>43</xdr:row>
      <xdr:rowOff>306070</xdr:rowOff>
    </xdr:to>
    <xdr:sp>
      <xdr:nvSpPr>
        <xdr:cNvPr id="1035" name="图片 2"/>
        <xdr:cNvSpPr>
          <a:spLocks noChangeAspect="1"/>
        </xdr:cNvSpPr>
      </xdr:nvSpPr>
      <xdr:spPr>
        <a:xfrm>
          <a:off x="2246630" y="153670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1036" name="图片 1"/>
        <xdr:cNvSpPr>
          <a:spLocks noChangeAspect="1"/>
        </xdr:cNvSpPr>
      </xdr:nvSpPr>
      <xdr:spPr>
        <a:xfrm>
          <a:off x="23431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1037" name="图片 1"/>
        <xdr:cNvSpPr>
          <a:spLocks noChangeAspect="1"/>
        </xdr:cNvSpPr>
      </xdr:nvSpPr>
      <xdr:spPr>
        <a:xfrm>
          <a:off x="23431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1038" name="图片 1"/>
        <xdr:cNvSpPr>
          <a:spLocks noChangeAspect="1"/>
        </xdr:cNvSpPr>
      </xdr:nvSpPr>
      <xdr:spPr>
        <a:xfrm>
          <a:off x="23431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1866900</xdr:colOff>
      <xdr:row>43</xdr:row>
      <xdr:rowOff>306070</xdr:rowOff>
    </xdr:to>
    <xdr:sp>
      <xdr:nvSpPr>
        <xdr:cNvPr id="1039" name="图片 1"/>
        <xdr:cNvSpPr>
          <a:spLocks noChangeAspect="1"/>
        </xdr:cNvSpPr>
      </xdr:nvSpPr>
      <xdr:spPr>
        <a:xfrm>
          <a:off x="2343150" y="153670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1479550</xdr:colOff>
      <xdr:row>13</xdr:row>
      <xdr:rowOff>375285</xdr:rowOff>
    </xdr:to>
    <xdr:sp>
      <xdr:nvSpPr>
        <xdr:cNvPr id="1040" name="图片 2"/>
        <xdr:cNvSpPr>
          <a:spLocks noChangeAspect="1"/>
        </xdr:cNvSpPr>
      </xdr:nvSpPr>
      <xdr:spPr>
        <a:xfrm>
          <a:off x="2246630" y="51054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1041" name="图片 1"/>
        <xdr:cNvSpPr>
          <a:spLocks noChangeAspect="1"/>
        </xdr:cNvSpPr>
      </xdr:nvSpPr>
      <xdr:spPr>
        <a:xfrm>
          <a:off x="22745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1042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313690</xdr:rowOff>
    </xdr:to>
    <xdr:sp>
      <xdr:nvSpPr>
        <xdr:cNvPr id="1043" name="图片 1"/>
        <xdr:cNvSpPr>
          <a:spLocks noChangeAspect="1"/>
        </xdr:cNvSpPr>
      </xdr:nvSpPr>
      <xdr:spPr>
        <a:xfrm>
          <a:off x="2274570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312420</xdr:rowOff>
    </xdr:to>
    <xdr:sp>
      <xdr:nvSpPr>
        <xdr:cNvPr id="1044" name="图片 1"/>
        <xdr:cNvSpPr>
          <a:spLocks noChangeAspect="1"/>
        </xdr:cNvSpPr>
      </xdr:nvSpPr>
      <xdr:spPr>
        <a:xfrm>
          <a:off x="2274570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1045" name="图片 2"/>
        <xdr:cNvSpPr>
          <a:spLocks noChangeAspect="1"/>
        </xdr:cNvSpPr>
      </xdr:nvSpPr>
      <xdr:spPr>
        <a:xfrm>
          <a:off x="22466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1478915</xdr:colOff>
      <xdr:row>43</xdr:row>
      <xdr:rowOff>306070</xdr:rowOff>
    </xdr:to>
    <xdr:sp>
      <xdr:nvSpPr>
        <xdr:cNvPr id="1046" name="图片 2"/>
        <xdr:cNvSpPr>
          <a:spLocks noChangeAspect="1"/>
        </xdr:cNvSpPr>
      </xdr:nvSpPr>
      <xdr:spPr>
        <a:xfrm>
          <a:off x="2246630" y="153670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47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48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49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43</xdr:row>
      <xdr:rowOff>0</xdr:rowOff>
    </xdr:from>
    <xdr:to>
      <xdr:col>2</xdr:col>
      <xdr:colOff>1865630</xdr:colOff>
      <xdr:row>43</xdr:row>
      <xdr:rowOff>306070</xdr:rowOff>
    </xdr:to>
    <xdr:sp>
      <xdr:nvSpPr>
        <xdr:cNvPr id="1050" name="图片 1"/>
        <xdr:cNvSpPr>
          <a:spLocks noChangeAspect="1"/>
        </xdr:cNvSpPr>
      </xdr:nvSpPr>
      <xdr:spPr>
        <a:xfrm>
          <a:off x="2343150" y="153670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43</xdr:row>
      <xdr:rowOff>0</xdr:rowOff>
    </xdr:from>
    <xdr:to>
      <xdr:col>2</xdr:col>
      <xdr:colOff>595630</xdr:colOff>
      <xdr:row>43</xdr:row>
      <xdr:rowOff>306070</xdr:rowOff>
    </xdr:to>
    <xdr:sp>
      <xdr:nvSpPr>
        <xdr:cNvPr id="1051" name="图片 2"/>
        <xdr:cNvSpPr>
          <a:spLocks noChangeAspect="1"/>
        </xdr:cNvSpPr>
      </xdr:nvSpPr>
      <xdr:spPr>
        <a:xfrm>
          <a:off x="2247900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314960</xdr:rowOff>
    </xdr:to>
    <xdr:sp>
      <xdr:nvSpPr>
        <xdr:cNvPr id="1052" name="图片 1"/>
        <xdr:cNvSpPr>
          <a:spLocks noChangeAspect="1"/>
        </xdr:cNvSpPr>
      </xdr:nvSpPr>
      <xdr:spPr>
        <a:xfrm>
          <a:off x="2275840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43</xdr:row>
      <xdr:rowOff>0</xdr:rowOff>
    </xdr:from>
    <xdr:to>
      <xdr:col>2</xdr:col>
      <xdr:colOff>604520</xdr:colOff>
      <xdr:row>43</xdr:row>
      <xdr:rowOff>313690</xdr:rowOff>
    </xdr:to>
    <xdr:sp>
      <xdr:nvSpPr>
        <xdr:cNvPr id="1053" name="图片 1"/>
        <xdr:cNvSpPr>
          <a:spLocks noChangeAspect="1"/>
        </xdr:cNvSpPr>
      </xdr:nvSpPr>
      <xdr:spPr>
        <a:xfrm>
          <a:off x="2275840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43</xdr:row>
      <xdr:rowOff>0</xdr:rowOff>
    </xdr:from>
    <xdr:to>
      <xdr:col>2</xdr:col>
      <xdr:colOff>601980</xdr:colOff>
      <xdr:row>43</xdr:row>
      <xdr:rowOff>311785</xdr:rowOff>
    </xdr:to>
    <xdr:sp>
      <xdr:nvSpPr>
        <xdr:cNvPr id="1054" name="图片 1"/>
        <xdr:cNvSpPr>
          <a:spLocks noChangeAspect="1"/>
        </xdr:cNvSpPr>
      </xdr:nvSpPr>
      <xdr:spPr>
        <a:xfrm>
          <a:off x="2274570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331470</xdr:colOff>
      <xdr:row>2</xdr:row>
      <xdr:rowOff>0</xdr:rowOff>
    </xdr:from>
    <xdr:to>
      <xdr:col>2</xdr:col>
      <xdr:colOff>950595</xdr:colOff>
      <xdr:row>2</xdr:row>
      <xdr:rowOff>455930</xdr:rowOff>
    </xdr:to>
    <xdr:sp>
      <xdr:nvSpPr>
        <xdr:cNvPr id="1055" name="图片 1"/>
        <xdr:cNvSpPr>
          <a:spLocks noChangeAspect="1"/>
        </xdr:cNvSpPr>
      </xdr:nvSpPr>
      <xdr:spPr>
        <a:xfrm>
          <a:off x="2284095" y="660400"/>
          <a:ext cx="61912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56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57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1058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059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060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61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62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63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64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1065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1066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1067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068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069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070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071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072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073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13</xdr:row>
      <xdr:rowOff>375285</xdr:rowOff>
    </xdr:to>
    <xdr:sp>
      <xdr:nvSpPr>
        <xdr:cNvPr id="1074" name="图片 2"/>
        <xdr:cNvSpPr>
          <a:spLocks noChangeAspect="1"/>
        </xdr:cNvSpPr>
      </xdr:nvSpPr>
      <xdr:spPr>
        <a:xfrm>
          <a:off x="22466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1075" name="图片 1"/>
        <xdr:cNvSpPr>
          <a:spLocks noChangeAspect="1"/>
        </xdr:cNvSpPr>
      </xdr:nvSpPr>
      <xdr:spPr>
        <a:xfrm>
          <a:off x="42843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76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77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1078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079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080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81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82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83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084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1085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1086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1087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088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089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090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091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092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13</xdr:row>
      <xdr:rowOff>375285</xdr:rowOff>
    </xdr:to>
    <xdr:sp>
      <xdr:nvSpPr>
        <xdr:cNvPr id="1093" name="图片 2"/>
        <xdr:cNvSpPr>
          <a:spLocks noChangeAspect="1"/>
        </xdr:cNvSpPr>
      </xdr:nvSpPr>
      <xdr:spPr>
        <a:xfrm>
          <a:off x="22466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1094" name="图片 1"/>
        <xdr:cNvSpPr>
          <a:spLocks noChangeAspect="1"/>
        </xdr:cNvSpPr>
      </xdr:nvSpPr>
      <xdr:spPr>
        <a:xfrm>
          <a:off x="42843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95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096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1097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098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099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00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01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02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03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1104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1105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1106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107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108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109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110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111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112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13</xdr:row>
      <xdr:rowOff>375285</xdr:rowOff>
    </xdr:to>
    <xdr:sp>
      <xdr:nvSpPr>
        <xdr:cNvPr id="1113" name="图片 2"/>
        <xdr:cNvSpPr>
          <a:spLocks noChangeAspect="1"/>
        </xdr:cNvSpPr>
      </xdr:nvSpPr>
      <xdr:spPr>
        <a:xfrm>
          <a:off x="22466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311785</xdr:rowOff>
    </xdr:to>
    <xdr:sp>
      <xdr:nvSpPr>
        <xdr:cNvPr id="1114" name="图片 1"/>
        <xdr:cNvSpPr>
          <a:spLocks noChangeAspect="1"/>
        </xdr:cNvSpPr>
      </xdr:nvSpPr>
      <xdr:spPr>
        <a:xfrm>
          <a:off x="4284345" y="15367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115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313690</xdr:rowOff>
    </xdr:to>
    <xdr:sp>
      <xdr:nvSpPr>
        <xdr:cNvPr id="1116" name="图片 1"/>
        <xdr:cNvSpPr>
          <a:spLocks noChangeAspect="1"/>
        </xdr:cNvSpPr>
      </xdr:nvSpPr>
      <xdr:spPr>
        <a:xfrm>
          <a:off x="4284345" y="153670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43</xdr:row>
      <xdr:rowOff>0</xdr:rowOff>
    </xdr:from>
    <xdr:to>
      <xdr:col>3</xdr:col>
      <xdr:colOff>601980</xdr:colOff>
      <xdr:row>43</xdr:row>
      <xdr:rowOff>312420</xdr:rowOff>
    </xdr:to>
    <xdr:sp>
      <xdr:nvSpPr>
        <xdr:cNvPr id="1117" name="图片 1"/>
        <xdr:cNvSpPr>
          <a:spLocks noChangeAspect="1"/>
        </xdr:cNvSpPr>
      </xdr:nvSpPr>
      <xdr:spPr>
        <a:xfrm>
          <a:off x="4284345" y="15367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118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596900</xdr:colOff>
      <xdr:row>43</xdr:row>
      <xdr:rowOff>306070</xdr:rowOff>
    </xdr:to>
    <xdr:sp>
      <xdr:nvSpPr>
        <xdr:cNvPr id="1119" name="图片 2"/>
        <xdr:cNvSpPr>
          <a:spLocks noChangeAspect="1"/>
        </xdr:cNvSpPr>
      </xdr:nvSpPr>
      <xdr:spPr>
        <a:xfrm>
          <a:off x="2246630" y="153670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20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21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22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989330</xdr:colOff>
      <xdr:row>43</xdr:row>
      <xdr:rowOff>306070</xdr:rowOff>
    </xdr:to>
    <xdr:sp>
      <xdr:nvSpPr>
        <xdr:cNvPr id="1123" name="图片 1"/>
        <xdr:cNvSpPr>
          <a:spLocks noChangeAspect="1"/>
        </xdr:cNvSpPr>
      </xdr:nvSpPr>
      <xdr:spPr>
        <a:xfrm>
          <a:off x="2638425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0</xdr:rowOff>
    </xdr:from>
    <xdr:to>
      <xdr:col>3</xdr:col>
      <xdr:colOff>595630</xdr:colOff>
      <xdr:row>43</xdr:row>
      <xdr:rowOff>306070</xdr:rowOff>
    </xdr:to>
    <xdr:sp>
      <xdr:nvSpPr>
        <xdr:cNvPr id="1124" name="图片 2"/>
        <xdr:cNvSpPr>
          <a:spLocks noChangeAspect="1"/>
        </xdr:cNvSpPr>
      </xdr:nvSpPr>
      <xdr:spPr>
        <a:xfrm>
          <a:off x="4257675" y="153670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314960</xdr:rowOff>
    </xdr:to>
    <xdr:sp>
      <xdr:nvSpPr>
        <xdr:cNvPr id="1125" name="图片 1"/>
        <xdr:cNvSpPr>
          <a:spLocks noChangeAspect="1"/>
        </xdr:cNvSpPr>
      </xdr:nvSpPr>
      <xdr:spPr>
        <a:xfrm>
          <a:off x="4285615" y="153670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43</xdr:row>
      <xdr:rowOff>0</xdr:rowOff>
    </xdr:from>
    <xdr:to>
      <xdr:col>3</xdr:col>
      <xdr:colOff>604520</xdr:colOff>
      <xdr:row>43</xdr:row>
      <xdr:rowOff>313690</xdr:rowOff>
    </xdr:to>
    <xdr:sp>
      <xdr:nvSpPr>
        <xdr:cNvPr id="1126" name="图片 1"/>
        <xdr:cNvSpPr>
          <a:spLocks noChangeAspect="1"/>
        </xdr:cNvSpPr>
      </xdr:nvSpPr>
      <xdr:spPr>
        <a:xfrm>
          <a:off x="4285615" y="153670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127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43</xdr:row>
      <xdr:rowOff>306070</xdr:rowOff>
    </xdr:to>
    <xdr:sp>
      <xdr:nvSpPr>
        <xdr:cNvPr id="1128" name="图片 2"/>
        <xdr:cNvSpPr>
          <a:spLocks noChangeAspect="1"/>
        </xdr:cNvSpPr>
      </xdr:nvSpPr>
      <xdr:spPr>
        <a:xfrm>
          <a:off x="2246630" y="153670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129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130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43</xdr:row>
      <xdr:rowOff>0</xdr:rowOff>
    </xdr:from>
    <xdr:to>
      <xdr:col>2</xdr:col>
      <xdr:colOff>990600</xdr:colOff>
      <xdr:row>43</xdr:row>
      <xdr:rowOff>306070</xdr:rowOff>
    </xdr:to>
    <xdr:sp>
      <xdr:nvSpPr>
        <xdr:cNvPr id="1131" name="图片 1"/>
        <xdr:cNvSpPr>
          <a:spLocks noChangeAspect="1"/>
        </xdr:cNvSpPr>
      </xdr:nvSpPr>
      <xdr:spPr>
        <a:xfrm>
          <a:off x="2638425" y="153670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13</xdr:row>
      <xdr:rowOff>0</xdr:rowOff>
    </xdr:from>
    <xdr:to>
      <xdr:col>2</xdr:col>
      <xdr:colOff>597535</xdr:colOff>
      <xdr:row>13</xdr:row>
      <xdr:rowOff>375285</xdr:rowOff>
    </xdr:to>
    <xdr:sp>
      <xdr:nvSpPr>
        <xdr:cNvPr id="1132" name="图片 2"/>
        <xdr:cNvSpPr>
          <a:spLocks noChangeAspect="1"/>
        </xdr:cNvSpPr>
      </xdr:nvSpPr>
      <xdr:spPr>
        <a:xfrm>
          <a:off x="2246630" y="51054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33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34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35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36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37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38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473075</xdr:colOff>
      <xdr:row>16</xdr:row>
      <xdr:rowOff>188595</xdr:rowOff>
    </xdr:to>
    <xdr:sp>
      <xdr:nvSpPr>
        <xdr:cNvPr id="1139" name="图片 2"/>
        <xdr:cNvSpPr>
          <a:spLocks noChangeAspect="1"/>
        </xdr:cNvSpPr>
      </xdr:nvSpPr>
      <xdr:spPr>
        <a:xfrm>
          <a:off x="5534025" y="6438900"/>
          <a:ext cx="11588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471170</xdr:colOff>
      <xdr:row>15</xdr:row>
      <xdr:rowOff>302895</xdr:rowOff>
    </xdr:to>
    <xdr:sp>
      <xdr:nvSpPr>
        <xdr:cNvPr id="1140" name="图片 2"/>
        <xdr:cNvSpPr>
          <a:spLocks noChangeAspect="1"/>
        </xdr:cNvSpPr>
      </xdr:nvSpPr>
      <xdr:spPr>
        <a:xfrm>
          <a:off x="5534025" y="6438900"/>
          <a:ext cx="11569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501650</xdr:colOff>
      <xdr:row>15</xdr:row>
      <xdr:rowOff>302895</xdr:rowOff>
    </xdr:to>
    <xdr:sp>
      <xdr:nvSpPr>
        <xdr:cNvPr id="1141" name="图片 2"/>
        <xdr:cNvSpPr>
          <a:spLocks noChangeAspect="1"/>
        </xdr:cNvSpPr>
      </xdr:nvSpPr>
      <xdr:spPr>
        <a:xfrm>
          <a:off x="5534025" y="6438900"/>
          <a:ext cx="11874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567690</xdr:colOff>
      <xdr:row>15</xdr:row>
      <xdr:rowOff>313690</xdr:rowOff>
    </xdr:to>
    <xdr:sp>
      <xdr:nvSpPr>
        <xdr:cNvPr id="1142" name="图片 1"/>
        <xdr:cNvSpPr>
          <a:spLocks noChangeAspect="1"/>
        </xdr:cNvSpPr>
      </xdr:nvSpPr>
      <xdr:spPr>
        <a:xfrm>
          <a:off x="5534025" y="64389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567690</xdr:colOff>
      <xdr:row>15</xdr:row>
      <xdr:rowOff>312420</xdr:rowOff>
    </xdr:to>
    <xdr:sp>
      <xdr:nvSpPr>
        <xdr:cNvPr id="1143" name="图片 1"/>
        <xdr:cNvSpPr>
          <a:spLocks noChangeAspect="1"/>
        </xdr:cNvSpPr>
      </xdr:nvSpPr>
      <xdr:spPr>
        <a:xfrm>
          <a:off x="5534025" y="64389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44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45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46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47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48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49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567690</xdr:colOff>
      <xdr:row>15</xdr:row>
      <xdr:rowOff>313690</xdr:rowOff>
    </xdr:to>
    <xdr:sp>
      <xdr:nvSpPr>
        <xdr:cNvPr id="1150" name="图片 1"/>
        <xdr:cNvSpPr>
          <a:spLocks noChangeAspect="1"/>
        </xdr:cNvSpPr>
      </xdr:nvSpPr>
      <xdr:spPr>
        <a:xfrm>
          <a:off x="5534025" y="64389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567690</xdr:colOff>
      <xdr:row>15</xdr:row>
      <xdr:rowOff>312420</xdr:rowOff>
    </xdr:to>
    <xdr:sp>
      <xdr:nvSpPr>
        <xdr:cNvPr id="1151" name="图片 1"/>
        <xdr:cNvSpPr>
          <a:spLocks noChangeAspect="1"/>
        </xdr:cNvSpPr>
      </xdr:nvSpPr>
      <xdr:spPr>
        <a:xfrm>
          <a:off x="5534025" y="64389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52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53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54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55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56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57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58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59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60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61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62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63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64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65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66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67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68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69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473075</xdr:colOff>
      <xdr:row>16</xdr:row>
      <xdr:rowOff>188595</xdr:rowOff>
    </xdr:to>
    <xdr:sp>
      <xdr:nvSpPr>
        <xdr:cNvPr id="1170" name="图片 2"/>
        <xdr:cNvSpPr>
          <a:spLocks noChangeAspect="1"/>
        </xdr:cNvSpPr>
      </xdr:nvSpPr>
      <xdr:spPr>
        <a:xfrm>
          <a:off x="5534025" y="6438900"/>
          <a:ext cx="11588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471170</xdr:colOff>
      <xdr:row>15</xdr:row>
      <xdr:rowOff>302895</xdr:rowOff>
    </xdr:to>
    <xdr:sp>
      <xdr:nvSpPr>
        <xdr:cNvPr id="1171" name="图片 2"/>
        <xdr:cNvSpPr>
          <a:spLocks noChangeAspect="1"/>
        </xdr:cNvSpPr>
      </xdr:nvSpPr>
      <xdr:spPr>
        <a:xfrm>
          <a:off x="5534025" y="6438900"/>
          <a:ext cx="11569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501650</xdr:colOff>
      <xdr:row>15</xdr:row>
      <xdr:rowOff>302895</xdr:rowOff>
    </xdr:to>
    <xdr:sp>
      <xdr:nvSpPr>
        <xdr:cNvPr id="1172" name="图片 2"/>
        <xdr:cNvSpPr>
          <a:spLocks noChangeAspect="1"/>
        </xdr:cNvSpPr>
      </xdr:nvSpPr>
      <xdr:spPr>
        <a:xfrm>
          <a:off x="5534025" y="6438900"/>
          <a:ext cx="11874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567690</xdr:colOff>
      <xdr:row>15</xdr:row>
      <xdr:rowOff>313690</xdr:rowOff>
    </xdr:to>
    <xdr:sp>
      <xdr:nvSpPr>
        <xdr:cNvPr id="1173" name="图片 1"/>
        <xdr:cNvSpPr>
          <a:spLocks noChangeAspect="1"/>
        </xdr:cNvSpPr>
      </xdr:nvSpPr>
      <xdr:spPr>
        <a:xfrm>
          <a:off x="5534025" y="64389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567690</xdr:colOff>
      <xdr:row>15</xdr:row>
      <xdr:rowOff>312420</xdr:rowOff>
    </xdr:to>
    <xdr:sp>
      <xdr:nvSpPr>
        <xdr:cNvPr id="1174" name="图片 1"/>
        <xdr:cNvSpPr>
          <a:spLocks noChangeAspect="1"/>
        </xdr:cNvSpPr>
      </xdr:nvSpPr>
      <xdr:spPr>
        <a:xfrm>
          <a:off x="5534025" y="64389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75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76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77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78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79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595630</xdr:colOff>
      <xdr:row>15</xdr:row>
      <xdr:rowOff>302895</xdr:rowOff>
    </xdr:to>
    <xdr:sp>
      <xdr:nvSpPr>
        <xdr:cNvPr id="1180" name="图片 2"/>
        <xdr:cNvSpPr>
          <a:spLocks noChangeAspect="1"/>
        </xdr:cNvSpPr>
      </xdr:nvSpPr>
      <xdr:spPr>
        <a:xfrm>
          <a:off x="5534025" y="6438900"/>
          <a:ext cx="5956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567690</xdr:colOff>
      <xdr:row>15</xdr:row>
      <xdr:rowOff>313690</xdr:rowOff>
    </xdr:to>
    <xdr:sp>
      <xdr:nvSpPr>
        <xdr:cNvPr id="1181" name="图片 1"/>
        <xdr:cNvSpPr>
          <a:spLocks noChangeAspect="1"/>
        </xdr:cNvSpPr>
      </xdr:nvSpPr>
      <xdr:spPr>
        <a:xfrm>
          <a:off x="5534025" y="6438900"/>
          <a:ext cx="125349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567690</xdr:colOff>
      <xdr:row>15</xdr:row>
      <xdr:rowOff>312420</xdr:rowOff>
    </xdr:to>
    <xdr:sp>
      <xdr:nvSpPr>
        <xdr:cNvPr id="1182" name="图片 1"/>
        <xdr:cNvSpPr>
          <a:spLocks noChangeAspect="1"/>
        </xdr:cNvSpPr>
      </xdr:nvSpPr>
      <xdr:spPr>
        <a:xfrm>
          <a:off x="5534025" y="6438900"/>
          <a:ext cx="125349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83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84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85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86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87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88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89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90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91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92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264160</xdr:colOff>
      <xdr:row>15</xdr:row>
      <xdr:rowOff>301625</xdr:rowOff>
    </xdr:to>
    <xdr:sp>
      <xdr:nvSpPr>
        <xdr:cNvPr id="1193" name="图片 1"/>
        <xdr:cNvSpPr>
          <a:spLocks noChangeAspect="1"/>
        </xdr:cNvSpPr>
      </xdr:nvSpPr>
      <xdr:spPr>
        <a:xfrm>
          <a:off x="5534025" y="64389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619760</xdr:colOff>
      <xdr:row>16</xdr:row>
      <xdr:rowOff>139065</xdr:rowOff>
    </xdr:to>
    <xdr:sp>
      <xdr:nvSpPr>
        <xdr:cNvPr id="1194" name="图片 1"/>
        <xdr:cNvSpPr>
          <a:spLocks noChangeAspect="1"/>
        </xdr:cNvSpPr>
      </xdr:nvSpPr>
      <xdr:spPr>
        <a:xfrm>
          <a:off x="5534025" y="6438900"/>
          <a:ext cx="619760" cy="4565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8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I6" sqref="I6"/>
    </sheetView>
  </sheetViews>
  <sheetFormatPr defaultColWidth="9" defaultRowHeight="26" customHeight="1"/>
  <cols>
    <col min="1" max="1" width="16.625" style="3" customWidth="1"/>
    <col min="2" max="2" width="9" style="3"/>
    <col min="3" max="3" width="26.375" style="3" customWidth="1"/>
    <col min="4" max="4" width="11.75" style="3" customWidth="1"/>
    <col min="5" max="5" width="8.875" style="3" customWidth="1"/>
    <col min="6" max="8" width="9" style="3"/>
    <col min="9" max="9" width="13" style="3" customWidth="1"/>
    <col min="10" max="10" width="18.5" style="3" customWidth="1"/>
    <col min="11" max="13" width="14.25" style="3" customWidth="1"/>
    <col min="14" max="14" width="12.25" style="4" hidden="1" customWidth="1"/>
    <col min="15" max="16" width="11.5" style="4" hidden="1" customWidth="1"/>
    <col min="17" max="16384" width="9" style="3"/>
  </cols>
  <sheetData>
    <row r="1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6" t="s">
        <v>1</v>
      </c>
      <c r="L1" s="6"/>
      <c r="M1" s="6"/>
      <c r="N1" s="33"/>
      <c r="O1" s="33"/>
      <c r="P1" s="33"/>
    </row>
    <row r="2" customHeight="1" spans="1:16">
      <c r="A2" s="6" t="s">
        <v>2</v>
      </c>
      <c r="B2" s="6" t="s">
        <v>3</v>
      </c>
      <c r="C2" s="7" t="s">
        <v>4</v>
      </c>
      <c r="D2" s="7" t="s">
        <v>5</v>
      </c>
      <c r="E2" s="7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19" t="s">
        <v>11</v>
      </c>
      <c r="K2" s="19" t="s">
        <v>12</v>
      </c>
      <c r="L2" s="19" t="s">
        <v>13</v>
      </c>
      <c r="M2" s="6" t="s">
        <v>14</v>
      </c>
      <c r="N2" s="33" t="s">
        <v>15</v>
      </c>
      <c r="O2" s="33" t="s">
        <v>15</v>
      </c>
      <c r="P2" s="33" t="s">
        <v>16</v>
      </c>
    </row>
    <row r="3" ht="45" customHeight="1" spans="1:16">
      <c r="A3" s="6" t="s">
        <v>17</v>
      </c>
      <c r="B3" s="8">
        <v>133360</v>
      </c>
      <c r="C3" s="9" t="s">
        <v>18</v>
      </c>
      <c r="D3" s="9" t="s">
        <v>19</v>
      </c>
      <c r="E3" s="10" t="s">
        <v>20</v>
      </c>
      <c r="F3" s="6">
        <v>10.1</v>
      </c>
      <c r="G3" s="6">
        <v>49.9</v>
      </c>
      <c r="H3" s="11">
        <f>(G3-F3)/G3</f>
        <v>0.797595190380762</v>
      </c>
      <c r="I3" s="7" t="s">
        <v>21</v>
      </c>
      <c r="J3" s="6">
        <v>5240</v>
      </c>
      <c r="K3" s="6" t="s">
        <v>22</v>
      </c>
      <c r="L3" s="6" t="s">
        <v>23</v>
      </c>
      <c r="M3" s="6" t="s">
        <v>24</v>
      </c>
      <c r="N3" s="33">
        <f>G3*0.08</f>
        <v>3.992</v>
      </c>
      <c r="O3" s="33">
        <f>N3*J3</f>
        <v>20918.08</v>
      </c>
      <c r="P3" s="33">
        <f>J3*6</f>
        <v>31440</v>
      </c>
    </row>
    <row r="4" customHeight="1" spans="1:16">
      <c r="A4" s="6" t="s">
        <v>25</v>
      </c>
      <c r="B4" s="8">
        <v>226892</v>
      </c>
      <c r="C4" s="9" t="s">
        <v>25</v>
      </c>
      <c r="D4" s="9" t="s">
        <v>19</v>
      </c>
      <c r="E4" s="10" t="s">
        <v>20</v>
      </c>
      <c r="F4" s="6">
        <v>8.95</v>
      </c>
      <c r="G4" s="6">
        <v>35</v>
      </c>
      <c r="H4" s="11">
        <f t="shared" ref="H4:H35" si="0">(G4-F4)/G4</f>
        <v>0.744285714285714</v>
      </c>
      <c r="I4" s="7" t="s">
        <v>26</v>
      </c>
      <c r="J4" s="6">
        <v>1010</v>
      </c>
      <c r="K4" s="6" t="s">
        <v>27</v>
      </c>
      <c r="L4" s="6" t="s">
        <v>28</v>
      </c>
      <c r="M4" s="6"/>
      <c r="N4" s="33">
        <f>G4*0.08</f>
        <v>2.8</v>
      </c>
      <c r="O4" s="33">
        <f>N4*J4</f>
        <v>2828</v>
      </c>
      <c r="P4" s="33">
        <f>J4*3</f>
        <v>3030</v>
      </c>
    </row>
    <row r="5" customHeight="1" spans="1:16">
      <c r="A5" s="6" t="s">
        <v>29</v>
      </c>
      <c r="B5" s="8">
        <v>161198</v>
      </c>
      <c r="C5" s="9" t="s">
        <v>30</v>
      </c>
      <c r="D5" s="9" t="s">
        <v>31</v>
      </c>
      <c r="E5" s="10" t="s">
        <v>32</v>
      </c>
      <c r="F5" s="6">
        <v>14.5</v>
      </c>
      <c r="G5" s="6">
        <v>31.5</v>
      </c>
      <c r="H5" s="11">
        <f t="shared" si="0"/>
        <v>0.53968253968254</v>
      </c>
      <c r="I5" s="6" t="s">
        <v>33</v>
      </c>
      <c r="J5" s="22">
        <v>4030</v>
      </c>
      <c r="K5" s="6" t="s">
        <v>34</v>
      </c>
      <c r="L5" s="6" t="s">
        <v>24</v>
      </c>
      <c r="M5" s="6" t="s">
        <v>35</v>
      </c>
      <c r="N5" s="33">
        <f>G5*0.045</f>
        <v>1.4175</v>
      </c>
      <c r="O5" s="33">
        <f>N5*J5</f>
        <v>5712.525</v>
      </c>
      <c r="P5" s="33">
        <f>J5*1.5</f>
        <v>6045</v>
      </c>
    </row>
    <row r="6" ht="39" customHeight="1" spans="1:16">
      <c r="A6" s="6"/>
      <c r="B6" s="8">
        <v>130134</v>
      </c>
      <c r="C6" s="8" t="s">
        <v>36</v>
      </c>
      <c r="D6" s="9" t="s">
        <v>31</v>
      </c>
      <c r="E6" s="10" t="s">
        <v>37</v>
      </c>
      <c r="F6" s="6">
        <v>8.2</v>
      </c>
      <c r="G6" s="6">
        <v>16</v>
      </c>
      <c r="H6" s="11">
        <f t="shared" si="0"/>
        <v>0.4875</v>
      </c>
      <c r="I6" s="7" t="s">
        <v>38</v>
      </c>
      <c r="J6" s="22"/>
      <c r="K6" s="6" t="s">
        <v>39</v>
      </c>
      <c r="L6" s="6" t="s">
        <v>40</v>
      </c>
      <c r="M6" s="6"/>
      <c r="N6" s="33">
        <f>G6*0.04</f>
        <v>0.64</v>
      </c>
      <c r="O6" s="33"/>
      <c r="P6" s="33"/>
    </row>
    <row r="7" customHeight="1" spans="1:16">
      <c r="A7" s="6"/>
      <c r="B7" s="8">
        <v>208936</v>
      </c>
      <c r="C7" s="9" t="s">
        <v>41</v>
      </c>
      <c r="D7" s="9" t="s">
        <v>42</v>
      </c>
      <c r="E7" s="10" t="s">
        <v>43</v>
      </c>
      <c r="F7" s="6">
        <v>23.8</v>
      </c>
      <c r="G7" s="6">
        <v>68</v>
      </c>
      <c r="H7" s="11">
        <f t="shared" si="0"/>
        <v>0.65</v>
      </c>
      <c r="I7" s="6" t="s">
        <v>44</v>
      </c>
      <c r="J7" s="6">
        <v>2014</v>
      </c>
      <c r="K7" s="6" t="s">
        <v>23</v>
      </c>
      <c r="L7" s="6" t="s">
        <v>45</v>
      </c>
      <c r="M7" s="6"/>
      <c r="N7" s="33">
        <f>G7*0.07</f>
        <v>4.76</v>
      </c>
      <c r="O7" s="33">
        <f>N7*J7</f>
        <v>9586.64</v>
      </c>
      <c r="P7" s="33">
        <f>J7*4</f>
        <v>8056</v>
      </c>
    </row>
    <row r="8" customHeight="1" spans="1:16">
      <c r="A8" s="6" t="s">
        <v>46</v>
      </c>
      <c r="B8" s="8">
        <v>66073</v>
      </c>
      <c r="C8" s="9" t="s">
        <v>47</v>
      </c>
      <c r="D8" s="9" t="s">
        <v>48</v>
      </c>
      <c r="E8" s="10" t="s">
        <v>49</v>
      </c>
      <c r="F8" s="6">
        <v>23</v>
      </c>
      <c r="G8" s="6">
        <v>69</v>
      </c>
      <c r="H8" s="11">
        <f t="shared" si="0"/>
        <v>0.666666666666667</v>
      </c>
      <c r="I8" s="6" t="s">
        <v>33</v>
      </c>
      <c r="J8" s="6">
        <v>1200</v>
      </c>
      <c r="K8" s="20" t="s">
        <v>22</v>
      </c>
      <c r="L8" s="20" t="s">
        <v>23</v>
      </c>
      <c r="M8" s="6" t="s">
        <v>35</v>
      </c>
      <c r="N8" s="33">
        <f>G8*0.07</f>
        <v>4.83</v>
      </c>
      <c r="O8" s="33">
        <f>J8/2*N8</f>
        <v>2898</v>
      </c>
      <c r="P8" s="33">
        <f>J8*G8*0.07</f>
        <v>5796</v>
      </c>
    </row>
    <row r="9" customHeight="1" spans="1:16">
      <c r="A9" s="6"/>
      <c r="B9" s="8">
        <v>66828</v>
      </c>
      <c r="C9" s="9" t="s">
        <v>50</v>
      </c>
      <c r="D9" s="9" t="s">
        <v>48</v>
      </c>
      <c r="E9" s="10" t="s">
        <v>51</v>
      </c>
      <c r="F9" s="6">
        <v>15</v>
      </c>
      <c r="G9" s="6">
        <v>88</v>
      </c>
      <c r="H9" s="11">
        <f t="shared" si="0"/>
        <v>0.829545454545455</v>
      </c>
      <c r="I9" s="6" t="s">
        <v>33</v>
      </c>
      <c r="J9" s="6">
        <v>2000</v>
      </c>
      <c r="K9" s="20" t="s">
        <v>52</v>
      </c>
      <c r="L9" s="20" t="s">
        <v>22</v>
      </c>
      <c r="M9" s="6"/>
      <c r="N9" s="33">
        <f>G9*0.08</f>
        <v>7.04</v>
      </c>
      <c r="O9" s="33">
        <f>J8/2*N9</f>
        <v>4224</v>
      </c>
      <c r="P9" s="33"/>
    </row>
    <row r="10" customHeight="1" spans="1:16">
      <c r="A10" s="6" t="s">
        <v>53</v>
      </c>
      <c r="B10" s="8">
        <v>1285</v>
      </c>
      <c r="C10" s="9" t="s">
        <v>54</v>
      </c>
      <c r="D10" s="9" t="s">
        <v>19</v>
      </c>
      <c r="E10" s="10" t="s">
        <v>55</v>
      </c>
      <c r="F10" s="6">
        <v>198</v>
      </c>
      <c r="G10" s="6">
        <v>294</v>
      </c>
      <c r="H10" s="11">
        <f t="shared" si="0"/>
        <v>0.326530612244898</v>
      </c>
      <c r="I10" s="6" t="s">
        <v>56</v>
      </c>
      <c r="J10" s="7" t="s">
        <v>57</v>
      </c>
      <c r="K10" s="20">
        <v>0.08</v>
      </c>
      <c r="L10" s="20">
        <v>0.07</v>
      </c>
      <c r="M10" s="6" t="s">
        <v>28</v>
      </c>
      <c r="N10" s="33">
        <f>G10*0.04</f>
        <v>11.76</v>
      </c>
      <c r="O10" s="33">
        <f>N10*900</f>
        <v>10584</v>
      </c>
      <c r="P10" s="33">
        <f>900*G10*0.08</f>
        <v>21168</v>
      </c>
    </row>
    <row r="11" customHeight="1" spans="1:16">
      <c r="A11" s="6"/>
      <c r="B11" s="8">
        <v>21580</v>
      </c>
      <c r="C11" s="9" t="s">
        <v>58</v>
      </c>
      <c r="D11" s="9" t="s">
        <v>19</v>
      </c>
      <c r="E11" s="10" t="s">
        <v>59</v>
      </c>
      <c r="F11" s="6">
        <v>55.6</v>
      </c>
      <c r="G11" s="6">
        <v>98</v>
      </c>
      <c r="H11" s="11">
        <f t="shared" si="0"/>
        <v>0.43265306122449</v>
      </c>
      <c r="I11" s="6" t="s">
        <v>56</v>
      </c>
      <c r="J11" s="7"/>
      <c r="K11" s="6"/>
      <c r="L11" s="20"/>
      <c r="M11" s="6"/>
      <c r="N11" s="33">
        <f>G11*0.04</f>
        <v>3.92</v>
      </c>
      <c r="O11" s="33"/>
      <c r="P11" s="33"/>
    </row>
    <row r="12" ht="42" customHeight="1" spans="1:16">
      <c r="A12" s="6"/>
      <c r="B12" s="8">
        <v>115733</v>
      </c>
      <c r="C12" s="9" t="s">
        <v>60</v>
      </c>
      <c r="D12" s="9" t="s">
        <v>61</v>
      </c>
      <c r="E12" s="10" t="s">
        <v>62</v>
      </c>
      <c r="F12" s="6">
        <v>340</v>
      </c>
      <c r="G12" s="6">
        <v>699</v>
      </c>
      <c r="H12" s="11">
        <f t="shared" si="0"/>
        <v>0.513590844062947</v>
      </c>
      <c r="I12" s="23" t="s">
        <v>63</v>
      </c>
      <c r="J12" s="6">
        <v>600</v>
      </c>
      <c r="K12" s="7" t="s">
        <v>64</v>
      </c>
      <c r="L12" s="7"/>
      <c r="M12" s="6"/>
      <c r="N12" s="33">
        <f>G12*0.045</f>
        <v>31.455</v>
      </c>
      <c r="O12" s="33"/>
      <c r="P12" s="33"/>
    </row>
    <row r="13" ht="42" customHeight="1" spans="1:16">
      <c r="A13" s="6"/>
      <c r="B13" s="8">
        <v>135804</v>
      </c>
      <c r="C13" s="9" t="s">
        <v>65</v>
      </c>
      <c r="D13" s="9" t="s">
        <v>61</v>
      </c>
      <c r="E13" s="10" t="s">
        <v>66</v>
      </c>
      <c r="F13" s="6">
        <v>409</v>
      </c>
      <c r="G13" s="6">
        <v>799</v>
      </c>
      <c r="H13" s="11">
        <f t="shared" si="0"/>
        <v>0.48811013767209</v>
      </c>
      <c r="I13" s="25" t="s">
        <v>67</v>
      </c>
      <c r="J13" s="6"/>
      <c r="K13" s="7"/>
      <c r="L13" s="7"/>
      <c r="M13" s="6"/>
      <c r="N13" s="33">
        <f>G13*0.04</f>
        <v>31.96</v>
      </c>
      <c r="O13" s="33"/>
      <c r="P13" s="33"/>
    </row>
    <row r="14" ht="63" customHeight="1" spans="1:16">
      <c r="A14" s="6" t="s">
        <v>68</v>
      </c>
      <c r="B14" s="8">
        <v>248168</v>
      </c>
      <c r="C14" s="9" t="s">
        <v>69</v>
      </c>
      <c r="D14" s="9" t="s">
        <v>70</v>
      </c>
      <c r="E14" s="10" t="s">
        <v>71</v>
      </c>
      <c r="F14" s="6">
        <v>220</v>
      </c>
      <c r="G14" s="6">
        <v>399</v>
      </c>
      <c r="H14" s="11">
        <f t="shared" si="0"/>
        <v>0.448621553884712</v>
      </c>
      <c r="I14" s="7" t="s">
        <v>72</v>
      </c>
      <c r="J14" s="6">
        <v>1100</v>
      </c>
      <c r="K14" s="26" t="s">
        <v>73</v>
      </c>
      <c r="L14" s="20"/>
      <c r="M14" s="6" t="s">
        <v>74</v>
      </c>
      <c r="N14" s="33">
        <f>G14*0.04</f>
        <v>15.96</v>
      </c>
      <c r="O14" s="33"/>
      <c r="P14" s="33"/>
    </row>
    <row r="15" s="1" customFormat="1" ht="42" customHeight="1" spans="1:16">
      <c r="A15" s="9" t="s">
        <v>75</v>
      </c>
      <c r="B15" s="8">
        <v>203192</v>
      </c>
      <c r="C15" s="9" t="s">
        <v>76</v>
      </c>
      <c r="D15" s="9" t="s">
        <v>77</v>
      </c>
      <c r="E15" s="10" t="s">
        <v>78</v>
      </c>
      <c r="F15" s="6">
        <v>140.4</v>
      </c>
      <c r="G15" s="6">
        <v>468</v>
      </c>
      <c r="H15" s="11">
        <f t="shared" si="0"/>
        <v>0.7</v>
      </c>
      <c r="I15" s="24" t="s">
        <v>79</v>
      </c>
      <c r="J15" s="28">
        <v>1017</v>
      </c>
      <c r="K15" s="29">
        <v>0.07</v>
      </c>
      <c r="L15" s="29">
        <v>0.06</v>
      </c>
      <c r="M15" s="28" t="s">
        <v>28</v>
      </c>
      <c r="N15" s="33">
        <f>G15*0.04</f>
        <v>18.72</v>
      </c>
      <c r="O15" s="24">
        <f>N15*J15</f>
        <v>19038.24</v>
      </c>
      <c r="P15" s="24">
        <f>J15*234*0.07</f>
        <v>16658.46</v>
      </c>
    </row>
    <row r="16" s="1" customFormat="1" ht="25" customHeight="1" spans="1:16">
      <c r="A16" s="9" t="s">
        <v>80</v>
      </c>
      <c r="B16" s="8">
        <v>84174</v>
      </c>
      <c r="C16" s="9" t="s">
        <v>81</v>
      </c>
      <c r="D16" s="9" t="s">
        <v>82</v>
      </c>
      <c r="E16" s="10" t="s">
        <v>83</v>
      </c>
      <c r="F16" s="6">
        <v>15.75</v>
      </c>
      <c r="G16" s="6">
        <v>45</v>
      </c>
      <c r="H16" s="11">
        <f t="shared" si="0"/>
        <v>0.65</v>
      </c>
      <c r="I16" s="24" t="s">
        <v>84</v>
      </c>
      <c r="J16" s="28">
        <v>2035</v>
      </c>
      <c r="K16" s="29">
        <v>0.06</v>
      </c>
      <c r="L16" s="29">
        <v>0.05</v>
      </c>
      <c r="M16" s="6" t="s">
        <v>35</v>
      </c>
      <c r="N16" s="33">
        <f>G16*0.05</f>
        <v>2.25</v>
      </c>
      <c r="O16" s="24">
        <f>J16/3*N16</f>
        <v>1526.25</v>
      </c>
      <c r="P16" s="24">
        <f>J16*G16*0.06</f>
        <v>5494.5</v>
      </c>
    </row>
    <row r="17" s="1" customFormat="1" ht="25" customHeight="1" spans="1:16">
      <c r="A17" s="9"/>
      <c r="B17" s="8">
        <v>166880</v>
      </c>
      <c r="C17" s="9" t="s">
        <v>85</v>
      </c>
      <c r="D17" s="9" t="s">
        <v>86</v>
      </c>
      <c r="E17" s="10" t="s">
        <v>87</v>
      </c>
      <c r="F17" s="6">
        <v>89.1</v>
      </c>
      <c r="G17" s="6">
        <v>198</v>
      </c>
      <c r="H17" s="11">
        <f t="shared" si="0"/>
        <v>0.55</v>
      </c>
      <c r="I17" s="24" t="s">
        <v>88</v>
      </c>
      <c r="J17" s="28"/>
      <c r="K17" s="28"/>
      <c r="L17" s="28"/>
      <c r="M17" s="6"/>
      <c r="N17" s="33">
        <f>G17*0.045</f>
        <v>8.91</v>
      </c>
      <c r="O17" s="24">
        <f>J16/3*N17</f>
        <v>6043.95</v>
      </c>
      <c r="P17" s="24"/>
    </row>
    <row r="18" s="1" customFormat="1" ht="25" customHeight="1" spans="1:16">
      <c r="A18" s="9"/>
      <c r="B18" s="8">
        <v>183811</v>
      </c>
      <c r="C18" s="9" t="s">
        <v>89</v>
      </c>
      <c r="D18" s="9" t="s">
        <v>86</v>
      </c>
      <c r="E18" s="10" t="s">
        <v>90</v>
      </c>
      <c r="F18" s="6">
        <v>89.1</v>
      </c>
      <c r="G18" s="6">
        <v>198</v>
      </c>
      <c r="H18" s="11">
        <f t="shared" si="0"/>
        <v>0.55</v>
      </c>
      <c r="I18" s="28"/>
      <c r="J18" s="28"/>
      <c r="K18" s="28"/>
      <c r="L18" s="28"/>
      <c r="M18" s="6"/>
      <c r="N18" s="33">
        <f>G18*0.045</f>
        <v>8.91</v>
      </c>
      <c r="O18" s="24"/>
      <c r="P18" s="24"/>
    </row>
    <row r="19" s="1" customFormat="1" ht="25" customHeight="1" spans="1:16">
      <c r="A19" s="9" t="s">
        <v>91</v>
      </c>
      <c r="B19" s="8">
        <v>107632</v>
      </c>
      <c r="C19" s="9" t="s">
        <v>92</v>
      </c>
      <c r="D19" s="9" t="s">
        <v>93</v>
      </c>
      <c r="E19" s="10" t="s">
        <v>94</v>
      </c>
      <c r="F19" s="6"/>
      <c r="G19" s="6"/>
      <c r="H19" s="11"/>
      <c r="I19" s="28"/>
      <c r="J19" s="28">
        <v>3173</v>
      </c>
      <c r="K19" s="29">
        <v>0.07</v>
      </c>
      <c r="L19" s="29">
        <v>0.06</v>
      </c>
      <c r="M19" s="28" t="s">
        <v>35</v>
      </c>
      <c r="N19" s="24"/>
      <c r="O19" s="24"/>
      <c r="P19" s="24">
        <f>J19*G20*N20*0.07</f>
        <v>8405.75295</v>
      </c>
    </row>
    <row r="20" s="1" customFormat="1" ht="25" customHeight="1" spans="1:16">
      <c r="A20" s="9"/>
      <c r="B20" s="8">
        <v>104690</v>
      </c>
      <c r="C20" s="9" t="s">
        <v>95</v>
      </c>
      <c r="D20" s="9" t="s">
        <v>86</v>
      </c>
      <c r="E20" s="10" t="s">
        <v>96</v>
      </c>
      <c r="F20" s="6">
        <v>11.6</v>
      </c>
      <c r="G20" s="6">
        <v>29</v>
      </c>
      <c r="H20" s="11">
        <f t="shared" ref="H20:H41" si="1">(G20-F20)/G20</f>
        <v>0.6</v>
      </c>
      <c r="I20" s="28"/>
      <c r="J20" s="28"/>
      <c r="K20" s="28"/>
      <c r="L20" s="28"/>
      <c r="M20" s="28"/>
      <c r="N20" s="33">
        <f>G20*0.045</f>
        <v>1.305</v>
      </c>
      <c r="O20" s="24">
        <f>J19*1.45</f>
        <v>4600.85</v>
      </c>
      <c r="P20" s="24"/>
    </row>
    <row r="21" s="1" customFormat="1" ht="25" customHeight="1" spans="1:16">
      <c r="A21" s="9"/>
      <c r="B21" s="8">
        <v>43016</v>
      </c>
      <c r="C21" s="9" t="s">
        <v>97</v>
      </c>
      <c r="D21" s="9" t="s">
        <v>48</v>
      </c>
      <c r="E21" s="10" t="s">
        <v>98</v>
      </c>
      <c r="F21" s="6">
        <v>10.8</v>
      </c>
      <c r="G21" s="6">
        <v>27</v>
      </c>
      <c r="H21" s="11">
        <f t="shared" si="1"/>
        <v>0.6</v>
      </c>
      <c r="I21" s="28"/>
      <c r="J21" s="28"/>
      <c r="K21" s="28"/>
      <c r="L21" s="28"/>
      <c r="M21" s="28"/>
      <c r="N21" s="33">
        <f>G21*0.045</f>
        <v>1.215</v>
      </c>
      <c r="O21" s="24"/>
      <c r="P21" s="24"/>
    </row>
    <row r="22" s="1" customFormat="1" ht="25" customHeight="1" spans="1:16">
      <c r="A22" s="9"/>
      <c r="B22" s="8">
        <v>150446</v>
      </c>
      <c r="C22" s="9" t="s">
        <v>99</v>
      </c>
      <c r="D22" s="9" t="s">
        <v>48</v>
      </c>
      <c r="E22" s="10" t="s">
        <v>100</v>
      </c>
      <c r="F22" s="6">
        <v>10</v>
      </c>
      <c r="G22" s="6">
        <v>26.5</v>
      </c>
      <c r="H22" s="11">
        <f t="shared" si="1"/>
        <v>0.622641509433962</v>
      </c>
      <c r="I22" s="28"/>
      <c r="J22" s="28"/>
      <c r="K22" s="28"/>
      <c r="L22" s="28"/>
      <c r="M22" s="28"/>
      <c r="N22" s="33">
        <f>G22*0.07</f>
        <v>1.855</v>
      </c>
      <c r="O22" s="24"/>
      <c r="P22" s="24"/>
    </row>
    <row r="23" s="1" customFormat="1" ht="25" customHeight="1" spans="1:16">
      <c r="A23" s="9" t="s">
        <v>101</v>
      </c>
      <c r="B23" s="8">
        <v>139379</v>
      </c>
      <c r="C23" s="9" t="s">
        <v>102</v>
      </c>
      <c r="D23" s="9" t="s">
        <v>82</v>
      </c>
      <c r="E23" s="10" t="s">
        <v>103</v>
      </c>
      <c r="F23" s="6">
        <v>13</v>
      </c>
      <c r="G23" s="6">
        <v>29.8</v>
      </c>
      <c r="H23" s="11">
        <f t="shared" si="1"/>
        <v>0.563758389261745</v>
      </c>
      <c r="I23" s="28"/>
      <c r="J23" s="28">
        <v>5700</v>
      </c>
      <c r="K23" s="29">
        <v>0.06</v>
      </c>
      <c r="L23" s="29">
        <v>0.05</v>
      </c>
      <c r="M23" s="28" t="s">
        <v>35</v>
      </c>
      <c r="N23" s="33">
        <f>G23*0.045</f>
        <v>1.341</v>
      </c>
      <c r="O23" s="24">
        <f>J23*1.659</f>
        <v>9456.3</v>
      </c>
      <c r="P23" s="24">
        <f>J23*G24*0.06</f>
        <v>9747</v>
      </c>
    </row>
    <row r="24" s="1" customFormat="1" ht="25" customHeight="1" spans="1:16">
      <c r="A24" s="9"/>
      <c r="B24" s="8">
        <v>96799</v>
      </c>
      <c r="C24" s="9" t="s">
        <v>104</v>
      </c>
      <c r="D24" s="9" t="s">
        <v>86</v>
      </c>
      <c r="E24" s="10" t="s">
        <v>105</v>
      </c>
      <c r="F24" s="6">
        <v>7.7</v>
      </c>
      <c r="G24" s="6">
        <v>28.5</v>
      </c>
      <c r="H24" s="11">
        <f t="shared" si="1"/>
        <v>0.729824561403509</v>
      </c>
      <c r="I24" s="28"/>
      <c r="J24" s="28"/>
      <c r="K24" s="28"/>
      <c r="L24" s="28"/>
      <c r="M24" s="28"/>
      <c r="N24" s="33">
        <f>G24*0.08</f>
        <v>2.28</v>
      </c>
      <c r="O24" s="24"/>
      <c r="P24" s="24"/>
    </row>
    <row r="25" s="1" customFormat="1" ht="27" customHeight="1" spans="1:16">
      <c r="A25" s="9"/>
      <c r="B25" s="9">
        <v>235878</v>
      </c>
      <c r="C25" s="8" t="s">
        <v>106</v>
      </c>
      <c r="D25" s="8" t="s">
        <v>107</v>
      </c>
      <c r="E25" s="12" t="s">
        <v>108</v>
      </c>
      <c r="F25" s="6">
        <v>23.6</v>
      </c>
      <c r="G25" s="6">
        <v>39.8</v>
      </c>
      <c r="H25" s="11">
        <f t="shared" si="1"/>
        <v>0.407035175879397</v>
      </c>
      <c r="I25" s="28"/>
      <c r="J25" s="28"/>
      <c r="K25" s="28"/>
      <c r="L25" s="28"/>
      <c r="M25" s="28"/>
      <c r="N25" s="33">
        <f>G25*0.04</f>
        <v>1.592</v>
      </c>
      <c r="O25" s="24"/>
      <c r="P25" s="24"/>
    </row>
    <row r="26" s="1" customFormat="1" ht="25" customHeight="1" spans="1:16">
      <c r="A26" s="9"/>
      <c r="B26" s="8">
        <v>39163</v>
      </c>
      <c r="C26" s="9" t="s">
        <v>109</v>
      </c>
      <c r="D26" s="9" t="s">
        <v>110</v>
      </c>
      <c r="E26" s="10" t="s">
        <v>111</v>
      </c>
      <c r="F26" s="6">
        <v>8.5</v>
      </c>
      <c r="G26" s="6">
        <v>27</v>
      </c>
      <c r="H26" s="11">
        <f t="shared" si="1"/>
        <v>0.685185185185185</v>
      </c>
      <c r="I26" s="28"/>
      <c r="J26" s="28"/>
      <c r="K26" s="28"/>
      <c r="L26" s="28"/>
      <c r="M26" s="28"/>
      <c r="N26" s="33">
        <f>G26*0.07</f>
        <v>1.89</v>
      </c>
      <c r="O26" s="24"/>
      <c r="P26" s="24"/>
    </row>
    <row r="27" s="1" customFormat="1" ht="25" customHeight="1" spans="1:16">
      <c r="A27" s="9"/>
      <c r="B27" s="8">
        <v>124068</v>
      </c>
      <c r="C27" s="9" t="s">
        <v>106</v>
      </c>
      <c r="D27" s="9" t="s">
        <v>19</v>
      </c>
      <c r="E27" s="10" t="s">
        <v>112</v>
      </c>
      <c r="F27" s="6">
        <v>18</v>
      </c>
      <c r="G27" s="6">
        <v>29.8</v>
      </c>
      <c r="H27" s="11">
        <f t="shared" si="1"/>
        <v>0.395973154362416</v>
      </c>
      <c r="I27" s="28"/>
      <c r="J27" s="28"/>
      <c r="K27" s="28"/>
      <c r="L27" s="28"/>
      <c r="M27" s="28"/>
      <c r="N27" s="33">
        <f>G27*0.04</f>
        <v>1.192</v>
      </c>
      <c r="O27" s="24"/>
      <c r="P27" s="24"/>
    </row>
    <row r="28" s="1" customFormat="1" ht="25" customHeight="1" spans="1:16">
      <c r="A28" s="9" t="s">
        <v>113</v>
      </c>
      <c r="B28" s="8">
        <v>118408</v>
      </c>
      <c r="C28" s="9" t="s">
        <v>114</v>
      </c>
      <c r="D28" s="9" t="s">
        <v>115</v>
      </c>
      <c r="E28" s="10" t="s">
        <v>116</v>
      </c>
      <c r="F28" s="6">
        <v>16</v>
      </c>
      <c r="G28" s="6">
        <v>35.8</v>
      </c>
      <c r="H28" s="11">
        <f t="shared" si="1"/>
        <v>0.553072625698324</v>
      </c>
      <c r="I28" s="28"/>
      <c r="J28" s="9">
        <v>1713</v>
      </c>
      <c r="K28" s="28" t="s">
        <v>28</v>
      </c>
      <c r="L28" s="28" t="s">
        <v>34</v>
      </c>
      <c r="M28" s="28" t="s">
        <v>35</v>
      </c>
      <c r="N28" s="33">
        <f>G28*0.045</f>
        <v>1.611</v>
      </c>
      <c r="O28" s="24">
        <f>J28/2*2</f>
        <v>1713</v>
      </c>
      <c r="P28" s="24">
        <f>J28*1.5</f>
        <v>2569.5</v>
      </c>
    </row>
    <row r="29" s="1" customFormat="1" ht="25" customHeight="1" spans="1:16">
      <c r="A29" s="9"/>
      <c r="B29" s="8">
        <v>242232</v>
      </c>
      <c r="C29" s="9" t="s">
        <v>117</v>
      </c>
      <c r="D29" s="9" t="s">
        <v>118</v>
      </c>
      <c r="E29" s="10" t="s">
        <v>119</v>
      </c>
      <c r="F29" s="6">
        <v>12.9</v>
      </c>
      <c r="G29" s="6">
        <v>39.8</v>
      </c>
      <c r="H29" s="11">
        <f t="shared" si="1"/>
        <v>0.675879396984925</v>
      </c>
      <c r="I29" s="28"/>
      <c r="J29" s="9"/>
      <c r="K29" s="28"/>
      <c r="L29" s="28"/>
      <c r="M29" s="28"/>
      <c r="N29" s="33">
        <f>G29*0.07</f>
        <v>2.786</v>
      </c>
      <c r="O29" s="24"/>
      <c r="P29" s="24"/>
    </row>
    <row r="30" s="1" customFormat="1" ht="25" customHeight="1" spans="1:16">
      <c r="A30" s="9"/>
      <c r="B30" s="8">
        <v>139954</v>
      </c>
      <c r="C30" s="9" t="s">
        <v>120</v>
      </c>
      <c r="D30" s="9" t="s">
        <v>121</v>
      </c>
      <c r="E30" s="10" t="s">
        <v>122</v>
      </c>
      <c r="F30" s="6">
        <v>62.3</v>
      </c>
      <c r="G30" s="6">
        <v>198</v>
      </c>
      <c r="H30" s="11">
        <f t="shared" si="1"/>
        <v>0.685353535353535</v>
      </c>
      <c r="I30" s="28"/>
      <c r="J30" s="9"/>
      <c r="K30" s="28" t="s">
        <v>123</v>
      </c>
      <c r="L30" s="28"/>
      <c r="M30" s="28"/>
      <c r="N30" s="33">
        <f>G30*0.07</f>
        <v>13.86</v>
      </c>
      <c r="O30" s="24"/>
      <c r="P30" s="24"/>
    </row>
    <row r="31" s="1" customFormat="1" ht="25" customHeight="1" spans="1:16">
      <c r="A31" s="9" t="s">
        <v>124</v>
      </c>
      <c r="B31" s="8">
        <v>195219</v>
      </c>
      <c r="C31" s="9" t="s">
        <v>125</v>
      </c>
      <c r="D31" s="9" t="s">
        <v>126</v>
      </c>
      <c r="E31" s="10" t="s">
        <v>127</v>
      </c>
      <c r="F31" s="6">
        <v>11</v>
      </c>
      <c r="G31" s="6">
        <v>29.8</v>
      </c>
      <c r="H31" s="11">
        <f t="shared" si="1"/>
        <v>0.630872483221476</v>
      </c>
      <c r="I31" s="28"/>
      <c r="J31" s="9">
        <v>2000</v>
      </c>
      <c r="K31" s="29">
        <v>0.08</v>
      </c>
      <c r="L31" s="29">
        <v>0.07</v>
      </c>
      <c r="M31" s="28" t="s">
        <v>24</v>
      </c>
      <c r="N31" s="33">
        <f>G31*0.07</f>
        <v>2.086</v>
      </c>
      <c r="O31" s="24">
        <f>J31/4*3*2</f>
        <v>3000</v>
      </c>
      <c r="P31" s="24">
        <f>J31*G31*0.08</f>
        <v>4768</v>
      </c>
    </row>
    <row r="32" s="1" customFormat="1" ht="25" customHeight="1" spans="1:16">
      <c r="A32" s="9"/>
      <c r="B32" s="8">
        <v>210711</v>
      </c>
      <c r="C32" s="9" t="s">
        <v>128</v>
      </c>
      <c r="D32" s="9" t="s">
        <v>129</v>
      </c>
      <c r="E32" s="10" t="s">
        <v>130</v>
      </c>
      <c r="F32" s="6">
        <v>2.99</v>
      </c>
      <c r="G32" s="6">
        <v>15</v>
      </c>
      <c r="H32" s="11">
        <f t="shared" si="1"/>
        <v>0.800666666666667</v>
      </c>
      <c r="I32" s="28"/>
      <c r="J32" s="9"/>
      <c r="K32" s="28"/>
      <c r="L32" s="28"/>
      <c r="M32" s="28"/>
      <c r="N32" s="33">
        <f>G32*0.08</f>
        <v>1.2</v>
      </c>
      <c r="O32" s="24"/>
      <c r="P32" s="24"/>
    </row>
    <row r="33" s="1" customFormat="1" ht="25" customHeight="1" spans="1:16">
      <c r="A33" s="9"/>
      <c r="B33" s="8">
        <v>105529</v>
      </c>
      <c r="C33" s="9" t="s">
        <v>131</v>
      </c>
      <c r="D33" s="9" t="s">
        <v>132</v>
      </c>
      <c r="E33" s="10" t="s">
        <v>133</v>
      </c>
      <c r="F33" s="6">
        <v>15.52</v>
      </c>
      <c r="G33" s="6">
        <v>39.8</v>
      </c>
      <c r="H33" s="11">
        <f t="shared" si="1"/>
        <v>0.610050251256281</v>
      </c>
      <c r="I33" s="28"/>
      <c r="J33" s="9"/>
      <c r="K33" s="28"/>
      <c r="L33" s="28"/>
      <c r="M33" s="28"/>
      <c r="N33" s="33">
        <f>G33*0.07</f>
        <v>2.786</v>
      </c>
      <c r="O33" s="24"/>
      <c r="P33" s="24"/>
    </row>
    <row r="34" s="1" customFormat="1" ht="25" customHeight="1" spans="1:16">
      <c r="A34" s="9"/>
      <c r="B34" s="8">
        <v>185211</v>
      </c>
      <c r="C34" s="9" t="s">
        <v>134</v>
      </c>
      <c r="D34" s="9" t="s">
        <v>135</v>
      </c>
      <c r="E34" s="10" t="s">
        <v>136</v>
      </c>
      <c r="F34" s="6">
        <v>16.5</v>
      </c>
      <c r="G34" s="6">
        <v>66</v>
      </c>
      <c r="H34" s="11">
        <f t="shared" si="1"/>
        <v>0.75</v>
      </c>
      <c r="I34" s="28"/>
      <c r="J34" s="9"/>
      <c r="K34" s="33" t="s">
        <v>137</v>
      </c>
      <c r="L34" s="34"/>
      <c r="M34" s="28"/>
      <c r="N34" s="33">
        <f>G34*0.08</f>
        <v>5.28</v>
      </c>
      <c r="O34" s="24"/>
      <c r="P34" s="24"/>
    </row>
    <row r="35" s="1" customFormat="1" ht="25" customHeight="1" spans="1:16">
      <c r="A35" s="9" t="s">
        <v>138</v>
      </c>
      <c r="B35" s="8">
        <v>171499</v>
      </c>
      <c r="C35" s="9" t="s">
        <v>139</v>
      </c>
      <c r="D35" s="9" t="s">
        <v>140</v>
      </c>
      <c r="E35" s="10" t="s">
        <v>141</v>
      </c>
      <c r="F35" s="6">
        <v>21.31</v>
      </c>
      <c r="G35" s="6">
        <v>44.8</v>
      </c>
      <c r="H35" s="11">
        <f t="shared" si="1"/>
        <v>0.524330357142857</v>
      </c>
      <c r="I35" s="28"/>
      <c r="J35" s="9">
        <v>3124</v>
      </c>
      <c r="K35" s="29">
        <v>0.05</v>
      </c>
      <c r="L35" s="29">
        <v>0.04</v>
      </c>
      <c r="M35" s="28" t="s">
        <v>35</v>
      </c>
      <c r="N35" s="33">
        <f>G35*0.045</f>
        <v>2.016</v>
      </c>
      <c r="O35" s="24">
        <f>J35*2</f>
        <v>6248</v>
      </c>
      <c r="P35" s="24">
        <f>J35*44*0.05</f>
        <v>6872.8</v>
      </c>
    </row>
    <row r="36" s="1" customFormat="1" ht="25" customHeight="1" spans="1:16">
      <c r="A36" s="9"/>
      <c r="B36" s="8">
        <v>233303</v>
      </c>
      <c r="C36" s="9" t="s">
        <v>142</v>
      </c>
      <c r="D36" s="9" t="s">
        <v>143</v>
      </c>
      <c r="E36" s="10" t="s">
        <v>144</v>
      </c>
      <c r="F36" s="6">
        <v>33.7</v>
      </c>
      <c r="G36" s="6">
        <v>49.9</v>
      </c>
      <c r="H36" s="11">
        <f t="shared" si="1"/>
        <v>0.324649298597194</v>
      </c>
      <c r="I36" s="28"/>
      <c r="J36" s="9"/>
      <c r="K36" s="28"/>
      <c r="L36" s="28"/>
      <c r="M36" s="28"/>
      <c r="N36" s="33">
        <f>G36*0.04</f>
        <v>1.996</v>
      </c>
      <c r="O36" s="24"/>
      <c r="P36" s="24"/>
    </row>
    <row r="37" s="1" customFormat="1" ht="25" customHeight="1" spans="1:16">
      <c r="A37" s="9"/>
      <c r="B37" s="8">
        <v>189016</v>
      </c>
      <c r="C37" s="9" t="s">
        <v>145</v>
      </c>
      <c r="D37" s="9" t="s">
        <v>146</v>
      </c>
      <c r="E37" s="10" t="s">
        <v>147</v>
      </c>
      <c r="F37" s="6">
        <v>11.2</v>
      </c>
      <c r="G37" s="6">
        <v>44</v>
      </c>
      <c r="H37" s="11">
        <f t="shared" si="1"/>
        <v>0.745454545454545</v>
      </c>
      <c r="I37" s="24" t="s">
        <v>56</v>
      </c>
      <c r="J37" s="9"/>
      <c r="K37" s="6" t="s">
        <v>24</v>
      </c>
      <c r="L37" s="6"/>
      <c r="M37" s="28"/>
      <c r="N37" s="33">
        <f>G37*0.08</f>
        <v>3.52</v>
      </c>
      <c r="O37" s="24"/>
      <c r="P37" s="24"/>
    </row>
    <row r="38" s="1" customFormat="1" ht="25" customHeight="1" spans="1:16">
      <c r="A38" s="9" t="s">
        <v>148</v>
      </c>
      <c r="B38" s="8">
        <v>184082</v>
      </c>
      <c r="C38" s="9" t="s">
        <v>149</v>
      </c>
      <c r="D38" s="9" t="s">
        <v>150</v>
      </c>
      <c r="E38" s="10" t="s">
        <v>151</v>
      </c>
      <c r="F38" s="6">
        <v>17.7</v>
      </c>
      <c r="G38" s="6">
        <v>59</v>
      </c>
      <c r="H38" s="11">
        <f t="shared" si="1"/>
        <v>0.7</v>
      </c>
      <c r="I38" s="28"/>
      <c r="J38" s="9">
        <v>6394</v>
      </c>
      <c r="K38" s="20">
        <v>0.06</v>
      </c>
      <c r="L38" s="20">
        <v>0.05</v>
      </c>
      <c r="M38" s="6" t="s">
        <v>35</v>
      </c>
      <c r="N38" s="33">
        <f>G38*0.07</f>
        <v>4.13</v>
      </c>
      <c r="O38" s="24">
        <f>J38*2.7</f>
        <v>17263.8</v>
      </c>
      <c r="P38" s="24">
        <f>J38*G40*0.06</f>
        <v>12468.3</v>
      </c>
    </row>
    <row r="39" s="1" customFormat="1" ht="25" customHeight="1" spans="1:16">
      <c r="A39" s="9"/>
      <c r="B39" s="8">
        <v>146</v>
      </c>
      <c r="C39" s="9" t="s">
        <v>152</v>
      </c>
      <c r="D39" s="9" t="s">
        <v>150</v>
      </c>
      <c r="E39" s="10" t="s">
        <v>153</v>
      </c>
      <c r="F39" s="6">
        <v>11.92</v>
      </c>
      <c r="G39" s="6">
        <v>28</v>
      </c>
      <c r="H39" s="11">
        <f t="shared" si="1"/>
        <v>0.574285714285714</v>
      </c>
      <c r="I39" s="28"/>
      <c r="J39" s="9"/>
      <c r="K39" s="20"/>
      <c r="L39" s="20"/>
      <c r="M39" s="6"/>
      <c r="N39" s="33">
        <f>G39*0.045</f>
        <v>1.26</v>
      </c>
      <c r="O39" s="24"/>
      <c r="P39" s="24"/>
    </row>
    <row r="40" s="1" customFormat="1" ht="25" customHeight="1" spans="1:16">
      <c r="A40" s="9"/>
      <c r="B40" s="8">
        <v>165878</v>
      </c>
      <c r="C40" s="9" t="s">
        <v>154</v>
      </c>
      <c r="D40" s="9" t="s">
        <v>155</v>
      </c>
      <c r="E40" s="10" t="s">
        <v>156</v>
      </c>
      <c r="F40" s="6">
        <v>16.5</v>
      </c>
      <c r="G40" s="6">
        <v>32.5</v>
      </c>
      <c r="H40" s="11">
        <f t="shared" si="1"/>
        <v>0.492307692307692</v>
      </c>
      <c r="I40" s="28"/>
      <c r="J40" s="9"/>
      <c r="K40" s="20"/>
      <c r="L40" s="20"/>
      <c r="M40" s="6"/>
      <c r="N40" s="33">
        <f>G40*0.04</f>
        <v>1.3</v>
      </c>
      <c r="O40" s="24"/>
      <c r="P40" s="24"/>
    </row>
    <row r="41" s="1" customFormat="1" ht="25" customHeight="1" spans="1:16">
      <c r="A41" s="9"/>
      <c r="B41" s="8">
        <v>184103</v>
      </c>
      <c r="C41" s="9" t="s">
        <v>157</v>
      </c>
      <c r="D41" s="9" t="s">
        <v>158</v>
      </c>
      <c r="E41" s="10" t="s">
        <v>159</v>
      </c>
      <c r="F41" s="6">
        <v>12.6</v>
      </c>
      <c r="G41" s="6">
        <v>36</v>
      </c>
      <c r="H41" s="11">
        <f t="shared" si="1"/>
        <v>0.65</v>
      </c>
      <c r="I41" s="28"/>
      <c r="J41" s="9"/>
      <c r="K41" s="20"/>
      <c r="L41" s="20"/>
      <c r="M41" s="6"/>
      <c r="N41" s="33">
        <f>G41*0.07</f>
        <v>2.52</v>
      </c>
      <c r="O41" s="24"/>
      <c r="P41" s="24"/>
    </row>
    <row r="42" s="2" customFormat="1" ht="25" customHeight="1" spans="1:16">
      <c r="A42" s="9"/>
      <c r="B42" s="8">
        <v>202044</v>
      </c>
      <c r="C42" s="9" t="s">
        <v>160</v>
      </c>
      <c r="D42" s="9" t="s">
        <v>115</v>
      </c>
      <c r="E42" s="10" t="s">
        <v>161</v>
      </c>
      <c r="F42" s="6">
        <v>15.2</v>
      </c>
      <c r="G42" s="6">
        <v>38</v>
      </c>
      <c r="H42" s="13">
        <v>0.68</v>
      </c>
      <c r="I42" s="28"/>
      <c r="J42" s="9"/>
      <c r="K42" s="20"/>
      <c r="L42" s="20"/>
      <c r="M42" s="6"/>
      <c r="N42" s="33"/>
      <c r="O42" s="24"/>
      <c r="P42" s="24"/>
    </row>
    <row r="43" customHeight="1" spans="1:16">
      <c r="A43" s="9"/>
      <c r="B43" s="8">
        <v>252948</v>
      </c>
      <c r="C43" s="9" t="s">
        <v>162</v>
      </c>
      <c r="D43" s="9" t="s">
        <v>163</v>
      </c>
      <c r="E43" s="10" t="s">
        <v>164</v>
      </c>
      <c r="F43" s="6">
        <v>76.22</v>
      </c>
      <c r="G43" s="6">
        <v>138</v>
      </c>
      <c r="H43" s="11">
        <f t="shared" ref="H43:H59" si="2">(G43-F43)/G43</f>
        <v>0.44768115942029</v>
      </c>
      <c r="I43" s="7" t="s">
        <v>165</v>
      </c>
      <c r="J43" s="9"/>
      <c r="K43" s="20"/>
      <c r="L43" s="20"/>
      <c r="M43" s="6"/>
      <c r="N43" s="33">
        <f>G43*0.04</f>
        <v>5.52</v>
      </c>
      <c r="O43" s="33"/>
      <c r="P43" s="33"/>
    </row>
    <row r="44" customHeight="1" spans="1:16">
      <c r="A44" s="9"/>
      <c r="B44" s="8">
        <v>154981</v>
      </c>
      <c r="C44" s="9" t="s">
        <v>166</v>
      </c>
      <c r="D44" s="9" t="s">
        <v>167</v>
      </c>
      <c r="E44" s="10" t="s">
        <v>168</v>
      </c>
      <c r="F44" s="6">
        <v>31.88</v>
      </c>
      <c r="G44" s="6">
        <v>48</v>
      </c>
      <c r="H44" s="11">
        <f t="shared" si="2"/>
        <v>0.335833333333333</v>
      </c>
      <c r="I44" s="7"/>
      <c r="J44" s="9"/>
      <c r="K44" s="20"/>
      <c r="L44" s="20"/>
      <c r="M44" s="6"/>
      <c r="N44" s="33">
        <f>G44*0.04</f>
        <v>1.92</v>
      </c>
      <c r="O44" s="33"/>
      <c r="P44" s="33"/>
    </row>
    <row r="45" s="1" customFormat="1" ht="25" customHeight="1" spans="1:16">
      <c r="A45" s="9" t="s">
        <v>169</v>
      </c>
      <c r="B45" s="8">
        <v>166413</v>
      </c>
      <c r="C45" s="9" t="s">
        <v>170</v>
      </c>
      <c r="D45" s="9" t="s">
        <v>171</v>
      </c>
      <c r="E45" s="10" t="s">
        <v>172</v>
      </c>
      <c r="F45" s="6">
        <v>38.8</v>
      </c>
      <c r="G45" s="6">
        <v>68</v>
      </c>
      <c r="H45" s="11">
        <f t="shared" si="2"/>
        <v>0.429411764705882</v>
      </c>
      <c r="I45" s="6" t="s">
        <v>173</v>
      </c>
      <c r="J45" s="9">
        <v>1637</v>
      </c>
      <c r="K45" s="29">
        <v>0.06</v>
      </c>
      <c r="L45" s="29">
        <v>0.05</v>
      </c>
      <c r="M45" s="28" t="s">
        <v>35</v>
      </c>
      <c r="N45" s="33">
        <f>G45*0.04</f>
        <v>2.72</v>
      </c>
      <c r="O45" s="24">
        <f>J45*2</f>
        <v>3274</v>
      </c>
      <c r="P45" s="24">
        <f>J45*F47*0.06</f>
        <v>2160.84</v>
      </c>
    </row>
    <row r="46" s="1" customFormat="1" ht="25" customHeight="1" spans="1:16">
      <c r="A46" s="9"/>
      <c r="B46" s="8">
        <v>132653</v>
      </c>
      <c r="C46" s="9" t="s">
        <v>174</v>
      </c>
      <c r="D46" s="9" t="s">
        <v>175</v>
      </c>
      <c r="E46" s="10" t="s">
        <v>176</v>
      </c>
      <c r="F46" s="6">
        <v>12.5</v>
      </c>
      <c r="G46" s="6">
        <v>36</v>
      </c>
      <c r="H46" s="11">
        <f t="shared" si="2"/>
        <v>0.652777777777778</v>
      </c>
      <c r="I46" s="28"/>
      <c r="J46" s="9"/>
      <c r="K46" s="28"/>
      <c r="L46" s="28"/>
      <c r="M46" s="28"/>
      <c r="N46" s="33">
        <f>G46*0.07</f>
        <v>2.52</v>
      </c>
      <c r="O46" s="24"/>
      <c r="P46" s="24"/>
    </row>
    <row r="47" s="1" customFormat="1" ht="25" customHeight="1" spans="1:16">
      <c r="A47" s="9"/>
      <c r="B47" s="8">
        <v>182601</v>
      </c>
      <c r="C47" s="9" t="s">
        <v>177</v>
      </c>
      <c r="D47" s="9" t="s">
        <v>178</v>
      </c>
      <c r="E47" s="10" t="s">
        <v>179</v>
      </c>
      <c r="F47" s="6">
        <v>22</v>
      </c>
      <c r="G47" s="6">
        <v>38</v>
      </c>
      <c r="H47" s="11">
        <f t="shared" si="2"/>
        <v>0.421052631578947</v>
      </c>
      <c r="I47" s="28"/>
      <c r="J47" s="9"/>
      <c r="K47" s="28"/>
      <c r="L47" s="28"/>
      <c r="M47" s="28"/>
      <c r="N47" s="33">
        <f>G47*0.04</f>
        <v>1.52</v>
      </c>
      <c r="O47" s="24"/>
      <c r="P47" s="24"/>
    </row>
    <row r="48" customHeight="1" spans="1:16">
      <c r="A48" s="6" t="s">
        <v>180</v>
      </c>
      <c r="B48" s="8">
        <v>201264</v>
      </c>
      <c r="C48" s="9" t="s">
        <v>181</v>
      </c>
      <c r="D48" s="9" t="s">
        <v>182</v>
      </c>
      <c r="E48" s="10" t="s">
        <v>183</v>
      </c>
      <c r="F48" s="6">
        <v>147.4</v>
      </c>
      <c r="G48" s="6">
        <v>294</v>
      </c>
      <c r="H48" s="11">
        <f t="shared" si="2"/>
        <v>0.498639455782313</v>
      </c>
      <c r="I48" s="7" t="s">
        <v>184</v>
      </c>
      <c r="J48" s="6">
        <v>2577</v>
      </c>
      <c r="K48" s="20">
        <v>0.05</v>
      </c>
      <c r="L48" s="20">
        <v>0.04</v>
      </c>
      <c r="M48" s="6" t="s">
        <v>185</v>
      </c>
      <c r="N48" s="33">
        <f>G48*0.04</f>
        <v>11.76</v>
      </c>
      <c r="O48" s="33">
        <f>J48*9</f>
        <v>23193</v>
      </c>
      <c r="P48" s="33">
        <f>228*J48*0.05</f>
        <v>29377.8</v>
      </c>
    </row>
    <row r="49" customHeight="1" spans="1:16">
      <c r="A49" s="6"/>
      <c r="B49" s="8">
        <v>201495</v>
      </c>
      <c r="C49" s="9" t="s">
        <v>186</v>
      </c>
      <c r="D49" s="9" t="s">
        <v>182</v>
      </c>
      <c r="E49" s="10" t="s">
        <v>187</v>
      </c>
      <c r="F49" s="6">
        <v>149.67</v>
      </c>
      <c r="G49" s="6">
        <v>299</v>
      </c>
      <c r="H49" s="11">
        <f t="shared" si="2"/>
        <v>0.49943143812709</v>
      </c>
      <c r="I49" s="7"/>
      <c r="J49" s="6"/>
      <c r="K49" s="6"/>
      <c r="L49" s="6"/>
      <c r="M49" s="6"/>
      <c r="N49" s="33">
        <f>G49*0.04</f>
        <v>11.96</v>
      </c>
      <c r="O49" s="33"/>
      <c r="P49" s="33"/>
    </row>
    <row r="50" customHeight="1" spans="1:16">
      <c r="A50" s="6"/>
      <c r="B50" s="8">
        <v>154041</v>
      </c>
      <c r="C50" s="9" t="s">
        <v>188</v>
      </c>
      <c r="D50" s="9" t="s">
        <v>182</v>
      </c>
      <c r="E50" s="10" t="s">
        <v>189</v>
      </c>
      <c r="F50" s="6">
        <v>58.13</v>
      </c>
      <c r="G50" s="6">
        <v>128</v>
      </c>
      <c r="H50" s="11">
        <f t="shared" si="2"/>
        <v>0.545859375</v>
      </c>
      <c r="I50" s="7"/>
      <c r="J50" s="6"/>
      <c r="K50" s="6"/>
      <c r="L50" s="6"/>
      <c r="M50" s="6"/>
      <c r="N50" s="33">
        <f>G50*0.045</f>
        <v>5.76</v>
      </c>
      <c r="O50" s="33"/>
      <c r="P50" s="33"/>
    </row>
    <row r="51" customHeight="1" spans="1:16">
      <c r="A51" s="6"/>
      <c r="B51" s="8">
        <v>137250</v>
      </c>
      <c r="C51" s="9" t="s">
        <v>190</v>
      </c>
      <c r="D51" s="9" t="s">
        <v>182</v>
      </c>
      <c r="E51" s="10" t="s">
        <v>191</v>
      </c>
      <c r="F51" s="6">
        <v>109.45</v>
      </c>
      <c r="G51" s="6">
        <v>192</v>
      </c>
      <c r="H51" s="11">
        <f t="shared" si="2"/>
        <v>0.429947916666667</v>
      </c>
      <c r="I51" s="7"/>
      <c r="J51" s="6"/>
      <c r="K51" s="6"/>
      <c r="L51" s="6"/>
      <c r="M51" s="6"/>
      <c r="N51" s="33">
        <f>G51*0.04</f>
        <v>7.68</v>
      </c>
      <c r="O51" s="33"/>
      <c r="P51" s="33"/>
    </row>
    <row r="52" s="1" customFormat="1" ht="25" customHeight="1" spans="1:16">
      <c r="A52" s="9" t="s">
        <v>192</v>
      </c>
      <c r="B52" s="8">
        <v>232108</v>
      </c>
      <c r="C52" s="9" t="s">
        <v>193</v>
      </c>
      <c r="D52" s="9" t="s">
        <v>194</v>
      </c>
      <c r="E52" s="10" t="s">
        <v>195</v>
      </c>
      <c r="F52" s="6">
        <v>14.14</v>
      </c>
      <c r="G52" s="6">
        <v>76</v>
      </c>
      <c r="H52" s="11">
        <f t="shared" si="2"/>
        <v>0.813947368421053</v>
      </c>
      <c r="I52" s="28" t="s">
        <v>196</v>
      </c>
      <c r="J52" s="9">
        <v>7901</v>
      </c>
      <c r="K52" s="28" t="s">
        <v>27</v>
      </c>
      <c r="L52" s="28" t="s">
        <v>28</v>
      </c>
      <c r="M52" s="28" t="s">
        <v>35</v>
      </c>
      <c r="N52" s="33">
        <f>G52*0.08</f>
        <v>6.08</v>
      </c>
      <c r="O52" s="24">
        <f>J52*2</f>
        <v>15802</v>
      </c>
      <c r="P52" s="24">
        <f>J52*3</f>
        <v>23703</v>
      </c>
    </row>
    <row r="53" s="1" customFormat="1" ht="25" customHeight="1" spans="1:16">
      <c r="A53" s="9"/>
      <c r="B53" s="8">
        <v>257355</v>
      </c>
      <c r="C53" s="9" t="s">
        <v>197</v>
      </c>
      <c r="D53" s="9" t="s">
        <v>198</v>
      </c>
      <c r="E53" s="10" t="s">
        <v>199</v>
      </c>
      <c r="F53" s="6">
        <v>15</v>
      </c>
      <c r="G53" s="6">
        <v>99</v>
      </c>
      <c r="H53" s="11">
        <f t="shared" si="2"/>
        <v>0.848484848484849</v>
      </c>
      <c r="I53" s="28" t="s">
        <v>196</v>
      </c>
      <c r="J53" s="9"/>
      <c r="K53" s="28"/>
      <c r="L53" s="28"/>
      <c r="M53" s="28"/>
      <c r="N53" s="33">
        <f>G53*0.08</f>
        <v>7.92</v>
      </c>
      <c r="O53" s="24"/>
      <c r="P53" s="24"/>
    </row>
    <row r="54" s="1" customFormat="1" ht="27" customHeight="1" spans="1:16">
      <c r="A54" s="9" t="s">
        <v>200</v>
      </c>
      <c r="B54" s="8">
        <v>1466</v>
      </c>
      <c r="C54" s="9" t="s">
        <v>201</v>
      </c>
      <c r="D54" s="9" t="s">
        <v>202</v>
      </c>
      <c r="E54" s="10" t="s">
        <v>203</v>
      </c>
      <c r="F54" s="6">
        <v>12.5</v>
      </c>
      <c r="G54" s="6">
        <v>25</v>
      </c>
      <c r="H54" s="11">
        <f t="shared" si="2"/>
        <v>0.5</v>
      </c>
      <c r="I54" s="35" t="s">
        <v>204</v>
      </c>
      <c r="J54" s="9">
        <v>8935</v>
      </c>
      <c r="K54" s="28" t="s">
        <v>205</v>
      </c>
      <c r="L54" s="28"/>
      <c r="M54" s="28" t="s">
        <v>35</v>
      </c>
      <c r="N54" s="33">
        <f>G54*0.04</f>
        <v>1</v>
      </c>
      <c r="O54" s="24"/>
      <c r="P54" s="24"/>
    </row>
    <row r="55" s="1" customFormat="1" ht="27" customHeight="1" spans="1:16">
      <c r="A55" s="9"/>
      <c r="B55" s="8">
        <v>58522</v>
      </c>
      <c r="C55" s="9" t="s">
        <v>206</v>
      </c>
      <c r="D55" s="9" t="s">
        <v>202</v>
      </c>
      <c r="E55" s="10" t="s">
        <v>207</v>
      </c>
      <c r="F55" s="6">
        <v>14</v>
      </c>
      <c r="G55" s="6">
        <v>35</v>
      </c>
      <c r="H55" s="11">
        <f t="shared" si="2"/>
        <v>0.6</v>
      </c>
      <c r="I55" s="6" t="s">
        <v>208</v>
      </c>
      <c r="J55" s="9">
        <v>6950</v>
      </c>
      <c r="K55" s="28" t="s">
        <v>28</v>
      </c>
      <c r="L55" s="28" t="s">
        <v>34</v>
      </c>
      <c r="M55" s="28"/>
      <c r="N55" s="33">
        <f>G55*0.045</f>
        <v>1.575</v>
      </c>
      <c r="O55" s="24">
        <f>J55/2*N55</f>
        <v>5473.125</v>
      </c>
      <c r="P55" s="24">
        <f>J55/2*2</f>
        <v>6950</v>
      </c>
    </row>
    <row r="56" customHeight="1" spans="1:16">
      <c r="A56" s="9" t="s">
        <v>209</v>
      </c>
      <c r="B56" s="14">
        <v>224346</v>
      </c>
      <c r="C56" s="15" t="s">
        <v>210</v>
      </c>
      <c r="D56" s="15" t="s">
        <v>211</v>
      </c>
      <c r="E56" s="15" t="s">
        <v>212</v>
      </c>
      <c r="F56" s="16">
        <v>41.93</v>
      </c>
      <c r="G56" s="16">
        <v>268</v>
      </c>
      <c r="H56" s="11">
        <f t="shared" si="2"/>
        <v>0.843544776119403</v>
      </c>
      <c r="I56" s="16"/>
      <c r="J56" s="9">
        <v>5048</v>
      </c>
      <c r="K56" s="33" t="s">
        <v>213</v>
      </c>
      <c r="L56" s="33"/>
      <c r="M56" s="33" t="s">
        <v>214</v>
      </c>
      <c r="N56" s="33">
        <f>G56*0.08</f>
        <v>21.44</v>
      </c>
      <c r="O56" s="33"/>
      <c r="P56" s="33"/>
    </row>
    <row r="57" customHeight="1" spans="1:16">
      <c r="A57" s="9"/>
      <c r="B57" s="14">
        <v>199957</v>
      </c>
      <c r="C57" s="15" t="s">
        <v>210</v>
      </c>
      <c r="D57" s="15" t="s">
        <v>215</v>
      </c>
      <c r="E57" s="15" t="s">
        <v>212</v>
      </c>
      <c r="F57" s="16">
        <v>42.8</v>
      </c>
      <c r="G57" s="16">
        <v>198</v>
      </c>
      <c r="H57" s="11">
        <f t="shared" si="2"/>
        <v>0.783838383838384</v>
      </c>
      <c r="I57" s="16"/>
      <c r="J57" s="9"/>
      <c r="K57" s="33" t="s">
        <v>213</v>
      </c>
      <c r="L57" s="33"/>
      <c r="M57" s="33"/>
      <c r="N57" s="33">
        <f>G57*0.08</f>
        <v>15.84</v>
      </c>
      <c r="O57" s="33"/>
      <c r="P57" s="33"/>
    </row>
    <row r="58" customHeight="1" spans="1:16">
      <c r="A58" s="9"/>
      <c r="B58" s="14">
        <v>256958</v>
      </c>
      <c r="C58" s="15" t="s">
        <v>216</v>
      </c>
      <c r="D58" s="15" t="s">
        <v>217</v>
      </c>
      <c r="E58" s="15" t="s">
        <v>212</v>
      </c>
      <c r="F58" s="16">
        <v>59.8</v>
      </c>
      <c r="G58" s="16">
        <v>168</v>
      </c>
      <c r="H58" s="11">
        <f t="shared" si="2"/>
        <v>0.644047619047619</v>
      </c>
      <c r="I58" s="36" t="s">
        <v>218</v>
      </c>
      <c r="J58" s="9"/>
      <c r="K58" s="16" t="s">
        <v>219</v>
      </c>
      <c r="L58" s="16" t="s">
        <v>220</v>
      </c>
      <c r="M58" s="33"/>
      <c r="N58" s="33">
        <f>G58*0.07</f>
        <v>11.76</v>
      </c>
      <c r="O58" s="33"/>
      <c r="P58" s="33"/>
    </row>
    <row r="59" customHeight="1" spans="1:16">
      <c r="A59" s="9"/>
      <c r="B59" s="8">
        <v>209341</v>
      </c>
      <c r="C59" s="9" t="s">
        <v>216</v>
      </c>
      <c r="D59" s="9" t="s">
        <v>221</v>
      </c>
      <c r="E59" s="9" t="s">
        <v>222</v>
      </c>
      <c r="F59" s="16">
        <v>5.5</v>
      </c>
      <c r="G59" s="16">
        <v>18.6</v>
      </c>
      <c r="H59" s="11">
        <f t="shared" si="2"/>
        <v>0.704301075268817</v>
      </c>
      <c r="I59" s="16"/>
      <c r="J59" s="9"/>
      <c r="K59" s="16"/>
      <c r="L59" s="16"/>
      <c r="M59" s="33"/>
      <c r="N59" s="33">
        <f>G59*0.08</f>
        <v>1.488</v>
      </c>
      <c r="O59" s="33">
        <f>J56*0.54</f>
        <v>2725.92</v>
      </c>
      <c r="P59" s="33">
        <f>J56*1</f>
        <v>5048</v>
      </c>
    </row>
    <row r="60" customHeight="1" spans="1:16">
      <c r="A60" s="9"/>
      <c r="B60" s="14">
        <v>256869</v>
      </c>
      <c r="C60" s="15" t="s">
        <v>223</v>
      </c>
      <c r="D60" s="15" t="s">
        <v>224</v>
      </c>
      <c r="E60" s="15" t="s">
        <v>225</v>
      </c>
      <c r="F60" s="17">
        <v>5.2</v>
      </c>
      <c r="G60" s="17">
        <v>12</v>
      </c>
      <c r="H60" s="18">
        <f t="shared" ref="H56:H66" si="3">(G60-F60)/G60</f>
        <v>0.566666666666667</v>
      </c>
      <c r="I60" s="38" t="s">
        <v>226</v>
      </c>
      <c r="J60" s="9"/>
      <c r="K60" s="16"/>
      <c r="L60" s="16"/>
      <c r="M60" s="33"/>
      <c r="N60" s="33">
        <f t="shared" ref="N60:N65" si="4">G60*0.045</f>
        <v>0.54</v>
      </c>
      <c r="O60" s="33"/>
      <c r="P60" s="33"/>
    </row>
    <row r="61" customHeight="1" spans="1:16">
      <c r="A61" s="9"/>
      <c r="B61" s="14">
        <v>256872</v>
      </c>
      <c r="C61" s="15" t="s">
        <v>223</v>
      </c>
      <c r="D61" s="15" t="s">
        <v>227</v>
      </c>
      <c r="E61" s="15" t="s">
        <v>225</v>
      </c>
      <c r="F61" s="17">
        <v>5.2</v>
      </c>
      <c r="G61" s="17">
        <v>12</v>
      </c>
      <c r="H61" s="18">
        <f t="shared" si="3"/>
        <v>0.566666666666667</v>
      </c>
      <c r="I61" s="38" t="s">
        <v>226</v>
      </c>
      <c r="J61" s="9"/>
      <c r="K61" s="16"/>
      <c r="L61" s="16"/>
      <c r="M61" s="33"/>
      <c r="N61" s="33">
        <f t="shared" si="4"/>
        <v>0.54</v>
      </c>
      <c r="O61" s="33"/>
      <c r="P61" s="33"/>
    </row>
    <row r="62" customHeight="1" spans="1:16">
      <c r="A62" s="9"/>
      <c r="B62" s="14">
        <v>256871</v>
      </c>
      <c r="C62" s="15" t="s">
        <v>223</v>
      </c>
      <c r="D62" s="15" t="s">
        <v>228</v>
      </c>
      <c r="E62" s="15" t="s">
        <v>225</v>
      </c>
      <c r="F62" s="17">
        <v>5.2</v>
      </c>
      <c r="G62" s="17">
        <v>12</v>
      </c>
      <c r="H62" s="18">
        <f t="shared" si="3"/>
        <v>0.566666666666667</v>
      </c>
      <c r="I62" s="38" t="s">
        <v>226</v>
      </c>
      <c r="J62" s="9"/>
      <c r="K62" s="16"/>
      <c r="L62" s="16"/>
      <c r="M62" s="33"/>
      <c r="N62" s="33">
        <f t="shared" si="4"/>
        <v>0.54</v>
      </c>
      <c r="O62" s="33"/>
      <c r="P62" s="33"/>
    </row>
    <row r="63" customHeight="1" spans="1:16">
      <c r="A63" s="9"/>
      <c r="B63" s="14">
        <v>256875</v>
      </c>
      <c r="C63" s="15" t="s">
        <v>223</v>
      </c>
      <c r="D63" s="15" t="s">
        <v>229</v>
      </c>
      <c r="E63" s="15" t="s">
        <v>225</v>
      </c>
      <c r="F63" s="17">
        <v>5.2</v>
      </c>
      <c r="G63" s="17">
        <v>12</v>
      </c>
      <c r="H63" s="18">
        <f t="shared" si="3"/>
        <v>0.566666666666667</v>
      </c>
      <c r="I63" s="38" t="s">
        <v>226</v>
      </c>
      <c r="J63" s="9"/>
      <c r="K63" s="16"/>
      <c r="L63" s="16"/>
      <c r="M63" s="33"/>
      <c r="N63" s="33">
        <f t="shared" si="4"/>
        <v>0.54</v>
      </c>
      <c r="O63" s="33"/>
      <c r="P63" s="33"/>
    </row>
    <row r="64" customHeight="1" spans="1:16">
      <c r="A64" s="9"/>
      <c r="B64" s="14">
        <v>256870</v>
      </c>
      <c r="C64" s="15" t="s">
        <v>223</v>
      </c>
      <c r="D64" s="15" t="s">
        <v>230</v>
      </c>
      <c r="E64" s="15" t="s">
        <v>225</v>
      </c>
      <c r="F64" s="17">
        <v>5.2</v>
      </c>
      <c r="G64" s="17">
        <v>12</v>
      </c>
      <c r="H64" s="18">
        <f t="shared" si="3"/>
        <v>0.566666666666667</v>
      </c>
      <c r="I64" s="38" t="s">
        <v>226</v>
      </c>
      <c r="J64" s="9"/>
      <c r="K64" s="16"/>
      <c r="L64" s="16"/>
      <c r="M64" s="33"/>
      <c r="N64" s="33">
        <f t="shared" si="4"/>
        <v>0.54</v>
      </c>
      <c r="O64" s="33"/>
      <c r="P64" s="33"/>
    </row>
    <row r="65" customHeight="1" spans="1:16">
      <c r="A65" s="9"/>
      <c r="B65" s="8">
        <v>184704</v>
      </c>
      <c r="C65" s="9" t="s">
        <v>231</v>
      </c>
      <c r="D65" s="9" t="s">
        <v>232</v>
      </c>
      <c r="E65" s="9" t="s">
        <v>233</v>
      </c>
      <c r="F65" s="17">
        <v>70</v>
      </c>
      <c r="G65" s="17">
        <v>168</v>
      </c>
      <c r="H65" s="18">
        <f t="shared" si="3"/>
        <v>0.583333333333333</v>
      </c>
      <c r="I65" s="17"/>
      <c r="J65" s="9"/>
      <c r="K65" s="40">
        <v>0.05</v>
      </c>
      <c r="L65" s="40">
        <v>0.04</v>
      </c>
      <c r="M65" s="33"/>
      <c r="N65" s="33">
        <f t="shared" si="4"/>
        <v>7.56</v>
      </c>
      <c r="O65" s="33"/>
      <c r="P65" s="33"/>
    </row>
    <row r="66" customHeight="1" spans="1:16">
      <c r="A66" s="9"/>
      <c r="B66" s="8">
        <v>188362</v>
      </c>
      <c r="C66" s="9" t="s">
        <v>234</v>
      </c>
      <c r="D66" s="9" t="s">
        <v>235</v>
      </c>
      <c r="E66" s="9" t="s">
        <v>236</v>
      </c>
      <c r="F66" s="16">
        <v>110.26</v>
      </c>
      <c r="G66" s="16">
        <v>349</v>
      </c>
      <c r="H66" s="11">
        <f t="shared" si="3"/>
        <v>0.68406876790831</v>
      </c>
      <c r="I66" s="6" t="s">
        <v>237</v>
      </c>
      <c r="J66" s="9"/>
      <c r="K66" s="16"/>
      <c r="L66" s="16"/>
      <c r="M66" s="33"/>
      <c r="N66" s="33">
        <f>G66*0.07</f>
        <v>24.43</v>
      </c>
      <c r="O66" s="33"/>
      <c r="P66" s="33"/>
    </row>
    <row r="67" customHeight="1" spans="1:16">
      <c r="A67" s="54" t="s">
        <v>238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33"/>
      <c r="O67" s="33">
        <f>SUM(O3:O66)</f>
        <v>176109.68</v>
      </c>
      <c r="P67" s="33">
        <f>SUM(P3:P66)</f>
        <v>209758.95295</v>
      </c>
    </row>
    <row r="68" customHeight="1" spans="1:16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33"/>
      <c r="O68" s="33"/>
      <c r="P68" s="33"/>
    </row>
  </sheetData>
  <mergeCells count="84">
    <mergeCell ref="A1:J1"/>
    <mergeCell ref="K1:L1"/>
    <mergeCell ref="K14:L14"/>
    <mergeCell ref="K30:L30"/>
    <mergeCell ref="K34:L34"/>
    <mergeCell ref="K37:L37"/>
    <mergeCell ref="K54:L54"/>
    <mergeCell ref="K56:L56"/>
    <mergeCell ref="K57:L57"/>
    <mergeCell ref="A5:A7"/>
    <mergeCell ref="A8:A9"/>
    <mergeCell ref="A10:A13"/>
    <mergeCell ref="A16:A18"/>
    <mergeCell ref="A19:A22"/>
    <mergeCell ref="A23:A27"/>
    <mergeCell ref="A28:A30"/>
    <mergeCell ref="A31:A34"/>
    <mergeCell ref="A35:A37"/>
    <mergeCell ref="A38:A44"/>
    <mergeCell ref="A45:A47"/>
    <mergeCell ref="A48:A51"/>
    <mergeCell ref="A52:A53"/>
    <mergeCell ref="A54:A55"/>
    <mergeCell ref="A56:A66"/>
    <mergeCell ref="I43:I44"/>
    <mergeCell ref="I48:I51"/>
    <mergeCell ref="J5:J6"/>
    <mergeCell ref="J10:J11"/>
    <mergeCell ref="J12:J13"/>
    <mergeCell ref="J16:J18"/>
    <mergeCell ref="J19:J22"/>
    <mergeCell ref="J23:J27"/>
    <mergeCell ref="J28:J30"/>
    <mergeCell ref="J31:J34"/>
    <mergeCell ref="J35:J37"/>
    <mergeCell ref="J38:J44"/>
    <mergeCell ref="J45:J47"/>
    <mergeCell ref="J48:J51"/>
    <mergeCell ref="J52:J53"/>
    <mergeCell ref="J56:J66"/>
    <mergeCell ref="K10:K11"/>
    <mergeCell ref="K16:K18"/>
    <mergeCell ref="K19:K22"/>
    <mergeCell ref="K23:K27"/>
    <mergeCell ref="K28:K29"/>
    <mergeCell ref="K31:K33"/>
    <mergeCell ref="K35:K36"/>
    <mergeCell ref="K38:K44"/>
    <mergeCell ref="K45:K47"/>
    <mergeCell ref="K48:K51"/>
    <mergeCell ref="K52:K53"/>
    <mergeCell ref="K58:K64"/>
    <mergeCell ref="K65:K66"/>
    <mergeCell ref="L10:L11"/>
    <mergeCell ref="L16:L18"/>
    <mergeCell ref="L19:L22"/>
    <mergeCell ref="L23:L27"/>
    <mergeCell ref="L28:L29"/>
    <mergeCell ref="L31:L33"/>
    <mergeCell ref="L35:L36"/>
    <mergeCell ref="L38:L44"/>
    <mergeCell ref="L45:L47"/>
    <mergeCell ref="L48:L51"/>
    <mergeCell ref="L52:L53"/>
    <mergeCell ref="L58:L64"/>
    <mergeCell ref="L65:L66"/>
    <mergeCell ref="M3:M4"/>
    <mergeCell ref="M5:M7"/>
    <mergeCell ref="M8:M9"/>
    <mergeCell ref="M10:M13"/>
    <mergeCell ref="M16:M18"/>
    <mergeCell ref="M19:M22"/>
    <mergeCell ref="M23:M27"/>
    <mergeCell ref="M28:M30"/>
    <mergeCell ref="M31:M34"/>
    <mergeCell ref="M35:M37"/>
    <mergeCell ref="M38:M44"/>
    <mergeCell ref="M45:M47"/>
    <mergeCell ref="M48:M51"/>
    <mergeCell ref="M52:M53"/>
    <mergeCell ref="M54:M55"/>
    <mergeCell ref="M56:M66"/>
    <mergeCell ref="K12:L13"/>
    <mergeCell ref="A67:M68"/>
  </mergeCells>
  <conditionalFormatting sqref="B3:B14 B48:B51 B43:B44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4"/>
  <sheetViews>
    <sheetView tabSelected="1" workbookViewId="0">
      <pane xSplit="3" ySplit="1" topLeftCell="R119" activePane="bottomRight" state="frozen"/>
      <selection/>
      <selection pane="topRight"/>
      <selection pane="bottomLeft"/>
      <selection pane="bottomRight" activeCell="S144" sqref="S144:T144"/>
    </sheetView>
  </sheetViews>
  <sheetFormatPr defaultColWidth="9" defaultRowHeight="21" customHeight="1"/>
  <cols>
    <col min="1" max="1" width="12.5" style="53" customWidth="1"/>
    <col min="2" max="2" width="31.5" style="53" customWidth="1"/>
    <col min="3" max="3" width="19.875" style="53" customWidth="1"/>
    <col min="4" max="16384" width="18.5" style="53"/>
  </cols>
  <sheetData>
    <row r="1" s="52" customFormat="1" ht="34" customHeight="1" spans="1:26">
      <c r="A1" s="33" t="s">
        <v>239</v>
      </c>
      <c r="B1" s="33" t="s">
        <v>240</v>
      </c>
      <c r="C1" s="33" t="s">
        <v>241</v>
      </c>
      <c r="D1" s="33" t="s">
        <v>242</v>
      </c>
      <c r="E1" s="33" t="s">
        <v>243</v>
      </c>
      <c r="F1" s="33" t="s">
        <v>30</v>
      </c>
      <c r="G1" s="33" t="s">
        <v>244</v>
      </c>
      <c r="H1" s="33" t="s">
        <v>245</v>
      </c>
      <c r="I1" s="33" t="s">
        <v>246</v>
      </c>
      <c r="J1" s="33" t="s">
        <v>54</v>
      </c>
      <c r="K1" s="33" t="s">
        <v>247</v>
      </c>
      <c r="L1" s="33" t="s">
        <v>68</v>
      </c>
      <c r="M1" s="33" t="s">
        <v>75</v>
      </c>
      <c r="N1" s="33" t="s">
        <v>80</v>
      </c>
      <c r="O1" s="33" t="s">
        <v>91</v>
      </c>
      <c r="P1" s="33" t="s">
        <v>101</v>
      </c>
      <c r="Q1" s="33" t="s">
        <v>113</v>
      </c>
      <c r="R1" s="33" t="s">
        <v>124</v>
      </c>
      <c r="S1" s="33" t="s">
        <v>138</v>
      </c>
      <c r="T1" s="33" t="s">
        <v>148</v>
      </c>
      <c r="U1" s="33" t="s">
        <v>169</v>
      </c>
      <c r="V1" s="33" t="s">
        <v>180</v>
      </c>
      <c r="W1" s="33" t="s">
        <v>192</v>
      </c>
      <c r="X1" s="33" t="s">
        <v>248</v>
      </c>
      <c r="Y1" s="33" t="s">
        <v>249</v>
      </c>
      <c r="Z1" s="33" t="s">
        <v>209</v>
      </c>
    </row>
    <row r="2" customHeight="1" spans="1:26">
      <c r="A2" s="16">
        <v>385</v>
      </c>
      <c r="B2" s="16" t="s">
        <v>250</v>
      </c>
      <c r="C2" s="16" t="s">
        <v>251</v>
      </c>
      <c r="D2" s="16">
        <v>50</v>
      </c>
      <c r="E2" s="16">
        <v>10</v>
      </c>
      <c r="F2" s="16">
        <v>40</v>
      </c>
      <c r="G2" s="16">
        <v>17</v>
      </c>
      <c r="H2" s="16">
        <v>11</v>
      </c>
      <c r="I2" s="16">
        <v>20</v>
      </c>
      <c r="J2" s="16">
        <v>14</v>
      </c>
      <c r="K2" s="16">
        <v>5</v>
      </c>
      <c r="L2" s="16">
        <v>25</v>
      </c>
      <c r="M2" s="16">
        <v>23</v>
      </c>
      <c r="N2" s="16">
        <v>30</v>
      </c>
      <c r="O2" s="16">
        <v>30</v>
      </c>
      <c r="P2" s="16">
        <v>40</v>
      </c>
      <c r="Q2" s="16">
        <v>13</v>
      </c>
      <c r="R2" s="16">
        <v>17</v>
      </c>
      <c r="S2" s="16">
        <v>30</v>
      </c>
      <c r="T2" s="16">
        <v>59</v>
      </c>
      <c r="U2" s="16">
        <v>14</v>
      </c>
      <c r="V2" s="16">
        <v>25</v>
      </c>
      <c r="W2" s="16">
        <v>76</v>
      </c>
      <c r="X2" s="16">
        <v>70</v>
      </c>
      <c r="Y2" s="16">
        <v>60</v>
      </c>
      <c r="Z2" s="16">
        <v>52</v>
      </c>
    </row>
    <row r="3" customHeight="1" spans="1:26">
      <c r="A3" s="16">
        <v>108656</v>
      </c>
      <c r="B3" s="16" t="s">
        <v>252</v>
      </c>
      <c r="C3" s="16" t="s">
        <v>251</v>
      </c>
      <c r="D3" s="16">
        <v>40</v>
      </c>
      <c r="E3" s="16">
        <v>10</v>
      </c>
      <c r="F3" s="16">
        <v>30</v>
      </c>
      <c r="G3" s="16">
        <v>17</v>
      </c>
      <c r="H3" s="16">
        <v>9</v>
      </c>
      <c r="I3" s="16">
        <v>16</v>
      </c>
      <c r="J3" s="16">
        <v>8</v>
      </c>
      <c r="K3" s="16">
        <v>4</v>
      </c>
      <c r="L3" s="16">
        <v>18</v>
      </c>
      <c r="M3" s="16">
        <v>16</v>
      </c>
      <c r="N3" s="16">
        <v>17</v>
      </c>
      <c r="O3" s="16">
        <v>20</v>
      </c>
      <c r="P3" s="16">
        <v>45</v>
      </c>
      <c r="Q3" s="16">
        <v>13</v>
      </c>
      <c r="R3" s="16">
        <v>17</v>
      </c>
      <c r="S3" s="16">
        <v>27</v>
      </c>
      <c r="T3" s="16">
        <v>59</v>
      </c>
      <c r="U3" s="16">
        <v>14</v>
      </c>
      <c r="V3" s="16">
        <v>22</v>
      </c>
      <c r="W3" s="16">
        <v>61</v>
      </c>
      <c r="X3" s="16">
        <v>80</v>
      </c>
      <c r="Y3" s="16">
        <v>50</v>
      </c>
      <c r="Z3" s="16">
        <v>43</v>
      </c>
    </row>
    <row r="4" customHeight="1" spans="1:26">
      <c r="A4" s="16">
        <v>514</v>
      </c>
      <c r="B4" s="16" t="s">
        <v>253</v>
      </c>
      <c r="C4" s="16" t="s">
        <v>251</v>
      </c>
      <c r="D4" s="16">
        <v>40</v>
      </c>
      <c r="E4" s="16">
        <v>10</v>
      </c>
      <c r="F4" s="16">
        <v>40</v>
      </c>
      <c r="G4" s="16">
        <v>17</v>
      </c>
      <c r="H4" s="16">
        <v>9</v>
      </c>
      <c r="I4" s="16">
        <v>16</v>
      </c>
      <c r="J4" s="16">
        <v>8</v>
      </c>
      <c r="K4" s="16">
        <v>4</v>
      </c>
      <c r="L4" s="16">
        <v>18</v>
      </c>
      <c r="M4" s="16">
        <v>16</v>
      </c>
      <c r="N4" s="16">
        <v>17</v>
      </c>
      <c r="O4" s="16">
        <v>30</v>
      </c>
      <c r="P4" s="16">
        <v>60</v>
      </c>
      <c r="Q4" s="16">
        <v>17</v>
      </c>
      <c r="R4" s="16">
        <v>22</v>
      </c>
      <c r="S4" s="16">
        <v>30</v>
      </c>
      <c r="T4" s="16">
        <v>72</v>
      </c>
      <c r="U4" s="16">
        <v>14</v>
      </c>
      <c r="V4" s="16">
        <v>22</v>
      </c>
      <c r="W4" s="16">
        <v>61</v>
      </c>
      <c r="X4" s="16">
        <v>70</v>
      </c>
      <c r="Y4" s="16">
        <v>60</v>
      </c>
      <c r="Z4" s="16">
        <v>43</v>
      </c>
    </row>
    <row r="5" customHeight="1" spans="1:26">
      <c r="A5" s="16">
        <v>371</v>
      </c>
      <c r="B5" s="16" t="s">
        <v>254</v>
      </c>
      <c r="C5" s="16" t="s">
        <v>251</v>
      </c>
      <c r="D5" s="16">
        <v>20</v>
      </c>
      <c r="E5" s="16">
        <v>5</v>
      </c>
      <c r="F5" s="16">
        <v>20</v>
      </c>
      <c r="G5" s="16">
        <v>11</v>
      </c>
      <c r="H5" s="16">
        <v>7</v>
      </c>
      <c r="I5" s="16">
        <v>12</v>
      </c>
      <c r="J5" s="16">
        <v>4</v>
      </c>
      <c r="K5" s="16">
        <v>3</v>
      </c>
      <c r="L5" s="16">
        <v>4</v>
      </c>
      <c r="M5" s="16">
        <v>4</v>
      </c>
      <c r="N5" s="16">
        <v>9</v>
      </c>
      <c r="O5" s="16">
        <v>16</v>
      </c>
      <c r="P5" s="16">
        <v>30</v>
      </c>
      <c r="Q5" s="16">
        <v>9</v>
      </c>
      <c r="R5" s="16">
        <v>7</v>
      </c>
      <c r="S5" s="16">
        <v>16</v>
      </c>
      <c r="T5" s="16">
        <v>22</v>
      </c>
      <c r="U5" s="16">
        <v>8</v>
      </c>
      <c r="V5" s="16">
        <v>20</v>
      </c>
      <c r="W5" s="16">
        <v>46</v>
      </c>
      <c r="X5" s="16">
        <v>55</v>
      </c>
      <c r="Y5" s="16">
        <v>30</v>
      </c>
      <c r="Z5" s="16">
        <v>26</v>
      </c>
    </row>
    <row r="6" customHeight="1" spans="1:26">
      <c r="A6" s="16">
        <v>102567</v>
      </c>
      <c r="B6" s="16" t="s">
        <v>255</v>
      </c>
      <c r="C6" s="16" t="s">
        <v>251</v>
      </c>
      <c r="D6" s="16">
        <v>20</v>
      </c>
      <c r="E6" s="16">
        <v>5</v>
      </c>
      <c r="F6" s="16">
        <v>25</v>
      </c>
      <c r="G6" s="16">
        <v>12</v>
      </c>
      <c r="H6" s="16">
        <v>8</v>
      </c>
      <c r="I6" s="16">
        <v>14</v>
      </c>
      <c r="J6" s="16">
        <v>5</v>
      </c>
      <c r="K6" s="16">
        <v>3</v>
      </c>
      <c r="L6" s="16">
        <v>4</v>
      </c>
      <c r="M6" s="16">
        <v>4</v>
      </c>
      <c r="N6" s="16">
        <v>11</v>
      </c>
      <c r="O6" s="16">
        <v>15</v>
      </c>
      <c r="P6" s="16">
        <v>30</v>
      </c>
      <c r="Q6" s="16">
        <v>11</v>
      </c>
      <c r="R6" s="16">
        <v>12</v>
      </c>
      <c r="S6" s="16">
        <v>16</v>
      </c>
      <c r="T6" s="16">
        <v>26</v>
      </c>
      <c r="U6" s="16">
        <v>8</v>
      </c>
      <c r="V6" s="16">
        <v>10</v>
      </c>
      <c r="W6" s="16">
        <v>46</v>
      </c>
      <c r="X6" s="16">
        <v>55</v>
      </c>
      <c r="Y6" s="16">
        <v>50</v>
      </c>
      <c r="Z6" s="16">
        <v>28</v>
      </c>
    </row>
    <row r="7" customHeight="1" spans="1:26">
      <c r="A7" s="16">
        <v>582</v>
      </c>
      <c r="B7" s="16" t="s">
        <v>256</v>
      </c>
      <c r="C7" s="16" t="s">
        <v>257</v>
      </c>
      <c r="D7" s="16">
        <v>70</v>
      </c>
      <c r="E7" s="16">
        <v>10</v>
      </c>
      <c r="F7" s="16">
        <v>30</v>
      </c>
      <c r="G7" s="16">
        <v>17</v>
      </c>
      <c r="H7" s="16">
        <v>11</v>
      </c>
      <c r="I7" s="16">
        <v>20</v>
      </c>
      <c r="J7" s="16">
        <v>10</v>
      </c>
      <c r="K7" s="16">
        <v>5</v>
      </c>
      <c r="L7" s="16">
        <v>18</v>
      </c>
      <c r="M7" s="16">
        <v>16</v>
      </c>
      <c r="N7" s="16">
        <v>22</v>
      </c>
      <c r="O7" s="16">
        <v>30</v>
      </c>
      <c r="P7" s="16">
        <v>60</v>
      </c>
      <c r="Q7" s="16">
        <v>13</v>
      </c>
      <c r="R7" s="16">
        <v>26</v>
      </c>
      <c r="S7" s="16">
        <v>30</v>
      </c>
      <c r="T7" s="16">
        <v>79</v>
      </c>
      <c r="U7" s="16">
        <v>21</v>
      </c>
      <c r="V7" s="16">
        <v>29</v>
      </c>
      <c r="W7" s="16">
        <v>76</v>
      </c>
      <c r="X7" s="16">
        <v>80</v>
      </c>
      <c r="Y7" s="16">
        <v>60</v>
      </c>
      <c r="Z7" s="16">
        <v>43</v>
      </c>
    </row>
    <row r="8" customHeight="1" spans="1:26">
      <c r="A8" s="16">
        <v>517</v>
      </c>
      <c r="B8" s="16" t="s">
        <v>258</v>
      </c>
      <c r="C8" s="16" t="s">
        <v>257</v>
      </c>
      <c r="D8" s="16">
        <v>50</v>
      </c>
      <c r="E8" s="16">
        <v>10</v>
      </c>
      <c r="F8" s="16">
        <v>30</v>
      </c>
      <c r="G8" s="16">
        <v>17</v>
      </c>
      <c r="H8" s="16">
        <v>11</v>
      </c>
      <c r="I8" s="16">
        <v>20</v>
      </c>
      <c r="J8" s="16">
        <v>8</v>
      </c>
      <c r="K8" s="16">
        <v>5</v>
      </c>
      <c r="L8" s="16">
        <v>12</v>
      </c>
      <c r="M8" s="16">
        <v>11</v>
      </c>
      <c r="N8" s="16">
        <v>17</v>
      </c>
      <c r="O8" s="16">
        <v>40</v>
      </c>
      <c r="P8" s="16">
        <v>60</v>
      </c>
      <c r="Q8" s="16">
        <v>17</v>
      </c>
      <c r="R8" s="16">
        <v>13</v>
      </c>
      <c r="S8" s="16">
        <v>23</v>
      </c>
      <c r="T8" s="16">
        <v>100</v>
      </c>
      <c r="U8" s="16">
        <v>17</v>
      </c>
      <c r="V8" s="16">
        <v>33</v>
      </c>
      <c r="W8" s="16">
        <v>152</v>
      </c>
      <c r="X8" s="16">
        <v>80</v>
      </c>
      <c r="Y8" s="16">
        <v>60</v>
      </c>
      <c r="Z8" s="16">
        <v>43</v>
      </c>
    </row>
    <row r="9" customHeight="1" spans="1:26">
      <c r="A9" s="16">
        <v>343</v>
      </c>
      <c r="B9" s="16" t="s">
        <v>259</v>
      </c>
      <c r="C9" s="16" t="s">
        <v>257</v>
      </c>
      <c r="D9" s="16">
        <v>70</v>
      </c>
      <c r="E9" s="16">
        <v>10</v>
      </c>
      <c r="F9" s="16">
        <v>40</v>
      </c>
      <c r="G9" s="16">
        <v>17</v>
      </c>
      <c r="H9" s="16">
        <v>11</v>
      </c>
      <c r="I9" s="16">
        <v>20</v>
      </c>
      <c r="J9" s="16">
        <v>16</v>
      </c>
      <c r="K9" s="16">
        <v>18</v>
      </c>
      <c r="L9" s="16">
        <v>25</v>
      </c>
      <c r="M9" s="16">
        <v>23</v>
      </c>
      <c r="N9" s="16">
        <v>35</v>
      </c>
      <c r="O9" s="16">
        <v>50</v>
      </c>
      <c r="P9" s="16">
        <v>50</v>
      </c>
      <c r="Q9" s="16">
        <v>13</v>
      </c>
      <c r="R9" s="16">
        <v>22</v>
      </c>
      <c r="S9" s="16">
        <v>27</v>
      </c>
      <c r="T9" s="16">
        <v>72</v>
      </c>
      <c r="U9" s="16">
        <v>18</v>
      </c>
      <c r="V9" s="16">
        <v>36</v>
      </c>
      <c r="W9" s="16">
        <v>83</v>
      </c>
      <c r="X9" s="16">
        <v>80</v>
      </c>
      <c r="Y9" s="16">
        <v>60</v>
      </c>
      <c r="Z9" s="16">
        <v>77</v>
      </c>
    </row>
    <row r="10" customHeight="1" spans="1:26">
      <c r="A10" s="16">
        <v>117491</v>
      </c>
      <c r="B10" s="16" t="s">
        <v>260</v>
      </c>
      <c r="C10" s="16" t="s">
        <v>257</v>
      </c>
      <c r="D10" s="16">
        <v>40</v>
      </c>
      <c r="E10" s="16">
        <v>10</v>
      </c>
      <c r="F10" s="16">
        <v>25</v>
      </c>
      <c r="G10" s="16">
        <v>17</v>
      </c>
      <c r="H10" s="16">
        <v>11</v>
      </c>
      <c r="I10" s="16">
        <v>20</v>
      </c>
      <c r="J10" s="16">
        <v>10</v>
      </c>
      <c r="K10" s="16">
        <v>4</v>
      </c>
      <c r="L10" s="16">
        <v>10</v>
      </c>
      <c r="M10" s="16">
        <v>9</v>
      </c>
      <c r="N10" s="16">
        <v>22</v>
      </c>
      <c r="O10" s="16">
        <v>30</v>
      </c>
      <c r="P10" s="16">
        <v>40</v>
      </c>
      <c r="Q10" s="16">
        <v>13</v>
      </c>
      <c r="R10" s="16">
        <v>13</v>
      </c>
      <c r="S10" s="16">
        <v>27</v>
      </c>
      <c r="T10" s="16">
        <v>62</v>
      </c>
      <c r="U10" s="16">
        <v>14</v>
      </c>
      <c r="V10" s="16">
        <v>22</v>
      </c>
      <c r="W10" s="16">
        <v>46</v>
      </c>
      <c r="X10" s="16">
        <v>70</v>
      </c>
      <c r="Y10" s="16">
        <v>60</v>
      </c>
      <c r="Z10" s="16">
        <v>43</v>
      </c>
    </row>
    <row r="11" customHeight="1" spans="1:26">
      <c r="A11" s="16">
        <v>365</v>
      </c>
      <c r="B11" s="16" t="s">
        <v>261</v>
      </c>
      <c r="C11" s="16" t="s">
        <v>257</v>
      </c>
      <c r="D11" s="16">
        <v>50</v>
      </c>
      <c r="E11" s="16">
        <v>10</v>
      </c>
      <c r="F11" s="16">
        <v>40</v>
      </c>
      <c r="G11" s="16">
        <v>17</v>
      </c>
      <c r="H11" s="16">
        <v>11</v>
      </c>
      <c r="I11" s="16">
        <v>20</v>
      </c>
      <c r="J11" s="16">
        <v>10</v>
      </c>
      <c r="K11" s="16">
        <v>5</v>
      </c>
      <c r="L11" s="16">
        <v>20</v>
      </c>
      <c r="M11" s="16">
        <v>18</v>
      </c>
      <c r="N11" s="16">
        <v>22</v>
      </c>
      <c r="O11" s="16">
        <v>30</v>
      </c>
      <c r="P11" s="16">
        <v>40</v>
      </c>
      <c r="Q11" s="16">
        <v>17</v>
      </c>
      <c r="R11" s="16">
        <v>16</v>
      </c>
      <c r="S11" s="16">
        <v>30</v>
      </c>
      <c r="T11" s="16">
        <v>56</v>
      </c>
      <c r="U11" s="16">
        <v>25</v>
      </c>
      <c r="V11" s="16">
        <v>25</v>
      </c>
      <c r="W11" s="16">
        <v>68</v>
      </c>
      <c r="X11" s="16">
        <v>80</v>
      </c>
      <c r="Y11" s="16">
        <v>60</v>
      </c>
      <c r="Z11" s="16">
        <v>62</v>
      </c>
    </row>
    <row r="12" customHeight="1" spans="1:26">
      <c r="A12" s="16">
        <v>357</v>
      </c>
      <c r="B12" s="16" t="s">
        <v>262</v>
      </c>
      <c r="C12" s="16" t="s">
        <v>257</v>
      </c>
      <c r="D12" s="16">
        <v>50</v>
      </c>
      <c r="E12" s="16">
        <v>10</v>
      </c>
      <c r="F12" s="16">
        <v>30</v>
      </c>
      <c r="G12" s="16">
        <v>17</v>
      </c>
      <c r="H12" s="16">
        <v>11</v>
      </c>
      <c r="I12" s="16">
        <v>20</v>
      </c>
      <c r="J12" s="16">
        <v>16</v>
      </c>
      <c r="K12" s="16">
        <v>5</v>
      </c>
      <c r="L12" s="16">
        <v>20</v>
      </c>
      <c r="M12" s="16">
        <v>18</v>
      </c>
      <c r="N12" s="16">
        <v>30</v>
      </c>
      <c r="O12" s="16">
        <v>25</v>
      </c>
      <c r="P12" s="16">
        <v>40</v>
      </c>
      <c r="Q12" s="16">
        <v>13</v>
      </c>
      <c r="R12" s="16">
        <v>30</v>
      </c>
      <c r="S12" s="16">
        <v>30</v>
      </c>
      <c r="T12" s="16">
        <v>59</v>
      </c>
      <c r="U12" s="16">
        <v>14</v>
      </c>
      <c r="V12" s="16">
        <v>25</v>
      </c>
      <c r="W12" s="16">
        <v>68</v>
      </c>
      <c r="X12" s="16">
        <v>70</v>
      </c>
      <c r="Y12" s="16">
        <v>60</v>
      </c>
      <c r="Z12" s="16">
        <v>43</v>
      </c>
    </row>
    <row r="13" customHeight="1" spans="1:26">
      <c r="A13" s="16">
        <v>585</v>
      </c>
      <c r="B13" s="16" t="s">
        <v>263</v>
      </c>
      <c r="C13" s="16" t="s">
        <v>257</v>
      </c>
      <c r="D13" s="16">
        <v>50</v>
      </c>
      <c r="E13" s="16">
        <v>10</v>
      </c>
      <c r="F13" s="16">
        <v>40</v>
      </c>
      <c r="G13" s="16">
        <v>17</v>
      </c>
      <c r="H13" s="16">
        <v>9</v>
      </c>
      <c r="I13" s="16">
        <v>16</v>
      </c>
      <c r="J13" s="16">
        <v>8</v>
      </c>
      <c r="K13" s="16">
        <v>4</v>
      </c>
      <c r="L13" s="16">
        <v>8</v>
      </c>
      <c r="M13" s="16">
        <v>7</v>
      </c>
      <c r="N13" s="16">
        <v>20</v>
      </c>
      <c r="O13" s="16">
        <v>40</v>
      </c>
      <c r="P13" s="16">
        <v>55</v>
      </c>
      <c r="Q13" s="16">
        <v>20</v>
      </c>
      <c r="R13" s="16">
        <v>17</v>
      </c>
      <c r="S13" s="16">
        <v>30</v>
      </c>
      <c r="T13" s="16">
        <v>72</v>
      </c>
      <c r="U13" s="16">
        <v>14</v>
      </c>
      <c r="V13" s="16">
        <v>33</v>
      </c>
      <c r="W13" s="16">
        <v>61</v>
      </c>
      <c r="X13" s="16">
        <v>70</v>
      </c>
      <c r="Y13" s="16">
        <v>60</v>
      </c>
      <c r="Z13" s="16">
        <v>43</v>
      </c>
    </row>
    <row r="14" customHeight="1" spans="1:26">
      <c r="A14" s="16">
        <v>114844</v>
      </c>
      <c r="B14" s="16" t="s">
        <v>264</v>
      </c>
      <c r="C14" s="16" t="s">
        <v>257</v>
      </c>
      <c r="D14" s="16">
        <v>50</v>
      </c>
      <c r="E14" s="16">
        <v>10</v>
      </c>
      <c r="F14" s="16">
        <v>25</v>
      </c>
      <c r="G14" s="16">
        <v>17</v>
      </c>
      <c r="H14" s="16">
        <v>9</v>
      </c>
      <c r="I14" s="16">
        <v>16</v>
      </c>
      <c r="J14" s="16">
        <v>8</v>
      </c>
      <c r="K14" s="16">
        <v>4</v>
      </c>
      <c r="L14" s="16">
        <v>6</v>
      </c>
      <c r="M14" s="16">
        <v>5</v>
      </c>
      <c r="N14" s="16">
        <v>17</v>
      </c>
      <c r="O14" s="16">
        <v>25</v>
      </c>
      <c r="P14" s="16">
        <v>45</v>
      </c>
      <c r="Q14" s="16">
        <v>13</v>
      </c>
      <c r="R14" s="16">
        <v>22</v>
      </c>
      <c r="S14" s="16">
        <v>27</v>
      </c>
      <c r="T14" s="16">
        <v>59</v>
      </c>
      <c r="U14" s="16">
        <v>14</v>
      </c>
      <c r="V14" s="16">
        <v>22</v>
      </c>
      <c r="W14" s="16">
        <v>53</v>
      </c>
      <c r="X14" s="16">
        <v>65</v>
      </c>
      <c r="Y14" s="16">
        <v>50</v>
      </c>
      <c r="Z14" s="16">
        <v>43</v>
      </c>
    </row>
    <row r="15" customHeight="1" spans="1:26">
      <c r="A15" s="16">
        <v>102934</v>
      </c>
      <c r="B15" s="16" t="s">
        <v>265</v>
      </c>
      <c r="C15" s="16" t="s">
        <v>257</v>
      </c>
      <c r="D15" s="16">
        <v>40</v>
      </c>
      <c r="E15" s="16">
        <v>10</v>
      </c>
      <c r="F15" s="16">
        <v>25</v>
      </c>
      <c r="G15" s="16">
        <v>17</v>
      </c>
      <c r="H15" s="16">
        <v>9</v>
      </c>
      <c r="I15" s="16">
        <v>16</v>
      </c>
      <c r="J15" s="16">
        <v>8</v>
      </c>
      <c r="K15" s="16">
        <v>5</v>
      </c>
      <c r="L15" s="16">
        <v>12</v>
      </c>
      <c r="M15" s="16">
        <v>11</v>
      </c>
      <c r="N15" s="16">
        <v>17</v>
      </c>
      <c r="O15" s="16">
        <v>25</v>
      </c>
      <c r="P15" s="16">
        <v>45</v>
      </c>
      <c r="Q15" s="16">
        <v>17</v>
      </c>
      <c r="R15" s="16">
        <v>22</v>
      </c>
      <c r="S15" s="16">
        <v>30</v>
      </c>
      <c r="T15" s="16">
        <v>56</v>
      </c>
      <c r="U15" s="16">
        <v>14</v>
      </c>
      <c r="V15" s="16">
        <v>22</v>
      </c>
      <c r="W15" s="16">
        <v>61</v>
      </c>
      <c r="X15" s="16">
        <v>65</v>
      </c>
      <c r="Y15" s="16">
        <v>50</v>
      </c>
      <c r="Z15" s="16">
        <v>43</v>
      </c>
    </row>
    <row r="16" customHeight="1" spans="1:26">
      <c r="A16" s="16">
        <v>359</v>
      </c>
      <c r="B16" s="16" t="s">
        <v>266</v>
      </c>
      <c r="C16" s="16" t="s">
        <v>257</v>
      </c>
      <c r="D16" s="16">
        <v>40</v>
      </c>
      <c r="E16" s="16">
        <v>10</v>
      </c>
      <c r="F16" s="16">
        <v>40</v>
      </c>
      <c r="G16" s="16">
        <v>17</v>
      </c>
      <c r="H16" s="16">
        <v>9</v>
      </c>
      <c r="I16" s="16">
        <v>16</v>
      </c>
      <c r="J16" s="16">
        <v>8</v>
      </c>
      <c r="K16" s="16">
        <v>4</v>
      </c>
      <c r="L16" s="16">
        <v>8</v>
      </c>
      <c r="M16" s="16">
        <v>7</v>
      </c>
      <c r="N16" s="16">
        <v>17</v>
      </c>
      <c r="O16" s="16">
        <v>25</v>
      </c>
      <c r="P16" s="16">
        <v>45</v>
      </c>
      <c r="Q16" s="16">
        <v>17</v>
      </c>
      <c r="R16" s="16">
        <v>17</v>
      </c>
      <c r="S16" s="16">
        <v>30</v>
      </c>
      <c r="T16" s="16">
        <v>59</v>
      </c>
      <c r="U16" s="16">
        <v>14</v>
      </c>
      <c r="V16" s="16">
        <v>22</v>
      </c>
      <c r="W16" s="16">
        <v>53</v>
      </c>
      <c r="X16" s="16">
        <v>70</v>
      </c>
      <c r="Y16" s="16">
        <v>60</v>
      </c>
      <c r="Z16" s="16">
        <v>43</v>
      </c>
    </row>
    <row r="17" customHeight="1" spans="1:26">
      <c r="A17" s="16">
        <v>581</v>
      </c>
      <c r="B17" s="16" t="s">
        <v>267</v>
      </c>
      <c r="C17" s="16" t="s">
        <v>257</v>
      </c>
      <c r="D17" s="16">
        <v>40</v>
      </c>
      <c r="E17" s="16">
        <v>10</v>
      </c>
      <c r="F17" s="16">
        <v>40</v>
      </c>
      <c r="G17" s="16">
        <v>17</v>
      </c>
      <c r="H17" s="16">
        <v>9</v>
      </c>
      <c r="I17" s="16">
        <v>16</v>
      </c>
      <c r="J17" s="16">
        <v>8</v>
      </c>
      <c r="K17" s="16">
        <v>5</v>
      </c>
      <c r="L17" s="16">
        <v>18</v>
      </c>
      <c r="M17" s="16">
        <v>16</v>
      </c>
      <c r="N17" s="16">
        <v>20</v>
      </c>
      <c r="O17" s="16">
        <v>40</v>
      </c>
      <c r="P17" s="16">
        <v>60</v>
      </c>
      <c r="Q17" s="16">
        <v>17</v>
      </c>
      <c r="R17" s="16">
        <v>13</v>
      </c>
      <c r="S17" s="16">
        <v>30</v>
      </c>
      <c r="T17" s="16">
        <v>77</v>
      </c>
      <c r="U17" s="16">
        <v>13</v>
      </c>
      <c r="V17" s="16">
        <v>26</v>
      </c>
      <c r="W17" s="16">
        <v>61</v>
      </c>
      <c r="X17" s="16">
        <v>70</v>
      </c>
      <c r="Y17" s="16">
        <v>60</v>
      </c>
      <c r="Z17" s="16">
        <v>43</v>
      </c>
    </row>
    <row r="18" customHeight="1" spans="1:26">
      <c r="A18" s="16">
        <v>379</v>
      </c>
      <c r="B18" s="16" t="s">
        <v>268</v>
      </c>
      <c r="C18" s="16" t="s">
        <v>257</v>
      </c>
      <c r="D18" s="16">
        <v>40</v>
      </c>
      <c r="E18" s="16">
        <v>10</v>
      </c>
      <c r="F18" s="16">
        <v>40</v>
      </c>
      <c r="G18" s="16">
        <v>17</v>
      </c>
      <c r="H18" s="16">
        <v>9</v>
      </c>
      <c r="I18" s="16">
        <v>16</v>
      </c>
      <c r="J18" s="16">
        <v>8</v>
      </c>
      <c r="K18" s="16">
        <v>5</v>
      </c>
      <c r="L18" s="16">
        <v>6</v>
      </c>
      <c r="M18" s="16">
        <v>5</v>
      </c>
      <c r="N18" s="16">
        <v>17</v>
      </c>
      <c r="O18" s="16">
        <v>25</v>
      </c>
      <c r="P18" s="16">
        <v>45</v>
      </c>
      <c r="Q18" s="16">
        <v>17</v>
      </c>
      <c r="R18" s="16">
        <v>17</v>
      </c>
      <c r="S18" s="16">
        <v>30</v>
      </c>
      <c r="T18" s="16">
        <v>59</v>
      </c>
      <c r="U18" s="16">
        <v>14</v>
      </c>
      <c r="V18" s="16">
        <v>22</v>
      </c>
      <c r="W18" s="16">
        <v>61</v>
      </c>
      <c r="X18" s="16">
        <v>70</v>
      </c>
      <c r="Y18" s="16">
        <v>60</v>
      </c>
      <c r="Z18" s="16">
        <v>43</v>
      </c>
    </row>
    <row r="19" customHeight="1" spans="1:26">
      <c r="A19" s="16">
        <v>311</v>
      </c>
      <c r="B19" s="16" t="s">
        <v>269</v>
      </c>
      <c r="C19" s="16" t="s">
        <v>257</v>
      </c>
      <c r="D19" s="16">
        <v>20</v>
      </c>
      <c r="E19" s="16">
        <v>5</v>
      </c>
      <c r="F19" s="16">
        <v>20</v>
      </c>
      <c r="G19" s="16">
        <v>12</v>
      </c>
      <c r="H19" s="16">
        <v>9</v>
      </c>
      <c r="I19" s="16">
        <v>16</v>
      </c>
      <c r="J19" s="16">
        <v>8</v>
      </c>
      <c r="K19" s="16">
        <v>3</v>
      </c>
      <c r="L19" s="16">
        <v>4</v>
      </c>
      <c r="M19" s="16">
        <v>4</v>
      </c>
      <c r="N19" s="16">
        <v>17</v>
      </c>
      <c r="O19" s="16">
        <v>20</v>
      </c>
      <c r="P19" s="16">
        <v>40</v>
      </c>
      <c r="Q19" s="16">
        <v>11</v>
      </c>
      <c r="R19" s="16">
        <v>13</v>
      </c>
      <c r="S19" s="16">
        <v>19</v>
      </c>
      <c r="T19" s="16">
        <v>53</v>
      </c>
      <c r="U19" s="16">
        <v>12</v>
      </c>
      <c r="V19" s="16">
        <v>18</v>
      </c>
      <c r="W19" s="16">
        <v>49</v>
      </c>
      <c r="X19" s="16">
        <v>55</v>
      </c>
      <c r="Y19" s="16">
        <v>50</v>
      </c>
      <c r="Z19" s="16">
        <v>43</v>
      </c>
    </row>
    <row r="20" customHeight="1" spans="1:26">
      <c r="A20" s="16">
        <v>339</v>
      </c>
      <c r="B20" s="16" t="s">
        <v>270</v>
      </c>
      <c r="C20" s="16" t="s">
        <v>257</v>
      </c>
      <c r="D20" s="16">
        <v>20</v>
      </c>
      <c r="E20" s="16">
        <v>5</v>
      </c>
      <c r="F20" s="16">
        <v>25</v>
      </c>
      <c r="G20" s="16">
        <v>12</v>
      </c>
      <c r="H20" s="16">
        <v>8</v>
      </c>
      <c r="I20" s="16">
        <v>14</v>
      </c>
      <c r="J20" s="16">
        <v>5</v>
      </c>
      <c r="K20" s="16">
        <v>3</v>
      </c>
      <c r="L20" s="16">
        <v>4</v>
      </c>
      <c r="M20" s="16">
        <v>4</v>
      </c>
      <c r="N20" s="16">
        <v>11</v>
      </c>
      <c r="O20" s="16">
        <v>15</v>
      </c>
      <c r="P20" s="16">
        <v>35</v>
      </c>
      <c r="Q20" s="16">
        <v>9</v>
      </c>
      <c r="R20" s="16">
        <v>12</v>
      </c>
      <c r="S20" s="16">
        <v>16</v>
      </c>
      <c r="T20" s="16">
        <v>28</v>
      </c>
      <c r="U20" s="16">
        <v>8</v>
      </c>
      <c r="V20" s="16">
        <v>13</v>
      </c>
      <c r="W20" s="16">
        <v>46</v>
      </c>
      <c r="X20" s="16">
        <v>55</v>
      </c>
      <c r="Y20" s="16">
        <v>40</v>
      </c>
      <c r="Z20" s="16">
        <v>28</v>
      </c>
    </row>
    <row r="21" customHeight="1" spans="1:26">
      <c r="A21" s="16">
        <v>391</v>
      </c>
      <c r="B21" s="16" t="s">
        <v>271</v>
      </c>
      <c r="C21" s="16" t="s">
        <v>257</v>
      </c>
      <c r="D21" s="16">
        <v>40</v>
      </c>
      <c r="E21" s="16">
        <v>5</v>
      </c>
      <c r="F21" s="16">
        <v>25</v>
      </c>
      <c r="G21" s="16">
        <v>12</v>
      </c>
      <c r="H21" s="16">
        <v>8</v>
      </c>
      <c r="I21" s="16">
        <v>14</v>
      </c>
      <c r="J21" s="16">
        <v>6</v>
      </c>
      <c r="K21" s="16">
        <v>4</v>
      </c>
      <c r="L21" s="16">
        <v>4</v>
      </c>
      <c r="M21" s="16">
        <v>4</v>
      </c>
      <c r="N21" s="16">
        <v>13</v>
      </c>
      <c r="O21" s="16">
        <v>18</v>
      </c>
      <c r="P21" s="16">
        <v>40</v>
      </c>
      <c r="Q21" s="16">
        <v>13</v>
      </c>
      <c r="R21" s="16">
        <v>13</v>
      </c>
      <c r="S21" s="16">
        <v>23</v>
      </c>
      <c r="T21" s="16">
        <v>45</v>
      </c>
      <c r="U21" s="16">
        <v>10</v>
      </c>
      <c r="V21" s="16">
        <v>16</v>
      </c>
      <c r="W21" s="16">
        <v>46</v>
      </c>
      <c r="X21" s="16">
        <v>60</v>
      </c>
      <c r="Y21" s="16">
        <v>50</v>
      </c>
      <c r="Z21" s="16">
        <v>28</v>
      </c>
    </row>
    <row r="22" customHeight="1" spans="1:26">
      <c r="A22" s="16">
        <v>578</v>
      </c>
      <c r="B22" s="16" t="s">
        <v>272</v>
      </c>
      <c r="C22" s="16" t="s">
        <v>257</v>
      </c>
      <c r="D22" s="16">
        <v>40</v>
      </c>
      <c r="E22" s="16">
        <v>10</v>
      </c>
      <c r="F22" s="16">
        <v>30</v>
      </c>
      <c r="G22" s="16">
        <v>17</v>
      </c>
      <c r="H22" s="16">
        <v>9</v>
      </c>
      <c r="I22" s="16">
        <v>16</v>
      </c>
      <c r="J22" s="16">
        <v>6</v>
      </c>
      <c r="K22" s="16">
        <v>5</v>
      </c>
      <c r="L22" s="16">
        <v>8</v>
      </c>
      <c r="M22" s="16">
        <v>7</v>
      </c>
      <c r="N22" s="16">
        <v>13</v>
      </c>
      <c r="O22" s="16">
        <v>40</v>
      </c>
      <c r="P22" s="16">
        <v>40</v>
      </c>
      <c r="Q22" s="16">
        <v>11</v>
      </c>
      <c r="R22" s="16">
        <v>16</v>
      </c>
      <c r="S22" s="16">
        <v>23</v>
      </c>
      <c r="T22" s="16">
        <v>62</v>
      </c>
      <c r="U22" s="16">
        <v>12</v>
      </c>
      <c r="V22" s="16">
        <v>32</v>
      </c>
      <c r="W22" s="16">
        <v>49</v>
      </c>
      <c r="X22" s="16">
        <v>60</v>
      </c>
      <c r="Y22" s="16">
        <v>50</v>
      </c>
      <c r="Z22" s="16">
        <v>43</v>
      </c>
    </row>
    <row r="23" customHeight="1" spans="1:26">
      <c r="A23" s="16">
        <v>726</v>
      </c>
      <c r="B23" s="16" t="s">
        <v>273</v>
      </c>
      <c r="C23" s="16" t="s">
        <v>257</v>
      </c>
      <c r="D23" s="16">
        <v>40</v>
      </c>
      <c r="E23" s="16">
        <v>10</v>
      </c>
      <c r="F23" s="16">
        <v>30</v>
      </c>
      <c r="G23" s="16">
        <v>17</v>
      </c>
      <c r="H23" s="16">
        <v>9</v>
      </c>
      <c r="I23" s="16">
        <v>16</v>
      </c>
      <c r="J23" s="16">
        <v>6</v>
      </c>
      <c r="K23" s="16">
        <v>4</v>
      </c>
      <c r="L23" s="16">
        <v>4</v>
      </c>
      <c r="M23" s="16">
        <v>4</v>
      </c>
      <c r="N23" s="16">
        <v>13</v>
      </c>
      <c r="O23" s="16">
        <v>25</v>
      </c>
      <c r="P23" s="16">
        <v>40</v>
      </c>
      <c r="Q23" s="16">
        <v>13</v>
      </c>
      <c r="R23" s="16">
        <v>20</v>
      </c>
      <c r="S23" s="16">
        <v>23</v>
      </c>
      <c r="T23" s="16">
        <v>53</v>
      </c>
      <c r="U23" s="16">
        <v>21</v>
      </c>
      <c r="V23" s="16">
        <v>17</v>
      </c>
      <c r="W23" s="16">
        <v>49</v>
      </c>
      <c r="X23" s="16">
        <v>65</v>
      </c>
      <c r="Y23" s="16">
        <v>50</v>
      </c>
      <c r="Z23" s="16">
        <v>43</v>
      </c>
    </row>
    <row r="24" customHeight="1" spans="1:26">
      <c r="A24" s="16">
        <v>727</v>
      </c>
      <c r="B24" s="16" t="s">
        <v>274</v>
      </c>
      <c r="C24" s="16" t="s">
        <v>257</v>
      </c>
      <c r="D24" s="16">
        <v>20</v>
      </c>
      <c r="E24" s="16">
        <v>5</v>
      </c>
      <c r="F24" s="16">
        <v>25</v>
      </c>
      <c r="G24" s="16">
        <v>12</v>
      </c>
      <c r="H24" s="16">
        <v>8</v>
      </c>
      <c r="I24" s="16">
        <v>14</v>
      </c>
      <c r="J24" s="16">
        <v>5</v>
      </c>
      <c r="K24" s="16">
        <v>3</v>
      </c>
      <c r="L24" s="16">
        <v>4</v>
      </c>
      <c r="M24" s="16">
        <v>4</v>
      </c>
      <c r="N24" s="16">
        <v>11</v>
      </c>
      <c r="O24" s="16">
        <v>18</v>
      </c>
      <c r="P24" s="16">
        <v>30</v>
      </c>
      <c r="Q24" s="16">
        <v>9</v>
      </c>
      <c r="R24" s="16">
        <v>12</v>
      </c>
      <c r="S24" s="16">
        <v>16</v>
      </c>
      <c r="T24" s="16">
        <v>26</v>
      </c>
      <c r="U24" s="16">
        <v>8</v>
      </c>
      <c r="V24" s="16">
        <v>10</v>
      </c>
      <c r="W24" s="16">
        <v>46</v>
      </c>
      <c r="X24" s="16">
        <v>50</v>
      </c>
      <c r="Y24" s="16">
        <v>30</v>
      </c>
      <c r="Z24" s="16">
        <v>28</v>
      </c>
    </row>
    <row r="25" customHeight="1" spans="1:26">
      <c r="A25" s="16">
        <v>745</v>
      </c>
      <c r="B25" s="16" t="s">
        <v>275</v>
      </c>
      <c r="C25" s="16" t="s">
        <v>257</v>
      </c>
      <c r="D25" s="16">
        <v>40</v>
      </c>
      <c r="E25" s="16">
        <v>5</v>
      </c>
      <c r="F25" s="16">
        <v>25</v>
      </c>
      <c r="G25" s="16">
        <v>12</v>
      </c>
      <c r="H25" s="16">
        <v>9</v>
      </c>
      <c r="I25" s="16">
        <v>16</v>
      </c>
      <c r="J25" s="16">
        <v>6</v>
      </c>
      <c r="K25" s="16">
        <v>4</v>
      </c>
      <c r="L25" s="16">
        <v>4</v>
      </c>
      <c r="M25" s="16">
        <v>4</v>
      </c>
      <c r="N25" s="16">
        <v>13</v>
      </c>
      <c r="O25" s="16">
        <v>18</v>
      </c>
      <c r="P25" s="16">
        <v>40</v>
      </c>
      <c r="Q25" s="16">
        <v>13</v>
      </c>
      <c r="R25" s="16">
        <v>13</v>
      </c>
      <c r="S25" s="16">
        <v>23</v>
      </c>
      <c r="T25" s="16">
        <v>39</v>
      </c>
      <c r="U25" s="16">
        <v>10</v>
      </c>
      <c r="V25" s="16">
        <v>16</v>
      </c>
      <c r="W25" s="16">
        <v>46</v>
      </c>
      <c r="X25" s="16">
        <v>55</v>
      </c>
      <c r="Y25" s="16">
        <v>50</v>
      </c>
      <c r="Z25" s="16">
        <v>28</v>
      </c>
    </row>
    <row r="26" customHeight="1" spans="1:26">
      <c r="A26" s="16">
        <v>102565</v>
      </c>
      <c r="B26" s="16" t="s">
        <v>276</v>
      </c>
      <c r="C26" s="16" t="s">
        <v>257</v>
      </c>
      <c r="D26" s="16">
        <v>30</v>
      </c>
      <c r="E26" s="16">
        <v>5</v>
      </c>
      <c r="F26" s="16">
        <v>30</v>
      </c>
      <c r="G26" s="16">
        <v>14</v>
      </c>
      <c r="H26" s="16">
        <v>8</v>
      </c>
      <c r="I26" s="16">
        <v>14</v>
      </c>
      <c r="J26" s="16">
        <v>6</v>
      </c>
      <c r="K26" s="16">
        <v>4</v>
      </c>
      <c r="L26" s="16">
        <v>4</v>
      </c>
      <c r="M26" s="16">
        <v>4</v>
      </c>
      <c r="N26" s="16">
        <v>13</v>
      </c>
      <c r="O26" s="16">
        <v>21</v>
      </c>
      <c r="P26" s="16">
        <v>40</v>
      </c>
      <c r="Q26" s="16">
        <v>13</v>
      </c>
      <c r="R26" s="16">
        <v>12</v>
      </c>
      <c r="S26" s="16">
        <v>23</v>
      </c>
      <c r="T26" s="16">
        <v>53</v>
      </c>
      <c r="U26" s="16">
        <v>11</v>
      </c>
      <c r="V26" s="16">
        <v>16</v>
      </c>
      <c r="W26" s="16">
        <v>46</v>
      </c>
      <c r="X26" s="16">
        <v>60</v>
      </c>
      <c r="Y26" s="16">
        <v>50</v>
      </c>
      <c r="Z26" s="16">
        <v>28</v>
      </c>
    </row>
    <row r="27" customHeight="1" spans="1:26">
      <c r="A27" s="16">
        <v>103198</v>
      </c>
      <c r="B27" s="16" t="s">
        <v>277</v>
      </c>
      <c r="C27" s="16" t="s">
        <v>257</v>
      </c>
      <c r="D27" s="16">
        <v>50</v>
      </c>
      <c r="E27" s="16">
        <v>10</v>
      </c>
      <c r="F27" s="16">
        <v>30</v>
      </c>
      <c r="G27" s="16">
        <v>17</v>
      </c>
      <c r="H27" s="16">
        <v>9</v>
      </c>
      <c r="I27" s="16">
        <v>16</v>
      </c>
      <c r="J27" s="16">
        <v>6</v>
      </c>
      <c r="K27" s="16">
        <v>4</v>
      </c>
      <c r="L27" s="16">
        <v>6</v>
      </c>
      <c r="M27" s="16">
        <v>5</v>
      </c>
      <c r="N27" s="16">
        <v>13</v>
      </c>
      <c r="O27" s="16">
        <v>25</v>
      </c>
      <c r="P27" s="16">
        <v>40</v>
      </c>
      <c r="Q27" s="16">
        <v>13</v>
      </c>
      <c r="R27" s="16">
        <v>16</v>
      </c>
      <c r="S27" s="16">
        <v>23</v>
      </c>
      <c r="T27" s="16">
        <v>53</v>
      </c>
      <c r="U27" s="16">
        <v>12</v>
      </c>
      <c r="V27" s="16">
        <v>17</v>
      </c>
      <c r="W27" s="16">
        <v>49</v>
      </c>
      <c r="X27" s="16">
        <v>65</v>
      </c>
      <c r="Y27" s="16">
        <v>50</v>
      </c>
      <c r="Z27" s="16">
        <v>43</v>
      </c>
    </row>
    <row r="28" customHeight="1" spans="1:26">
      <c r="A28" s="16">
        <v>103199</v>
      </c>
      <c r="B28" s="16" t="s">
        <v>278</v>
      </c>
      <c r="C28" s="16" t="s">
        <v>257</v>
      </c>
      <c r="D28" s="16">
        <v>50</v>
      </c>
      <c r="E28" s="16">
        <v>10</v>
      </c>
      <c r="F28" s="16">
        <v>25</v>
      </c>
      <c r="G28" s="16">
        <v>12</v>
      </c>
      <c r="H28" s="16">
        <v>8</v>
      </c>
      <c r="I28" s="16">
        <v>14</v>
      </c>
      <c r="J28" s="16">
        <v>6</v>
      </c>
      <c r="K28" s="16">
        <v>3</v>
      </c>
      <c r="L28" s="16">
        <v>4</v>
      </c>
      <c r="M28" s="16">
        <v>4</v>
      </c>
      <c r="N28" s="16">
        <v>13</v>
      </c>
      <c r="O28" s="16">
        <v>18</v>
      </c>
      <c r="P28" s="16">
        <v>40</v>
      </c>
      <c r="Q28" s="16">
        <v>13</v>
      </c>
      <c r="R28" s="16">
        <v>13</v>
      </c>
      <c r="S28" s="16">
        <v>23</v>
      </c>
      <c r="T28" s="16">
        <v>54</v>
      </c>
      <c r="U28" s="16">
        <v>15</v>
      </c>
      <c r="V28" s="16">
        <v>20</v>
      </c>
      <c r="W28" s="16">
        <v>46</v>
      </c>
      <c r="X28" s="16">
        <v>60</v>
      </c>
      <c r="Y28" s="16">
        <v>50</v>
      </c>
      <c r="Z28" s="16">
        <v>28</v>
      </c>
    </row>
    <row r="29" customHeight="1" spans="1:26">
      <c r="A29" s="16">
        <v>105267</v>
      </c>
      <c r="B29" s="16" t="s">
        <v>279</v>
      </c>
      <c r="C29" s="16" t="s">
        <v>257</v>
      </c>
      <c r="D29" s="16">
        <v>40</v>
      </c>
      <c r="E29" s="16">
        <v>10</v>
      </c>
      <c r="F29" s="16">
        <v>30</v>
      </c>
      <c r="G29" s="16">
        <v>17</v>
      </c>
      <c r="H29" s="16">
        <v>9</v>
      </c>
      <c r="I29" s="16">
        <v>16</v>
      </c>
      <c r="J29" s="16">
        <v>6</v>
      </c>
      <c r="K29" s="16">
        <v>4</v>
      </c>
      <c r="L29" s="16">
        <v>12</v>
      </c>
      <c r="M29" s="16">
        <v>11</v>
      </c>
      <c r="N29" s="16">
        <v>13</v>
      </c>
      <c r="O29" s="16">
        <v>25</v>
      </c>
      <c r="P29" s="16">
        <v>40</v>
      </c>
      <c r="Q29" s="16">
        <v>13</v>
      </c>
      <c r="R29" s="16">
        <v>16</v>
      </c>
      <c r="S29" s="16">
        <v>23</v>
      </c>
      <c r="T29" s="16">
        <v>53</v>
      </c>
      <c r="U29" s="16">
        <v>18</v>
      </c>
      <c r="V29" s="16">
        <v>26</v>
      </c>
      <c r="W29" s="16">
        <v>49</v>
      </c>
      <c r="X29" s="16">
        <v>70</v>
      </c>
      <c r="Y29" s="16">
        <v>60</v>
      </c>
      <c r="Z29" s="16">
        <v>43</v>
      </c>
    </row>
    <row r="30" customHeight="1" spans="1:26">
      <c r="A30" s="16">
        <v>108277</v>
      </c>
      <c r="B30" s="16" t="s">
        <v>280</v>
      </c>
      <c r="C30" s="16" t="s">
        <v>257</v>
      </c>
      <c r="D30" s="16">
        <v>40</v>
      </c>
      <c r="E30" s="16">
        <v>5</v>
      </c>
      <c r="F30" s="16">
        <v>25</v>
      </c>
      <c r="G30" s="16">
        <v>17</v>
      </c>
      <c r="H30" s="16">
        <v>9</v>
      </c>
      <c r="I30" s="16">
        <v>16</v>
      </c>
      <c r="J30" s="16">
        <v>6</v>
      </c>
      <c r="K30" s="16">
        <v>4</v>
      </c>
      <c r="L30" s="16">
        <v>6</v>
      </c>
      <c r="M30" s="16">
        <v>5</v>
      </c>
      <c r="N30" s="16">
        <v>13</v>
      </c>
      <c r="O30" s="16">
        <v>25</v>
      </c>
      <c r="P30" s="16">
        <v>40</v>
      </c>
      <c r="Q30" s="16">
        <v>13</v>
      </c>
      <c r="R30" s="16">
        <v>19</v>
      </c>
      <c r="S30" s="16">
        <v>19</v>
      </c>
      <c r="T30" s="16">
        <v>53</v>
      </c>
      <c r="U30" s="16">
        <v>15</v>
      </c>
      <c r="V30" s="16">
        <v>17</v>
      </c>
      <c r="W30" s="16">
        <v>46</v>
      </c>
      <c r="X30" s="16">
        <v>60</v>
      </c>
      <c r="Y30" s="16">
        <v>40</v>
      </c>
      <c r="Z30" s="16">
        <v>43</v>
      </c>
    </row>
    <row r="31" customHeight="1" spans="1:26">
      <c r="A31" s="16">
        <v>111219</v>
      </c>
      <c r="B31" s="16" t="s">
        <v>281</v>
      </c>
      <c r="C31" s="16" t="s">
        <v>257</v>
      </c>
      <c r="D31" s="16">
        <v>40</v>
      </c>
      <c r="E31" s="16">
        <v>10</v>
      </c>
      <c r="F31" s="16">
        <v>30</v>
      </c>
      <c r="G31" s="16">
        <v>17</v>
      </c>
      <c r="H31" s="16">
        <v>9</v>
      </c>
      <c r="I31" s="16">
        <v>16</v>
      </c>
      <c r="J31" s="16">
        <v>6</v>
      </c>
      <c r="K31" s="16">
        <v>4</v>
      </c>
      <c r="L31" s="16">
        <v>4</v>
      </c>
      <c r="M31" s="16">
        <v>4</v>
      </c>
      <c r="N31" s="16">
        <v>13</v>
      </c>
      <c r="O31" s="16">
        <v>25</v>
      </c>
      <c r="P31" s="16">
        <v>40</v>
      </c>
      <c r="Q31" s="16">
        <v>13</v>
      </c>
      <c r="R31" s="16">
        <v>13</v>
      </c>
      <c r="S31" s="16">
        <v>23</v>
      </c>
      <c r="T31" s="16">
        <v>56</v>
      </c>
      <c r="U31" s="16">
        <v>20</v>
      </c>
      <c r="V31" s="16">
        <v>29</v>
      </c>
      <c r="W31" s="16">
        <v>49</v>
      </c>
      <c r="X31" s="16">
        <v>70</v>
      </c>
      <c r="Y31" s="16">
        <v>60</v>
      </c>
      <c r="Z31" s="16">
        <v>43</v>
      </c>
    </row>
    <row r="32" customHeight="1" spans="1:26">
      <c r="A32" s="16">
        <v>112415</v>
      </c>
      <c r="B32" s="16" t="s">
        <v>282</v>
      </c>
      <c r="C32" s="16" t="s">
        <v>257</v>
      </c>
      <c r="D32" s="16">
        <v>20</v>
      </c>
      <c r="E32" s="16">
        <v>5</v>
      </c>
      <c r="F32" s="16">
        <v>25</v>
      </c>
      <c r="G32" s="16">
        <v>12</v>
      </c>
      <c r="H32" s="16">
        <v>8</v>
      </c>
      <c r="I32" s="16">
        <v>14</v>
      </c>
      <c r="J32" s="16">
        <v>5</v>
      </c>
      <c r="K32" s="16">
        <v>3</v>
      </c>
      <c r="L32" s="16">
        <v>4</v>
      </c>
      <c r="M32" s="16">
        <v>4</v>
      </c>
      <c r="N32" s="16">
        <v>11</v>
      </c>
      <c r="O32" s="16">
        <v>18</v>
      </c>
      <c r="P32" s="16">
        <v>35</v>
      </c>
      <c r="Q32" s="16">
        <v>11</v>
      </c>
      <c r="R32" s="16">
        <v>12</v>
      </c>
      <c r="S32" s="16">
        <v>19</v>
      </c>
      <c r="T32" s="16">
        <v>26</v>
      </c>
      <c r="U32" s="16">
        <v>8</v>
      </c>
      <c r="V32" s="16">
        <v>10</v>
      </c>
      <c r="W32" s="16">
        <v>46</v>
      </c>
      <c r="X32" s="16">
        <v>60</v>
      </c>
      <c r="Y32" s="16">
        <v>40</v>
      </c>
      <c r="Z32" s="16">
        <v>28</v>
      </c>
    </row>
    <row r="33" customHeight="1" spans="1:26">
      <c r="A33" s="16">
        <v>114622</v>
      </c>
      <c r="B33" s="16" t="s">
        <v>283</v>
      </c>
      <c r="C33" s="16" t="s">
        <v>257</v>
      </c>
      <c r="D33" s="16">
        <v>40</v>
      </c>
      <c r="E33" s="16">
        <v>5</v>
      </c>
      <c r="F33" s="16">
        <v>30</v>
      </c>
      <c r="G33" s="16">
        <v>17</v>
      </c>
      <c r="H33" s="16">
        <v>9</v>
      </c>
      <c r="I33" s="16">
        <v>16</v>
      </c>
      <c r="J33" s="16">
        <v>6</v>
      </c>
      <c r="K33" s="16">
        <v>4</v>
      </c>
      <c r="L33" s="16">
        <v>6</v>
      </c>
      <c r="M33" s="16">
        <v>5</v>
      </c>
      <c r="N33" s="16">
        <v>13</v>
      </c>
      <c r="O33" s="16">
        <v>20</v>
      </c>
      <c r="P33" s="16">
        <v>40</v>
      </c>
      <c r="Q33" s="16">
        <v>11</v>
      </c>
      <c r="R33" s="16">
        <v>17</v>
      </c>
      <c r="S33" s="16">
        <v>23</v>
      </c>
      <c r="T33" s="16">
        <v>73</v>
      </c>
      <c r="U33" s="16">
        <v>12</v>
      </c>
      <c r="V33" s="16">
        <v>17</v>
      </c>
      <c r="W33" s="16">
        <v>49</v>
      </c>
      <c r="X33" s="16">
        <v>65</v>
      </c>
      <c r="Y33" s="16">
        <v>50</v>
      </c>
      <c r="Z33" s="16">
        <v>43</v>
      </c>
    </row>
    <row r="34" customHeight="1" spans="1:26">
      <c r="A34" s="16">
        <v>117310</v>
      </c>
      <c r="B34" s="16" t="s">
        <v>284</v>
      </c>
      <c r="C34" s="16" t="s">
        <v>257</v>
      </c>
      <c r="D34" s="16">
        <v>30</v>
      </c>
      <c r="E34" s="16">
        <v>5</v>
      </c>
      <c r="F34" s="16">
        <v>25</v>
      </c>
      <c r="G34" s="16">
        <v>12</v>
      </c>
      <c r="H34" s="16">
        <v>8</v>
      </c>
      <c r="I34" s="16">
        <v>14</v>
      </c>
      <c r="J34" s="16">
        <v>5</v>
      </c>
      <c r="K34" s="16">
        <v>3</v>
      </c>
      <c r="L34" s="16">
        <v>4</v>
      </c>
      <c r="M34" s="16">
        <v>4</v>
      </c>
      <c r="N34" s="16">
        <v>11</v>
      </c>
      <c r="O34" s="16">
        <v>18</v>
      </c>
      <c r="P34" s="16">
        <v>35</v>
      </c>
      <c r="Q34" s="16">
        <v>11</v>
      </c>
      <c r="R34" s="16">
        <v>10</v>
      </c>
      <c r="S34" s="16">
        <v>16</v>
      </c>
      <c r="T34" s="16">
        <v>28</v>
      </c>
      <c r="U34" s="16">
        <v>8</v>
      </c>
      <c r="V34" s="16">
        <v>10</v>
      </c>
      <c r="W34" s="16">
        <v>46</v>
      </c>
      <c r="X34" s="16">
        <v>55</v>
      </c>
      <c r="Y34" s="16">
        <v>50</v>
      </c>
      <c r="Z34" s="16">
        <v>28</v>
      </c>
    </row>
    <row r="35" customHeight="1" spans="1:26">
      <c r="A35" s="16">
        <v>118151</v>
      </c>
      <c r="B35" s="16" t="s">
        <v>285</v>
      </c>
      <c r="C35" s="16" t="s">
        <v>257</v>
      </c>
      <c r="D35" s="16">
        <v>20</v>
      </c>
      <c r="E35" s="16">
        <v>5</v>
      </c>
      <c r="F35" s="16">
        <v>20</v>
      </c>
      <c r="G35" s="16">
        <v>12</v>
      </c>
      <c r="H35" s="16">
        <v>8</v>
      </c>
      <c r="I35" s="16">
        <v>14</v>
      </c>
      <c r="J35" s="16">
        <v>5</v>
      </c>
      <c r="K35" s="16">
        <v>3</v>
      </c>
      <c r="L35" s="16">
        <v>4</v>
      </c>
      <c r="M35" s="16">
        <v>4</v>
      </c>
      <c r="N35" s="16">
        <v>11</v>
      </c>
      <c r="O35" s="16">
        <v>15</v>
      </c>
      <c r="P35" s="16">
        <v>35</v>
      </c>
      <c r="Q35" s="16">
        <v>9</v>
      </c>
      <c r="R35" s="16">
        <v>10</v>
      </c>
      <c r="S35" s="16">
        <v>16</v>
      </c>
      <c r="T35" s="16">
        <v>42</v>
      </c>
      <c r="U35" s="16">
        <v>8</v>
      </c>
      <c r="V35" s="16">
        <v>10</v>
      </c>
      <c r="W35" s="16">
        <v>46</v>
      </c>
      <c r="X35" s="16">
        <v>60</v>
      </c>
      <c r="Y35" s="16">
        <v>50</v>
      </c>
      <c r="Z35" s="16">
        <v>28</v>
      </c>
    </row>
    <row r="36" customHeight="1" spans="1:26">
      <c r="A36" s="16">
        <v>119262</v>
      </c>
      <c r="B36" s="16" t="s">
        <v>286</v>
      </c>
      <c r="C36" s="16" t="s">
        <v>257</v>
      </c>
      <c r="D36" s="16">
        <v>20</v>
      </c>
      <c r="E36" s="16">
        <v>5</v>
      </c>
      <c r="F36" s="16">
        <v>20</v>
      </c>
      <c r="G36" s="16">
        <v>11</v>
      </c>
      <c r="H36" s="16">
        <v>7</v>
      </c>
      <c r="I36" s="16">
        <v>12</v>
      </c>
      <c r="J36" s="16">
        <v>4</v>
      </c>
      <c r="K36" s="16">
        <v>3</v>
      </c>
      <c r="L36" s="16">
        <v>4</v>
      </c>
      <c r="M36" s="16">
        <v>4</v>
      </c>
      <c r="N36" s="16">
        <v>9</v>
      </c>
      <c r="O36" s="16">
        <v>16</v>
      </c>
      <c r="P36" s="16">
        <v>30</v>
      </c>
      <c r="Q36" s="16">
        <v>11</v>
      </c>
      <c r="R36" s="16">
        <v>7</v>
      </c>
      <c r="S36" s="16">
        <v>16</v>
      </c>
      <c r="T36" s="16">
        <v>22</v>
      </c>
      <c r="U36" s="16">
        <v>8</v>
      </c>
      <c r="V36" s="16">
        <v>9</v>
      </c>
      <c r="W36" s="16">
        <v>46</v>
      </c>
      <c r="X36" s="16">
        <v>55</v>
      </c>
      <c r="Y36" s="16">
        <v>40</v>
      </c>
      <c r="Z36" s="16">
        <v>21</v>
      </c>
    </row>
    <row r="37" customHeight="1" spans="1:26">
      <c r="A37" s="16">
        <v>730</v>
      </c>
      <c r="B37" s="16" t="s">
        <v>287</v>
      </c>
      <c r="C37" s="16" t="s">
        <v>288</v>
      </c>
      <c r="D37" s="16">
        <v>50</v>
      </c>
      <c r="E37" s="16">
        <v>10</v>
      </c>
      <c r="F37" s="16">
        <v>40</v>
      </c>
      <c r="G37" s="16">
        <v>17</v>
      </c>
      <c r="H37" s="16">
        <v>11</v>
      </c>
      <c r="I37" s="16">
        <v>20</v>
      </c>
      <c r="J37" s="16">
        <v>10</v>
      </c>
      <c r="K37" s="16">
        <v>5</v>
      </c>
      <c r="L37" s="16">
        <v>12</v>
      </c>
      <c r="M37" s="16">
        <v>11</v>
      </c>
      <c r="N37" s="16">
        <v>22</v>
      </c>
      <c r="O37" s="16">
        <v>35</v>
      </c>
      <c r="P37" s="16">
        <v>50</v>
      </c>
      <c r="Q37" s="16">
        <v>20</v>
      </c>
      <c r="R37" s="16">
        <v>17</v>
      </c>
      <c r="S37" s="16">
        <v>30</v>
      </c>
      <c r="T37" s="16">
        <v>77</v>
      </c>
      <c r="U37" s="16">
        <v>14</v>
      </c>
      <c r="V37" s="16">
        <v>26</v>
      </c>
      <c r="W37" s="16">
        <v>76</v>
      </c>
      <c r="X37" s="16">
        <v>80</v>
      </c>
      <c r="Y37" s="16">
        <v>60</v>
      </c>
      <c r="Z37" s="16">
        <v>43</v>
      </c>
    </row>
    <row r="38" customHeight="1" spans="1:26">
      <c r="A38" s="16">
        <v>107658</v>
      </c>
      <c r="B38" s="16" t="s">
        <v>289</v>
      </c>
      <c r="C38" s="16" t="s">
        <v>288</v>
      </c>
      <c r="D38" s="16">
        <v>50</v>
      </c>
      <c r="E38" s="16">
        <v>10</v>
      </c>
      <c r="F38" s="16">
        <v>30</v>
      </c>
      <c r="G38" s="16">
        <v>17</v>
      </c>
      <c r="H38" s="16">
        <v>9</v>
      </c>
      <c r="I38" s="16">
        <v>16</v>
      </c>
      <c r="J38" s="16">
        <v>8</v>
      </c>
      <c r="K38" s="16">
        <v>5</v>
      </c>
      <c r="L38" s="16">
        <v>12</v>
      </c>
      <c r="M38" s="16">
        <v>11</v>
      </c>
      <c r="N38" s="16">
        <v>17</v>
      </c>
      <c r="O38" s="16">
        <v>25</v>
      </c>
      <c r="P38" s="16">
        <v>60</v>
      </c>
      <c r="Q38" s="16">
        <v>17</v>
      </c>
      <c r="R38" s="16">
        <v>17</v>
      </c>
      <c r="S38" s="16">
        <v>30</v>
      </c>
      <c r="T38" s="16">
        <v>72</v>
      </c>
      <c r="U38" s="16">
        <v>14</v>
      </c>
      <c r="V38" s="16">
        <v>37</v>
      </c>
      <c r="W38" s="16">
        <v>61</v>
      </c>
      <c r="X38" s="16">
        <v>80</v>
      </c>
      <c r="Y38" s="16">
        <v>60</v>
      </c>
      <c r="Z38" s="16">
        <v>43</v>
      </c>
    </row>
    <row r="39" customHeight="1" spans="1:26">
      <c r="A39" s="16">
        <v>329</v>
      </c>
      <c r="B39" s="16" t="s">
        <v>290</v>
      </c>
      <c r="C39" s="16" t="s">
        <v>288</v>
      </c>
      <c r="D39" s="16">
        <v>50</v>
      </c>
      <c r="E39" s="16">
        <v>5</v>
      </c>
      <c r="F39" s="16">
        <v>30</v>
      </c>
      <c r="G39" s="16">
        <v>17</v>
      </c>
      <c r="H39" s="16">
        <v>9</v>
      </c>
      <c r="I39" s="16">
        <v>16</v>
      </c>
      <c r="J39" s="16">
        <v>8</v>
      </c>
      <c r="K39" s="16">
        <v>4</v>
      </c>
      <c r="L39" s="16">
        <v>4</v>
      </c>
      <c r="M39" s="16">
        <v>4</v>
      </c>
      <c r="N39" s="16">
        <v>17</v>
      </c>
      <c r="O39" s="16">
        <v>25</v>
      </c>
      <c r="P39" s="16">
        <v>40</v>
      </c>
      <c r="Q39" s="16">
        <v>11</v>
      </c>
      <c r="R39" s="16">
        <v>17</v>
      </c>
      <c r="S39" s="16">
        <v>19</v>
      </c>
      <c r="T39" s="16">
        <v>53</v>
      </c>
      <c r="U39" s="16">
        <v>12</v>
      </c>
      <c r="V39" s="16">
        <v>17</v>
      </c>
      <c r="W39" s="16">
        <v>46</v>
      </c>
      <c r="X39" s="16">
        <v>60</v>
      </c>
      <c r="Y39" s="16">
        <v>40</v>
      </c>
      <c r="Z39" s="16">
        <v>43</v>
      </c>
    </row>
    <row r="40" customHeight="1" spans="1:26">
      <c r="A40" s="16">
        <v>513</v>
      </c>
      <c r="B40" s="16" t="s">
        <v>291</v>
      </c>
      <c r="C40" s="16" t="s">
        <v>288</v>
      </c>
      <c r="D40" s="16">
        <v>40</v>
      </c>
      <c r="E40" s="16">
        <v>10</v>
      </c>
      <c r="F40" s="16">
        <v>40</v>
      </c>
      <c r="G40" s="16">
        <v>17</v>
      </c>
      <c r="H40" s="16">
        <v>9</v>
      </c>
      <c r="I40" s="16">
        <v>16</v>
      </c>
      <c r="J40" s="16">
        <v>8</v>
      </c>
      <c r="K40" s="16">
        <v>4</v>
      </c>
      <c r="L40" s="16">
        <v>12</v>
      </c>
      <c r="M40" s="16">
        <v>11</v>
      </c>
      <c r="N40" s="16">
        <v>17</v>
      </c>
      <c r="O40" s="16">
        <v>20</v>
      </c>
      <c r="P40" s="16">
        <v>40</v>
      </c>
      <c r="Q40" s="16">
        <v>13</v>
      </c>
      <c r="R40" s="16">
        <v>13</v>
      </c>
      <c r="S40" s="16">
        <v>23</v>
      </c>
      <c r="T40" s="16">
        <v>55</v>
      </c>
      <c r="U40" s="16">
        <v>12</v>
      </c>
      <c r="V40" s="16">
        <v>21</v>
      </c>
      <c r="W40" s="16">
        <v>49</v>
      </c>
      <c r="X40" s="16">
        <v>70</v>
      </c>
      <c r="Y40" s="16">
        <v>60</v>
      </c>
      <c r="Z40" s="16">
        <v>43</v>
      </c>
    </row>
    <row r="41" customHeight="1" spans="1:26">
      <c r="A41" s="16">
        <v>570</v>
      </c>
      <c r="B41" s="16" t="s">
        <v>292</v>
      </c>
      <c r="C41" s="16" t="s">
        <v>288</v>
      </c>
      <c r="D41" s="16">
        <v>30</v>
      </c>
      <c r="E41" s="16">
        <v>5</v>
      </c>
      <c r="F41" s="16">
        <v>25</v>
      </c>
      <c r="G41" s="16">
        <v>12</v>
      </c>
      <c r="H41" s="16">
        <v>8</v>
      </c>
      <c r="I41" s="16">
        <v>14</v>
      </c>
      <c r="J41" s="16">
        <v>5</v>
      </c>
      <c r="K41" s="16">
        <v>3</v>
      </c>
      <c r="L41" s="16">
        <v>4</v>
      </c>
      <c r="M41" s="16">
        <v>4</v>
      </c>
      <c r="N41" s="16">
        <v>11</v>
      </c>
      <c r="O41" s="16">
        <v>18</v>
      </c>
      <c r="P41" s="16">
        <v>35</v>
      </c>
      <c r="Q41" s="16">
        <v>11</v>
      </c>
      <c r="R41" s="16">
        <v>10</v>
      </c>
      <c r="S41" s="16">
        <v>19</v>
      </c>
      <c r="T41" s="16">
        <v>34</v>
      </c>
      <c r="U41" s="16">
        <v>8</v>
      </c>
      <c r="V41" s="16">
        <v>20</v>
      </c>
      <c r="W41" s="16">
        <v>46</v>
      </c>
      <c r="X41" s="16">
        <v>60</v>
      </c>
      <c r="Y41" s="16">
        <v>50</v>
      </c>
      <c r="Z41" s="16">
        <v>28</v>
      </c>
    </row>
    <row r="42" customHeight="1" spans="1:26">
      <c r="A42" s="16">
        <v>572</v>
      </c>
      <c r="B42" s="16" t="s">
        <v>293</v>
      </c>
      <c r="C42" s="16" t="s">
        <v>288</v>
      </c>
      <c r="D42" s="16">
        <v>40</v>
      </c>
      <c r="E42" s="16">
        <v>5</v>
      </c>
      <c r="F42" s="16">
        <v>25</v>
      </c>
      <c r="G42" s="16">
        <v>14</v>
      </c>
      <c r="H42" s="16">
        <v>8</v>
      </c>
      <c r="I42" s="16">
        <v>14</v>
      </c>
      <c r="J42" s="16">
        <v>5</v>
      </c>
      <c r="K42" s="16">
        <v>4</v>
      </c>
      <c r="L42" s="16">
        <v>6</v>
      </c>
      <c r="M42" s="16">
        <v>5</v>
      </c>
      <c r="N42" s="16">
        <v>11</v>
      </c>
      <c r="O42" s="16">
        <v>15</v>
      </c>
      <c r="P42" s="16">
        <v>40</v>
      </c>
      <c r="Q42" s="16">
        <v>11</v>
      </c>
      <c r="R42" s="16">
        <v>13</v>
      </c>
      <c r="S42" s="16">
        <v>19</v>
      </c>
      <c r="T42" s="16">
        <v>39</v>
      </c>
      <c r="U42" s="16">
        <v>10</v>
      </c>
      <c r="V42" s="16">
        <v>17</v>
      </c>
      <c r="W42" s="16">
        <v>46</v>
      </c>
      <c r="X42" s="16">
        <v>60</v>
      </c>
      <c r="Y42" s="16">
        <v>50</v>
      </c>
      <c r="Z42" s="16">
        <v>28</v>
      </c>
    </row>
    <row r="43" customHeight="1" spans="1:26">
      <c r="A43" s="16">
        <v>709</v>
      </c>
      <c r="B43" s="16" t="s">
        <v>294</v>
      </c>
      <c r="C43" s="16" t="s">
        <v>288</v>
      </c>
      <c r="D43" s="16">
        <v>50</v>
      </c>
      <c r="E43" s="16">
        <v>10</v>
      </c>
      <c r="F43" s="16">
        <v>30</v>
      </c>
      <c r="G43" s="16">
        <v>17</v>
      </c>
      <c r="H43" s="16">
        <v>9</v>
      </c>
      <c r="I43" s="16">
        <v>16</v>
      </c>
      <c r="J43" s="16">
        <v>6</v>
      </c>
      <c r="K43" s="16">
        <v>4</v>
      </c>
      <c r="L43" s="16">
        <v>6</v>
      </c>
      <c r="M43" s="16">
        <v>5</v>
      </c>
      <c r="N43" s="16">
        <v>13</v>
      </c>
      <c r="O43" s="16">
        <v>25</v>
      </c>
      <c r="P43" s="16">
        <v>40</v>
      </c>
      <c r="Q43" s="16">
        <v>11</v>
      </c>
      <c r="R43" s="16">
        <v>16</v>
      </c>
      <c r="S43" s="16">
        <v>23</v>
      </c>
      <c r="T43" s="16">
        <v>53</v>
      </c>
      <c r="U43" s="16">
        <v>12</v>
      </c>
      <c r="V43" s="16">
        <v>17</v>
      </c>
      <c r="W43" s="16">
        <v>49</v>
      </c>
      <c r="X43" s="16">
        <v>70</v>
      </c>
      <c r="Y43" s="16">
        <v>60</v>
      </c>
      <c r="Z43" s="16">
        <v>43</v>
      </c>
    </row>
    <row r="44" customHeight="1" spans="1:26">
      <c r="A44" s="16">
        <v>747</v>
      </c>
      <c r="B44" s="16" t="s">
        <v>295</v>
      </c>
      <c r="C44" s="16" t="s">
        <v>288</v>
      </c>
      <c r="D44" s="16">
        <v>40</v>
      </c>
      <c r="E44" s="16">
        <v>10</v>
      </c>
      <c r="F44" s="16">
        <v>30</v>
      </c>
      <c r="G44" s="16">
        <v>17</v>
      </c>
      <c r="H44" s="16">
        <v>9</v>
      </c>
      <c r="I44" s="16">
        <v>16</v>
      </c>
      <c r="J44" s="16">
        <v>6</v>
      </c>
      <c r="K44" s="16">
        <v>4</v>
      </c>
      <c r="L44" s="16">
        <v>14</v>
      </c>
      <c r="M44" s="16">
        <v>13</v>
      </c>
      <c r="N44" s="16">
        <v>13</v>
      </c>
      <c r="O44" s="16">
        <v>20</v>
      </c>
      <c r="P44" s="16">
        <v>40</v>
      </c>
      <c r="Q44" s="16">
        <v>11</v>
      </c>
      <c r="R44" s="16">
        <v>16</v>
      </c>
      <c r="S44" s="16">
        <v>19</v>
      </c>
      <c r="T44" s="16">
        <v>53</v>
      </c>
      <c r="U44" s="16">
        <v>12</v>
      </c>
      <c r="V44" s="16">
        <v>17</v>
      </c>
      <c r="W44" s="16">
        <v>49</v>
      </c>
      <c r="X44" s="16">
        <v>60</v>
      </c>
      <c r="Y44" s="16">
        <v>50</v>
      </c>
      <c r="Z44" s="16">
        <v>43</v>
      </c>
    </row>
    <row r="45" customHeight="1" spans="1:26">
      <c r="A45" s="16">
        <v>752</v>
      </c>
      <c r="B45" s="16" t="s">
        <v>296</v>
      </c>
      <c r="C45" s="16" t="s">
        <v>288</v>
      </c>
      <c r="D45" s="16">
        <v>20</v>
      </c>
      <c r="E45" s="16">
        <v>5</v>
      </c>
      <c r="F45" s="16">
        <v>25</v>
      </c>
      <c r="G45" s="16">
        <v>12</v>
      </c>
      <c r="H45" s="16">
        <v>8</v>
      </c>
      <c r="I45" s="16">
        <v>14</v>
      </c>
      <c r="J45" s="16">
        <v>5</v>
      </c>
      <c r="K45" s="16">
        <v>4</v>
      </c>
      <c r="L45" s="16">
        <v>4</v>
      </c>
      <c r="M45" s="16">
        <v>4</v>
      </c>
      <c r="N45" s="16">
        <v>11</v>
      </c>
      <c r="O45" s="16">
        <v>15</v>
      </c>
      <c r="P45" s="16">
        <v>30</v>
      </c>
      <c r="Q45" s="16">
        <v>11</v>
      </c>
      <c r="R45" s="16">
        <v>10</v>
      </c>
      <c r="S45" s="16">
        <v>16</v>
      </c>
      <c r="T45" s="16">
        <v>26</v>
      </c>
      <c r="U45" s="16">
        <v>8</v>
      </c>
      <c r="V45" s="16">
        <v>20</v>
      </c>
      <c r="W45" s="16">
        <v>46</v>
      </c>
      <c r="X45" s="16">
        <v>60</v>
      </c>
      <c r="Y45" s="16">
        <v>50</v>
      </c>
      <c r="Z45" s="16">
        <v>28</v>
      </c>
    </row>
    <row r="46" customHeight="1" spans="1:26">
      <c r="A46" s="16">
        <v>101453</v>
      </c>
      <c r="B46" s="16" t="s">
        <v>297</v>
      </c>
      <c r="C46" s="16" t="s">
        <v>288</v>
      </c>
      <c r="D46" s="16">
        <v>40</v>
      </c>
      <c r="E46" s="16">
        <v>10</v>
      </c>
      <c r="F46" s="16">
        <v>30</v>
      </c>
      <c r="G46" s="16">
        <v>17</v>
      </c>
      <c r="H46" s="16">
        <v>9</v>
      </c>
      <c r="I46" s="16">
        <v>16</v>
      </c>
      <c r="J46" s="16">
        <v>6</v>
      </c>
      <c r="K46" s="16">
        <v>7</v>
      </c>
      <c r="L46" s="16">
        <v>4</v>
      </c>
      <c r="M46" s="16">
        <v>4</v>
      </c>
      <c r="N46" s="16">
        <v>13</v>
      </c>
      <c r="O46" s="16">
        <v>25</v>
      </c>
      <c r="P46" s="16">
        <v>50</v>
      </c>
      <c r="Q46" s="16">
        <v>13</v>
      </c>
      <c r="R46" s="16">
        <v>13</v>
      </c>
      <c r="S46" s="16">
        <v>23</v>
      </c>
      <c r="T46" s="16">
        <v>53</v>
      </c>
      <c r="U46" s="16">
        <v>12</v>
      </c>
      <c r="V46" s="16">
        <v>23</v>
      </c>
      <c r="W46" s="16">
        <v>49</v>
      </c>
      <c r="X46" s="16">
        <v>65</v>
      </c>
      <c r="Y46" s="16">
        <v>50</v>
      </c>
      <c r="Z46" s="16">
        <v>43</v>
      </c>
    </row>
    <row r="47" customHeight="1" spans="1:26">
      <c r="A47" s="16">
        <v>104429</v>
      </c>
      <c r="B47" s="16" t="s">
        <v>298</v>
      </c>
      <c r="C47" s="16" t="s">
        <v>288</v>
      </c>
      <c r="D47" s="16">
        <v>20</v>
      </c>
      <c r="E47" s="16">
        <v>5</v>
      </c>
      <c r="F47" s="16">
        <v>20</v>
      </c>
      <c r="G47" s="16">
        <v>12</v>
      </c>
      <c r="H47" s="16">
        <v>8</v>
      </c>
      <c r="I47" s="16">
        <v>14</v>
      </c>
      <c r="J47" s="16">
        <v>5</v>
      </c>
      <c r="K47" s="16">
        <v>3</v>
      </c>
      <c r="L47" s="16">
        <v>4</v>
      </c>
      <c r="M47" s="16">
        <v>4</v>
      </c>
      <c r="N47" s="16">
        <v>11</v>
      </c>
      <c r="O47" s="16">
        <v>15</v>
      </c>
      <c r="P47" s="16">
        <v>35</v>
      </c>
      <c r="Q47" s="16">
        <v>11</v>
      </c>
      <c r="R47" s="16">
        <v>12</v>
      </c>
      <c r="S47" s="16">
        <v>19</v>
      </c>
      <c r="T47" s="16">
        <v>26</v>
      </c>
      <c r="U47" s="16">
        <v>8</v>
      </c>
      <c r="V47" s="16">
        <v>10</v>
      </c>
      <c r="W47" s="16">
        <v>46</v>
      </c>
      <c r="X47" s="16">
        <v>60</v>
      </c>
      <c r="Y47" s="16">
        <v>40</v>
      </c>
      <c r="Z47" s="16">
        <v>28</v>
      </c>
    </row>
    <row r="48" customHeight="1" spans="1:26">
      <c r="A48" s="16">
        <v>106399</v>
      </c>
      <c r="B48" s="16" t="s">
        <v>299</v>
      </c>
      <c r="C48" s="16" t="s">
        <v>288</v>
      </c>
      <c r="D48" s="16">
        <v>40</v>
      </c>
      <c r="E48" s="16">
        <v>10</v>
      </c>
      <c r="F48" s="16">
        <v>30</v>
      </c>
      <c r="G48" s="16">
        <v>17</v>
      </c>
      <c r="H48" s="16">
        <v>9</v>
      </c>
      <c r="I48" s="16">
        <v>16</v>
      </c>
      <c r="J48" s="16">
        <v>6</v>
      </c>
      <c r="K48" s="16">
        <v>4</v>
      </c>
      <c r="L48" s="16">
        <v>12</v>
      </c>
      <c r="M48" s="16">
        <v>11</v>
      </c>
      <c r="N48" s="16">
        <v>13</v>
      </c>
      <c r="O48" s="16">
        <v>25</v>
      </c>
      <c r="P48" s="16">
        <v>40</v>
      </c>
      <c r="Q48" s="16">
        <v>11</v>
      </c>
      <c r="R48" s="16">
        <v>13</v>
      </c>
      <c r="S48" s="16">
        <v>23</v>
      </c>
      <c r="T48" s="16">
        <v>62</v>
      </c>
      <c r="U48" s="16">
        <v>19</v>
      </c>
      <c r="V48" s="16">
        <v>23</v>
      </c>
      <c r="W48" s="16">
        <v>46</v>
      </c>
      <c r="X48" s="16">
        <v>65</v>
      </c>
      <c r="Y48" s="16">
        <v>50</v>
      </c>
      <c r="Z48" s="16">
        <v>43</v>
      </c>
    </row>
    <row r="49" customHeight="1" spans="1:26">
      <c r="A49" s="16">
        <v>106569</v>
      </c>
      <c r="B49" s="16" t="s">
        <v>300</v>
      </c>
      <c r="C49" s="16" t="s">
        <v>288</v>
      </c>
      <c r="D49" s="16">
        <v>50</v>
      </c>
      <c r="E49" s="16">
        <v>10</v>
      </c>
      <c r="F49" s="16">
        <v>30</v>
      </c>
      <c r="G49" s="16">
        <v>17</v>
      </c>
      <c r="H49" s="16">
        <v>9</v>
      </c>
      <c r="I49" s="16">
        <v>16</v>
      </c>
      <c r="J49" s="16">
        <v>6</v>
      </c>
      <c r="K49" s="16">
        <v>4</v>
      </c>
      <c r="L49" s="16">
        <v>6</v>
      </c>
      <c r="M49" s="16">
        <v>5</v>
      </c>
      <c r="N49" s="16">
        <v>13</v>
      </c>
      <c r="O49" s="16">
        <v>20</v>
      </c>
      <c r="P49" s="16">
        <v>40</v>
      </c>
      <c r="Q49" s="16">
        <v>11</v>
      </c>
      <c r="R49" s="16">
        <v>13</v>
      </c>
      <c r="S49" s="16">
        <v>23</v>
      </c>
      <c r="T49" s="16">
        <v>53</v>
      </c>
      <c r="U49" s="16">
        <v>12</v>
      </c>
      <c r="V49" s="16">
        <v>17</v>
      </c>
      <c r="W49" s="16">
        <v>49</v>
      </c>
      <c r="X49" s="16">
        <v>65</v>
      </c>
      <c r="Y49" s="16">
        <v>50</v>
      </c>
      <c r="Z49" s="16">
        <v>43</v>
      </c>
    </row>
    <row r="50" customHeight="1" spans="1:26">
      <c r="A50" s="16">
        <v>112888</v>
      </c>
      <c r="B50" s="16" t="s">
        <v>301</v>
      </c>
      <c r="C50" s="16" t="s">
        <v>288</v>
      </c>
      <c r="D50" s="16">
        <v>20</v>
      </c>
      <c r="E50" s="16">
        <v>5</v>
      </c>
      <c r="F50" s="16">
        <v>25</v>
      </c>
      <c r="G50" s="16">
        <v>12</v>
      </c>
      <c r="H50" s="16">
        <v>8</v>
      </c>
      <c r="I50" s="16">
        <v>14</v>
      </c>
      <c r="J50" s="16">
        <v>5</v>
      </c>
      <c r="K50" s="16">
        <v>3</v>
      </c>
      <c r="L50" s="16">
        <v>4</v>
      </c>
      <c r="M50" s="16">
        <v>4</v>
      </c>
      <c r="N50" s="16">
        <v>11</v>
      </c>
      <c r="O50" s="16">
        <v>18</v>
      </c>
      <c r="P50" s="16">
        <v>35</v>
      </c>
      <c r="Q50" s="16">
        <v>11</v>
      </c>
      <c r="R50" s="16">
        <v>10</v>
      </c>
      <c r="S50" s="16">
        <v>19</v>
      </c>
      <c r="T50" s="16">
        <v>26</v>
      </c>
      <c r="U50" s="16">
        <v>8</v>
      </c>
      <c r="V50" s="16">
        <v>10</v>
      </c>
      <c r="W50" s="16">
        <v>46</v>
      </c>
      <c r="X50" s="16">
        <v>60</v>
      </c>
      <c r="Y50" s="16">
        <v>50</v>
      </c>
      <c r="Z50" s="16">
        <v>28</v>
      </c>
    </row>
    <row r="51" customHeight="1" spans="1:26">
      <c r="A51" s="16">
        <v>113008</v>
      </c>
      <c r="B51" s="16" t="s">
        <v>302</v>
      </c>
      <c r="C51" s="16" t="s">
        <v>288</v>
      </c>
      <c r="D51" s="16">
        <v>30</v>
      </c>
      <c r="E51" s="16">
        <v>5</v>
      </c>
      <c r="F51" s="16">
        <v>20</v>
      </c>
      <c r="G51" s="16">
        <v>12</v>
      </c>
      <c r="H51" s="16">
        <v>8</v>
      </c>
      <c r="I51" s="16">
        <v>14</v>
      </c>
      <c r="J51" s="16">
        <v>5</v>
      </c>
      <c r="K51" s="16">
        <v>3</v>
      </c>
      <c r="L51" s="16">
        <v>4</v>
      </c>
      <c r="M51" s="16">
        <v>4</v>
      </c>
      <c r="N51" s="16">
        <v>11</v>
      </c>
      <c r="O51" s="16">
        <v>18</v>
      </c>
      <c r="P51" s="16">
        <v>35</v>
      </c>
      <c r="Q51" s="16">
        <v>11</v>
      </c>
      <c r="R51" s="16">
        <v>10</v>
      </c>
      <c r="S51" s="16">
        <v>19</v>
      </c>
      <c r="T51" s="16">
        <v>26</v>
      </c>
      <c r="U51" s="16">
        <v>8</v>
      </c>
      <c r="V51" s="16">
        <v>10</v>
      </c>
      <c r="W51" s="16">
        <v>46</v>
      </c>
      <c r="X51" s="16">
        <v>65</v>
      </c>
      <c r="Y51" s="16">
        <v>50</v>
      </c>
      <c r="Z51" s="16">
        <v>28</v>
      </c>
    </row>
    <row r="52" customHeight="1" spans="1:26">
      <c r="A52" s="16">
        <v>113025</v>
      </c>
      <c r="B52" s="16" t="s">
        <v>303</v>
      </c>
      <c r="C52" s="16" t="s">
        <v>288</v>
      </c>
      <c r="D52" s="16">
        <v>30</v>
      </c>
      <c r="E52" s="16">
        <v>5</v>
      </c>
      <c r="F52" s="16">
        <v>25</v>
      </c>
      <c r="G52" s="16">
        <v>12</v>
      </c>
      <c r="H52" s="16">
        <v>8</v>
      </c>
      <c r="I52" s="16">
        <v>14</v>
      </c>
      <c r="J52" s="16">
        <v>5</v>
      </c>
      <c r="K52" s="16">
        <v>4</v>
      </c>
      <c r="L52" s="16">
        <v>4</v>
      </c>
      <c r="M52" s="16">
        <v>4</v>
      </c>
      <c r="N52" s="16">
        <v>11</v>
      </c>
      <c r="O52" s="16">
        <v>15</v>
      </c>
      <c r="P52" s="16">
        <v>35</v>
      </c>
      <c r="Q52" s="16">
        <v>11</v>
      </c>
      <c r="R52" s="16">
        <v>10</v>
      </c>
      <c r="S52" s="16">
        <v>19</v>
      </c>
      <c r="T52" s="16">
        <v>26</v>
      </c>
      <c r="U52" s="16">
        <v>8</v>
      </c>
      <c r="V52" s="16">
        <v>10</v>
      </c>
      <c r="W52" s="16">
        <v>46</v>
      </c>
      <c r="X52" s="16">
        <v>60</v>
      </c>
      <c r="Y52" s="16">
        <v>40</v>
      </c>
      <c r="Z52" s="16">
        <v>28</v>
      </c>
    </row>
    <row r="53" customHeight="1" spans="1:26">
      <c r="A53" s="16">
        <v>113298</v>
      </c>
      <c r="B53" s="16" t="s">
        <v>304</v>
      </c>
      <c r="C53" s="16" t="s">
        <v>288</v>
      </c>
      <c r="D53" s="16">
        <v>20</v>
      </c>
      <c r="E53" s="16">
        <v>5</v>
      </c>
      <c r="F53" s="16">
        <v>20</v>
      </c>
      <c r="G53" s="16">
        <v>12</v>
      </c>
      <c r="H53" s="16">
        <v>8</v>
      </c>
      <c r="I53" s="16">
        <v>14</v>
      </c>
      <c r="J53" s="16">
        <v>5</v>
      </c>
      <c r="K53" s="16">
        <v>3</v>
      </c>
      <c r="L53" s="16">
        <v>4</v>
      </c>
      <c r="M53" s="16">
        <v>4</v>
      </c>
      <c r="N53" s="16">
        <v>11</v>
      </c>
      <c r="O53" s="16">
        <v>15</v>
      </c>
      <c r="P53" s="16">
        <v>30</v>
      </c>
      <c r="Q53" s="16">
        <v>9</v>
      </c>
      <c r="R53" s="16">
        <v>10</v>
      </c>
      <c r="S53" s="16">
        <v>16</v>
      </c>
      <c r="T53" s="16">
        <v>26</v>
      </c>
      <c r="U53" s="16">
        <v>8</v>
      </c>
      <c r="V53" s="16">
        <v>10</v>
      </c>
      <c r="W53" s="16">
        <v>46</v>
      </c>
      <c r="X53" s="16">
        <v>50</v>
      </c>
      <c r="Y53" s="16">
        <v>30</v>
      </c>
      <c r="Z53" s="16">
        <v>28</v>
      </c>
    </row>
    <row r="54" customHeight="1" spans="1:26">
      <c r="A54" s="16">
        <v>113833</v>
      </c>
      <c r="B54" s="16" t="s">
        <v>305</v>
      </c>
      <c r="C54" s="16" t="s">
        <v>288</v>
      </c>
      <c r="D54" s="16">
        <v>30</v>
      </c>
      <c r="E54" s="16">
        <v>5</v>
      </c>
      <c r="F54" s="16">
        <v>20</v>
      </c>
      <c r="G54" s="16">
        <v>12</v>
      </c>
      <c r="H54" s="16">
        <v>8</v>
      </c>
      <c r="I54" s="16">
        <v>14</v>
      </c>
      <c r="J54" s="16">
        <v>5</v>
      </c>
      <c r="K54" s="16">
        <v>3</v>
      </c>
      <c r="L54" s="16">
        <v>4</v>
      </c>
      <c r="M54" s="16">
        <v>4</v>
      </c>
      <c r="N54" s="16">
        <v>11</v>
      </c>
      <c r="O54" s="16">
        <v>18</v>
      </c>
      <c r="P54" s="16">
        <v>35</v>
      </c>
      <c r="Q54" s="16">
        <v>11</v>
      </c>
      <c r="R54" s="16">
        <v>10</v>
      </c>
      <c r="S54" s="16">
        <v>19</v>
      </c>
      <c r="T54" s="16">
        <v>27</v>
      </c>
      <c r="U54" s="16">
        <v>8</v>
      </c>
      <c r="V54" s="16">
        <v>10</v>
      </c>
      <c r="W54" s="16">
        <v>46</v>
      </c>
      <c r="X54" s="16">
        <v>60</v>
      </c>
      <c r="Y54" s="16">
        <v>50</v>
      </c>
      <c r="Z54" s="16">
        <v>28</v>
      </c>
    </row>
    <row r="55" customHeight="1" spans="1:26">
      <c r="A55" s="16">
        <v>114286</v>
      </c>
      <c r="B55" s="16" t="s">
        <v>306</v>
      </c>
      <c r="C55" s="16" t="s">
        <v>288</v>
      </c>
      <c r="D55" s="16">
        <v>50</v>
      </c>
      <c r="E55" s="16">
        <v>10</v>
      </c>
      <c r="F55" s="16">
        <v>25</v>
      </c>
      <c r="G55" s="16">
        <v>12</v>
      </c>
      <c r="H55" s="16">
        <v>9</v>
      </c>
      <c r="I55" s="16">
        <v>16</v>
      </c>
      <c r="J55" s="16">
        <v>5</v>
      </c>
      <c r="K55" s="16">
        <v>4</v>
      </c>
      <c r="L55" s="16">
        <v>4</v>
      </c>
      <c r="M55" s="16">
        <v>4</v>
      </c>
      <c r="N55" s="16">
        <v>11</v>
      </c>
      <c r="O55" s="16">
        <v>20</v>
      </c>
      <c r="P55" s="16">
        <v>40</v>
      </c>
      <c r="Q55" s="16">
        <v>13</v>
      </c>
      <c r="R55" s="16">
        <v>17</v>
      </c>
      <c r="S55" s="16">
        <v>23</v>
      </c>
      <c r="T55" s="16">
        <v>58</v>
      </c>
      <c r="U55" s="16">
        <v>14</v>
      </c>
      <c r="V55" s="16">
        <v>17</v>
      </c>
      <c r="W55" s="16">
        <v>49</v>
      </c>
      <c r="X55" s="16">
        <v>70</v>
      </c>
      <c r="Y55" s="16">
        <v>60</v>
      </c>
      <c r="Z55" s="16">
        <v>43</v>
      </c>
    </row>
    <row r="56" customHeight="1" spans="1:26">
      <c r="A56" s="16">
        <v>116773</v>
      </c>
      <c r="B56" s="16" t="s">
        <v>307</v>
      </c>
      <c r="C56" s="16" t="s">
        <v>288</v>
      </c>
      <c r="D56" s="16">
        <v>20</v>
      </c>
      <c r="E56" s="16">
        <v>5</v>
      </c>
      <c r="F56" s="16">
        <v>20</v>
      </c>
      <c r="G56" s="16">
        <v>12</v>
      </c>
      <c r="H56" s="16">
        <v>8</v>
      </c>
      <c r="I56" s="16">
        <v>14</v>
      </c>
      <c r="J56" s="16">
        <v>5</v>
      </c>
      <c r="K56" s="16">
        <v>3</v>
      </c>
      <c r="L56" s="16">
        <v>4</v>
      </c>
      <c r="M56" s="16">
        <v>4</v>
      </c>
      <c r="N56" s="16">
        <v>11</v>
      </c>
      <c r="O56" s="16">
        <v>18</v>
      </c>
      <c r="P56" s="16">
        <v>35</v>
      </c>
      <c r="Q56" s="16">
        <v>11</v>
      </c>
      <c r="R56" s="16">
        <v>10</v>
      </c>
      <c r="S56" s="16">
        <v>19</v>
      </c>
      <c r="T56" s="16">
        <v>28</v>
      </c>
      <c r="U56" s="16">
        <v>8</v>
      </c>
      <c r="V56" s="16">
        <v>15</v>
      </c>
      <c r="W56" s="16">
        <v>46</v>
      </c>
      <c r="X56" s="16">
        <v>60</v>
      </c>
      <c r="Y56" s="16">
        <v>50</v>
      </c>
      <c r="Z56" s="16">
        <v>28</v>
      </c>
    </row>
    <row r="57" customHeight="1" spans="1:26">
      <c r="A57" s="16">
        <v>118951</v>
      </c>
      <c r="B57" s="16" t="s">
        <v>308</v>
      </c>
      <c r="C57" s="16" t="s">
        <v>288</v>
      </c>
      <c r="D57" s="16">
        <v>30</v>
      </c>
      <c r="E57" s="16">
        <v>5</v>
      </c>
      <c r="F57" s="16">
        <v>25</v>
      </c>
      <c r="G57" s="16">
        <v>12</v>
      </c>
      <c r="H57" s="16">
        <v>8</v>
      </c>
      <c r="I57" s="16">
        <v>14</v>
      </c>
      <c r="J57" s="16">
        <v>5</v>
      </c>
      <c r="K57" s="16">
        <v>3</v>
      </c>
      <c r="L57" s="16">
        <v>4</v>
      </c>
      <c r="M57" s="16">
        <v>4</v>
      </c>
      <c r="N57" s="16">
        <v>11</v>
      </c>
      <c r="O57" s="16">
        <v>18</v>
      </c>
      <c r="P57" s="16">
        <v>35</v>
      </c>
      <c r="Q57" s="16">
        <v>9</v>
      </c>
      <c r="R57" s="16">
        <v>10</v>
      </c>
      <c r="S57" s="16">
        <v>19</v>
      </c>
      <c r="T57" s="16">
        <v>28</v>
      </c>
      <c r="U57" s="16">
        <v>8</v>
      </c>
      <c r="V57" s="16">
        <v>10</v>
      </c>
      <c r="W57" s="16">
        <v>46</v>
      </c>
      <c r="X57" s="16">
        <v>55</v>
      </c>
      <c r="Y57" s="16">
        <v>40</v>
      </c>
      <c r="Z57" s="16">
        <v>28</v>
      </c>
    </row>
    <row r="58" customHeight="1" spans="1:26">
      <c r="A58" s="16">
        <v>119263</v>
      </c>
      <c r="B58" s="16" t="s">
        <v>309</v>
      </c>
      <c r="C58" s="16" t="s">
        <v>288</v>
      </c>
      <c r="D58" s="16">
        <v>30</v>
      </c>
      <c r="E58" s="16">
        <v>5</v>
      </c>
      <c r="F58" s="16">
        <v>25</v>
      </c>
      <c r="G58" s="16">
        <v>12</v>
      </c>
      <c r="H58" s="16">
        <v>8</v>
      </c>
      <c r="I58" s="16">
        <v>14</v>
      </c>
      <c r="J58" s="16">
        <v>5</v>
      </c>
      <c r="K58" s="16">
        <v>3</v>
      </c>
      <c r="L58" s="16">
        <v>4</v>
      </c>
      <c r="M58" s="16">
        <v>4</v>
      </c>
      <c r="N58" s="16">
        <v>11</v>
      </c>
      <c r="O58" s="16">
        <v>15</v>
      </c>
      <c r="P58" s="16">
        <v>35</v>
      </c>
      <c r="Q58" s="16">
        <v>11</v>
      </c>
      <c r="R58" s="16">
        <v>10</v>
      </c>
      <c r="S58" s="16">
        <v>19</v>
      </c>
      <c r="T58" s="16">
        <v>26</v>
      </c>
      <c r="U58" s="16">
        <v>8</v>
      </c>
      <c r="V58" s="16">
        <v>10</v>
      </c>
      <c r="W58" s="16">
        <v>46</v>
      </c>
      <c r="X58" s="16">
        <v>60</v>
      </c>
      <c r="Y58" s="16">
        <v>50</v>
      </c>
      <c r="Z58" s="16">
        <v>28</v>
      </c>
    </row>
    <row r="59" customHeight="1" spans="1:26">
      <c r="A59" s="16">
        <v>120844</v>
      </c>
      <c r="B59" s="16" t="s">
        <v>310</v>
      </c>
      <c r="C59" s="16" t="s">
        <v>288</v>
      </c>
      <c r="D59" s="16">
        <v>30</v>
      </c>
      <c r="E59" s="16">
        <v>5</v>
      </c>
      <c r="F59" s="16">
        <v>25</v>
      </c>
      <c r="G59" s="16">
        <v>12</v>
      </c>
      <c r="H59" s="16">
        <v>8</v>
      </c>
      <c r="I59" s="16">
        <v>14</v>
      </c>
      <c r="J59" s="16">
        <v>6</v>
      </c>
      <c r="K59" s="16">
        <v>4</v>
      </c>
      <c r="L59" s="16">
        <v>4</v>
      </c>
      <c r="M59" s="16">
        <v>4</v>
      </c>
      <c r="N59" s="16">
        <v>13</v>
      </c>
      <c r="O59" s="16">
        <v>15</v>
      </c>
      <c r="P59" s="16">
        <v>40</v>
      </c>
      <c r="Q59" s="16">
        <v>13</v>
      </c>
      <c r="R59" s="16">
        <v>12</v>
      </c>
      <c r="S59" s="16">
        <v>23</v>
      </c>
      <c r="T59" s="16">
        <v>39</v>
      </c>
      <c r="U59" s="16">
        <v>10</v>
      </c>
      <c r="V59" s="16">
        <v>16</v>
      </c>
      <c r="W59" s="16">
        <v>46</v>
      </c>
      <c r="X59" s="16">
        <v>60</v>
      </c>
      <c r="Y59" s="16">
        <v>50</v>
      </c>
      <c r="Z59" s="16">
        <v>28</v>
      </c>
    </row>
    <row r="60" customHeight="1" spans="1:26">
      <c r="A60" s="16">
        <v>122906</v>
      </c>
      <c r="B60" s="16" t="s">
        <v>311</v>
      </c>
      <c r="C60" s="16" t="s">
        <v>288</v>
      </c>
      <c r="D60" s="16">
        <v>20</v>
      </c>
      <c r="E60" s="16">
        <v>5</v>
      </c>
      <c r="F60" s="16">
        <v>25</v>
      </c>
      <c r="G60" s="16">
        <v>11</v>
      </c>
      <c r="H60" s="16">
        <v>7</v>
      </c>
      <c r="I60" s="16">
        <v>12</v>
      </c>
      <c r="J60" s="16">
        <v>4</v>
      </c>
      <c r="K60" s="16">
        <v>3</v>
      </c>
      <c r="L60" s="16">
        <v>4</v>
      </c>
      <c r="M60" s="16">
        <v>4</v>
      </c>
      <c r="N60" s="16">
        <v>9</v>
      </c>
      <c r="O60" s="16">
        <v>16</v>
      </c>
      <c r="P60" s="16">
        <v>30</v>
      </c>
      <c r="Q60" s="16">
        <v>11</v>
      </c>
      <c r="R60" s="16">
        <v>9</v>
      </c>
      <c r="S60" s="16">
        <v>16</v>
      </c>
      <c r="T60" s="16">
        <v>39</v>
      </c>
      <c r="U60" s="16">
        <v>8</v>
      </c>
      <c r="V60" s="16">
        <v>9</v>
      </c>
      <c r="W60" s="16">
        <v>46</v>
      </c>
      <c r="X60" s="16">
        <v>55</v>
      </c>
      <c r="Y60" s="16">
        <v>40</v>
      </c>
      <c r="Z60" s="16">
        <v>21</v>
      </c>
    </row>
    <row r="61" customHeight="1" spans="1:26">
      <c r="A61" s="16">
        <v>128640</v>
      </c>
      <c r="B61" s="16" t="s">
        <v>312</v>
      </c>
      <c r="C61" s="16" t="s">
        <v>288</v>
      </c>
      <c r="D61" s="16">
        <v>20</v>
      </c>
      <c r="E61" s="16">
        <v>5</v>
      </c>
      <c r="F61" s="16">
        <v>10</v>
      </c>
      <c r="G61" s="16">
        <v>11</v>
      </c>
      <c r="H61" s="16">
        <v>7</v>
      </c>
      <c r="I61" s="16">
        <v>12</v>
      </c>
      <c r="J61" s="16">
        <v>4</v>
      </c>
      <c r="K61" s="16">
        <v>2</v>
      </c>
      <c r="L61" s="16">
        <v>4</v>
      </c>
      <c r="M61" s="16">
        <v>4</v>
      </c>
      <c r="N61" s="16">
        <v>9</v>
      </c>
      <c r="O61" s="16">
        <v>15</v>
      </c>
      <c r="P61" s="16">
        <v>30</v>
      </c>
      <c r="Q61" s="16">
        <v>9</v>
      </c>
      <c r="R61" s="16">
        <v>7</v>
      </c>
      <c r="S61" s="16">
        <v>13</v>
      </c>
      <c r="T61" s="16">
        <v>22</v>
      </c>
      <c r="U61" s="16">
        <v>8</v>
      </c>
      <c r="V61" s="16">
        <v>9</v>
      </c>
      <c r="W61" s="16">
        <v>46</v>
      </c>
      <c r="X61" s="16">
        <v>50</v>
      </c>
      <c r="Y61" s="16">
        <v>30</v>
      </c>
      <c r="Z61" s="16">
        <v>21</v>
      </c>
    </row>
    <row r="62" customHeight="1" spans="1:26">
      <c r="A62" s="16">
        <v>307</v>
      </c>
      <c r="B62" s="16" t="s">
        <v>313</v>
      </c>
      <c r="C62" s="16" t="s">
        <v>314</v>
      </c>
      <c r="D62" s="16">
        <v>210</v>
      </c>
      <c r="E62" s="16">
        <v>25</v>
      </c>
      <c r="F62" s="16">
        <v>130</v>
      </c>
      <c r="G62" s="16">
        <v>34</v>
      </c>
      <c r="H62" s="16">
        <v>22</v>
      </c>
      <c r="I62" s="16">
        <v>40</v>
      </c>
      <c r="J62" s="16">
        <v>23</v>
      </c>
      <c r="K62" s="16">
        <v>29</v>
      </c>
      <c r="L62" s="16">
        <v>54</v>
      </c>
      <c r="M62" s="16">
        <v>45</v>
      </c>
      <c r="N62" s="16">
        <v>60</v>
      </c>
      <c r="O62" s="16">
        <v>80</v>
      </c>
      <c r="P62" s="16">
        <v>90</v>
      </c>
      <c r="Q62" s="16">
        <v>26</v>
      </c>
      <c r="R62" s="16">
        <v>70</v>
      </c>
      <c r="S62" s="16">
        <v>60</v>
      </c>
      <c r="T62" s="16">
        <v>110</v>
      </c>
      <c r="U62" s="16">
        <v>41</v>
      </c>
      <c r="V62" s="16">
        <v>85</v>
      </c>
      <c r="W62" s="16">
        <v>504</v>
      </c>
      <c r="X62" s="16">
        <v>120</v>
      </c>
      <c r="Y62" s="16">
        <v>90</v>
      </c>
      <c r="Z62" s="16">
        <v>146</v>
      </c>
    </row>
    <row r="63" customHeight="1" spans="1:26">
      <c r="A63" s="16">
        <v>114685</v>
      </c>
      <c r="B63" s="16" t="s">
        <v>315</v>
      </c>
      <c r="C63" s="16" t="s">
        <v>314</v>
      </c>
      <c r="D63" s="16">
        <v>50</v>
      </c>
      <c r="E63" s="16">
        <v>10</v>
      </c>
      <c r="F63" s="16">
        <v>25</v>
      </c>
      <c r="G63" s="16">
        <v>17</v>
      </c>
      <c r="H63" s="16">
        <v>11</v>
      </c>
      <c r="I63" s="16">
        <v>20</v>
      </c>
      <c r="J63" s="16">
        <v>8</v>
      </c>
      <c r="K63" s="16">
        <v>5</v>
      </c>
      <c r="L63" s="16">
        <v>18</v>
      </c>
      <c r="M63" s="16">
        <v>16</v>
      </c>
      <c r="N63" s="16">
        <v>17</v>
      </c>
      <c r="O63" s="16">
        <v>30</v>
      </c>
      <c r="P63" s="16">
        <v>60</v>
      </c>
      <c r="Q63" s="16">
        <v>13</v>
      </c>
      <c r="R63" s="16">
        <v>17</v>
      </c>
      <c r="S63" s="16">
        <v>30</v>
      </c>
      <c r="T63" s="16">
        <v>79</v>
      </c>
      <c r="U63" s="16">
        <v>17</v>
      </c>
      <c r="V63" s="16">
        <v>29</v>
      </c>
      <c r="W63" s="16">
        <v>61</v>
      </c>
      <c r="X63" s="16">
        <v>70</v>
      </c>
      <c r="Y63" s="16">
        <v>60</v>
      </c>
      <c r="Z63" s="16">
        <v>43</v>
      </c>
    </row>
    <row r="64" customHeight="1" spans="1:26">
      <c r="A64" s="16">
        <v>750</v>
      </c>
      <c r="B64" s="16" t="s">
        <v>316</v>
      </c>
      <c r="C64" s="16" t="s">
        <v>314</v>
      </c>
      <c r="D64" s="16">
        <v>140</v>
      </c>
      <c r="E64" s="16">
        <v>15</v>
      </c>
      <c r="F64" s="16">
        <v>60</v>
      </c>
      <c r="G64" s="16">
        <v>23</v>
      </c>
      <c r="H64" s="16">
        <v>17</v>
      </c>
      <c r="I64" s="16">
        <v>30</v>
      </c>
      <c r="J64" s="16">
        <v>16</v>
      </c>
      <c r="K64" s="16">
        <v>14</v>
      </c>
      <c r="L64" s="16">
        <v>35</v>
      </c>
      <c r="M64" s="16">
        <v>32</v>
      </c>
      <c r="N64" s="16">
        <v>35</v>
      </c>
      <c r="O64" s="16">
        <v>34</v>
      </c>
      <c r="P64" s="16">
        <v>70</v>
      </c>
      <c r="Q64" s="16">
        <v>17</v>
      </c>
      <c r="R64" s="16">
        <v>17</v>
      </c>
      <c r="S64" s="16">
        <v>30</v>
      </c>
      <c r="T64" s="16">
        <v>99</v>
      </c>
      <c r="U64" s="16">
        <v>30</v>
      </c>
      <c r="V64" s="16">
        <v>56</v>
      </c>
      <c r="W64" s="16">
        <v>212</v>
      </c>
      <c r="X64" s="16">
        <v>80</v>
      </c>
      <c r="Y64" s="16">
        <v>80</v>
      </c>
      <c r="Z64" s="16">
        <v>77</v>
      </c>
    </row>
    <row r="65" customHeight="1" spans="1:26">
      <c r="A65" s="16">
        <v>337</v>
      </c>
      <c r="B65" s="16" t="s">
        <v>317</v>
      </c>
      <c r="C65" s="16" t="s">
        <v>314</v>
      </c>
      <c r="D65" s="16">
        <v>70</v>
      </c>
      <c r="E65" s="16">
        <v>10</v>
      </c>
      <c r="F65" s="16">
        <v>40</v>
      </c>
      <c r="G65" s="16">
        <v>17</v>
      </c>
      <c r="H65" s="16">
        <v>11</v>
      </c>
      <c r="I65" s="16">
        <v>20</v>
      </c>
      <c r="J65" s="16">
        <v>20</v>
      </c>
      <c r="K65" s="16">
        <v>5</v>
      </c>
      <c r="L65" s="16">
        <v>25</v>
      </c>
      <c r="M65" s="16">
        <v>23</v>
      </c>
      <c r="N65" s="16">
        <v>43</v>
      </c>
      <c r="O65" s="16">
        <v>70</v>
      </c>
      <c r="P65" s="16">
        <v>80</v>
      </c>
      <c r="Q65" s="16">
        <v>17</v>
      </c>
      <c r="R65" s="16">
        <v>30</v>
      </c>
      <c r="S65" s="16">
        <v>38</v>
      </c>
      <c r="T65" s="16">
        <v>100</v>
      </c>
      <c r="U65" s="16">
        <v>17</v>
      </c>
      <c r="V65" s="16">
        <v>36</v>
      </c>
      <c r="W65" s="16">
        <v>95</v>
      </c>
      <c r="X65" s="16">
        <v>80</v>
      </c>
      <c r="Y65" s="16">
        <v>60</v>
      </c>
      <c r="Z65" s="16">
        <v>61</v>
      </c>
    </row>
    <row r="66" customHeight="1" spans="1:26">
      <c r="A66" s="16">
        <v>742</v>
      </c>
      <c r="B66" s="16" t="s">
        <v>318</v>
      </c>
      <c r="C66" s="16" t="s">
        <v>314</v>
      </c>
      <c r="D66" s="16">
        <v>40</v>
      </c>
      <c r="E66" s="16">
        <v>10</v>
      </c>
      <c r="F66" s="16">
        <v>25</v>
      </c>
      <c r="G66" s="16">
        <v>17</v>
      </c>
      <c r="H66" s="16">
        <v>11</v>
      </c>
      <c r="I66" s="16">
        <v>20</v>
      </c>
      <c r="J66" s="16">
        <v>8</v>
      </c>
      <c r="K66" s="16">
        <v>5</v>
      </c>
      <c r="L66" s="16">
        <v>12</v>
      </c>
      <c r="M66" s="16">
        <v>11</v>
      </c>
      <c r="N66" s="16">
        <v>17</v>
      </c>
      <c r="O66" s="16">
        <v>30</v>
      </c>
      <c r="P66" s="16">
        <v>40</v>
      </c>
      <c r="Q66" s="16">
        <v>13</v>
      </c>
      <c r="R66" s="16">
        <v>16</v>
      </c>
      <c r="S66" s="16">
        <v>27</v>
      </c>
      <c r="T66" s="16">
        <v>64</v>
      </c>
      <c r="U66" s="16">
        <v>14</v>
      </c>
      <c r="V66" s="16">
        <v>25</v>
      </c>
      <c r="W66" s="16">
        <v>95</v>
      </c>
      <c r="X66" s="16">
        <v>70</v>
      </c>
      <c r="Y66" s="16">
        <v>50</v>
      </c>
      <c r="Z66" s="16">
        <v>43</v>
      </c>
    </row>
    <row r="67" customHeight="1" spans="1:26">
      <c r="A67" s="16">
        <v>744</v>
      </c>
      <c r="B67" s="16" t="s">
        <v>319</v>
      </c>
      <c r="C67" s="16" t="s">
        <v>314</v>
      </c>
      <c r="D67" s="16">
        <v>40</v>
      </c>
      <c r="E67" s="16">
        <v>10</v>
      </c>
      <c r="F67" s="16">
        <v>30</v>
      </c>
      <c r="G67" s="16">
        <v>17</v>
      </c>
      <c r="H67" s="16">
        <v>9</v>
      </c>
      <c r="I67" s="16">
        <v>16</v>
      </c>
      <c r="J67" s="16">
        <v>8</v>
      </c>
      <c r="K67" s="16">
        <v>4</v>
      </c>
      <c r="L67" s="16">
        <v>8</v>
      </c>
      <c r="M67" s="16">
        <v>7</v>
      </c>
      <c r="N67" s="16">
        <v>17</v>
      </c>
      <c r="O67" s="16">
        <v>25</v>
      </c>
      <c r="P67" s="16">
        <v>45</v>
      </c>
      <c r="Q67" s="16">
        <v>17</v>
      </c>
      <c r="R67" s="16">
        <v>17</v>
      </c>
      <c r="S67" s="16">
        <v>30</v>
      </c>
      <c r="T67" s="16">
        <v>59</v>
      </c>
      <c r="U67" s="16">
        <v>14</v>
      </c>
      <c r="V67" s="16">
        <v>29</v>
      </c>
      <c r="W67" s="16">
        <v>53</v>
      </c>
      <c r="X67" s="16">
        <v>70</v>
      </c>
      <c r="Y67" s="16">
        <v>60</v>
      </c>
      <c r="Z67" s="16">
        <v>43</v>
      </c>
    </row>
    <row r="68" customHeight="1" spans="1:26">
      <c r="A68" s="16">
        <v>308</v>
      </c>
      <c r="B68" s="16" t="s">
        <v>320</v>
      </c>
      <c r="C68" s="16" t="s">
        <v>314</v>
      </c>
      <c r="D68" s="16">
        <v>30</v>
      </c>
      <c r="E68" s="16">
        <v>10</v>
      </c>
      <c r="F68" s="16">
        <v>25</v>
      </c>
      <c r="G68" s="16">
        <v>12</v>
      </c>
      <c r="H68" s="16">
        <v>8</v>
      </c>
      <c r="I68" s="16">
        <v>14</v>
      </c>
      <c r="J68" s="16">
        <v>5</v>
      </c>
      <c r="K68" s="16">
        <v>4</v>
      </c>
      <c r="L68" s="16">
        <v>4</v>
      </c>
      <c r="M68" s="16">
        <v>4</v>
      </c>
      <c r="N68" s="16">
        <v>11</v>
      </c>
      <c r="O68" s="16">
        <v>18</v>
      </c>
      <c r="P68" s="16">
        <v>35</v>
      </c>
      <c r="Q68" s="16">
        <v>11</v>
      </c>
      <c r="R68" s="16">
        <v>12</v>
      </c>
      <c r="S68" s="16">
        <v>19</v>
      </c>
      <c r="T68" s="16">
        <v>35</v>
      </c>
      <c r="U68" s="16">
        <v>8</v>
      </c>
      <c r="V68" s="16">
        <v>10</v>
      </c>
      <c r="W68" s="16">
        <v>46</v>
      </c>
      <c r="X68" s="16">
        <v>60</v>
      </c>
      <c r="Y68" s="16">
        <v>50</v>
      </c>
      <c r="Z68" s="16">
        <v>28</v>
      </c>
    </row>
    <row r="69" customHeight="1" spans="1:26">
      <c r="A69" s="16">
        <v>102935</v>
      </c>
      <c r="B69" s="16" t="s">
        <v>321</v>
      </c>
      <c r="C69" s="16" t="s">
        <v>314</v>
      </c>
      <c r="D69" s="16">
        <v>30</v>
      </c>
      <c r="E69" s="16">
        <v>5</v>
      </c>
      <c r="F69" s="16">
        <v>25</v>
      </c>
      <c r="G69" s="16">
        <v>12</v>
      </c>
      <c r="H69" s="16">
        <v>8</v>
      </c>
      <c r="I69" s="16">
        <v>14</v>
      </c>
      <c r="J69" s="16">
        <v>6</v>
      </c>
      <c r="K69" s="16">
        <v>4</v>
      </c>
      <c r="L69" s="16">
        <v>4</v>
      </c>
      <c r="M69" s="16">
        <v>4</v>
      </c>
      <c r="N69" s="16">
        <v>13</v>
      </c>
      <c r="O69" s="16">
        <v>18</v>
      </c>
      <c r="P69" s="16">
        <v>40</v>
      </c>
      <c r="Q69" s="16">
        <v>13</v>
      </c>
      <c r="R69" s="16">
        <v>12</v>
      </c>
      <c r="S69" s="16">
        <v>19</v>
      </c>
      <c r="T69" s="16">
        <v>49</v>
      </c>
      <c r="U69" s="16">
        <v>10</v>
      </c>
      <c r="V69" s="16">
        <v>16</v>
      </c>
      <c r="W69" s="16">
        <v>46</v>
      </c>
      <c r="X69" s="16">
        <v>60</v>
      </c>
      <c r="Y69" s="16">
        <v>50</v>
      </c>
      <c r="Z69" s="16">
        <v>28</v>
      </c>
    </row>
    <row r="70" customHeight="1" spans="1:26">
      <c r="A70" s="16">
        <v>105910</v>
      </c>
      <c r="B70" s="16" t="s">
        <v>322</v>
      </c>
      <c r="C70" s="16" t="s">
        <v>314</v>
      </c>
      <c r="D70" s="16">
        <v>50</v>
      </c>
      <c r="E70" s="16">
        <v>10</v>
      </c>
      <c r="F70" s="16">
        <v>30</v>
      </c>
      <c r="G70" s="16">
        <v>12</v>
      </c>
      <c r="H70" s="16">
        <v>8</v>
      </c>
      <c r="I70" s="16">
        <v>14</v>
      </c>
      <c r="J70" s="16">
        <v>6</v>
      </c>
      <c r="K70" s="16">
        <v>4</v>
      </c>
      <c r="L70" s="16">
        <v>4</v>
      </c>
      <c r="M70" s="16">
        <v>4</v>
      </c>
      <c r="N70" s="16">
        <v>13</v>
      </c>
      <c r="O70" s="16">
        <v>18</v>
      </c>
      <c r="P70" s="16">
        <v>40</v>
      </c>
      <c r="Q70" s="16">
        <v>13</v>
      </c>
      <c r="R70" s="16">
        <v>13</v>
      </c>
      <c r="S70" s="16">
        <v>23</v>
      </c>
      <c r="T70" s="16">
        <v>46</v>
      </c>
      <c r="U70" s="16">
        <v>10</v>
      </c>
      <c r="V70" s="16">
        <v>20</v>
      </c>
      <c r="W70" s="16">
        <v>46</v>
      </c>
      <c r="X70" s="16">
        <v>60</v>
      </c>
      <c r="Y70" s="16">
        <v>50</v>
      </c>
      <c r="Z70" s="16">
        <v>28</v>
      </c>
    </row>
    <row r="71" customHeight="1" spans="1:26">
      <c r="A71" s="16">
        <v>106066</v>
      </c>
      <c r="B71" s="16" t="s">
        <v>323</v>
      </c>
      <c r="C71" s="16" t="s">
        <v>314</v>
      </c>
      <c r="D71" s="16">
        <v>30</v>
      </c>
      <c r="E71" s="16">
        <v>5</v>
      </c>
      <c r="F71" s="16">
        <v>30</v>
      </c>
      <c r="G71" s="16">
        <v>17</v>
      </c>
      <c r="H71" s="16">
        <v>9</v>
      </c>
      <c r="I71" s="16">
        <v>16</v>
      </c>
      <c r="J71" s="16">
        <v>6</v>
      </c>
      <c r="K71" s="16">
        <v>4</v>
      </c>
      <c r="L71" s="16">
        <v>4</v>
      </c>
      <c r="M71" s="16">
        <v>4</v>
      </c>
      <c r="N71" s="16">
        <v>13</v>
      </c>
      <c r="O71" s="16">
        <v>40</v>
      </c>
      <c r="P71" s="16">
        <v>65</v>
      </c>
      <c r="Q71" s="16">
        <v>13</v>
      </c>
      <c r="R71" s="16">
        <v>16</v>
      </c>
      <c r="S71" s="16">
        <v>23</v>
      </c>
      <c r="T71" s="16">
        <v>53</v>
      </c>
      <c r="U71" s="16">
        <v>12</v>
      </c>
      <c r="V71" s="16">
        <v>17</v>
      </c>
      <c r="W71" s="16">
        <v>61</v>
      </c>
      <c r="X71" s="16">
        <v>80</v>
      </c>
      <c r="Y71" s="16">
        <v>60</v>
      </c>
      <c r="Z71" s="16">
        <v>43</v>
      </c>
    </row>
    <row r="72" customHeight="1" spans="1:26">
      <c r="A72" s="16">
        <v>106485</v>
      </c>
      <c r="B72" s="16" t="s">
        <v>324</v>
      </c>
      <c r="C72" s="16" t="s">
        <v>314</v>
      </c>
      <c r="D72" s="16">
        <v>40</v>
      </c>
      <c r="E72" s="16">
        <v>5</v>
      </c>
      <c r="F72" s="16">
        <v>25</v>
      </c>
      <c r="G72" s="16">
        <v>12</v>
      </c>
      <c r="H72" s="16">
        <v>9</v>
      </c>
      <c r="I72" s="16">
        <v>16</v>
      </c>
      <c r="J72" s="16">
        <v>6</v>
      </c>
      <c r="K72" s="16">
        <v>3</v>
      </c>
      <c r="L72" s="16">
        <v>6</v>
      </c>
      <c r="M72" s="16">
        <v>5</v>
      </c>
      <c r="N72" s="16">
        <v>15</v>
      </c>
      <c r="O72" s="16">
        <v>20</v>
      </c>
      <c r="P72" s="16">
        <v>40</v>
      </c>
      <c r="Q72" s="16">
        <v>13</v>
      </c>
      <c r="R72" s="16">
        <v>17</v>
      </c>
      <c r="S72" s="16">
        <v>19</v>
      </c>
      <c r="T72" s="16">
        <v>53</v>
      </c>
      <c r="U72" s="16">
        <v>12</v>
      </c>
      <c r="V72" s="16">
        <v>21</v>
      </c>
      <c r="W72" s="16">
        <v>49</v>
      </c>
      <c r="X72" s="16">
        <v>60</v>
      </c>
      <c r="Y72" s="16">
        <v>40</v>
      </c>
      <c r="Z72" s="16">
        <v>43</v>
      </c>
    </row>
    <row r="73" customHeight="1" spans="1:26">
      <c r="A73" s="16">
        <v>106865</v>
      </c>
      <c r="B73" s="16" t="s">
        <v>325</v>
      </c>
      <c r="C73" s="16" t="s">
        <v>314</v>
      </c>
      <c r="D73" s="16">
        <v>30</v>
      </c>
      <c r="E73" s="16">
        <v>5</v>
      </c>
      <c r="F73" s="16">
        <v>25</v>
      </c>
      <c r="G73" s="16">
        <v>12</v>
      </c>
      <c r="H73" s="16">
        <v>8</v>
      </c>
      <c r="I73" s="16">
        <v>14</v>
      </c>
      <c r="J73" s="16">
        <v>6</v>
      </c>
      <c r="K73" s="16">
        <v>4</v>
      </c>
      <c r="L73" s="16">
        <v>4</v>
      </c>
      <c r="M73" s="16">
        <v>4</v>
      </c>
      <c r="N73" s="16">
        <v>13</v>
      </c>
      <c r="O73" s="16">
        <v>18</v>
      </c>
      <c r="P73" s="16">
        <v>40</v>
      </c>
      <c r="Q73" s="16">
        <v>13</v>
      </c>
      <c r="R73" s="16">
        <v>13</v>
      </c>
      <c r="S73" s="16">
        <v>23</v>
      </c>
      <c r="T73" s="16">
        <v>46</v>
      </c>
      <c r="U73" s="16">
        <v>10</v>
      </c>
      <c r="V73" s="16">
        <v>16</v>
      </c>
      <c r="W73" s="16">
        <v>46</v>
      </c>
      <c r="X73" s="16">
        <v>60</v>
      </c>
      <c r="Y73" s="16">
        <v>50</v>
      </c>
      <c r="Z73" s="16">
        <v>28</v>
      </c>
    </row>
    <row r="74" customHeight="1" spans="1:26">
      <c r="A74" s="16">
        <v>113299</v>
      </c>
      <c r="B74" s="16" t="s">
        <v>326</v>
      </c>
      <c r="C74" s="16" t="s">
        <v>314</v>
      </c>
      <c r="D74" s="16">
        <v>20</v>
      </c>
      <c r="E74" s="16">
        <v>5</v>
      </c>
      <c r="F74" s="16">
        <v>25</v>
      </c>
      <c r="G74" s="16">
        <v>12</v>
      </c>
      <c r="H74" s="16">
        <v>8</v>
      </c>
      <c r="I74" s="16">
        <v>14</v>
      </c>
      <c r="J74" s="16">
        <v>5</v>
      </c>
      <c r="K74" s="16">
        <v>4</v>
      </c>
      <c r="L74" s="16">
        <v>4</v>
      </c>
      <c r="M74" s="16">
        <v>4</v>
      </c>
      <c r="N74" s="16">
        <v>11</v>
      </c>
      <c r="O74" s="16">
        <v>20</v>
      </c>
      <c r="P74" s="16">
        <v>35</v>
      </c>
      <c r="Q74" s="16">
        <v>9</v>
      </c>
      <c r="R74" s="16">
        <v>12</v>
      </c>
      <c r="S74" s="16">
        <v>19</v>
      </c>
      <c r="T74" s="16">
        <v>41</v>
      </c>
      <c r="U74" s="16">
        <v>8</v>
      </c>
      <c r="V74" s="16">
        <v>13</v>
      </c>
      <c r="W74" s="16">
        <v>46</v>
      </c>
      <c r="X74" s="16">
        <v>55</v>
      </c>
      <c r="Y74" s="16">
        <v>40</v>
      </c>
      <c r="Z74" s="16">
        <v>28</v>
      </c>
    </row>
    <row r="75" customHeight="1" spans="1:26">
      <c r="A75" s="16">
        <v>116482</v>
      </c>
      <c r="B75" s="16" t="s">
        <v>327</v>
      </c>
      <c r="C75" s="16" t="s">
        <v>314</v>
      </c>
      <c r="D75" s="16">
        <v>40</v>
      </c>
      <c r="E75" s="16">
        <v>5</v>
      </c>
      <c r="F75" s="16">
        <v>25</v>
      </c>
      <c r="G75" s="16">
        <v>12</v>
      </c>
      <c r="H75" s="16">
        <v>8</v>
      </c>
      <c r="I75" s="16">
        <v>14</v>
      </c>
      <c r="J75" s="16">
        <v>5</v>
      </c>
      <c r="K75" s="16">
        <v>4</v>
      </c>
      <c r="L75" s="16">
        <v>4</v>
      </c>
      <c r="M75" s="16">
        <v>4</v>
      </c>
      <c r="N75" s="16">
        <v>11</v>
      </c>
      <c r="O75" s="16">
        <v>18</v>
      </c>
      <c r="P75" s="16">
        <v>35</v>
      </c>
      <c r="Q75" s="16">
        <v>11</v>
      </c>
      <c r="R75" s="16">
        <v>10</v>
      </c>
      <c r="S75" s="16">
        <v>19</v>
      </c>
      <c r="T75" s="16">
        <v>27</v>
      </c>
      <c r="U75" s="16">
        <v>8</v>
      </c>
      <c r="V75" s="16">
        <v>10</v>
      </c>
      <c r="W75" s="16">
        <v>46</v>
      </c>
      <c r="X75" s="16">
        <v>60</v>
      </c>
      <c r="Y75" s="16">
        <v>50</v>
      </c>
      <c r="Z75" s="16">
        <v>28</v>
      </c>
    </row>
    <row r="76" customHeight="1" spans="1:26">
      <c r="A76" s="16">
        <v>116919</v>
      </c>
      <c r="B76" s="16" t="s">
        <v>328</v>
      </c>
      <c r="C76" s="16" t="s">
        <v>314</v>
      </c>
      <c r="D76" s="16">
        <v>30</v>
      </c>
      <c r="E76" s="16">
        <v>5</v>
      </c>
      <c r="F76" s="16">
        <v>20</v>
      </c>
      <c r="G76" s="16">
        <v>12</v>
      </c>
      <c r="H76" s="16">
        <v>8</v>
      </c>
      <c r="I76" s="16">
        <v>14</v>
      </c>
      <c r="J76" s="16">
        <v>5</v>
      </c>
      <c r="K76" s="16">
        <v>4</v>
      </c>
      <c r="L76" s="16">
        <v>4</v>
      </c>
      <c r="M76" s="16">
        <v>4</v>
      </c>
      <c r="N76" s="16">
        <v>11</v>
      </c>
      <c r="O76" s="16">
        <v>18</v>
      </c>
      <c r="P76" s="16">
        <v>35</v>
      </c>
      <c r="Q76" s="16">
        <v>11</v>
      </c>
      <c r="R76" s="16">
        <v>12</v>
      </c>
      <c r="S76" s="16">
        <v>19</v>
      </c>
      <c r="T76" s="16">
        <v>26</v>
      </c>
      <c r="U76" s="16">
        <v>8</v>
      </c>
      <c r="V76" s="16">
        <v>10</v>
      </c>
      <c r="W76" s="16">
        <v>46</v>
      </c>
      <c r="X76" s="16">
        <v>60</v>
      </c>
      <c r="Y76" s="16">
        <v>50</v>
      </c>
      <c r="Z76" s="16">
        <v>28</v>
      </c>
    </row>
    <row r="77" customHeight="1" spans="1:26">
      <c r="A77" s="16">
        <v>571</v>
      </c>
      <c r="B77" s="16" t="s">
        <v>329</v>
      </c>
      <c r="C77" s="16" t="s">
        <v>330</v>
      </c>
      <c r="D77" s="16">
        <v>50</v>
      </c>
      <c r="E77" s="16">
        <v>10</v>
      </c>
      <c r="F77" s="16">
        <v>40</v>
      </c>
      <c r="G77" s="16">
        <v>17</v>
      </c>
      <c r="H77" s="16">
        <v>11</v>
      </c>
      <c r="I77" s="16">
        <v>20</v>
      </c>
      <c r="J77" s="16">
        <v>10</v>
      </c>
      <c r="K77" s="16">
        <v>5</v>
      </c>
      <c r="L77" s="16">
        <v>18</v>
      </c>
      <c r="M77" s="16">
        <v>16</v>
      </c>
      <c r="N77" s="16">
        <v>22</v>
      </c>
      <c r="O77" s="16">
        <v>40</v>
      </c>
      <c r="P77" s="16">
        <v>50</v>
      </c>
      <c r="Q77" s="16">
        <v>17</v>
      </c>
      <c r="R77" s="16">
        <v>22</v>
      </c>
      <c r="S77" s="16">
        <v>30</v>
      </c>
      <c r="T77" s="16">
        <v>61</v>
      </c>
      <c r="U77" s="16">
        <v>14</v>
      </c>
      <c r="V77" s="16">
        <v>50</v>
      </c>
      <c r="W77" s="16">
        <v>61</v>
      </c>
      <c r="X77" s="16">
        <v>80</v>
      </c>
      <c r="Y77" s="16">
        <v>60</v>
      </c>
      <c r="Z77" s="16">
        <v>52</v>
      </c>
    </row>
    <row r="78" customHeight="1" spans="1:26">
      <c r="A78" s="16">
        <v>707</v>
      </c>
      <c r="B78" s="16" t="s">
        <v>331</v>
      </c>
      <c r="C78" s="16" t="s">
        <v>330</v>
      </c>
      <c r="D78" s="16">
        <v>40</v>
      </c>
      <c r="E78" s="16">
        <v>10</v>
      </c>
      <c r="F78" s="16">
        <v>40</v>
      </c>
      <c r="G78" s="16">
        <v>17</v>
      </c>
      <c r="H78" s="16">
        <v>11</v>
      </c>
      <c r="I78" s="16">
        <v>20</v>
      </c>
      <c r="J78" s="16">
        <v>8</v>
      </c>
      <c r="K78" s="16">
        <v>5</v>
      </c>
      <c r="L78" s="16">
        <v>18</v>
      </c>
      <c r="M78" s="16">
        <v>16</v>
      </c>
      <c r="N78" s="16">
        <v>17</v>
      </c>
      <c r="O78" s="16">
        <v>35</v>
      </c>
      <c r="P78" s="16">
        <v>40</v>
      </c>
      <c r="Q78" s="16">
        <v>13</v>
      </c>
      <c r="R78" s="16">
        <v>26</v>
      </c>
      <c r="S78" s="16">
        <v>30</v>
      </c>
      <c r="T78" s="16">
        <v>59</v>
      </c>
      <c r="U78" s="16">
        <v>14</v>
      </c>
      <c r="V78" s="16">
        <v>22</v>
      </c>
      <c r="W78" s="16">
        <v>61</v>
      </c>
      <c r="X78" s="16">
        <v>80</v>
      </c>
      <c r="Y78" s="16">
        <v>60</v>
      </c>
      <c r="Z78" s="16">
        <v>43</v>
      </c>
    </row>
    <row r="79" customHeight="1" spans="1:26">
      <c r="A79" s="16">
        <v>712</v>
      </c>
      <c r="B79" s="16" t="s">
        <v>332</v>
      </c>
      <c r="C79" s="16" t="s">
        <v>330</v>
      </c>
      <c r="D79" s="16">
        <v>40</v>
      </c>
      <c r="E79" s="16">
        <v>10</v>
      </c>
      <c r="F79" s="16">
        <v>40</v>
      </c>
      <c r="G79" s="16">
        <v>17</v>
      </c>
      <c r="H79" s="16">
        <v>9</v>
      </c>
      <c r="I79" s="16">
        <v>16</v>
      </c>
      <c r="J79" s="16">
        <v>10</v>
      </c>
      <c r="K79" s="16">
        <v>5</v>
      </c>
      <c r="L79" s="16">
        <v>25</v>
      </c>
      <c r="M79" s="16">
        <v>23</v>
      </c>
      <c r="N79" s="16">
        <v>17</v>
      </c>
      <c r="O79" s="16">
        <v>40</v>
      </c>
      <c r="P79" s="16">
        <v>60</v>
      </c>
      <c r="Q79" s="16">
        <v>17</v>
      </c>
      <c r="R79" s="16">
        <v>26</v>
      </c>
      <c r="S79" s="16">
        <v>30</v>
      </c>
      <c r="T79" s="16">
        <v>59</v>
      </c>
      <c r="U79" s="16">
        <v>19</v>
      </c>
      <c r="V79" s="16">
        <v>22</v>
      </c>
      <c r="W79" s="16">
        <v>61</v>
      </c>
      <c r="X79" s="16">
        <v>70</v>
      </c>
      <c r="Y79" s="16">
        <v>60</v>
      </c>
      <c r="Z79" s="16">
        <v>43</v>
      </c>
    </row>
    <row r="80" customHeight="1" spans="1:26">
      <c r="A80" s="16">
        <v>546</v>
      </c>
      <c r="B80" s="16" t="s">
        <v>333</v>
      </c>
      <c r="C80" s="16" t="s">
        <v>330</v>
      </c>
      <c r="D80" s="16">
        <v>40</v>
      </c>
      <c r="E80" s="16">
        <v>10</v>
      </c>
      <c r="F80" s="16">
        <v>40</v>
      </c>
      <c r="G80" s="16">
        <v>17</v>
      </c>
      <c r="H80" s="16">
        <v>9</v>
      </c>
      <c r="I80" s="16">
        <v>16</v>
      </c>
      <c r="J80" s="16">
        <v>8</v>
      </c>
      <c r="K80" s="16">
        <v>5</v>
      </c>
      <c r="L80" s="16">
        <v>18</v>
      </c>
      <c r="M80" s="16">
        <v>16</v>
      </c>
      <c r="N80" s="16">
        <v>17</v>
      </c>
      <c r="O80" s="16">
        <v>30</v>
      </c>
      <c r="P80" s="16">
        <v>60</v>
      </c>
      <c r="Q80" s="16">
        <v>17</v>
      </c>
      <c r="R80" s="16">
        <v>26</v>
      </c>
      <c r="S80" s="16">
        <v>30</v>
      </c>
      <c r="T80" s="16">
        <v>59</v>
      </c>
      <c r="U80" s="16">
        <v>18</v>
      </c>
      <c r="V80" s="16">
        <v>26</v>
      </c>
      <c r="W80" s="16">
        <v>53</v>
      </c>
      <c r="X80" s="16">
        <v>70</v>
      </c>
      <c r="Y80" s="16">
        <v>60</v>
      </c>
      <c r="Z80" s="16">
        <v>43</v>
      </c>
    </row>
    <row r="81" customHeight="1" spans="1:26">
      <c r="A81" s="16">
        <v>373</v>
      </c>
      <c r="B81" s="16" t="s">
        <v>334</v>
      </c>
      <c r="C81" s="16" t="s">
        <v>330</v>
      </c>
      <c r="D81" s="16">
        <v>50</v>
      </c>
      <c r="E81" s="16">
        <v>10</v>
      </c>
      <c r="F81" s="16">
        <v>40</v>
      </c>
      <c r="G81" s="16">
        <v>17</v>
      </c>
      <c r="H81" s="16">
        <v>9</v>
      </c>
      <c r="I81" s="16">
        <v>16</v>
      </c>
      <c r="J81" s="16">
        <v>8</v>
      </c>
      <c r="K81" s="16">
        <v>5</v>
      </c>
      <c r="L81" s="16">
        <v>18</v>
      </c>
      <c r="M81" s="16">
        <v>16</v>
      </c>
      <c r="N81" s="16">
        <v>17</v>
      </c>
      <c r="O81" s="16">
        <v>25</v>
      </c>
      <c r="P81" s="16">
        <v>45</v>
      </c>
      <c r="Q81" s="16">
        <v>17</v>
      </c>
      <c r="R81" s="16">
        <v>17</v>
      </c>
      <c r="S81" s="16">
        <v>27</v>
      </c>
      <c r="T81" s="16">
        <v>49</v>
      </c>
      <c r="U81" s="16">
        <v>14</v>
      </c>
      <c r="V81" s="16">
        <v>22</v>
      </c>
      <c r="W81" s="16">
        <v>61</v>
      </c>
      <c r="X81" s="16">
        <v>70</v>
      </c>
      <c r="Y81" s="16">
        <v>60</v>
      </c>
      <c r="Z81" s="16">
        <v>43</v>
      </c>
    </row>
    <row r="82" customHeight="1" spans="1:26">
      <c r="A82" s="16">
        <v>511</v>
      </c>
      <c r="B82" s="16" t="s">
        <v>335</v>
      </c>
      <c r="C82" s="16" t="s">
        <v>330</v>
      </c>
      <c r="D82" s="16">
        <v>50</v>
      </c>
      <c r="E82" s="16">
        <v>10</v>
      </c>
      <c r="F82" s="16">
        <v>40</v>
      </c>
      <c r="G82" s="16">
        <v>17</v>
      </c>
      <c r="H82" s="16">
        <v>9</v>
      </c>
      <c r="I82" s="16">
        <v>16</v>
      </c>
      <c r="J82" s="16">
        <v>8</v>
      </c>
      <c r="K82" s="16">
        <v>5</v>
      </c>
      <c r="L82" s="16">
        <v>8</v>
      </c>
      <c r="M82" s="16">
        <v>7</v>
      </c>
      <c r="N82" s="16">
        <v>20</v>
      </c>
      <c r="O82" s="16">
        <v>25</v>
      </c>
      <c r="P82" s="16">
        <v>45</v>
      </c>
      <c r="Q82" s="16">
        <v>17</v>
      </c>
      <c r="R82" s="16">
        <v>22</v>
      </c>
      <c r="S82" s="16">
        <v>27</v>
      </c>
      <c r="T82" s="16">
        <v>59</v>
      </c>
      <c r="U82" s="16">
        <v>18</v>
      </c>
      <c r="V82" s="16">
        <v>36</v>
      </c>
      <c r="W82" s="16">
        <v>46</v>
      </c>
      <c r="X82" s="16">
        <v>70</v>
      </c>
      <c r="Y82" s="16">
        <v>60</v>
      </c>
      <c r="Z82" s="16">
        <v>43</v>
      </c>
    </row>
    <row r="83" customHeight="1" spans="1:26">
      <c r="A83" s="16">
        <v>737</v>
      </c>
      <c r="B83" s="16" t="s">
        <v>336</v>
      </c>
      <c r="C83" s="16" t="s">
        <v>330</v>
      </c>
      <c r="D83" s="16">
        <v>50</v>
      </c>
      <c r="E83" s="16">
        <v>10</v>
      </c>
      <c r="F83" s="16">
        <v>30</v>
      </c>
      <c r="G83" s="16">
        <v>17</v>
      </c>
      <c r="H83" s="16">
        <v>9</v>
      </c>
      <c r="I83" s="16">
        <v>16</v>
      </c>
      <c r="J83" s="16">
        <v>8</v>
      </c>
      <c r="K83" s="16">
        <v>9</v>
      </c>
      <c r="L83" s="16">
        <v>12</v>
      </c>
      <c r="M83" s="16">
        <v>11</v>
      </c>
      <c r="N83" s="16">
        <v>17</v>
      </c>
      <c r="O83" s="16">
        <v>20</v>
      </c>
      <c r="P83" s="16">
        <v>45</v>
      </c>
      <c r="Q83" s="16">
        <v>17</v>
      </c>
      <c r="R83" s="16">
        <v>17</v>
      </c>
      <c r="S83" s="16">
        <v>30</v>
      </c>
      <c r="T83" s="16">
        <v>59</v>
      </c>
      <c r="U83" s="16">
        <v>14</v>
      </c>
      <c r="V83" s="16">
        <v>22</v>
      </c>
      <c r="W83" s="16">
        <v>61</v>
      </c>
      <c r="X83" s="16">
        <v>65</v>
      </c>
      <c r="Y83" s="16">
        <v>50</v>
      </c>
      <c r="Z83" s="16">
        <v>43</v>
      </c>
    </row>
    <row r="84" customHeight="1" spans="1:26">
      <c r="A84" s="16">
        <v>724</v>
      </c>
      <c r="B84" s="16" t="s">
        <v>337</v>
      </c>
      <c r="C84" s="16" t="s">
        <v>330</v>
      </c>
      <c r="D84" s="16">
        <v>40</v>
      </c>
      <c r="E84" s="16">
        <v>10</v>
      </c>
      <c r="F84" s="16">
        <v>30</v>
      </c>
      <c r="G84" s="16">
        <v>17</v>
      </c>
      <c r="H84" s="16">
        <v>9</v>
      </c>
      <c r="I84" s="16">
        <v>16</v>
      </c>
      <c r="J84" s="16">
        <v>8</v>
      </c>
      <c r="K84" s="16">
        <v>5</v>
      </c>
      <c r="L84" s="16">
        <v>8</v>
      </c>
      <c r="M84" s="16">
        <v>7</v>
      </c>
      <c r="N84" s="16">
        <v>20</v>
      </c>
      <c r="O84" s="16">
        <v>25</v>
      </c>
      <c r="P84" s="16">
        <v>45</v>
      </c>
      <c r="Q84" s="16">
        <v>17</v>
      </c>
      <c r="R84" s="16">
        <v>22</v>
      </c>
      <c r="S84" s="16">
        <v>30</v>
      </c>
      <c r="T84" s="16">
        <v>59</v>
      </c>
      <c r="U84" s="16">
        <v>16</v>
      </c>
      <c r="V84" s="16">
        <v>22</v>
      </c>
      <c r="W84" s="16">
        <v>61</v>
      </c>
      <c r="X84" s="16">
        <v>65</v>
      </c>
      <c r="Y84" s="16">
        <v>50</v>
      </c>
      <c r="Z84" s="16">
        <v>43</v>
      </c>
    </row>
    <row r="85" customHeight="1" spans="1:26">
      <c r="A85" s="16">
        <v>355</v>
      </c>
      <c r="B85" s="16" t="s">
        <v>338</v>
      </c>
      <c r="C85" s="16" t="s">
        <v>330</v>
      </c>
      <c r="D85" s="16">
        <v>40</v>
      </c>
      <c r="E85" s="16">
        <v>10</v>
      </c>
      <c r="F85" s="16">
        <v>25</v>
      </c>
      <c r="G85" s="16">
        <v>12</v>
      </c>
      <c r="H85" s="16">
        <v>8</v>
      </c>
      <c r="I85" s="16">
        <v>14</v>
      </c>
      <c r="J85" s="16">
        <v>6</v>
      </c>
      <c r="K85" s="16">
        <v>4</v>
      </c>
      <c r="L85" s="16">
        <v>4</v>
      </c>
      <c r="M85" s="16">
        <v>4</v>
      </c>
      <c r="N85" s="16">
        <v>13</v>
      </c>
      <c r="O85" s="16">
        <v>18</v>
      </c>
      <c r="P85" s="16">
        <v>35</v>
      </c>
      <c r="Q85" s="16">
        <v>9</v>
      </c>
      <c r="R85" s="16">
        <v>10</v>
      </c>
      <c r="S85" s="16">
        <v>19</v>
      </c>
      <c r="T85" s="16">
        <v>26</v>
      </c>
      <c r="U85" s="16">
        <v>8</v>
      </c>
      <c r="V85" s="16">
        <v>10</v>
      </c>
      <c r="W85" s="16">
        <v>46</v>
      </c>
      <c r="X85" s="16">
        <v>60</v>
      </c>
      <c r="Y85" s="16">
        <v>50</v>
      </c>
      <c r="Z85" s="16">
        <v>28</v>
      </c>
    </row>
    <row r="86" customHeight="1" spans="1:26">
      <c r="A86" s="16">
        <v>377</v>
      </c>
      <c r="B86" s="16" t="s">
        <v>339</v>
      </c>
      <c r="C86" s="16" t="s">
        <v>330</v>
      </c>
      <c r="D86" s="16">
        <v>40</v>
      </c>
      <c r="E86" s="16">
        <v>10</v>
      </c>
      <c r="F86" s="16">
        <v>30</v>
      </c>
      <c r="G86" s="16">
        <v>17</v>
      </c>
      <c r="H86" s="16">
        <v>9</v>
      </c>
      <c r="I86" s="16">
        <v>16</v>
      </c>
      <c r="J86" s="16">
        <v>5</v>
      </c>
      <c r="K86" s="16">
        <v>4</v>
      </c>
      <c r="L86" s="16">
        <v>8</v>
      </c>
      <c r="M86" s="16">
        <v>7</v>
      </c>
      <c r="N86" s="16">
        <v>11</v>
      </c>
      <c r="O86" s="16">
        <v>25</v>
      </c>
      <c r="P86" s="16">
        <v>40</v>
      </c>
      <c r="Q86" s="16">
        <v>11</v>
      </c>
      <c r="R86" s="16">
        <v>13</v>
      </c>
      <c r="S86" s="16">
        <v>23</v>
      </c>
      <c r="T86" s="16">
        <v>53</v>
      </c>
      <c r="U86" s="16">
        <v>12</v>
      </c>
      <c r="V86" s="16">
        <v>17</v>
      </c>
      <c r="W86" s="16">
        <v>49</v>
      </c>
      <c r="X86" s="16">
        <v>70</v>
      </c>
      <c r="Y86" s="16">
        <v>60</v>
      </c>
      <c r="Z86" s="16">
        <v>43</v>
      </c>
    </row>
    <row r="87" customHeight="1" spans="1:26">
      <c r="A87" s="16">
        <v>387</v>
      </c>
      <c r="B87" s="16" t="s">
        <v>340</v>
      </c>
      <c r="C87" s="16" t="s">
        <v>330</v>
      </c>
      <c r="D87" s="16">
        <v>50</v>
      </c>
      <c r="E87" s="16">
        <v>10</v>
      </c>
      <c r="F87" s="16">
        <v>40</v>
      </c>
      <c r="G87" s="16">
        <v>17</v>
      </c>
      <c r="H87" s="16">
        <v>9</v>
      </c>
      <c r="I87" s="16">
        <v>16</v>
      </c>
      <c r="J87" s="16">
        <v>6</v>
      </c>
      <c r="K87" s="16">
        <v>5</v>
      </c>
      <c r="L87" s="16">
        <v>8</v>
      </c>
      <c r="M87" s="16">
        <v>7</v>
      </c>
      <c r="N87" s="16">
        <v>13</v>
      </c>
      <c r="O87" s="16">
        <v>20</v>
      </c>
      <c r="P87" s="16">
        <v>40</v>
      </c>
      <c r="Q87" s="16">
        <v>11</v>
      </c>
      <c r="R87" s="16">
        <v>16</v>
      </c>
      <c r="S87" s="16">
        <v>23</v>
      </c>
      <c r="T87" s="16">
        <v>53</v>
      </c>
      <c r="U87" s="16">
        <v>12</v>
      </c>
      <c r="V87" s="16">
        <v>25</v>
      </c>
      <c r="W87" s="16">
        <v>49</v>
      </c>
      <c r="X87" s="16">
        <v>65</v>
      </c>
      <c r="Y87" s="16">
        <v>50</v>
      </c>
      <c r="Z87" s="16">
        <v>43</v>
      </c>
    </row>
    <row r="88" customHeight="1" spans="1:26">
      <c r="A88" s="16">
        <v>515</v>
      </c>
      <c r="B88" s="16" t="s">
        <v>341</v>
      </c>
      <c r="C88" s="16" t="s">
        <v>330</v>
      </c>
      <c r="D88" s="16">
        <v>50</v>
      </c>
      <c r="E88" s="16">
        <v>5</v>
      </c>
      <c r="F88" s="16">
        <v>30</v>
      </c>
      <c r="G88" s="16">
        <v>17</v>
      </c>
      <c r="H88" s="16">
        <v>9</v>
      </c>
      <c r="I88" s="16">
        <v>16</v>
      </c>
      <c r="J88" s="16">
        <v>5</v>
      </c>
      <c r="K88" s="16">
        <v>4</v>
      </c>
      <c r="L88" s="16">
        <v>10</v>
      </c>
      <c r="M88" s="16">
        <v>9</v>
      </c>
      <c r="N88" s="16">
        <v>11</v>
      </c>
      <c r="O88" s="16">
        <v>25</v>
      </c>
      <c r="P88" s="16">
        <v>40</v>
      </c>
      <c r="Q88" s="16">
        <v>13</v>
      </c>
      <c r="R88" s="16">
        <v>13</v>
      </c>
      <c r="S88" s="16">
        <v>23</v>
      </c>
      <c r="T88" s="16">
        <v>53</v>
      </c>
      <c r="U88" s="16">
        <v>12</v>
      </c>
      <c r="V88" s="16">
        <v>17</v>
      </c>
      <c r="W88" s="16">
        <v>46</v>
      </c>
      <c r="X88" s="16">
        <v>55</v>
      </c>
      <c r="Y88" s="16">
        <v>50</v>
      </c>
      <c r="Z88" s="16">
        <v>43</v>
      </c>
    </row>
    <row r="89" customHeight="1" spans="1:26">
      <c r="A89" s="16">
        <v>573</v>
      </c>
      <c r="B89" s="16" t="s">
        <v>342</v>
      </c>
      <c r="C89" s="16" t="s">
        <v>330</v>
      </c>
      <c r="D89" s="16">
        <v>20</v>
      </c>
      <c r="E89" s="16">
        <v>5</v>
      </c>
      <c r="F89" s="16">
        <v>25</v>
      </c>
      <c r="G89" s="16">
        <v>12</v>
      </c>
      <c r="H89" s="16">
        <v>8</v>
      </c>
      <c r="I89" s="16">
        <v>14</v>
      </c>
      <c r="J89" s="16">
        <v>5</v>
      </c>
      <c r="K89" s="16">
        <v>3</v>
      </c>
      <c r="L89" s="16">
        <v>4</v>
      </c>
      <c r="M89" s="16">
        <v>4</v>
      </c>
      <c r="N89" s="16">
        <v>11</v>
      </c>
      <c r="O89" s="16">
        <v>18</v>
      </c>
      <c r="P89" s="16">
        <v>35</v>
      </c>
      <c r="Q89" s="16">
        <v>9</v>
      </c>
      <c r="R89" s="16">
        <v>12</v>
      </c>
      <c r="S89" s="16">
        <v>19</v>
      </c>
      <c r="T89" s="16">
        <v>26</v>
      </c>
      <c r="U89" s="16">
        <v>8</v>
      </c>
      <c r="V89" s="16">
        <v>10</v>
      </c>
      <c r="W89" s="16">
        <v>46</v>
      </c>
      <c r="X89" s="16">
        <v>55</v>
      </c>
      <c r="Y89" s="16">
        <v>40</v>
      </c>
      <c r="Z89" s="16">
        <v>28</v>
      </c>
    </row>
    <row r="90" customHeight="1" spans="1:26">
      <c r="A90" s="16">
        <v>598</v>
      </c>
      <c r="B90" s="16" t="s">
        <v>343</v>
      </c>
      <c r="C90" s="16" t="s">
        <v>330</v>
      </c>
      <c r="D90" s="16">
        <v>50</v>
      </c>
      <c r="E90" s="16">
        <v>10</v>
      </c>
      <c r="F90" s="16">
        <v>30</v>
      </c>
      <c r="G90" s="16">
        <v>17</v>
      </c>
      <c r="H90" s="16">
        <v>9</v>
      </c>
      <c r="I90" s="16">
        <v>16</v>
      </c>
      <c r="J90" s="16">
        <v>5</v>
      </c>
      <c r="K90" s="16">
        <v>4</v>
      </c>
      <c r="L90" s="16">
        <v>6</v>
      </c>
      <c r="M90" s="16">
        <v>5</v>
      </c>
      <c r="N90" s="16">
        <v>11</v>
      </c>
      <c r="O90" s="16">
        <v>25</v>
      </c>
      <c r="P90" s="16">
        <v>40</v>
      </c>
      <c r="Q90" s="16">
        <v>13</v>
      </c>
      <c r="R90" s="16">
        <v>16</v>
      </c>
      <c r="S90" s="16">
        <v>23</v>
      </c>
      <c r="T90" s="16">
        <v>62</v>
      </c>
      <c r="U90" s="16">
        <v>12</v>
      </c>
      <c r="V90" s="16">
        <v>17</v>
      </c>
      <c r="W90" s="16">
        <v>46</v>
      </c>
      <c r="X90" s="16">
        <v>65</v>
      </c>
      <c r="Y90" s="16">
        <v>50</v>
      </c>
      <c r="Z90" s="16">
        <v>43</v>
      </c>
    </row>
    <row r="91" customHeight="1" spans="1:26">
      <c r="A91" s="16">
        <v>723</v>
      </c>
      <c r="B91" s="16" t="s">
        <v>344</v>
      </c>
      <c r="C91" s="16" t="s">
        <v>330</v>
      </c>
      <c r="D91" s="16">
        <v>30</v>
      </c>
      <c r="E91" s="16">
        <v>5</v>
      </c>
      <c r="F91" s="16">
        <v>25</v>
      </c>
      <c r="G91" s="16">
        <v>12</v>
      </c>
      <c r="H91" s="16">
        <v>8</v>
      </c>
      <c r="I91" s="16">
        <v>14</v>
      </c>
      <c r="J91" s="16">
        <v>5</v>
      </c>
      <c r="K91" s="16">
        <v>4</v>
      </c>
      <c r="L91" s="16">
        <v>4</v>
      </c>
      <c r="M91" s="16">
        <v>4</v>
      </c>
      <c r="N91" s="16">
        <v>11</v>
      </c>
      <c r="O91" s="16">
        <v>18</v>
      </c>
      <c r="P91" s="16">
        <v>35</v>
      </c>
      <c r="Q91" s="16">
        <v>9</v>
      </c>
      <c r="R91" s="16">
        <v>12</v>
      </c>
      <c r="S91" s="16">
        <v>19</v>
      </c>
      <c r="T91" s="16">
        <v>26</v>
      </c>
      <c r="U91" s="16">
        <v>8</v>
      </c>
      <c r="V91" s="16">
        <v>10</v>
      </c>
      <c r="W91" s="16">
        <v>46</v>
      </c>
      <c r="X91" s="16">
        <v>60</v>
      </c>
      <c r="Y91" s="16">
        <v>50</v>
      </c>
      <c r="Z91" s="16">
        <v>28</v>
      </c>
    </row>
    <row r="92" customHeight="1" spans="1:26">
      <c r="A92" s="16">
        <v>733</v>
      </c>
      <c r="B92" s="16" t="s">
        <v>345</v>
      </c>
      <c r="C92" s="16" t="s">
        <v>330</v>
      </c>
      <c r="D92" s="16">
        <v>20</v>
      </c>
      <c r="E92" s="16">
        <v>5</v>
      </c>
      <c r="F92" s="16">
        <v>25</v>
      </c>
      <c r="G92" s="16">
        <v>12</v>
      </c>
      <c r="H92" s="16">
        <v>8</v>
      </c>
      <c r="I92" s="16">
        <v>14</v>
      </c>
      <c r="J92" s="16">
        <v>5</v>
      </c>
      <c r="K92" s="16">
        <v>3</v>
      </c>
      <c r="L92" s="16">
        <v>4</v>
      </c>
      <c r="M92" s="16">
        <v>4</v>
      </c>
      <c r="N92" s="16">
        <v>11</v>
      </c>
      <c r="O92" s="16">
        <v>15</v>
      </c>
      <c r="P92" s="16">
        <v>35</v>
      </c>
      <c r="Q92" s="16">
        <v>11</v>
      </c>
      <c r="R92" s="16">
        <v>10</v>
      </c>
      <c r="S92" s="16">
        <v>19</v>
      </c>
      <c r="T92" s="16">
        <v>35</v>
      </c>
      <c r="U92" s="16">
        <v>8</v>
      </c>
      <c r="V92" s="16">
        <v>10</v>
      </c>
      <c r="W92" s="16">
        <v>46</v>
      </c>
      <c r="X92" s="16">
        <v>60</v>
      </c>
      <c r="Y92" s="16">
        <v>50</v>
      </c>
      <c r="Z92" s="16">
        <v>28</v>
      </c>
    </row>
    <row r="93" customHeight="1" spans="1:26">
      <c r="A93" s="16">
        <v>740</v>
      </c>
      <c r="B93" s="16" t="s">
        <v>346</v>
      </c>
      <c r="C93" s="16" t="s">
        <v>330</v>
      </c>
      <c r="D93" s="16">
        <v>20</v>
      </c>
      <c r="E93" s="16">
        <v>5</v>
      </c>
      <c r="F93" s="16">
        <v>25</v>
      </c>
      <c r="G93" s="16">
        <v>12</v>
      </c>
      <c r="H93" s="16">
        <v>8</v>
      </c>
      <c r="I93" s="16">
        <v>14</v>
      </c>
      <c r="J93" s="16">
        <v>5</v>
      </c>
      <c r="K93" s="16">
        <v>3</v>
      </c>
      <c r="L93" s="16">
        <v>4</v>
      </c>
      <c r="M93" s="16">
        <v>4</v>
      </c>
      <c r="N93" s="16">
        <v>11</v>
      </c>
      <c r="O93" s="16">
        <v>18</v>
      </c>
      <c r="P93" s="16">
        <v>35</v>
      </c>
      <c r="Q93" s="16">
        <v>11</v>
      </c>
      <c r="R93" s="16">
        <v>12</v>
      </c>
      <c r="S93" s="16">
        <v>19</v>
      </c>
      <c r="T93" s="16">
        <v>34</v>
      </c>
      <c r="U93" s="16">
        <v>8</v>
      </c>
      <c r="V93" s="16">
        <v>12</v>
      </c>
      <c r="W93" s="16">
        <v>46</v>
      </c>
      <c r="X93" s="16">
        <v>60</v>
      </c>
      <c r="Y93" s="16">
        <v>50</v>
      </c>
      <c r="Z93" s="16">
        <v>28</v>
      </c>
    </row>
    <row r="94" customHeight="1" spans="1:26">
      <c r="A94" s="16">
        <v>743</v>
      </c>
      <c r="B94" s="16" t="s">
        <v>347</v>
      </c>
      <c r="C94" s="16" t="s">
        <v>330</v>
      </c>
      <c r="D94" s="16">
        <v>30</v>
      </c>
      <c r="E94" s="16">
        <v>5</v>
      </c>
      <c r="F94" s="16">
        <v>30</v>
      </c>
      <c r="G94" s="16">
        <v>12</v>
      </c>
      <c r="H94" s="16">
        <v>8</v>
      </c>
      <c r="I94" s="16">
        <v>14</v>
      </c>
      <c r="J94" s="16">
        <v>6</v>
      </c>
      <c r="K94" s="16">
        <v>4</v>
      </c>
      <c r="L94" s="16">
        <v>4</v>
      </c>
      <c r="M94" s="16">
        <v>4</v>
      </c>
      <c r="N94" s="16">
        <v>13</v>
      </c>
      <c r="O94" s="16">
        <v>18</v>
      </c>
      <c r="P94" s="16">
        <v>40</v>
      </c>
      <c r="Q94" s="16">
        <v>13</v>
      </c>
      <c r="R94" s="16">
        <v>13</v>
      </c>
      <c r="S94" s="16">
        <v>23</v>
      </c>
      <c r="T94" s="16">
        <v>39</v>
      </c>
      <c r="U94" s="16">
        <v>10</v>
      </c>
      <c r="V94" s="16">
        <v>16</v>
      </c>
      <c r="W94" s="16">
        <v>46</v>
      </c>
      <c r="X94" s="16">
        <v>60</v>
      </c>
      <c r="Y94" s="16">
        <v>50</v>
      </c>
      <c r="Z94" s="16">
        <v>28</v>
      </c>
    </row>
    <row r="95" customHeight="1" spans="1:26">
      <c r="A95" s="16">
        <v>102479</v>
      </c>
      <c r="B95" s="16" t="s">
        <v>348</v>
      </c>
      <c r="C95" s="16" t="s">
        <v>330</v>
      </c>
      <c r="D95" s="16">
        <v>20</v>
      </c>
      <c r="E95" s="16">
        <v>5</v>
      </c>
      <c r="F95" s="16">
        <v>25</v>
      </c>
      <c r="G95" s="16">
        <v>12</v>
      </c>
      <c r="H95" s="16">
        <v>8</v>
      </c>
      <c r="I95" s="16">
        <v>14</v>
      </c>
      <c r="J95" s="16">
        <v>5</v>
      </c>
      <c r="K95" s="16">
        <v>4</v>
      </c>
      <c r="L95" s="16">
        <v>4</v>
      </c>
      <c r="M95" s="16">
        <v>4</v>
      </c>
      <c r="N95" s="16">
        <v>11</v>
      </c>
      <c r="O95" s="16">
        <v>15</v>
      </c>
      <c r="P95" s="16">
        <v>35</v>
      </c>
      <c r="Q95" s="16">
        <v>9</v>
      </c>
      <c r="R95" s="16">
        <v>12</v>
      </c>
      <c r="S95" s="16">
        <v>19</v>
      </c>
      <c r="T95" s="16">
        <v>38</v>
      </c>
      <c r="U95" s="16">
        <v>8</v>
      </c>
      <c r="V95" s="16">
        <v>12</v>
      </c>
      <c r="W95" s="16">
        <v>46</v>
      </c>
      <c r="X95" s="16">
        <v>60</v>
      </c>
      <c r="Y95" s="16">
        <v>50</v>
      </c>
      <c r="Z95" s="16">
        <v>28</v>
      </c>
    </row>
    <row r="96" customHeight="1" spans="1:26">
      <c r="A96" s="16">
        <v>103639</v>
      </c>
      <c r="B96" s="16" t="s">
        <v>349</v>
      </c>
      <c r="C96" s="16" t="s">
        <v>330</v>
      </c>
      <c r="D96" s="16">
        <v>50</v>
      </c>
      <c r="E96" s="16">
        <v>10</v>
      </c>
      <c r="F96" s="16">
        <v>30</v>
      </c>
      <c r="G96" s="16">
        <v>12</v>
      </c>
      <c r="H96" s="16">
        <v>8</v>
      </c>
      <c r="I96" s="16">
        <v>14</v>
      </c>
      <c r="J96" s="16">
        <v>6</v>
      </c>
      <c r="K96" s="16">
        <v>4</v>
      </c>
      <c r="L96" s="16">
        <v>6</v>
      </c>
      <c r="M96" s="16">
        <v>5</v>
      </c>
      <c r="N96" s="16">
        <v>13</v>
      </c>
      <c r="O96" s="16">
        <v>18</v>
      </c>
      <c r="P96" s="16">
        <v>40</v>
      </c>
      <c r="Q96" s="16">
        <v>11</v>
      </c>
      <c r="R96" s="16">
        <v>13</v>
      </c>
      <c r="S96" s="16">
        <v>23</v>
      </c>
      <c r="T96" s="16">
        <v>41</v>
      </c>
      <c r="U96" s="16">
        <v>10</v>
      </c>
      <c r="V96" s="16">
        <v>16</v>
      </c>
      <c r="W96" s="16">
        <v>46</v>
      </c>
      <c r="X96" s="16">
        <v>60</v>
      </c>
      <c r="Y96" s="16">
        <v>40</v>
      </c>
      <c r="Z96" s="16">
        <v>28</v>
      </c>
    </row>
    <row r="97" customHeight="1" spans="1:26">
      <c r="A97" s="16">
        <v>104430</v>
      </c>
      <c r="B97" s="16" t="s">
        <v>350</v>
      </c>
      <c r="C97" s="16" t="s">
        <v>330</v>
      </c>
      <c r="D97" s="16">
        <v>20</v>
      </c>
      <c r="E97" s="16">
        <v>5</v>
      </c>
      <c r="F97" s="16">
        <v>25</v>
      </c>
      <c r="G97" s="16">
        <v>12</v>
      </c>
      <c r="H97" s="16">
        <v>8</v>
      </c>
      <c r="I97" s="16">
        <v>14</v>
      </c>
      <c r="J97" s="16">
        <v>5</v>
      </c>
      <c r="K97" s="16">
        <v>3</v>
      </c>
      <c r="L97" s="16">
        <v>4</v>
      </c>
      <c r="M97" s="16">
        <v>4</v>
      </c>
      <c r="N97" s="16">
        <v>11</v>
      </c>
      <c r="O97" s="16">
        <v>15</v>
      </c>
      <c r="P97" s="16">
        <v>35</v>
      </c>
      <c r="Q97" s="16">
        <v>9</v>
      </c>
      <c r="R97" s="16">
        <v>12</v>
      </c>
      <c r="S97" s="16">
        <v>16</v>
      </c>
      <c r="T97" s="16">
        <v>26</v>
      </c>
      <c r="U97" s="16">
        <v>8</v>
      </c>
      <c r="V97" s="16">
        <v>13</v>
      </c>
      <c r="W97" s="16">
        <v>46</v>
      </c>
      <c r="X97" s="16">
        <v>55</v>
      </c>
      <c r="Y97" s="16">
        <v>40</v>
      </c>
      <c r="Z97" s="16">
        <v>28</v>
      </c>
    </row>
    <row r="98" customHeight="1" spans="1:26">
      <c r="A98" s="16">
        <v>105751</v>
      </c>
      <c r="B98" s="16" t="s">
        <v>351</v>
      </c>
      <c r="C98" s="16" t="s">
        <v>330</v>
      </c>
      <c r="D98" s="16">
        <v>50</v>
      </c>
      <c r="E98" s="16">
        <v>5</v>
      </c>
      <c r="F98" s="16">
        <v>30</v>
      </c>
      <c r="G98" s="16">
        <v>14</v>
      </c>
      <c r="H98" s="16">
        <v>8</v>
      </c>
      <c r="I98" s="16">
        <v>14</v>
      </c>
      <c r="J98" s="16">
        <v>5</v>
      </c>
      <c r="K98" s="16">
        <v>4</v>
      </c>
      <c r="L98" s="16">
        <v>4</v>
      </c>
      <c r="M98" s="16">
        <v>4</v>
      </c>
      <c r="N98" s="16">
        <v>11</v>
      </c>
      <c r="O98" s="16">
        <v>21</v>
      </c>
      <c r="P98" s="16">
        <v>40</v>
      </c>
      <c r="Q98" s="16">
        <v>11</v>
      </c>
      <c r="R98" s="16">
        <v>13</v>
      </c>
      <c r="S98" s="16">
        <v>23</v>
      </c>
      <c r="T98" s="16">
        <v>41</v>
      </c>
      <c r="U98" s="16">
        <v>10</v>
      </c>
      <c r="V98" s="16">
        <v>16</v>
      </c>
      <c r="W98" s="16">
        <v>46</v>
      </c>
      <c r="X98" s="16">
        <v>55</v>
      </c>
      <c r="Y98" s="16">
        <v>50</v>
      </c>
      <c r="Z98" s="16">
        <v>28</v>
      </c>
    </row>
    <row r="99" customHeight="1" spans="1:26">
      <c r="A99" s="16">
        <v>106568</v>
      </c>
      <c r="B99" s="16" t="s">
        <v>352</v>
      </c>
      <c r="C99" s="16" t="s">
        <v>330</v>
      </c>
      <c r="D99" s="16">
        <v>20</v>
      </c>
      <c r="E99" s="16">
        <v>5</v>
      </c>
      <c r="F99" s="16">
        <v>20</v>
      </c>
      <c r="G99" s="16">
        <v>12</v>
      </c>
      <c r="H99" s="16">
        <v>8</v>
      </c>
      <c r="I99" s="16">
        <v>14</v>
      </c>
      <c r="J99" s="16">
        <v>5</v>
      </c>
      <c r="K99" s="16">
        <v>3</v>
      </c>
      <c r="L99" s="16">
        <v>4</v>
      </c>
      <c r="M99" s="16">
        <v>4</v>
      </c>
      <c r="N99" s="16">
        <v>11</v>
      </c>
      <c r="O99" s="16">
        <v>18</v>
      </c>
      <c r="P99" s="16">
        <v>35</v>
      </c>
      <c r="Q99" s="16">
        <v>11</v>
      </c>
      <c r="R99" s="16">
        <v>10</v>
      </c>
      <c r="S99" s="16">
        <v>19</v>
      </c>
      <c r="T99" s="16">
        <v>30</v>
      </c>
      <c r="U99" s="16">
        <v>8</v>
      </c>
      <c r="V99" s="16">
        <v>12</v>
      </c>
      <c r="W99" s="16">
        <v>46</v>
      </c>
      <c r="X99" s="16">
        <v>55</v>
      </c>
      <c r="Y99" s="16">
        <v>40</v>
      </c>
      <c r="Z99" s="16">
        <v>28</v>
      </c>
    </row>
    <row r="100" customHeight="1" spans="1:26">
      <c r="A100" s="16">
        <v>114069</v>
      </c>
      <c r="B100" s="16" t="s">
        <v>353</v>
      </c>
      <c r="C100" s="16" t="s">
        <v>330</v>
      </c>
      <c r="D100" s="16">
        <v>20</v>
      </c>
      <c r="E100" s="16">
        <v>5</v>
      </c>
      <c r="F100" s="16">
        <v>20</v>
      </c>
      <c r="G100" s="16">
        <v>12</v>
      </c>
      <c r="H100" s="16">
        <v>8</v>
      </c>
      <c r="I100" s="16">
        <v>14</v>
      </c>
      <c r="J100" s="16">
        <v>5</v>
      </c>
      <c r="K100" s="16">
        <v>3</v>
      </c>
      <c r="L100" s="16">
        <v>4</v>
      </c>
      <c r="M100" s="16">
        <v>4</v>
      </c>
      <c r="N100" s="16">
        <v>11</v>
      </c>
      <c r="O100" s="16">
        <v>18</v>
      </c>
      <c r="P100" s="16">
        <v>35</v>
      </c>
      <c r="Q100" s="16">
        <v>11</v>
      </c>
      <c r="R100" s="16">
        <v>10</v>
      </c>
      <c r="S100" s="16">
        <v>19</v>
      </c>
      <c r="T100" s="16">
        <v>26</v>
      </c>
      <c r="U100" s="16">
        <v>8</v>
      </c>
      <c r="V100" s="16">
        <v>10</v>
      </c>
      <c r="W100" s="16">
        <v>46</v>
      </c>
      <c r="X100" s="16">
        <v>55</v>
      </c>
      <c r="Y100" s="16">
        <v>40</v>
      </c>
      <c r="Z100" s="16">
        <v>28</v>
      </c>
    </row>
    <row r="101" customHeight="1" spans="1:26">
      <c r="A101" s="16">
        <v>114848</v>
      </c>
      <c r="B101" s="16" t="s">
        <v>354</v>
      </c>
      <c r="C101" s="16" t="s">
        <v>330</v>
      </c>
      <c r="D101" s="16">
        <v>20</v>
      </c>
      <c r="E101" s="16">
        <v>5</v>
      </c>
      <c r="F101" s="16">
        <v>25</v>
      </c>
      <c r="G101" s="16">
        <v>12</v>
      </c>
      <c r="H101" s="16">
        <v>8</v>
      </c>
      <c r="I101" s="16">
        <v>14</v>
      </c>
      <c r="J101" s="16">
        <v>5</v>
      </c>
      <c r="K101" s="16">
        <v>2</v>
      </c>
      <c r="L101" s="16">
        <v>4</v>
      </c>
      <c r="M101" s="16">
        <v>4</v>
      </c>
      <c r="N101" s="16">
        <v>11</v>
      </c>
      <c r="O101" s="16">
        <v>15</v>
      </c>
      <c r="P101" s="16">
        <v>35</v>
      </c>
      <c r="Q101" s="16">
        <v>9</v>
      </c>
      <c r="R101" s="16">
        <v>10</v>
      </c>
      <c r="S101" s="16">
        <v>19</v>
      </c>
      <c r="T101" s="16">
        <v>26</v>
      </c>
      <c r="U101" s="16">
        <v>8</v>
      </c>
      <c r="V101" s="16">
        <v>10</v>
      </c>
      <c r="W101" s="16">
        <v>46</v>
      </c>
      <c r="X101" s="16">
        <v>50</v>
      </c>
      <c r="Y101" s="16">
        <v>30</v>
      </c>
      <c r="Z101" s="16">
        <v>28</v>
      </c>
    </row>
    <row r="102" customHeight="1" spans="1:26">
      <c r="A102" s="16">
        <v>115971</v>
      </c>
      <c r="B102" s="16" t="s">
        <v>355</v>
      </c>
      <c r="C102" s="16" t="s">
        <v>330</v>
      </c>
      <c r="D102" s="16">
        <v>20</v>
      </c>
      <c r="E102" s="16">
        <v>5</v>
      </c>
      <c r="F102" s="16">
        <v>20</v>
      </c>
      <c r="G102" s="16">
        <v>12</v>
      </c>
      <c r="H102" s="16">
        <v>8</v>
      </c>
      <c r="I102" s="16">
        <v>14</v>
      </c>
      <c r="J102" s="16">
        <v>5</v>
      </c>
      <c r="K102" s="16">
        <v>4</v>
      </c>
      <c r="L102" s="16">
        <v>4</v>
      </c>
      <c r="M102" s="16">
        <v>4</v>
      </c>
      <c r="N102" s="16">
        <v>11</v>
      </c>
      <c r="O102" s="16">
        <v>18</v>
      </c>
      <c r="P102" s="16">
        <v>35</v>
      </c>
      <c r="Q102" s="16">
        <v>11</v>
      </c>
      <c r="R102" s="16">
        <v>12</v>
      </c>
      <c r="S102" s="16">
        <v>16</v>
      </c>
      <c r="T102" s="16">
        <v>26</v>
      </c>
      <c r="U102" s="16">
        <v>8</v>
      </c>
      <c r="V102" s="16">
        <v>10</v>
      </c>
      <c r="W102" s="16">
        <v>46</v>
      </c>
      <c r="X102" s="16">
        <v>50</v>
      </c>
      <c r="Y102" s="16">
        <v>30</v>
      </c>
      <c r="Z102" s="16">
        <v>28</v>
      </c>
    </row>
    <row r="103" customHeight="1" spans="1:26">
      <c r="A103" s="16">
        <v>117184</v>
      </c>
      <c r="B103" s="16" t="s">
        <v>356</v>
      </c>
      <c r="C103" s="16" t="s">
        <v>330</v>
      </c>
      <c r="D103" s="16">
        <v>50</v>
      </c>
      <c r="E103" s="16">
        <v>10</v>
      </c>
      <c r="F103" s="16">
        <v>30</v>
      </c>
      <c r="G103" s="16">
        <v>17</v>
      </c>
      <c r="H103" s="16">
        <v>9</v>
      </c>
      <c r="I103" s="16">
        <v>16</v>
      </c>
      <c r="J103" s="16">
        <v>6</v>
      </c>
      <c r="K103" s="16">
        <v>4</v>
      </c>
      <c r="L103" s="16">
        <v>6</v>
      </c>
      <c r="M103" s="16">
        <v>5</v>
      </c>
      <c r="N103" s="16">
        <v>13</v>
      </c>
      <c r="O103" s="16">
        <v>30</v>
      </c>
      <c r="P103" s="16">
        <v>40</v>
      </c>
      <c r="Q103" s="16">
        <v>13</v>
      </c>
      <c r="R103" s="16">
        <v>13</v>
      </c>
      <c r="S103" s="16">
        <v>23</v>
      </c>
      <c r="T103" s="16">
        <v>70</v>
      </c>
      <c r="U103" s="16">
        <v>12</v>
      </c>
      <c r="V103" s="16">
        <v>18</v>
      </c>
      <c r="W103" s="16">
        <v>46</v>
      </c>
      <c r="X103" s="16">
        <v>60</v>
      </c>
      <c r="Y103" s="16">
        <v>50</v>
      </c>
      <c r="Z103" s="16">
        <v>43</v>
      </c>
    </row>
    <row r="104" customHeight="1" spans="1:26">
      <c r="A104" s="16">
        <v>118074</v>
      </c>
      <c r="B104" s="16" t="s">
        <v>357</v>
      </c>
      <c r="C104" s="16" t="s">
        <v>330</v>
      </c>
      <c r="D104" s="16">
        <v>50</v>
      </c>
      <c r="E104" s="16">
        <v>10</v>
      </c>
      <c r="F104" s="16">
        <v>20</v>
      </c>
      <c r="G104" s="16">
        <v>17</v>
      </c>
      <c r="H104" s="16">
        <v>9</v>
      </c>
      <c r="I104" s="16">
        <v>16</v>
      </c>
      <c r="J104" s="16">
        <v>6</v>
      </c>
      <c r="K104" s="16">
        <v>4</v>
      </c>
      <c r="L104" s="16">
        <v>6</v>
      </c>
      <c r="M104" s="16">
        <v>5</v>
      </c>
      <c r="N104" s="16">
        <v>13</v>
      </c>
      <c r="O104" s="16">
        <v>25</v>
      </c>
      <c r="P104" s="16">
        <v>50</v>
      </c>
      <c r="Q104" s="16">
        <v>13</v>
      </c>
      <c r="R104" s="16">
        <v>13</v>
      </c>
      <c r="S104" s="16">
        <v>23</v>
      </c>
      <c r="T104" s="16">
        <v>53</v>
      </c>
      <c r="U104" s="16">
        <v>22</v>
      </c>
      <c r="V104" s="16">
        <v>17</v>
      </c>
      <c r="W104" s="16">
        <v>46</v>
      </c>
      <c r="X104" s="16">
        <v>65</v>
      </c>
      <c r="Y104" s="16">
        <v>50</v>
      </c>
      <c r="Z104" s="16">
        <v>43</v>
      </c>
    </row>
    <row r="105" customHeight="1" spans="1:26">
      <c r="A105" s="16">
        <v>118758</v>
      </c>
      <c r="B105" s="16" t="s">
        <v>358</v>
      </c>
      <c r="C105" s="16" t="s">
        <v>330</v>
      </c>
      <c r="D105" s="16">
        <v>20</v>
      </c>
      <c r="E105" s="16">
        <v>5</v>
      </c>
      <c r="F105" s="16">
        <v>20</v>
      </c>
      <c r="G105" s="16">
        <v>11</v>
      </c>
      <c r="H105" s="16">
        <v>7</v>
      </c>
      <c r="I105" s="16">
        <v>12</v>
      </c>
      <c r="J105" s="16">
        <v>4</v>
      </c>
      <c r="K105" s="16">
        <v>3</v>
      </c>
      <c r="L105" s="16">
        <v>4</v>
      </c>
      <c r="M105" s="16">
        <v>4</v>
      </c>
      <c r="N105" s="16">
        <v>9</v>
      </c>
      <c r="O105" s="16">
        <v>16</v>
      </c>
      <c r="P105" s="16">
        <v>25</v>
      </c>
      <c r="Q105" s="16">
        <v>9</v>
      </c>
      <c r="R105" s="16">
        <v>7</v>
      </c>
      <c r="S105" s="16">
        <v>16</v>
      </c>
      <c r="T105" s="16">
        <v>22</v>
      </c>
      <c r="U105" s="16">
        <v>8</v>
      </c>
      <c r="V105" s="16">
        <v>9</v>
      </c>
      <c r="W105" s="16">
        <v>46</v>
      </c>
      <c r="X105" s="16">
        <v>55</v>
      </c>
      <c r="Y105" s="16">
        <v>30</v>
      </c>
      <c r="Z105" s="16">
        <v>26</v>
      </c>
    </row>
    <row r="106" customHeight="1" spans="1:26">
      <c r="A106" s="16">
        <v>122198</v>
      </c>
      <c r="B106" s="16" t="s">
        <v>359</v>
      </c>
      <c r="C106" s="16" t="s">
        <v>330</v>
      </c>
      <c r="D106" s="16">
        <v>20</v>
      </c>
      <c r="E106" s="16">
        <v>5</v>
      </c>
      <c r="F106" s="16">
        <v>20</v>
      </c>
      <c r="G106" s="16">
        <v>12</v>
      </c>
      <c r="H106" s="16">
        <v>8</v>
      </c>
      <c r="I106" s="16">
        <v>14</v>
      </c>
      <c r="J106" s="16">
        <v>5</v>
      </c>
      <c r="K106" s="16">
        <v>3</v>
      </c>
      <c r="L106" s="16">
        <v>4</v>
      </c>
      <c r="M106" s="16">
        <v>4</v>
      </c>
      <c r="N106" s="16">
        <v>11</v>
      </c>
      <c r="O106" s="16">
        <v>18</v>
      </c>
      <c r="P106" s="16">
        <v>35</v>
      </c>
      <c r="Q106" s="16">
        <v>9</v>
      </c>
      <c r="R106" s="16">
        <v>12</v>
      </c>
      <c r="S106" s="16">
        <v>19</v>
      </c>
      <c r="T106" s="16">
        <v>26</v>
      </c>
      <c r="U106" s="16">
        <v>8</v>
      </c>
      <c r="V106" s="16">
        <v>10</v>
      </c>
      <c r="W106" s="16">
        <v>46</v>
      </c>
      <c r="X106" s="16">
        <v>55</v>
      </c>
      <c r="Y106" s="16">
        <v>40</v>
      </c>
      <c r="Z106" s="16">
        <v>28</v>
      </c>
    </row>
    <row r="107" customHeight="1" spans="1:26">
      <c r="A107" s="16">
        <v>52</v>
      </c>
      <c r="B107" s="16" t="s">
        <v>360</v>
      </c>
      <c r="C107" s="16" t="s">
        <v>361</v>
      </c>
      <c r="D107" s="16">
        <v>20</v>
      </c>
      <c r="E107" s="16">
        <v>5</v>
      </c>
      <c r="F107" s="16">
        <v>20</v>
      </c>
      <c r="G107" s="16">
        <v>12</v>
      </c>
      <c r="H107" s="16">
        <v>8</v>
      </c>
      <c r="I107" s="16">
        <v>14</v>
      </c>
      <c r="J107" s="16">
        <v>5</v>
      </c>
      <c r="K107" s="16">
        <v>3</v>
      </c>
      <c r="L107" s="16">
        <v>4</v>
      </c>
      <c r="M107" s="16">
        <v>4</v>
      </c>
      <c r="N107" s="16">
        <v>11</v>
      </c>
      <c r="O107" s="16">
        <v>18</v>
      </c>
      <c r="P107" s="16">
        <v>35</v>
      </c>
      <c r="Q107" s="16">
        <v>9</v>
      </c>
      <c r="R107" s="16">
        <v>10</v>
      </c>
      <c r="S107" s="16">
        <v>19</v>
      </c>
      <c r="T107" s="16">
        <v>26</v>
      </c>
      <c r="U107" s="16">
        <v>8</v>
      </c>
      <c r="V107" s="16">
        <v>10</v>
      </c>
      <c r="W107" s="16">
        <v>46</v>
      </c>
      <c r="X107" s="16">
        <v>50</v>
      </c>
      <c r="Y107" s="16">
        <v>30</v>
      </c>
      <c r="Z107" s="16">
        <v>28</v>
      </c>
    </row>
    <row r="108" customHeight="1" spans="1:26">
      <c r="A108" s="16">
        <v>54</v>
      </c>
      <c r="B108" s="16" t="s">
        <v>362</v>
      </c>
      <c r="C108" s="16" t="s">
        <v>361</v>
      </c>
      <c r="D108" s="16">
        <v>40</v>
      </c>
      <c r="E108" s="16">
        <v>10</v>
      </c>
      <c r="F108" s="16">
        <v>40</v>
      </c>
      <c r="G108" s="16">
        <v>17</v>
      </c>
      <c r="H108" s="16">
        <v>9</v>
      </c>
      <c r="I108" s="16">
        <v>16</v>
      </c>
      <c r="J108" s="16">
        <v>8</v>
      </c>
      <c r="K108" s="16">
        <v>4</v>
      </c>
      <c r="L108" s="16">
        <v>15</v>
      </c>
      <c r="M108" s="16">
        <v>14</v>
      </c>
      <c r="N108" s="16">
        <v>17</v>
      </c>
      <c r="O108" s="16">
        <v>25</v>
      </c>
      <c r="P108" s="16">
        <v>40</v>
      </c>
      <c r="Q108" s="16">
        <v>13</v>
      </c>
      <c r="R108" s="16">
        <v>13</v>
      </c>
      <c r="S108" s="16">
        <v>23</v>
      </c>
      <c r="T108" s="16">
        <v>53</v>
      </c>
      <c r="U108" s="16">
        <v>12</v>
      </c>
      <c r="V108" s="16">
        <v>33</v>
      </c>
      <c r="W108" s="16">
        <v>61</v>
      </c>
      <c r="X108" s="16">
        <v>70</v>
      </c>
      <c r="Y108" s="16">
        <v>50</v>
      </c>
      <c r="Z108" s="16">
        <v>43</v>
      </c>
    </row>
    <row r="109" customHeight="1" spans="1:26">
      <c r="A109" s="16">
        <v>56</v>
      </c>
      <c r="B109" s="16" t="s">
        <v>363</v>
      </c>
      <c r="C109" s="16" t="s">
        <v>361</v>
      </c>
      <c r="D109" s="16">
        <v>20</v>
      </c>
      <c r="E109" s="16">
        <v>5</v>
      </c>
      <c r="F109" s="16">
        <v>30</v>
      </c>
      <c r="G109" s="16">
        <v>12</v>
      </c>
      <c r="H109" s="16">
        <v>8</v>
      </c>
      <c r="I109" s="16">
        <v>14</v>
      </c>
      <c r="J109" s="16">
        <v>5</v>
      </c>
      <c r="K109" s="16">
        <v>3</v>
      </c>
      <c r="L109" s="16">
        <v>4</v>
      </c>
      <c r="M109" s="16">
        <v>4</v>
      </c>
      <c r="N109" s="16">
        <v>11</v>
      </c>
      <c r="O109" s="16">
        <v>18</v>
      </c>
      <c r="P109" s="16">
        <v>35</v>
      </c>
      <c r="Q109" s="16">
        <v>9</v>
      </c>
      <c r="R109" s="16">
        <v>12</v>
      </c>
      <c r="S109" s="16">
        <v>16</v>
      </c>
      <c r="T109" s="16">
        <v>26</v>
      </c>
      <c r="U109" s="16">
        <v>8</v>
      </c>
      <c r="V109" s="16">
        <v>10</v>
      </c>
      <c r="W109" s="16">
        <v>46</v>
      </c>
      <c r="X109" s="16">
        <v>55</v>
      </c>
      <c r="Y109" s="16">
        <v>40</v>
      </c>
      <c r="Z109" s="16">
        <v>28</v>
      </c>
    </row>
    <row r="110" customHeight="1" spans="1:26">
      <c r="A110" s="16">
        <v>367</v>
      </c>
      <c r="B110" s="16" t="s">
        <v>364</v>
      </c>
      <c r="C110" s="16" t="s">
        <v>361</v>
      </c>
      <c r="D110" s="16">
        <v>30</v>
      </c>
      <c r="E110" s="16">
        <v>5</v>
      </c>
      <c r="F110" s="16">
        <v>25</v>
      </c>
      <c r="G110" s="16">
        <v>12</v>
      </c>
      <c r="H110" s="16">
        <v>8</v>
      </c>
      <c r="I110" s="16">
        <v>14</v>
      </c>
      <c r="J110" s="16">
        <v>5</v>
      </c>
      <c r="K110" s="16">
        <v>4</v>
      </c>
      <c r="L110" s="16">
        <v>4</v>
      </c>
      <c r="M110" s="16">
        <v>4</v>
      </c>
      <c r="N110" s="16">
        <v>11</v>
      </c>
      <c r="O110" s="16">
        <v>18</v>
      </c>
      <c r="P110" s="16">
        <v>35</v>
      </c>
      <c r="Q110" s="16">
        <v>9</v>
      </c>
      <c r="R110" s="16">
        <v>12</v>
      </c>
      <c r="S110" s="16">
        <v>19</v>
      </c>
      <c r="T110" s="16">
        <v>28</v>
      </c>
      <c r="U110" s="16">
        <v>8</v>
      </c>
      <c r="V110" s="16">
        <v>16</v>
      </c>
      <c r="W110" s="16">
        <v>46</v>
      </c>
      <c r="X110" s="16">
        <v>55</v>
      </c>
      <c r="Y110" s="16">
        <v>40</v>
      </c>
      <c r="Z110" s="16">
        <v>28</v>
      </c>
    </row>
    <row r="111" customHeight="1" spans="1:26">
      <c r="A111" s="16">
        <v>754</v>
      </c>
      <c r="B111" s="16" t="s">
        <v>365</v>
      </c>
      <c r="C111" s="16" t="s">
        <v>361</v>
      </c>
      <c r="D111" s="16">
        <v>20</v>
      </c>
      <c r="E111" s="16">
        <v>5</v>
      </c>
      <c r="F111" s="16">
        <v>20</v>
      </c>
      <c r="G111" s="16">
        <v>12</v>
      </c>
      <c r="H111" s="16">
        <v>8</v>
      </c>
      <c r="I111" s="16">
        <v>14</v>
      </c>
      <c r="J111" s="16">
        <v>5</v>
      </c>
      <c r="K111" s="16">
        <v>4</v>
      </c>
      <c r="L111" s="16">
        <v>4</v>
      </c>
      <c r="M111" s="16">
        <v>4</v>
      </c>
      <c r="N111" s="16">
        <v>11</v>
      </c>
      <c r="O111" s="16">
        <v>18</v>
      </c>
      <c r="P111" s="16">
        <v>35</v>
      </c>
      <c r="Q111" s="16">
        <v>11</v>
      </c>
      <c r="R111" s="16">
        <v>12</v>
      </c>
      <c r="S111" s="16">
        <v>19</v>
      </c>
      <c r="T111" s="16">
        <v>35</v>
      </c>
      <c r="U111" s="16">
        <v>8</v>
      </c>
      <c r="V111" s="16">
        <v>11</v>
      </c>
      <c r="W111" s="16">
        <v>46</v>
      </c>
      <c r="X111" s="16">
        <v>60</v>
      </c>
      <c r="Y111" s="16">
        <v>40</v>
      </c>
      <c r="Z111" s="16">
        <v>28</v>
      </c>
    </row>
    <row r="112" customHeight="1" spans="1:26">
      <c r="A112" s="16">
        <v>104428</v>
      </c>
      <c r="B112" s="16" t="s">
        <v>366</v>
      </c>
      <c r="C112" s="16" t="s">
        <v>361</v>
      </c>
      <c r="D112" s="16">
        <v>50</v>
      </c>
      <c r="E112" s="16">
        <v>5</v>
      </c>
      <c r="F112" s="16">
        <v>30</v>
      </c>
      <c r="G112" s="16">
        <v>12</v>
      </c>
      <c r="H112" s="16">
        <v>8</v>
      </c>
      <c r="I112" s="16">
        <v>14</v>
      </c>
      <c r="J112" s="16">
        <v>6</v>
      </c>
      <c r="K112" s="16">
        <v>4</v>
      </c>
      <c r="L112" s="16">
        <v>4</v>
      </c>
      <c r="M112" s="16">
        <v>4</v>
      </c>
      <c r="N112" s="16">
        <v>15</v>
      </c>
      <c r="O112" s="16">
        <v>20</v>
      </c>
      <c r="P112" s="16">
        <v>40</v>
      </c>
      <c r="Q112" s="16">
        <v>13</v>
      </c>
      <c r="R112" s="16">
        <v>13</v>
      </c>
      <c r="S112" s="16">
        <v>23</v>
      </c>
      <c r="T112" s="16">
        <v>43</v>
      </c>
      <c r="U112" s="16">
        <v>10</v>
      </c>
      <c r="V112" s="16">
        <v>18</v>
      </c>
      <c r="W112" s="16">
        <v>46</v>
      </c>
      <c r="X112" s="16">
        <v>65</v>
      </c>
      <c r="Y112" s="16">
        <v>50</v>
      </c>
      <c r="Z112" s="16">
        <v>28</v>
      </c>
    </row>
    <row r="113" customHeight="1" spans="1:26">
      <c r="A113" s="16">
        <v>104838</v>
      </c>
      <c r="B113" s="16" t="s">
        <v>367</v>
      </c>
      <c r="C113" s="16" t="s">
        <v>361</v>
      </c>
      <c r="D113" s="16">
        <v>20</v>
      </c>
      <c r="E113" s="16">
        <v>5</v>
      </c>
      <c r="F113" s="16">
        <v>25</v>
      </c>
      <c r="G113" s="16">
        <v>12</v>
      </c>
      <c r="H113" s="16">
        <v>8</v>
      </c>
      <c r="I113" s="16">
        <v>14</v>
      </c>
      <c r="J113" s="16">
        <v>5</v>
      </c>
      <c r="K113" s="16">
        <v>4</v>
      </c>
      <c r="L113" s="16">
        <v>4</v>
      </c>
      <c r="M113" s="16">
        <v>4</v>
      </c>
      <c r="N113" s="16">
        <v>11</v>
      </c>
      <c r="O113" s="16">
        <v>18</v>
      </c>
      <c r="P113" s="16">
        <v>35</v>
      </c>
      <c r="Q113" s="16">
        <v>11</v>
      </c>
      <c r="R113" s="16">
        <v>12</v>
      </c>
      <c r="S113" s="16">
        <v>19</v>
      </c>
      <c r="T113" s="16">
        <v>34</v>
      </c>
      <c r="U113" s="16">
        <v>8</v>
      </c>
      <c r="V113" s="16">
        <v>12</v>
      </c>
      <c r="W113" s="16">
        <v>46</v>
      </c>
      <c r="X113" s="16">
        <v>55</v>
      </c>
      <c r="Y113" s="16">
        <v>40</v>
      </c>
      <c r="Z113" s="16">
        <v>28</v>
      </c>
    </row>
    <row r="114" customHeight="1" spans="1:26">
      <c r="A114" s="16">
        <v>122176</v>
      </c>
      <c r="B114" s="16" t="s">
        <v>368</v>
      </c>
      <c r="C114" s="16" t="s">
        <v>361</v>
      </c>
      <c r="D114" s="16">
        <v>20</v>
      </c>
      <c r="E114" s="16">
        <v>5</v>
      </c>
      <c r="F114" s="16">
        <v>20</v>
      </c>
      <c r="G114" s="16">
        <v>11</v>
      </c>
      <c r="H114" s="16">
        <v>7</v>
      </c>
      <c r="I114" s="16">
        <v>12</v>
      </c>
      <c r="J114" s="16">
        <v>4</v>
      </c>
      <c r="K114" s="16">
        <v>3</v>
      </c>
      <c r="L114" s="16">
        <v>4</v>
      </c>
      <c r="M114" s="16">
        <v>4</v>
      </c>
      <c r="N114" s="16">
        <v>9</v>
      </c>
      <c r="O114" s="16">
        <v>15</v>
      </c>
      <c r="P114" s="16">
        <v>30</v>
      </c>
      <c r="Q114" s="16">
        <v>9</v>
      </c>
      <c r="R114" s="16">
        <v>7</v>
      </c>
      <c r="S114" s="16">
        <v>13</v>
      </c>
      <c r="T114" s="16">
        <v>22</v>
      </c>
      <c r="U114" s="16">
        <v>8</v>
      </c>
      <c r="V114" s="16">
        <v>8</v>
      </c>
      <c r="W114" s="16">
        <v>46</v>
      </c>
      <c r="X114" s="16">
        <v>50</v>
      </c>
      <c r="Y114" s="16">
        <v>30</v>
      </c>
      <c r="Z114" s="16">
        <v>20</v>
      </c>
    </row>
    <row r="115" customHeight="1" spans="1:26">
      <c r="A115" s="16">
        <v>341</v>
      </c>
      <c r="B115" s="16" t="s">
        <v>369</v>
      </c>
      <c r="C115" s="16" t="s">
        <v>370</v>
      </c>
      <c r="D115" s="16">
        <v>50</v>
      </c>
      <c r="E115" s="16">
        <v>10</v>
      </c>
      <c r="F115" s="16">
        <v>40</v>
      </c>
      <c r="G115" s="16">
        <v>17</v>
      </c>
      <c r="H115" s="16">
        <v>11</v>
      </c>
      <c r="I115" s="16">
        <v>20</v>
      </c>
      <c r="J115" s="16">
        <v>16</v>
      </c>
      <c r="K115" s="16">
        <v>5</v>
      </c>
      <c r="L115" s="16">
        <v>25</v>
      </c>
      <c r="M115" s="16">
        <v>23</v>
      </c>
      <c r="N115" s="16">
        <v>35</v>
      </c>
      <c r="O115" s="16">
        <v>40</v>
      </c>
      <c r="P115" s="16">
        <v>50</v>
      </c>
      <c r="Q115" s="16">
        <v>13</v>
      </c>
      <c r="R115" s="16">
        <v>16</v>
      </c>
      <c r="S115" s="16">
        <v>27</v>
      </c>
      <c r="T115" s="16">
        <v>67</v>
      </c>
      <c r="U115" s="16">
        <v>14</v>
      </c>
      <c r="V115" s="16">
        <v>38</v>
      </c>
      <c r="W115" s="16">
        <v>76</v>
      </c>
      <c r="X115" s="16">
        <v>80</v>
      </c>
      <c r="Y115" s="16">
        <v>60</v>
      </c>
      <c r="Z115" s="16">
        <v>43</v>
      </c>
    </row>
    <row r="116" customHeight="1" spans="1:26">
      <c r="A116" s="16">
        <v>111400</v>
      </c>
      <c r="B116" s="16" t="s">
        <v>371</v>
      </c>
      <c r="C116" s="16" t="s">
        <v>370</v>
      </c>
      <c r="D116" s="16">
        <v>40</v>
      </c>
      <c r="E116" s="16">
        <v>10</v>
      </c>
      <c r="F116" s="16">
        <v>30</v>
      </c>
      <c r="G116" s="16">
        <v>17</v>
      </c>
      <c r="H116" s="16">
        <v>9</v>
      </c>
      <c r="I116" s="16">
        <v>16</v>
      </c>
      <c r="J116" s="16">
        <v>8</v>
      </c>
      <c r="K116" s="16">
        <v>5</v>
      </c>
      <c r="L116" s="16">
        <v>18</v>
      </c>
      <c r="M116" s="16">
        <v>16</v>
      </c>
      <c r="N116" s="16">
        <v>17</v>
      </c>
      <c r="O116" s="16">
        <v>25</v>
      </c>
      <c r="P116" s="16">
        <v>45</v>
      </c>
      <c r="Q116" s="16">
        <v>13</v>
      </c>
      <c r="R116" s="16">
        <v>13</v>
      </c>
      <c r="S116" s="16">
        <v>27</v>
      </c>
      <c r="T116" s="16">
        <v>59</v>
      </c>
      <c r="U116" s="16">
        <v>14</v>
      </c>
      <c r="V116" s="16">
        <v>22</v>
      </c>
      <c r="W116" s="16">
        <v>61</v>
      </c>
      <c r="X116" s="16">
        <v>70</v>
      </c>
      <c r="Y116" s="16">
        <v>60</v>
      </c>
      <c r="Z116" s="16">
        <v>43</v>
      </c>
    </row>
    <row r="117" customHeight="1" spans="1:26">
      <c r="A117" s="16">
        <v>351</v>
      </c>
      <c r="B117" s="16" t="s">
        <v>372</v>
      </c>
      <c r="C117" s="16" t="s">
        <v>370</v>
      </c>
      <c r="D117" s="16">
        <v>20</v>
      </c>
      <c r="E117" s="16">
        <v>5</v>
      </c>
      <c r="F117" s="16">
        <v>25</v>
      </c>
      <c r="G117" s="16">
        <v>12</v>
      </c>
      <c r="H117" s="16">
        <v>8</v>
      </c>
      <c r="I117" s="16">
        <v>14</v>
      </c>
      <c r="J117" s="16">
        <v>5</v>
      </c>
      <c r="K117" s="16">
        <v>4</v>
      </c>
      <c r="L117" s="16">
        <v>4</v>
      </c>
      <c r="M117" s="16">
        <v>4</v>
      </c>
      <c r="N117" s="16">
        <v>11</v>
      </c>
      <c r="O117" s="16">
        <v>15</v>
      </c>
      <c r="P117" s="16">
        <v>35</v>
      </c>
      <c r="Q117" s="16">
        <v>9</v>
      </c>
      <c r="R117" s="16">
        <v>10</v>
      </c>
      <c r="S117" s="16">
        <v>16</v>
      </c>
      <c r="T117" s="16">
        <v>26</v>
      </c>
      <c r="U117" s="16">
        <v>8</v>
      </c>
      <c r="V117" s="16">
        <v>11</v>
      </c>
      <c r="W117" s="16">
        <v>46</v>
      </c>
      <c r="X117" s="16">
        <v>60</v>
      </c>
      <c r="Y117" s="16">
        <v>40</v>
      </c>
      <c r="Z117" s="16">
        <v>28</v>
      </c>
    </row>
    <row r="118" customHeight="1" spans="1:26">
      <c r="A118" s="16">
        <v>539</v>
      </c>
      <c r="B118" s="16" t="s">
        <v>373</v>
      </c>
      <c r="C118" s="16" t="s">
        <v>370</v>
      </c>
      <c r="D118" s="16">
        <v>50</v>
      </c>
      <c r="E118" s="16">
        <v>5</v>
      </c>
      <c r="F118" s="16">
        <v>25</v>
      </c>
      <c r="G118" s="16">
        <v>12</v>
      </c>
      <c r="H118" s="16">
        <v>8</v>
      </c>
      <c r="I118" s="16">
        <v>14</v>
      </c>
      <c r="J118" s="16">
        <v>6</v>
      </c>
      <c r="K118" s="16">
        <v>4</v>
      </c>
      <c r="L118" s="16">
        <v>4</v>
      </c>
      <c r="M118" s="16">
        <v>4</v>
      </c>
      <c r="N118" s="16">
        <v>13</v>
      </c>
      <c r="O118" s="16">
        <v>15</v>
      </c>
      <c r="P118" s="16">
        <v>40</v>
      </c>
      <c r="Q118" s="16">
        <v>11</v>
      </c>
      <c r="R118" s="16">
        <v>17</v>
      </c>
      <c r="S118" s="16">
        <v>23</v>
      </c>
      <c r="T118" s="16">
        <v>39</v>
      </c>
      <c r="U118" s="16">
        <v>13</v>
      </c>
      <c r="V118" s="16">
        <v>21</v>
      </c>
      <c r="W118" s="16">
        <v>46</v>
      </c>
      <c r="X118" s="16">
        <v>60</v>
      </c>
      <c r="Y118" s="16">
        <v>40</v>
      </c>
      <c r="Z118" s="16">
        <v>28</v>
      </c>
    </row>
    <row r="119" customHeight="1" spans="1:26">
      <c r="A119" s="16">
        <v>549</v>
      </c>
      <c r="B119" s="16" t="s">
        <v>374</v>
      </c>
      <c r="C119" s="16" t="s">
        <v>370</v>
      </c>
      <c r="D119" s="16">
        <v>20</v>
      </c>
      <c r="E119" s="16">
        <v>5</v>
      </c>
      <c r="F119" s="16">
        <v>25</v>
      </c>
      <c r="G119" s="16">
        <v>12</v>
      </c>
      <c r="H119" s="16">
        <v>8</v>
      </c>
      <c r="I119" s="16">
        <v>14</v>
      </c>
      <c r="J119" s="16">
        <v>5</v>
      </c>
      <c r="K119" s="16">
        <v>4</v>
      </c>
      <c r="L119" s="16">
        <v>4</v>
      </c>
      <c r="M119" s="16">
        <v>4</v>
      </c>
      <c r="N119" s="16">
        <v>11</v>
      </c>
      <c r="O119" s="16">
        <v>15</v>
      </c>
      <c r="P119" s="16">
        <v>35</v>
      </c>
      <c r="Q119" s="16">
        <v>9</v>
      </c>
      <c r="R119" s="16">
        <v>12</v>
      </c>
      <c r="S119" s="16">
        <v>16</v>
      </c>
      <c r="T119" s="16">
        <v>38</v>
      </c>
      <c r="U119" s="16">
        <v>8</v>
      </c>
      <c r="V119" s="16">
        <v>17</v>
      </c>
      <c r="W119" s="16">
        <v>46</v>
      </c>
      <c r="X119" s="16">
        <v>60</v>
      </c>
      <c r="Y119" s="16">
        <v>50</v>
      </c>
      <c r="Z119" s="16">
        <v>28</v>
      </c>
    </row>
    <row r="120" customHeight="1" spans="1:26">
      <c r="A120" s="16">
        <v>587</v>
      </c>
      <c r="B120" s="16" t="s">
        <v>375</v>
      </c>
      <c r="C120" s="16" t="s">
        <v>370</v>
      </c>
      <c r="D120" s="16">
        <v>50</v>
      </c>
      <c r="E120" s="16">
        <v>5</v>
      </c>
      <c r="F120" s="16">
        <v>25</v>
      </c>
      <c r="G120" s="16">
        <v>12</v>
      </c>
      <c r="H120" s="16">
        <v>8</v>
      </c>
      <c r="I120" s="16">
        <v>14</v>
      </c>
      <c r="J120" s="16">
        <v>5</v>
      </c>
      <c r="K120" s="16">
        <v>4</v>
      </c>
      <c r="L120" s="16">
        <v>6</v>
      </c>
      <c r="M120" s="16">
        <v>5</v>
      </c>
      <c r="N120" s="16">
        <v>20</v>
      </c>
      <c r="O120" s="16">
        <v>18</v>
      </c>
      <c r="P120" s="16">
        <v>40</v>
      </c>
      <c r="Q120" s="16">
        <v>11</v>
      </c>
      <c r="R120" s="16">
        <v>12</v>
      </c>
      <c r="S120" s="16">
        <v>23</v>
      </c>
      <c r="T120" s="16">
        <v>42</v>
      </c>
      <c r="U120" s="16">
        <v>10</v>
      </c>
      <c r="V120" s="16">
        <v>20</v>
      </c>
      <c r="W120" s="16">
        <v>46</v>
      </c>
      <c r="X120" s="16">
        <v>60</v>
      </c>
      <c r="Y120" s="16">
        <v>50</v>
      </c>
      <c r="Z120" s="16">
        <v>28</v>
      </c>
    </row>
    <row r="121" customHeight="1" spans="1:26">
      <c r="A121" s="16">
        <v>591</v>
      </c>
      <c r="B121" s="16" t="s">
        <v>376</v>
      </c>
      <c r="C121" s="16" t="s">
        <v>370</v>
      </c>
      <c r="D121" s="16">
        <v>20</v>
      </c>
      <c r="E121" s="16">
        <v>5</v>
      </c>
      <c r="F121" s="16">
        <v>20</v>
      </c>
      <c r="G121" s="16">
        <v>11</v>
      </c>
      <c r="H121" s="16">
        <v>7</v>
      </c>
      <c r="I121" s="16">
        <v>12</v>
      </c>
      <c r="J121" s="16">
        <v>4</v>
      </c>
      <c r="K121" s="16">
        <v>3</v>
      </c>
      <c r="L121" s="16">
        <v>4</v>
      </c>
      <c r="M121" s="16">
        <v>4</v>
      </c>
      <c r="N121" s="16">
        <v>9</v>
      </c>
      <c r="O121" s="16">
        <v>16</v>
      </c>
      <c r="P121" s="16">
        <v>30</v>
      </c>
      <c r="Q121" s="16">
        <v>11</v>
      </c>
      <c r="R121" s="16">
        <v>7</v>
      </c>
      <c r="S121" s="16">
        <v>16</v>
      </c>
      <c r="T121" s="16">
        <v>22</v>
      </c>
      <c r="U121" s="16">
        <v>8</v>
      </c>
      <c r="V121" s="16">
        <v>9</v>
      </c>
      <c r="W121" s="16">
        <v>46</v>
      </c>
      <c r="X121" s="16">
        <v>50</v>
      </c>
      <c r="Y121" s="16">
        <v>30</v>
      </c>
      <c r="Z121" s="16">
        <v>21</v>
      </c>
    </row>
    <row r="122" customHeight="1" spans="1:26">
      <c r="A122" s="16">
        <v>594</v>
      </c>
      <c r="B122" s="16" t="s">
        <v>377</v>
      </c>
      <c r="C122" s="16" t="s">
        <v>370</v>
      </c>
      <c r="D122" s="16">
        <v>30</v>
      </c>
      <c r="E122" s="16">
        <v>5</v>
      </c>
      <c r="F122" s="16">
        <v>25</v>
      </c>
      <c r="G122" s="16">
        <v>12</v>
      </c>
      <c r="H122" s="16">
        <v>8</v>
      </c>
      <c r="I122" s="16">
        <v>14</v>
      </c>
      <c r="J122" s="16">
        <v>5</v>
      </c>
      <c r="K122" s="16">
        <v>4</v>
      </c>
      <c r="L122" s="16">
        <v>4</v>
      </c>
      <c r="M122" s="16">
        <v>4</v>
      </c>
      <c r="N122" s="16">
        <v>11</v>
      </c>
      <c r="O122" s="16">
        <v>18</v>
      </c>
      <c r="P122" s="16">
        <v>40</v>
      </c>
      <c r="Q122" s="16">
        <v>11</v>
      </c>
      <c r="R122" s="16">
        <v>12</v>
      </c>
      <c r="S122" s="16">
        <v>19</v>
      </c>
      <c r="T122" s="16">
        <v>48</v>
      </c>
      <c r="U122" s="16">
        <v>8</v>
      </c>
      <c r="V122" s="16">
        <v>10</v>
      </c>
      <c r="W122" s="16">
        <v>46</v>
      </c>
      <c r="X122" s="16">
        <v>60</v>
      </c>
      <c r="Y122" s="16">
        <v>40</v>
      </c>
      <c r="Z122" s="16">
        <v>28</v>
      </c>
    </row>
    <row r="123" customHeight="1" spans="1:26">
      <c r="A123" s="16">
        <v>704</v>
      </c>
      <c r="B123" s="16" t="s">
        <v>378</v>
      </c>
      <c r="C123" s="16" t="s">
        <v>370</v>
      </c>
      <c r="D123" s="16">
        <v>40</v>
      </c>
      <c r="E123" s="16">
        <v>5</v>
      </c>
      <c r="F123" s="16">
        <v>25</v>
      </c>
      <c r="G123" s="16">
        <v>12</v>
      </c>
      <c r="H123" s="16">
        <v>8</v>
      </c>
      <c r="I123" s="16">
        <v>14</v>
      </c>
      <c r="J123" s="16">
        <v>5</v>
      </c>
      <c r="K123" s="16">
        <v>4</v>
      </c>
      <c r="L123" s="16">
        <v>5</v>
      </c>
      <c r="M123" s="16">
        <v>5</v>
      </c>
      <c r="N123" s="16">
        <v>11</v>
      </c>
      <c r="O123" s="16">
        <v>18</v>
      </c>
      <c r="P123" s="16">
        <v>35</v>
      </c>
      <c r="Q123" s="16">
        <v>9</v>
      </c>
      <c r="R123" s="16">
        <v>10</v>
      </c>
      <c r="S123" s="16">
        <v>19</v>
      </c>
      <c r="T123" s="16">
        <v>41</v>
      </c>
      <c r="U123" s="16">
        <v>8</v>
      </c>
      <c r="V123" s="16">
        <v>15</v>
      </c>
      <c r="W123" s="16">
        <v>46</v>
      </c>
      <c r="X123" s="16">
        <v>60</v>
      </c>
      <c r="Y123" s="16">
        <v>50</v>
      </c>
      <c r="Z123" s="16">
        <v>28</v>
      </c>
    </row>
    <row r="124" customHeight="1" spans="1:26">
      <c r="A124" s="16">
        <v>706</v>
      </c>
      <c r="B124" s="16" t="s">
        <v>379</v>
      </c>
      <c r="C124" s="16" t="s">
        <v>370</v>
      </c>
      <c r="D124" s="16">
        <v>30</v>
      </c>
      <c r="E124" s="16">
        <v>5</v>
      </c>
      <c r="F124" s="16">
        <v>25</v>
      </c>
      <c r="G124" s="16">
        <v>12</v>
      </c>
      <c r="H124" s="16">
        <v>8</v>
      </c>
      <c r="I124" s="16">
        <v>14</v>
      </c>
      <c r="J124" s="16">
        <v>5</v>
      </c>
      <c r="K124" s="16">
        <v>4</v>
      </c>
      <c r="L124" s="16">
        <v>4</v>
      </c>
      <c r="M124" s="16">
        <v>4</v>
      </c>
      <c r="N124" s="16">
        <v>11</v>
      </c>
      <c r="O124" s="16">
        <v>15</v>
      </c>
      <c r="P124" s="16">
        <v>35</v>
      </c>
      <c r="Q124" s="16">
        <v>11</v>
      </c>
      <c r="R124" s="16">
        <v>10</v>
      </c>
      <c r="S124" s="16">
        <v>19</v>
      </c>
      <c r="T124" s="16">
        <v>28</v>
      </c>
      <c r="U124" s="16">
        <v>8</v>
      </c>
      <c r="V124" s="16">
        <v>19</v>
      </c>
      <c r="W124" s="16">
        <v>46</v>
      </c>
      <c r="X124" s="16">
        <v>60</v>
      </c>
      <c r="Y124" s="16">
        <v>50</v>
      </c>
      <c r="Z124" s="16">
        <v>28</v>
      </c>
    </row>
    <row r="125" customHeight="1" spans="1:26">
      <c r="A125" s="16">
        <v>710</v>
      </c>
      <c r="B125" s="16" t="s">
        <v>380</v>
      </c>
      <c r="C125" s="16" t="s">
        <v>370</v>
      </c>
      <c r="D125" s="16">
        <v>20</v>
      </c>
      <c r="E125" s="16">
        <v>5</v>
      </c>
      <c r="F125" s="16">
        <v>25</v>
      </c>
      <c r="G125" s="16">
        <v>12</v>
      </c>
      <c r="H125" s="16">
        <v>8</v>
      </c>
      <c r="I125" s="16">
        <v>14</v>
      </c>
      <c r="J125" s="16">
        <v>5</v>
      </c>
      <c r="K125" s="16">
        <v>4</v>
      </c>
      <c r="L125" s="16">
        <v>4</v>
      </c>
      <c r="M125" s="16">
        <v>4</v>
      </c>
      <c r="N125" s="16">
        <v>11</v>
      </c>
      <c r="O125" s="16">
        <v>18</v>
      </c>
      <c r="P125" s="16">
        <v>35</v>
      </c>
      <c r="Q125" s="16">
        <v>11</v>
      </c>
      <c r="R125" s="16">
        <v>10</v>
      </c>
      <c r="S125" s="16">
        <v>19</v>
      </c>
      <c r="T125" s="16">
        <v>27</v>
      </c>
      <c r="U125" s="16">
        <v>8</v>
      </c>
      <c r="V125" s="16">
        <v>10</v>
      </c>
      <c r="W125" s="16">
        <v>46</v>
      </c>
      <c r="X125" s="16">
        <v>60</v>
      </c>
      <c r="Y125" s="16">
        <v>50</v>
      </c>
      <c r="Z125" s="16">
        <v>28</v>
      </c>
    </row>
    <row r="126" customHeight="1" spans="1:26">
      <c r="A126" s="16">
        <v>713</v>
      </c>
      <c r="B126" s="16" t="s">
        <v>381</v>
      </c>
      <c r="C126" s="16" t="s">
        <v>370</v>
      </c>
      <c r="D126" s="16">
        <v>20</v>
      </c>
      <c r="E126" s="16">
        <v>5</v>
      </c>
      <c r="F126" s="16">
        <v>25</v>
      </c>
      <c r="G126" s="16">
        <v>12</v>
      </c>
      <c r="H126" s="16">
        <v>8</v>
      </c>
      <c r="I126" s="16">
        <v>14</v>
      </c>
      <c r="J126" s="16">
        <v>5</v>
      </c>
      <c r="K126" s="16">
        <v>4</v>
      </c>
      <c r="L126" s="16">
        <v>4</v>
      </c>
      <c r="M126" s="16">
        <v>4</v>
      </c>
      <c r="N126" s="16">
        <v>13</v>
      </c>
      <c r="O126" s="16">
        <v>18</v>
      </c>
      <c r="P126" s="16">
        <v>35</v>
      </c>
      <c r="Q126" s="16">
        <v>9</v>
      </c>
      <c r="R126" s="16">
        <v>12</v>
      </c>
      <c r="S126" s="16">
        <v>16</v>
      </c>
      <c r="T126" s="16">
        <v>56</v>
      </c>
      <c r="U126" s="16">
        <v>8</v>
      </c>
      <c r="V126" s="16">
        <v>11</v>
      </c>
      <c r="W126" s="16">
        <v>46</v>
      </c>
      <c r="X126" s="16">
        <v>60</v>
      </c>
      <c r="Y126" s="16">
        <v>50</v>
      </c>
      <c r="Z126" s="16">
        <v>28</v>
      </c>
    </row>
    <row r="127" customHeight="1" spans="1:26">
      <c r="A127" s="16">
        <v>716</v>
      </c>
      <c r="B127" s="16" t="s">
        <v>382</v>
      </c>
      <c r="C127" s="16" t="s">
        <v>370</v>
      </c>
      <c r="D127" s="16">
        <v>50</v>
      </c>
      <c r="E127" s="16">
        <v>5</v>
      </c>
      <c r="F127" s="16">
        <v>30</v>
      </c>
      <c r="G127" s="16">
        <v>14</v>
      </c>
      <c r="H127" s="16">
        <v>8</v>
      </c>
      <c r="I127" s="16">
        <v>14</v>
      </c>
      <c r="J127" s="16">
        <v>6</v>
      </c>
      <c r="K127" s="16">
        <v>4</v>
      </c>
      <c r="L127" s="16">
        <v>6</v>
      </c>
      <c r="M127" s="16">
        <v>5</v>
      </c>
      <c r="N127" s="16">
        <v>13</v>
      </c>
      <c r="O127" s="16">
        <v>15</v>
      </c>
      <c r="P127" s="16">
        <v>40</v>
      </c>
      <c r="Q127" s="16">
        <v>13</v>
      </c>
      <c r="R127" s="16">
        <v>13</v>
      </c>
      <c r="S127" s="16">
        <v>23</v>
      </c>
      <c r="T127" s="16">
        <v>39</v>
      </c>
      <c r="U127" s="16">
        <v>10</v>
      </c>
      <c r="V127" s="16">
        <v>16</v>
      </c>
      <c r="W127" s="16">
        <v>46</v>
      </c>
      <c r="X127" s="16">
        <v>65</v>
      </c>
      <c r="Y127" s="16">
        <v>50</v>
      </c>
      <c r="Z127" s="16">
        <v>28</v>
      </c>
    </row>
    <row r="128" customHeight="1" spans="1:26">
      <c r="A128" s="16">
        <v>717</v>
      </c>
      <c r="B128" s="16" t="s">
        <v>383</v>
      </c>
      <c r="C128" s="16" t="s">
        <v>370</v>
      </c>
      <c r="D128" s="16">
        <v>50</v>
      </c>
      <c r="E128" s="16">
        <v>5</v>
      </c>
      <c r="F128" s="16">
        <v>25</v>
      </c>
      <c r="G128" s="16">
        <v>17</v>
      </c>
      <c r="H128" s="16">
        <v>9</v>
      </c>
      <c r="I128" s="16">
        <v>16</v>
      </c>
      <c r="J128" s="16">
        <v>6</v>
      </c>
      <c r="K128" s="16">
        <v>4</v>
      </c>
      <c r="L128" s="16">
        <v>4</v>
      </c>
      <c r="M128" s="16">
        <v>4</v>
      </c>
      <c r="N128" s="16">
        <v>13</v>
      </c>
      <c r="O128" s="16">
        <v>25</v>
      </c>
      <c r="P128" s="16">
        <v>40</v>
      </c>
      <c r="Q128" s="16">
        <v>13</v>
      </c>
      <c r="R128" s="16">
        <v>13</v>
      </c>
      <c r="S128" s="16">
        <v>23</v>
      </c>
      <c r="T128" s="16">
        <v>53</v>
      </c>
      <c r="U128" s="16">
        <v>16</v>
      </c>
      <c r="V128" s="16">
        <v>17</v>
      </c>
      <c r="W128" s="16">
        <v>49</v>
      </c>
      <c r="X128" s="16">
        <v>65</v>
      </c>
      <c r="Y128" s="16">
        <v>50</v>
      </c>
      <c r="Z128" s="16">
        <v>43</v>
      </c>
    </row>
    <row r="129" customHeight="1" spans="1:26">
      <c r="A129" s="16">
        <v>720</v>
      </c>
      <c r="B129" s="16" t="s">
        <v>384</v>
      </c>
      <c r="C129" s="16" t="s">
        <v>370</v>
      </c>
      <c r="D129" s="16">
        <v>30</v>
      </c>
      <c r="E129" s="16">
        <v>5</v>
      </c>
      <c r="F129" s="16">
        <v>25</v>
      </c>
      <c r="G129" s="16">
        <v>12</v>
      </c>
      <c r="H129" s="16">
        <v>8</v>
      </c>
      <c r="I129" s="16">
        <v>14</v>
      </c>
      <c r="J129" s="16">
        <v>5</v>
      </c>
      <c r="K129" s="16">
        <v>4</v>
      </c>
      <c r="L129" s="16">
        <v>4</v>
      </c>
      <c r="M129" s="16">
        <v>4</v>
      </c>
      <c r="N129" s="16">
        <v>11</v>
      </c>
      <c r="O129" s="16">
        <v>15</v>
      </c>
      <c r="P129" s="16">
        <v>30</v>
      </c>
      <c r="Q129" s="16">
        <v>9</v>
      </c>
      <c r="R129" s="16">
        <v>12</v>
      </c>
      <c r="S129" s="16">
        <v>19</v>
      </c>
      <c r="T129" s="16">
        <v>34</v>
      </c>
      <c r="U129" s="16">
        <v>8</v>
      </c>
      <c r="V129" s="16">
        <v>16</v>
      </c>
      <c r="W129" s="16">
        <v>46</v>
      </c>
      <c r="X129" s="16">
        <v>60</v>
      </c>
      <c r="Y129" s="16">
        <v>50</v>
      </c>
      <c r="Z129" s="16">
        <v>28</v>
      </c>
    </row>
    <row r="130" customHeight="1" spans="1:26">
      <c r="A130" s="16">
        <v>721</v>
      </c>
      <c r="B130" s="16" t="s">
        <v>385</v>
      </c>
      <c r="C130" s="16" t="s">
        <v>370</v>
      </c>
      <c r="D130" s="16">
        <v>50</v>
      </c>
      <c r="E130" s="16">
        <v>5</v>
      </c>
      <c r="F130" s="16">
        <v>30</v>
      </c>
      <c r="G130" s="16">
        <v>17</v>
      </c>
      <c r="H130" s="16">
        <v>9</v>
      </c>
      <c r="I130" s="16">
        <v>16</v>
      </c>
      <c r="J130" s="16">
        <v>6</v>
      </c>
      <c r="K130" s="16">
        <v>4</v>
      </c>
      <c r="L130" s="16">
        <v>10</v>
      </c>
      <c r="M130" s="16">
        <v>9</v>
      </c>
      <c r="N130" s="16">
        <v>15</v>
      </c>
      <c r="O130" s="16">
        <v>30</v>
      </c>
      <c r="P130" s="16">
        <v>40</v>
      </c>
      <c r="Q130" s="16">
        <v>11</v>
      </c>
      <c r="R130" s="16">
        <v>16</v>
      </c>
      <c r="S130" s="16">
        <v>23</v>
      </c>
      <c r="T130" s="16">
        <v>53</v>
      </c>
      <c r="U130" s="16">
        <v>12</v>
      </c>
      <c r="V130" s="16">
        <v>19</v>
      </c>
      <c r="W130" s="16">
        <v>49</v>
      </c>
      <c r="X130" s="16">
        <v>65</v>
      </c>
      <c r="Y130" s="16">
        <v>50</v>
      </c>
      <c r="Z130" s="16">
        <v>43</v>
      </c>
    </row>
    <row r="131" customHeight="1" spans="1:26">
      <c r="A131" s="16">
        <v>732</v>
      </c>
      <c r="B131" s="16" t="s">
        <v>386</v>
      </c>
      <c r="C131" s="16" t="s">
        <v>370</v>
      </c>
      <c r="D131" s="16">
        <v>20</v>
      </c>
      <c r="E131" s="16">
        <v>5</v>
      </c>
      <c r="F131" s="16">
        <v>25</v>
      </c>
      <c r="G131" s="16">
        <v>12</v>
      </c>
      <c r="H131" s="16">
        <v>8</v>
      </c>
      <c r="I131" s="16">
        <v>14</v>
      </c>
      <c r="J131" s="16">
        <v>5</v>
      </c>
      <c r="K131" s="16">
        <v>4</v>
      </c>
      <c r="L131" s="16">
        <v>4</v>
      </c>
      <c r="M131" s="16">
        <v>4</v>
      </c>
      <c r="N131" s="16">
        <v>11</v>
      </c>
      <c r="O131" s="16">
        <v>18</v>
      </c>
      <c r="P131" s="16">
        <v>35</v>
      </c>
      <c r="Q131" s="16">
        <v>9</v>
      </c>
      <c r="R131" s="16">
        <v>12</v>
      </c>
      <c r="S131" s="16">
        <v>16</v>
      </c>
      <c r="T131" s="16">
        <v>32</v>
      </c>
      <c r="U131" s="16">
        <v>8</v>
      </c>
      <c r="V131" s="16">
        <v>10</v>
      </c>
      <c r="W131" s="16">
        <v>46</v>
      </c>
      <c r="X131" s="16">
        <v>60</v>
      </c>
      <c r="Y131" s="16">
        <v>50</v>
      </c>
      <c r="Z131" s="16">
        <v>28</v>
      </c>
    </row>
    <row r="132" customHeight="1" spans="1:26">
      <c r="A132" s="16">
        <v>738</v>
      </c>
      <c r="B132" s="16" t="s">
        <v>387</v>
      </c>
      <c r="C132" s="16" t="s">
        <v>370</v>
      </c>
      <c r="D132" s="16">
        <v>30</v>
      </c>
      <c r="E132" s="16">
        <v>5</v>
      </c>
      <c r="F132" s="16">
        <v>25</v>
      </c>
      <c r="G132" s="16">
        <v>12</v>
      </c>
      <c r="H132" s="16">
        <v>8</v>
      </c>
      <c r="I132" s="16">
        <v>14</v>
      </c>
      <c r="J132" s="16">
        <v>5</v>
      </c>
      <c r="K132" s="16">
        <v>4</v>
      </c>
      <c r="L132" s="16">
        <v>4</v>
      </c>
      <c r="M132" s="16">
        <v>4</v>
      </c>
      <c r="N132" s="16">
        <v>11</v>
      </c>
      <c r="O132" s="16">
        <v>18</v>
      </c>
      <c r="P132" s="16">
        <v>35</v>
      </c>
      <c r="Q132" s="16">
        <v>9</v>
      </c>
      <c r="R132" s="16">
        <v>10</v>
      </c>
      <c r="S132" s="16">
        <v>19</v>
      </c>
      <c r="T132" s="16">
        <v>30</v>
      </c>
      <c r="U132" s="16">
        <v>8</v>
      </c>
      <c r="V132" s="16">
        <v>13</v>
      </c>
      <c r="W132" s="16">
        <v>46</v>
      </c>
      <c r="X132" s="16">
        <v>60</v>
      </c>
      <c r="Y132" s="16">
        <v>50</v>
      </c>
      <c r="Z132" s="16">
        <v>28</v>
      </c>
    </row>
    <row r="133" customHeight="1" spans="1:26">
      <c r="A133" s="16">
        <v>746</v>
      </c>
      <c r="B133" s="16" t="s">
        <v>388</v>
      </c>
      <c r="C133" s="16" t="s">
        <v>370</v>
      </c>
      <c r="D133" s="16">
        <v>50</v>
      </c>
      <c r="E133" s="16">
        <v>5</v>
      </c>
      <c r="F133" s="16">
        <v>30</v>
      </c>
      <c r="G133" s="16">
        <v>17</v>
      </c>
      <c r="H133" s="16">
        <v>9</v>
      </c>
      <c r="I133" s="16">
        <v>16</v>
      </c>
      <c r="J133" s="16">
        <v>6</v>
      </c>
      <c r="K133" s="16">
        <v>4</v>
      </c>
      <c r="L133" s="16">
        <v>4</v>
      </c>
      <c r="M133" s="16">
        <v>4</v>
      </c>
      <c r="N133" s="16">
        <v>15</v>
      </c>
      <c r="O133" s="16">
        <v>25</v>
      </c>
      <c r="P133" s="16">
        <v>40</v>
      </c>
      <c r="Q133" s="16">
        <v>13</v>
      </c>
      <c r="R133" s="16">
        <v>13</v>
      </c>
      <c r="S133" s="16">
        <v>23</v>
      </c>
      <c r="T133" s="16">
        <v>53</v>
      </c>
      <c r="U133" s="16">
        <v>20</v>
      </c>
      <c r="V133" s="16">
        <v>18</v>
      </c>
      <c r="W133" s="16">
        <v>49</v>
      </c>
      <c r="X133" s="16">
        <v>70</v>
      </c>
      <c r="Y133" s="16">
        <v>60</v>
      </c>
      <c r="Z133" s="16">
        <v>43</v>
      </c>
    </row>
    <row r="134" customHeight="1" spans="1:26">
      <c r="A134" s="16">
        <v>748</v>
      </c>
      <c r="B134" s="16" t="s">
        <v>389</v>
      </c>
      <c r="C134" s="16" t="s">
        <v>370</v>
      </c>
      <c r="D134" s="16">
        <v>30</v>
      </c>
      <c r="E134" s="16">
        <v>5</v>
      </c>
      <c r="F134" s="16">
        <v>25</v>
      </c>
      <c r="G134" s="16">
        <v>12</v>
      </c>
      <c r="H134" s="16">
        <v>8</v>
      </c>
      <c r="I134" s="16">
        <v>14</v>
      </c>
      <c r="J134" s="16">
        <v>5</v>
      </c>
      <c r="K134" s="16">
        <v>4</v>
      </c>
      <c r="L134" s="16">
        <v>4</v>
      </c>
      <c r="M134" s="16">
        <v>4</v>
      </c>
      <c r="N134" s="16">
        <v>11</v>
      </c>
      <c r="O134" s="16">
        <v>18</v>
      </c>
      <c r="P134" s="16">
        <v>35</v>
      </c>
      <c r="Q134" s="16">
        <v>9</v>
      </c>
      <c r="R134" s="16">
        <v>12</v>
      </c>
      <c r="S134" s="16">
        <v>19</v>
      </c>
      <c r="T134" s="16">
        <v>32</v>
      </c>
      <c r="U134" s="16">
        <v>8</v>
      </c>
      <c r="V134" s="16">
        <v>12</v>
      </c>
      <c r="W134" s="16">
        <v>46</v>
      </c>
      <c r="X134" s="16">
        <v>60</v>
      </c>
      <c r="Y134" s="16">
        <v>50</v>
      </c>
      <c r="Z134" s="16">
        <v>28</v>
      </c>
    </row>
    <row r="135" customHeight="1" spans="1:26">
      <c r="A135" s="16">
        <v>102564</v>
      </c>
      <c r="B135" s="16" t="s">
        <v>390</v>
      </c>
      <c r="C135" s="16" t="s">
        <v>370</v>
      </c>
      <c r="D135" s="16">
        <v>20</v>
      </c>
      <c r="E135" s="16">
        <v>5</v>
      </c>
      <c r="F135" s="16">
        <v>20</v>
      </c>
      <c r="G135" s="16">
        <v>12</v>
      </c>
      <c r="H135" s="16">
        <v>8</v>
      </c>
      <c r="I135" s="16">
        <v>14</v>
      </c>
      <c r="J135" s="16">
        <v>5</v>
      </c>
      <c r="K135" s="16">
        <v>4</v>
      </c>
      <c r="L135" s="16">
        <v>4</v>
      </c>
      <c r="M135" s="16">
        <v>4</v>
      </c>
      <c r="N135" s="16">
        <v>11</v>
      </c>
      <c r="O135" s="16">
        <v>18</v>
      </c>
      <c r="P135" s="16">
        <v>35</v>
      </c>
      <c r="Q135" s="16">
        <v>9</v>
      </c>
      <c r="R135" s="16">
        <v>12</v>
      </c>
      <c r="S135" s="16">
        <v>16</v>
      </c>
      <c r="T135" s="16">
        <v>26</v>
      </c>
      <c r="U135" s="16">
        <v>8</v>
      </c>
      <c r="V135" s="16">
        <v>13</v>
      </c>
      <c r="W135" s="16">
        <v>46</v>
      </c>
      <c r="X135" s="16">
        <v>60</v>
      </c>
      <c r="Y135" s="16">
        <v>50</v>
      </c>
      <c r="Z135" s="16">
        <v>28</v>
      </c>
    </row>
    <row r="136" customHeight="1" spans="1:26">
      <c r="A136" s="16">
        <v>104533</v>
      </c>
      <c r="B136" s="16" t="s">
        <v>391</v>
      </c>
      <c r="C136" s="16" t="s">
        <v>370</v>
      </c>
      <c r="D136" s="16">
        <v>20</v>
      </c>
      <c r="E136" s="16">
        <v>5</v>
      </c>
      <c r="F136" s="16">
        <v>25</v>
      </c>
      <c r="G136" s="16">
        <v>12</v>
      </c>
      <c r="H136" s="16">
        <v>8</v>
      </c>
      <c r="I136" s="16">
        <v>14</v>
      </c>
      <c r="J136" s="16">
        <v>5</v>
      </c>
      <c r="K136" s="16">
        <v>4</v>
      </c>
      <c r="L136" s="16">
        <v>4</v>
      </c>
      <c r="M136" s="16">
        <v>4</v>
      </c>
      <c r="N136" s="16">
        <v>11</v>
      </c>
      <c r="O136" s="16">
        <v>18</v>
      </c>
      <c r="P136" s="16">
        <v>35</v>
      </c>
      <c r="Q136" s="16">
        <v>9</v>
      </c>
      <c r="R136" s="16">
        <v>10</v>
      </c>
      <c r="S136" s="16">
        <v>19</v>
      </c>
      <c r="T136" s="16">
        <v>26</v>
      </c>
      <c r="U136" s="16">
        <v>8</v>
      </c>
      <c r="V136" s="16">
        <v>10</v>
      </c>
      <c r="W136" s="16">
        <v>46</v>
      </c>
      <c r="X136" s="16">
        <v>55</v>
      </c>
      <c r="Y136" s="16">
        <v>40</v>
      </c>
      <c r="Z136" s="16">
        <v>28</v>
      </c>
    </row>
    <row r="137" customHeight="1" spans="1:26">
      <c r="A137" s="16">
        <v>107728</v>
      </c>
      <c r="B137" s="16" t="s">
        <v>392</v>
      </c>
      <c r="C137" s="16" t="s">
        <v>370</v>
      </c>
      <c r="D137" s="16">
        <v>30</v>
      </c>
      <c r="E137" s="16">
        <v>5</v>
      </c>
      <c r="F137" s="16">
        <v>25</v>
      </c>
      <c r="G137" s="16">
        <v>12</v>
      </c>
      <c r="H137" s="16">
        <v>8</v>
      </c>
      <c r="I137" s="16">
        <v>14</v>
      </c>
      <c r="J137" s="16">
        <v>5</v>
      </c>
      <c r="K137" s="16">
        <v>3</v>
      </c>
      <c r="L137" s="16">
        <v>4</v>
      </c>
      <c r="M137" s="16">
        <v>4</v>
      </c>
      <c r="N137" s="16">
        <v>11</v>
      </c>
      <c r="O137" s="16">
        <v>15</v>
      </c>
      <c r="P137" s="16">
        <v>40</v>
      </c>
      <c r="Q137" s="16">
        <v>11</v>
      </c>
      <c r="R137" s="16">
        <v>13</v>
      </c>
      <c r="S137" s="16">
        <v>23</v>
      </c>
      <c r="T137" s="16">
        <v>39</v>
      </c>
      <c r="U137" s="16">
        <v>13</v>
      </c>
      <c r="V137" s="16">
        <v>20</v>
      </c>
      <c r="W137" s="16">
        <v>46</v>
      </c>
      <c r="X137" s="16">
        <v>60</v>
      </c>
      <c r="Y137" s="16">
        <v>50</v>
      </c>
      <c r="Z137" s="16">
        <v>28</v>
      </c>
    </row>
    <row r="138" customHeight="1" spans="1:26">
      <c r="A138" s="16">
        <v>110378</v>
      </c>
      <c r="B138" s="16" t="s">
        <v>393</v>
      </c>
      <c r="C138" s="16" t="s">
        <v>370</v>
      </c>
      <c r="D138" s="16">
        <v>20</v>
      </c>
      <c r="E138" s="16">
        <v>5</v>
      </c>
      <c r="F138" s="16">
        <v>20</v>
      </c>
      <c r="G138" s="16">
        <v>12</v>
      </c>
      <c r="H138" s="16">
        <v>8</v>
      </c>
      <c r="I138" s="16">
        <v>14</v>
      </c>
      <c r="J138" s="16">
        <v>5</v>
      </c>
      <c r="K138" s="16">
        <v>3</v>
      </c>
      <c r="L138" s="16">
        <v>4</v>
      </c>
      <c r="M138" s="16">
        <v>4</v>
      </c>
      <c r="N138" s="16">
        <v>11</v>
      </c>
      <c r="O138" s="16">
        <v>18</v>
      </c>
      <c r="P138" s="16">
        <v>30</v>
      </c>
      <c r="Q138" s="16">
        <v>9</v>
      </c>
      <c r="R138" s="16">
        <v>10</v>
      </c>
      <c r="S138" s="16">
        <v>16</v>
      </c>
      <c r="T138" s="16">
        <v>26</v>
      </c>
      <c r="U138" s="16">
        <v>8</v>
      </c>
      <c r="V138" s="16">
        <v>10</v>
      </c>
      <c r="W138" s="16">
        <v>46</v>
      </c>
      <c r="X138" s="16">
        <v>55</v>
      </c>
      <c r="Y138" s="16">
        <v>40</v>
      </c>
      <c r="Z138" s="16">
        <v>28</v>
      </c>
    </row>
    <row r="139" customHeight="1" spans="1:26">
      <c r="A139" s="16">
        <v>117637</v>
      </c>
      <c r="B139" s="16" t="s">
        <v>394</v>
      </c>
      <c r="C139" s="16" t="s">
        <v>370</v>
      </c>
      <c r="D139" s="16">
        <v>20</v>
      </c>
      <c r="E139" s="16">
        <v>5</v>
      </c>
      <c r="F139" s="16">
        <v>20</v>
      </c>
      <c r="G139" s="16">
        <v>11</v>
      </c>
      <c r="H139" s="16">
        <v>7</v>
      </c>
      <c r="I139" s="16">
        <v>12</v>
      </c>
      <c r="J139" s="16">
        <v>4</v>
      </c>
      <c r="K139" s="16">
        <v>3</v>
      </c>
      <c r="L139" s="16">
        <v>4</v>
      </c>
      <c r="M139" s="16">
        <v>4</v>
      </c>
      <c r="N139" s="16">
        <v>9</v>
      </c>
      <c r="O139" s="16">
        <v>15</v>
      </c>
      <c r="P139" s="16">
        <v>30</v>
      </c>
      <c r="Q139" s="16">
        <v>9</v>
      </c>
      <c r="R139" s="16">
        <v>9</v>
      </c>
      <c r="S139" s="16">
        <v>16</v>
      </c>
      <c r="T139" s="16">
        <v>22</v>
      </c>
      <c r="U139" s="16">
        <v>8</v>
      </c>
      <c r="V139" s="16">
        <v>9</v>
      </c>
      <c r="W139" s="16">
        <v>46</v>
      </c>
      <c r="X139" s="16">
        <v>55</v>
      </c>
      <c r="Y139" s="16">
        <v>30</v>
      </c>
      <c r="Z139" s="16">
        <v>21</v>
      </c>
    </row>
    <row r="140" customHeight="1" spans="1:26">
      <c r="A140" s="16">
        <v>117923</v>
      </c>
      <c r="B140" s="16" t="s">
        <v>395</v>
      </c>
      <c r="C140" s="16" t="s">
        <v>370</v>
      </c>
      <c r="D140" s="16">
        <v>20</v>
      </c>
      <c r="E140" s="16">
        <v>5</v>
      </c>
      <c r="F140" s="16">
        <v>20</v>
      </c>
      <c r="G140" s="16">
        <v>12</v>
      </c>
      <c r="H140" s="16">
        <v>8</v>
      </c>
      <c r="I140" s="16">
        <v>14</v>
      </c>
      <c r="J140" s="16">
        <v>5</v>
      </c>
      <c r="K140" s="16">
        <v>3</v>
      </c>
      <c r="L140" s="16">
        <v>4</v>
      </c>
      <c r="M140" s="16">
        <v>4</v>
      </c>
      <c r="N140" s="16">
        <v>11</v>
      </c>
      <c r="O140" s="16">
        <v>15</v>
      </c>
      <c r="P140" s="16">
        <v>35</v>
      </c>
      <c r="Q140" s="16">
        <v>11</v>
      </c>
      <c r="R140" s="16">
        <v>12</v>
      </c>
      <c r="S140" s="16">
        <v>19</v>
      </c>
      <c r="T140" s="16">
        <v>26</v>
      </c>
      <c r="U140" s="16">
        <v>8</v>
      </c>
      <c r="V140" s="16">
        <v>15</v>
      </c>
      <c r="W140" s="16">
        <v>46</v>
      </c>
      <c r="X140" s="16">
        <v>55</v>
      </c>
      <c r="Y140" s="16">
        <v>40</v>
      </c>
      <c r="Z140" s="16">
        <v>28</v>
      </c>
    </row>
    <row r="141" customHeight="1" spans="1:26">
      <c r="A141" s="16">
        <v>122686</v>
      </c>
      <c r="B141" s="16" t="s">
        <v>396</v>
      </c>
      <c r="C141" s="16" t="s">
        <v>370</v>
      </c>
      <c r="D141" s="16">
        <v>20</v>
      </c>
      <c r="E141" s="16">
        <v>5</v>
      </c>
      <c r="F141" s="16">
        <v>20</v>
      </c>
      <c r="G141" s="16">
        <v>11</v>
      </c>
      <c r="H141" s="16">
        <v>7</v>
      </c>
      <c r="I141" s="16">
        <v>12</v>
      </c>
      <c r="J141" s="16">
        <v>4</v>
      </c>
      <c r="K141" s="16">
        <v>3</v>
      </c>
      <c r="L141" s="16">
        <v>4</v>
      </c>
      <c r="M141" s="16">
        <v>4</v>
      </c>
      <c r="N141" s="16">
        <v>9</v>
      </c>
      <c r="O141" s="16">
        <v>15</v>
      </c>
      <c r="P141" s="16">
        <v>25</v>
      </c>
      <c r="Q141" s="16">
        <v>9</v>
      </c>
      <c r="R141" s="16">
        <v>7</v>
      </c>
      <c r="S141" s="16">
        <v>13</v>
      </c>
      <c r="T141" s="16">
        <v>22</v>
      </c>
      <c r="U141" s="16">
        <v>8</v>
      </c>
      <c r="V141" s="16">
        <v>9</v>
      </c>
      <c r="W141" s="16">
        <v>46</v>
      </c>
      <c r="X141" s="16">
        <v>50</v>
      </c>
      <c r="Y141" s="16">
        <v>30</v>
      </c>
      <c r="Z141" s="16">
        <v>21</v>
      </c>
    </row>
    <row r="142" customHeight="1" spans="1:26">
      <c r="A142" s="16">
        <v>122718</v>
      </c>
      <c r="B142" s="16" t="s">
        <v>397</v>
      </c>
      <c r="C142" s="16" t="s">
        <v>370</v>
      </c>
      <c r="D142" s="16">
        <v>20</v>
      </c>
      <c r="E142" s="16">
        <v>5</v>
      </c>
      <c r="F142" s="16">
        <v>25</v>
      </c>
      <c r="G142" s="16">
        <v>11</v>
      </c>
      <c r="H142" s="16">
        <v>7</v>
      </c>
      <c r="I142" s="16">
        <v>12</v>
      </c>
      <c r="J142" s="16">
        <v>4</v>
      </c>
      <c r="K142" s="16">
        <v>3</v>
      </c>
      <c r="L142" s="16">
        <v>4</v>
      </c>
      <c r="M142" s="16">
        <v>4</v>
      </c>
      <c r="N142" s="16">
        <v>9</v>
      </c>
      <c r="O142" s="16">
        <v>15</v>
      </c>
      <c r="P142" s="16">
        <v>25</v>
      </c>
      <c r="Q142" s="16">
        <v>9</v>
      </c>
      <c r="R142" s="16">
        <v>7</v>
      </c>
      <c r="S142" s="16">
        <v>13</v>
      </c>
      <c r="T142" s="16">
        <v>22</v>
      </c>
      <c r="U142" s="16">
        <v>8</v>
      </c>
      <c r="V142" s="16">
        <v>8</v>
      </c>
      <c r="W142" s="16">
        <v>46</v>
      </c>
      <c r="X142" s="16">
        <v>50</v>
      </c>
      <c r="Y142" s="16">
        <v>30</v>
      </c>
      <c r="Z142" s="16">
        <v>20</v>
      </c>
    </row>
    <row r="143" customHeight="1" spans="1:26">
      <c r="A143" s="16">
        <v>123007</v>
      </c>
      <c r="B143" s="16" t="s">
        <v>398</v>
      </c>
      <c r="C143" s="16" t="s">
        <v>370</v>
      </c>
      <c r="D143" s="16">
        <v>20</v>
      </c>
      <c r="E143" s="16">
        <v>5</v>
      </c>
      <c r="F143" s="16">
        <v>25</v>
      </c>
      <c r="G143" s="16">
        <v>11</v>
      </c>
      <c r="H143" s="16">
        <v>7</v>
      </c>
      <c r="I143" s="16">
        <v>12</v>
      </c>
      <c r="J143" s="16">
        <v>4</v>
      </c>
      <c r="K143" s="16">
        <v>3</v>
      </c>
      <c r="L143" s="16">
        <v>4</v>
      </c>
      <c r="M143" s="16">
        <v>4</v>
      </c>
      <c r="N143" s="16">
        <v>9</v>
      </c>
      <c r="O143" s="16">
        <v>15</v>
      </c>
      <c r="P143" s="16">
        <v>30</v>
      </c>
      <c r="Q143" s="16">
        <v>9</v>
      </c>
      <c r="R143" s="16">
        <v>9</v>
      </c>
      <c r="S143" s="16">
        <v>16</v>
      </c>
      <c r="T143" s="16">
        <v>22</v>
      </c>
      <c r="U143" s="16">
        <v>8</v>
      </c>
      <c r="V143" s="16">
        <v>9</v>
      </c>
      <c r="W143" s="16">
        <v>46</v>
      </c>
      <c r="X143" s="16">
        <v>50</v>
      </c>
      <c r="Y143" s="16">
        <v>30</v>
      </c>
      <c r="Z143" s="16">
        <v>21</v>
      </c>
    </row>
    <row r="144" customHeight="1" spans="1:26">
      <c r="A144" s="16"/>
      <c r="B144" s="16"/>
      <c r="C144" s="16"/>
      <c r="D144" s="16">
        <f t="shared" ref="D144:L144" si="0">SUM(D2:D143)</f>
        <v>5240</v>
      </c>
      <c r="E144" s="16">
        <f t="shared" si="0"/>
        <v>1010</v>
      </c>
      <c r="F144" s="16">
        <f t="shared" si="0"/>
        <v>4030</v>
      </c>
      <c r="G144" s="16">
        <f t="shared" si="0"/>
        <v>2014</v>
      </c>
      <c r="H144" s="16">
        <f t="shared" si="0"/>
        <v>1236</v>
      </c>
      <c r="I144" s="16">
        <f t="shared" si="0"/>
        <v>2184</v>
      </c>
      <c r="J144" s="16">
        <f t="shared" si="0"/>
        <v>921</v>
      </c>
      <c r="K144" s="16">
        <f t="shared" si="0"/>
        <v>605</v>
      </c>
      <c r="L144" s="16">
        <f t="shared" si="0"/>
        <v>1100</v>
      </c>
      <c r="M144" s="16">
        <f t="shared" ref="M144:Z144" si="1">SUM(M2:M143)</f>
        <v>1017</v>
      </c>
      <c r="N144" s="16">
        <f t="shared" si="1"/>
        <v>2035</v>
      </c>
      <c r="O144" s="16">
        <f t="shared" si="1"/>
        <v>3173</v>
      </c>
      <c r="P144" s="16">
        <f t="shared" si="1"/>
        <v>5700</v>
      </c>
      <c r="Q144" s="16">
        <f t="shared" si="1"/>
        <v>1713</v>
      </c>
      <c r="R144" s="16">
        <f t="shared" si="1"/>
        <v>2000</v>
      </c>
      <c r="S144" s="16">
        <f t="shared" si="1"/>
        <v>3124</v>
      </c>
      <c r="T144" s="16">
        <f t="shared" si="1"/>
        <v>6394</v>
      </c>
      <c r="U144" s="16">
        <f t="shared" si="1"/>
        <v>1637</v>
      </c>
      <c r="V144" s="16">
        <f t="shared" si="1"/>
        <v>2577</v>
      </c>
      <c r="W144" s="16">
        <f t="shared" si="1"/>
        <v>7901</v>
      </c>
      <c r="X144" s="16">
        <f t="shared" si="1"/>
        <v>8935</v>
      </c>
      <c r="Y144" s="16">
        <f t="shared" si="1"/>
        <v>6950</v>
      </c>
      <c r="Z144" s="16">
        <f t="shared" si="1"/>
        <v>5048</v>
      </c>
    </row>
  </sheetData>
  <sortState ref="A2:Z144">
    <sortCondition ref="C2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4"/>
  <sheetViews>
    <sheetView workbookViewId="0">
      <pane xSplit="4" ySplit="1" topLeftCell="Q126" activePane="bottomRight" state="frozen"/>
      <selection/>
      <selection pane="topRight"/>
      <selection pane="bottomLeft"/>
      <selection pane="bottomRight" activeCell="Q144" sqref="Q144:Z144"/>
    </sheetView>
  </sheetViews>
  <sheetFormatPr defaultColWidth="9" defaultRowHeight="27" customHeight="1"/>
  <cols>
    <col min="2" max="2" width="38.5" customWidth="1"/>
    <col min="3" max="3" width="8" customWidth="1"/>
    <col min="4" max="4" width="19.25" customWidth="1"/>
    <col min="5" max="5" width="15" customWidth="1"/>
    <col min="6" max="11" width="14.25" customWidth="1"/>
    <col min="13" max="13" width="14.25" customWidth="1"/>
    <col min="14" max="14" width="16.625" customWidth="1"/>
    <col min="15" max="17" width="16.625" style="41" customWidth="1"/>
    <col min="18" max="18" width="17.75" style="41" customWidth="1"/>
    <col min="19" max="19" width="15.625" customWidth="1"/>
    <col min="20" max="20" width="12.75" style="42" customWidth="1"/>
    <col min="22" max="22" width="14.25" customWidth="1"/>
    <col min="23" max="23" width="17.25" style="41" customWidth="1"/>
    <col min="24" max="25" width="11.375" customWidth="1"/>
    <col min="26" max="26" width="12.625" customWidth="1"/>
  </cols>
  <sheetData>
    <row r="1" ht="54" customHeight="1" spans="1:26">
      <c r="A1" s="43" t="s">
        <v>239</v>
      </c>
      <c r="B1" s="43" t="s">
        <v>240</v>
      </c>
      <c r="C1" s="44" t="s">
        <v>399</v>
      </c>
      <c r="D1" s="45" t="s">
        <v>241</v>
      </c>
      <c r="E1" s="45" t="s">
        <v>242</v>
      </c>
      <c r="F1" s="45" t="s">
        <v>243</v>
      </c>
      <c r="G1" s="46" t="s">
        <v>30</v>
      </c>
      <c r="H1" s="46" t="s">
        <v>244</v>
      </c>
      <c r="I1" s="45" t="s">
        <v>46</v>
      </c>
      <c r="J1" s="45" t="s">
        <v>54</v>
      </c>
      <c r="K1" s="45" t="s">
        <v>247</v>
      </c>
      <c r="L1" s="48" t="s">
        <v>68</v>
      </c>
      <c r="M1" s="9" t="s">
        <v>75</v>
      </c>
      <c r="N1" s="49" t="s">
        <v>80</v>
      </c>
      <c r="O1" s="49" t="s">
        <v>91</v>
      </c>
      <c r="P1" s="49" t="s">
        <v>101</v>
      </c>
      <c r="Q1" s="49" t="s">
        <v>113</v>
      </c>
      <c r="R1" s="49" t="s">
        <v>124</v>
      </c>
      <c r="S1" s="49" t="s">
        <v>138</v>
      </c>
      <c r="T1" s="50" t="s">
        <v>148</v>
      </c>
      <c r="U1" s="49" t="s">
        <v>169</v>
      </c>
      <c r="V1" s="51" t="s">
        <v>180</v>
      </c>
      <c r="W1" s="33" t="s">
        <v>192</v>
      </c>
      <c r="X1" s="33" t="s">
        <v>248</v>
      </c>
      <c r="Y1" s="33" t="s">
        <v>249</v>
      </c>
      <c r="Z1" s="16" t="s">
        <v>209</v>
      </c>
    </row>
    <row r="2" customHeight="1" spans="1:26">
      <c r="A2" s="47">
        <v>307</v>
      </c>
      <c r="B2" s="47" t="s">
        <v>313</v>
      </c>
      <c r="C2" s="12" t="s">
        <v>400</v>
      </c>
      <c r="D2" s="16" t="s">
        <v>314</v>
      </c>
      <c r="E2" s="16">
        <v>210</v>
      </c>
      <c r="F2" s="16">
        <v>25</v>
      </c>
      <c r="G2" s="16">
        <v>130</v>
      </c>
      <c r="H2" s="16">
        <v>34</v>
      </c>
      <c r="I2" s="16">
        <v>40</v>
      </c>
      <c r="J2" s="16">
        <v>23</v>
      </c>
      <c r="K2" s="16">
        <v>29</v>
      </c>
      <c r="L2" s="16">
        <v>50</v>
      </c>
      <c r="M2" s="16">
        <v>45</v>
      </c>
      <c r="N2" s="16">
        <v>60</v>
      </c>
      <c r="O2" s="16">
        <v>80</v>
      </c>
      <c r="P2" s="16">
        <v>90</v>
      </c>
      <c r="Q2" s="16">
        <v>26</v>
      </c>
      <c r="R2" s="16">
        <v>70</v>
      </c>
      <c r="S2" s="16">
        <v>60</v>
      </c>
      <c r="T2" s="33">
        <v>100</v>
      </c>
      <c r="U2" s="16">
        <v>41</v>
      </c>
      <c r="V2" s="16">
        <v>85</v>
      </c>
      <c r="W2" s="16">
        <v>504</v>
      </c>
      <c r="X2" s="16">
        <v>120</v>
      </c>
      <c r="Y2" s="16">
        <v>90</v>
      </c>
      <c r="Z2" s="16">
        <v>146</v>
      </c>
    </row>
    <row r="3" customHeight="1" spans="1:26">
      <c r="A3" s="47">
        <v>582</v>
      </c>
      <c r="B3" s="47" t="s">
        <v>256</v>
      </c>
      <c r="C3" s="12" t="s">
        <v>401</v>
      </c>
      <c r="D3" s="16" t="s">
        <v>257</v>
      </c>
      <c r="E3" s="16">
        <v>70</v>
      </c>
      <c r="F3" s="16">
        <v>10</v>
      </c>
      <c r="G3" s="16">
        <v>30</v>
      </c>
      <c r="H3" s="16">
        <v>17</v>
      </c>
      <c r="I3" s="16">
        <v>20</v>
      </c>
      <c r="J3" s="16">
        <v>10</v>
      </c>
      <c r="K3" s="16">
        <v>5</v>
      </c>
      <c r="L3" s="16">
        <v>18</v>
      </c>
      <c r="M3" s="16">
        <v>16</v>
      </c>
      <c r="N3" s="16">
        <v>22</v>
      </c>
      <c r="O3" s="16">
        <v>30</v>
      </c>
      <c r="P3" s="16">
        <v>60</v>
      </c>
      <c r="Q3" s="16">
        <v>13</v>
      </c>
      <c r="R3" s="16">
        <v>26</v>
      </c>
      <c r="S3" s="16">
        <v>30</v>
      </c>
      <c r="T3" s="33">
        <v>72</v>
      </c>
      <c r="U3" s="16">
        <v>21</v>
      </c>
      <c r="V3" s="16">
        <v>29</v>
      </c>
      <c r="W3" s="16">
        <v>76</v>
      </c>
      <c r="X3" s="16">
        <v>80</v>
      </c>
      <c r="Y3" s="16">
        <v>60</v>
      </c>
      <c r="Z3" s="16">
        <v>43</v>
      </c>
    </row>
    <row r="4" customHeight="1" spans="1:26">
      <c r="A4" s="47">
        <v>517</v>
      </c>
      <c r="B4" s="47" t="s">
        <v>258</v>
      </c>
      <c r="C4" s="12" t="s">
        <v>401</v>
      </c>
      <c r="D4" s="16" t="s">
        <v>257</v>
      </c>
      <c r="E4" s="16">
        <v>50</v>
      </c>
      <c r="F4" s="16">
        <v>10</v>
      </c>
      <c r="G4" s="16">
        <v>30</v>
      </c>
      <c r="H4" s="16">
        <v>17</v>
      </c>
      <c r="I4" s="16">
        <v>20</v>
      </c>
      <c r="J4" s="16">
        <v>8</v>
      </c>
      <c r="K4" s="16">
        <v>5</v>
      </c>
      <c r="L4" s="16">
        <v>12</v>
      </c>
      <c r="M4" s="16">
        <v>11</v>
      </c>
      <c r="N4" s="16">
        <v>17</v>
      </c>
      <c r="O4" s="16">
        <v>40</v>
      </c>
      <c r="P4" s="16">
        <v>60</v>
      </c>
      <c r="Q4" s="16">
        <v>17</v>
      </c>
      <c r="R4" s="16">
        <v>13</v>
      </c>
      <c r="S4" s="16">
        <v>23</v>
      </c>
      <c r="T4" s="33">
        <v>91</v>
      </c>
      <c r="U4" s="16">
        <v>17</v>
      </c>
      <c r="V4" s="16">
        <v>33</v>
      </c>
      <c r="W4" s="16">
        <v>152</v>
      </c>
      <c r="X4" s="16">
        <v>80</v>
      </c>
      <c r="Y4" s="16">
        <v>60</v>
      </c>
      <c r="Z4" s="16">
        <v>43</v>
      </c>
    </row>
    <row r="5" customHeight="1" spans="1:26">
      <c r="A5" s="47">
        <v>114685</v>
      </c>
      <c r="B5" s="47" t="s">
        <v>315</v>
      </c>
      <c r="C5" s="12" t="s">
        <v>401</v>
      </c>
      <c r="D5" s="16" t="s">
        <v>314</v>
      </c>
      <c r="E5" s="16">
        <v>50</v>
      </c>
      <c r="F5" s="16">
        <v>10</v>
      </c>
      <c r="G5" s="16">
        <v>25</v>
      </c>
      <c r="H5" s="16">
        <v>17</v>
      </c>
      <c r="I5" s="16">
        <v>20</v>
      </c>
      <c r="J5" s="16">
        <v>8</v>
      </c>
      <c r="K5" s="16">
        <v>5</v>
      </c>
      <c r="L5" s="16">
        <v>18</v>
      </c>
      <c r="M5" s="16">
        <v>16</v>
      </c>
      <c r="N5" s="16">
        <v>17</v>
      </c>
      <c r="O5" s="16">
        <v>30</v>
      </c>
      <c r="P5" s="16">
        <v>60</v>
      </c>
      <c r="Q5" s="16">
        <v>13</v>
      </c>
      <c r="R5" s="16">
        <v>17</v>
      </c>
      <c r="S5" s="16">
        <v>30</v>
      </c>
      <c r="T5" s="33">
        <v>72</v>
      </c>
      <c r="U5" s="16">
        <v>17</v>
      </c>
      <c r="V5" s="16">
        <v>29</v>
      </c>
      <c r="W5" s="16">
        <v>61</v>
      </c>
      <c r="X5" s="16">
        <v>70</v>
      </c>
      <c r="Y5" s="16">
        <v>60</v>
      </c>
      <c r="Z5" s="16">
        <v>43</v>
      </c>
    </row>
    <row r="6" customHeight="1" spans="1:26">
      <c r="A6" s="47">
        <v>750</v>
      </c>
      <c r="B6" s="47" t="s">
        <v>316</v>
      </c>
      <c r="C6" s="12" t="s">
        <v>401</v>
      </c>
      <c r="D6" s="16" t="s">
        <v>314</v>
      </c>
      <c r="E6" s="16">
        <v>140</v>
      </c>
      <c r="F6" s="16">
        <v>15</v>
      </c>
      <c r="G6" s="16">
        <v>60</v>
      </c>
      <c r="H6" s="16">
        <v>23</v>
      </c>
      <c r="I6" s="16">
        <v>30</v>
      </c>
      <c r="J6" s="16">
        <v>16</v>
      </c>
      <c r="K6" s="16">
        <v>14</v>
      </c>
      <c r="L6" s="16">
        <v>35</v>
      </c>
      <c r="M6" s="16">
        <v>32</v>
      </c>
      <c r="N6" s="16">
        <v>35</v>
      </c>
      <c r="O6" s="16">
        <v>34</v>
      </c>
      <c r="P6" s="16">
        <v>70</v>
      </c>
      <c r="Q6" s="16">
        <v>17</v>
      </c>
      <c r="R6" s="16">
        <v>17</v>
      </c>
      <c r="S6" s="16">
        <v>30</v>
      </c>
      <c r="T6" s="33">
        <v>90</v>
      </c>
      <c r="U6" s="16">
        <v>30</v>
      </c>
      <c r="V6" s="16">
        <v>56</v>
      </c>
      <c r="W6" s="16">
        <v>212</v>
      </c>
      <c r="X6" s="16">
        <v>80</v>
      </c>
      <c r="Y6" s="16">
        <v>80</v>
      </c>
      <c r="Z6" s="16">
        <v>77</v>
      </c>
    </row>
    <row r="7" customHeight="1" spans="1:26">
      <c r="A7" s="47">
        <v>337</v>
      </c>
      <c r="B7" s="47" t="s">
        <v>317</v>
      </c>
      <c r="C7" s="12" t="s">
        <v>401</v>
      </c>
      <c r="D7" s="16" t="s">
        <v>314</v>
      </c>
      <c r="E7" s="16">
        <v>70</v>
      </c>
      <c r="F7" s="16">
        <v>10</v>
      </c>
      <c r="G7" s="16">
        <v>40</v>
      </c>
      <c r="H7" s="16">
        <v>17</v>
      </c>
      <c r="I7" s="16">
        <v>20</v>
      </c>
      <c r="J7" s="16">
        <v>20</v>
      </c>
      <c r="K7" s="16">
        <v>5</v>
      </c>
      <c r="L7" s="16">
        <v>25</v>
      </c>
      <c r="M7" s="16">
        <v>23</v>
      </c>
      <c r="N7" s="16">
        <v>43</v>
      </c>
      <c r="O7" s="16">
        <v>70</v>
      </c>
      <c r="P7" s="16">
        <v>80</v>
      </c>
      <c r="Q7" s="16">
        <v>17</v>
      </c>
      <c r="R7" s="16">
        <v>30</v>
      </c>
      <c r="S7" s="16">
        <v>38</v>
      </c>
      <c r="T7" s="33">
        <v>91</v>
      </c>
      <c r="U7" s="16">
        <v>17</v>
      </c>
      <c r="V7" s="16">
        <v>36</v>
      </c>
      <c r="W7" s="16">
        <v>95</v>
      </c>
      <c r="X7" s="16">
        <v>80</v>
      </c>
      <c r="Y7" s="16">
        <v>60</v>
      </c>
      <c r="Z7" s="16">
        <v>61</v>
      </c>
    </row>
    <row r="8" customHeight="1" spans="1:26">
      <c r="A8" s="47">
        <v>343</v>
      </c>
      <c r="B8" s="47" t="s">
        <v>259</v>
      </c>
      <c r="C8" s="12" t="s">
        <v>402</v>
      </c>
      <c r="D8" s="16" t="s">
        <v>257</v>
      </c>
      <c r="E8" s="16">
        <v>70</v>
      </c>
      <c r="F8" s="16">
        <v>10</v>
      </c>
      <c r="G8" s="16">
        <v>40</v>
      </c>
      <c r="H8" s="16">
        <v>17</v>
      </c>
      <c r="I8" s="16">
        <v>20</v>
      </c>
      <c r="J8" s="16">
        <v>16</v>
      </c>
      <c r="K8" s="16">
        <v>18</v>
      </c>
      <c r="L8" s="16">
        <v>25</v>
      </c>
      <c r="M8" s="16">
        <v>23</v>
      </c>
      <c r="N8" s="16">
        <v>35</v>
      </c>
      <c r="O8" s="16">
        <v>50</v>
      </c>
      <c r="P8" s="16">
        <v>50</v>
      </c>
      <c r="Q8" s="16">
        <v>13</v>
      </c>
      <c r="R8" s="16">
        <v>22</v>
      </c>
      <c r="S8" s="16">
        <v>27</v>
      </c>
      <c r="T8" s="33">
        <v>66</v>
      </c>
      <c r="U8" s="16">
        <v>18</v>
      </c>
      <c r="V8" s="16">
        <v>36</v>
      </c>
      <c r="W8" s="16">
        <v>83</v>
      </c>
      <c r="X8" s="16">
        <v>80</v>
      </c>
      <c r="Y8" s="16">
        <v>60</v>
      </c>
      <c r="Z8" s="16">
        <v>77</v>
      </c>
    </row>
    <row r="9" customHeight="1" spans="1:26">
      <c r="A9" s="47">
        <v>385</v>
      </c>
      <c r="B9" s="47" t="s">
        <v>250</v>
      </c>
      <c r="C9" s="12" t="s">
        <v>402</v>
      </c>
      <c r="D9" s="16" t="s">
        <v>251</v>
      </c>
      <c r="E9" s="16">
        <v>50</v>
      </c>
      <c r="F9" s="16">
        <v>10</v>
      </c>
      <c r="G9" s="16">
        <v>40</v>
      </c>
      <c r="H9" s="16">
        <v>17</v>
      </c>
      <c r="I9" s="16">
        <v>20</v>
      </c>
      <c r="J9" s="16">
        <v>14</v>
      </c>
      <c r="K9" s="16">
        <v>5</v>
      </c>
      <c r="L9" s="16">
        <v>25</v>
      </c>
      <c r="M9" s="16">
        <v>23</v>
      </c>
      <c r="N9" s="16">
        <v>30</v>
      </c>
      <c r="O9" s="16">
        <v>30</v>
      </c>
      <c r="P9" s="16">
        <v>40</v>
      </c>
      <c r="Q9" s="16">
        <v>13</v>
      </c>
      <c r="R9" s="16">
        <v>17</v>
      </c>
      <c r="S9" s="16">
        <v>30</v>
      </c>
      <c r="T9" s="33">
        <v>54</v>
      </c>
      <c r="U9" s="16">
        <v>14</v>
      </c>
      <c r="V9" s="16">
        <v>25</v>
      </c>
      <c r="W9" s="16">
        <v>76</v>
      </c>
      <c r="X9" s="16">
        <v>70</v>
      </c>
      <c r="Y9" s="16">
        <v>60</v>
      </c>
      <c r="Z9" s="16">
        <v>52</v>
      </c>
    </row>
    <row r="10" customHeight="1" spans="1:26">
      <c r="A10" s="47">
        <v>571</v>
      </c>
      <c r="B10" s="47" t="s">
        <v>329</v>
      </c>
      <c r="C10" s="12" t="s">
        <v>402</v>
      </c>
      <c r="D10" s="16" t="s">
        <v>330</v>
      </c>
      <c r="E10" s="16">
        <v>50</v>
      </c>
      <c r="F10" s="16">
        <v>10</v>
      </c>
      <c r="G10" s="16">
        <v>40</v>
      </c>
      <c r="H10" s="16">
        <v>17</v>
      </c>
      <c r="I10" s="16">
        <v>20</v>
      </c>
      <c r="J10" s="16">
        <v>10</v>
      </c>
      <c r="K10" s="16">
        <v>5</v>
      </c>
      <c r="L10" s="16">
        <v>18</v>
      </c>
      <c r="M10" s="16">
        <v>16</v>
      </c>
      <c r="N10" s="16">
        <v>22</v>
      </c>
      <c r="O10" s="16">
        <v>40</v>
      </c>
      <c r="P10" s="16">
        <v>50</v>
      </c>
      <c r="Q10" s="16">
        <v>17</v>
      </c>
      <c r="R10" s="16">
        <v>22</v>
      </c>
      <c r="S10" s="16">
        <v>30</v>
      </c>
      <c r="T10" s="33">
        <v>56</v>
      </c>
      <c r="U10" s="16">
        <v>14</v>
      </c>
      <c r="V10" s="16">
        <v>50</v>
      </c>
      <c r="W10" s="16">
        <v>61</v>
      </c>
      <c r="X10" s="16">
        <v>80</v>
      </c>
      <c r="Y10" s="16">
        <v>60</v>
      </c>
      <c r="Z10" s="16">
        <v>52</v>
      </c>
    </row>
    <row r="11" customHeight="1" spans="1:26">
      <c r="A11" s="47">
        <v>117491</v>
      </c>
      <c r="B11" s="47" t="s">
        <v>260</v>
      </c>
      <c r="C11" s="12" t="s">
        <v>402</v>
      </c>
      <c r="D11" s="16" t="s">
        <v>257</v>
      </c>
      <c r="E11" s="16">
        <v>40</v>
      </c>
      <c r="F11" s="16">
        <v>10</v>
      </c>
      <c r="G11" s="16">
        <v>25</v>
      </c>
      <c r="H11" s="16">
        <v>17</v>
      </c>
      <c r="I11" s="16">
        <v>20</v>
      </c>
      <c r="J11" s="16">
        <v>10</v>
      </c>
      <c r="K11" s="16">
        <v>4</v>
      </c>
      <c r="L11" s="16">
        <v>10</v>
      </c>
      <c r="M11" s="16">
        <v>9</v>
      </c>
      <c r="N11" s="16">
        <v>22</v>
      </c>
      <c r="O11" s="16">
        <v>30</v>
      </c>
      <c r="P11" s="16">
        <v>40</v>
      </c>
      <c r="Q11" s="16">
        <v>13</v>
      </c>
      <c r="R11" s="16">
        <v>13</v>
      </c>
      <c r="S11" s="16">
        <v>27</v>
      </c>
      <c r="T11" s="33">
        <v>57</v>
      </c>
      <c r="U11" s="16">
        <v>14</v>
      </c>
      <c r="V11" s="16">
        <v>22</v>
      </c>
      <c r="W11" s="16">
        <v>46</v>
      </c>
      <c r="X11" s="16">
        <v>70</v>
      </c>
      <c r="Y11" s="16">
        <v>60</v>
      </c>
      <c r="Z11" s="16">
        <v>43</v>
      </c>
    </row>
    <row r="12" customHeight="1" spans="1:26">
      <c r="A12" s="47">
        <v>365</v>
      </c>
      <c r="B12" s="47" t="s">
        <v>261</v>
      </c>
      <c r="C12" s="12" t="s">
        <v>402</v>
      </c>
      <c r="D12" s="16" t="s">
        <v>257</v>
      </c>
      <c r="E12" s="16">
        <v>50</v>
      </c>
      <c r="F12" s="16">
        <v>10</v>
      </c>
      <c r="G12" s="16">
        <v>40</v>
      </c>
      <c r="H12" s="16">
        <v>17</v>
      </c>
      <c r="I12" s="16">
        <v>20</v>
      </c>
      <c r="J12" s="16">
        <v>10</v>
      </c>
      <c r="K12" s="16">
        <v>5</v>
      </c>
      <c r="L12" s="16">
        <v>20</v>
      </c>
      <c r="M12" s="16">
        <v>18</v>
      </c>
      <c r="N12" s="16">
        <v>22</v>
      </c>
      <c r="O12" s="16">
        <v>30</v>
      </c>
      <c r="P12" s="16">
        <v>40</v>
      </c>
      <c r="Q12" s="16">
        <v>17</v>
      </c>
      <c r="R12" s="16">
        <v>16</v>
      </c>
      <c r="S12" s="16">
        <v>30</v>
      </c>
      <c r="T12" s="33">
        <v>51</v>
      </c>
      <c r="U12" s="16">
        <v>25</v>
      </c>
      <c r="V12" s="16">
        <v>25</v>
      </c>
      <c r="W12" s="16">
        <v>68</v>
      </c>
      <c r="X12" s="16">
        <v>80</v>
      </c>
      <c r="Y12" s="16">
        <v>60</v>
      </c>
      <c r="Z12" s="16">
        <v>62</v>
      </c>
    </row>
    <row r="13" customHeight="1" spans="1:26">
      <c r="A13" s="47">
        <v>341</v>
      </c>
      <c r="B13" s="47" t="s">
        <v>369</v>
      </c>
      <c r="C13" s="12" t="s">
        <v>402</v>
      </c>
      <c r="D13" s="16" t="s">
        <v>370</v>
      </c>
      <c r="E13" s="16">
        <v>50</v>
      </c>
      <c r="F13" s="16">
        <v>10</v>
      </c>
      <c r="G13" s="16">
        <v>40</v>
      </c>
      <c r="H13" s="16">
        <v>17</v>
      </c>
      <c r="I13" s="16">
        <v>20</v>
      </c>
      <c r="J13" s="16">
        <v>16</v>
      </c>
      <c r="K13" s="16">
        <v>5</v>
      </c>
      <c r="L13" s="16">
        <v>25</v>
      </c>
      <c r="M13" s="16">
        <v>23</v>
      </c>
      <c r="N13" s="16">
        <v>35</v>
      </c>
      <c r="O13" s="16">
        <v>40</v>
      </c>
      <c r="P13" s="16">
        <v>50</v>
      </c>
      <c r="Q13" s="16">
        <v>13</v>
      </c>
      <c r="R13" s="16">
        <v>16</v>
      </c>
      <c r="S13" s="16">
        <v>27</v>
      </c>
      <c r="T13" s="33">
        <v>61</v>
      </c>
      <c r="U13" s="16">
        <v>14</v>
      </c>
      <c r="V13" s="16">
        <v>38</v>
      </c>
      <c r="W13" s="16">
        <v>76</v>
      </c>
      <c r="X13" s="16">
        <v>80</v>
      </c>
      <c r="Y13" s="16">
        <v>60</v>
      </c>
      <c r="Z13" s="16">
        <v>43</v>
      </c>
    </row>
    <row r="14" customHeight="1" spans="1:26">
      <c r="A14" s="47">
        <v>742</v>
      </c>
      <c r="B14" s="47" t="s">
        <v>318</v>
      </c>
      <c r="C14" s="12" t="s">
        <v>402</v>
      </c>
      <c r="D14" s="16" t="s">
        <v>314</v>
      </c>
      <c r="E14" s="16">
        <v>40</v>
      </c>
      <c r="F14" s="16">
        <v>10</v>
      </c>
      <c r="G14" s="16">
        <v>25</v>
      </c>
      <c r="H14" s="16">
        <v>17</v>
      </c>
      <c r="I14" s="16">
        <v>20</v>
      </c>
      <c r="J14" s="16">
        <v>8</v>
      </c>
      <c r="K14" s="16">
        <v>5</v>
      </c>
      <c r="L14" s="16">
        <v>12</v>
      </c>
      <c r="M14" s="16">
        <v>11</v>
      </c>
      <c r="N14" s="16">
        <v>17</v>
      </c>
      <c r="O14" s="16">
        <v>30</v>
      </c>
      <c r="P14" s="16">
        <v>40</v>
      </c>
      <c r="Q14" s="16">
        <v>13</v>
      </c>
      <c r="R14" s="16">
        <v>16</v>
      </c>
      <c r="S14" s="16">
        <v>27</v>
      </c>
      <c r="T14" s="33">
        <v>58</v>
      </c>
      <c r="U14" s="16">
        <v>14</v>
      </c>
      <c r="V14" s="16">
        <v>25</v>
      </c>
      <c r="W14" s="16">
        <v>95</v>
      </c>
      <c r="X14" s="16">
        <v>70</v>
      </c>
      <c r="Y14" s="16">
        <v>50</v>
      </c>
      <c r="Z14" s="16">
        <v>43</v>
      </c>
    </row>
    <row r="15" customHeight="1" spans="1:26">
      <c r="A15" s="47">
        <v>707</v>
      </c>
      <c r="B15" s="47" t="s">
        <v>331</v>
      </c>
      <c r="C15" s="12" t="s">
        <v>402</v>
      </c>
      <c r="D15" s="16" t="s">
        <v>330</v>
      </c>
      <c r="E15" s="16">
        <v>40</v>
      </c>
      <c r="F15" s="16">
        <v>10</v>
      </c>
      <c r="G15" s="16">
        <v>40</v>
      </c>
      <c r="H15" s="16">
        <v>17</v>
      </c>
      <c r="I15" s="16">
        <v>20</v>
      </c>
      <c r="J15" s="16">
        <v>8</v>
      </c>
      <c r="K15" s="16">
        <v>5</v>
      </c>
      <c r="L15" s="16">
        <v>18</v>
      </c>
      <c r="M15" s="16">
        <v>16</v>
      </c>
      <c r="N15" s="16">
        <v>17</v>
      </c>
      <c r="O15" s="16">
        <v>35</v>
      </c>
      <c r="P15" s="16">
        <v>40</v>
      </c>
      <c r="Q15" s="16">
        <v>13</v>
      </c>
      <c r="R15" s="16">
        <v>26</v>
      </c>
      <c r="S15" s="16">
        <v>30</v>
      </c>
      <c r="T15" s="33">
        <v>54</v>
      </c>
      <c r="U15" s="16">
        <v>14</v>
      </c>
      <c r="V15" s="16">
        <v>22</v>
      </c>
      <c r="W15" s="16">
        <v>61</v>
      </c>
      <c r="X15" s="16">
        <v>80</v>
      </c>
      <c r="Y15" s="16">
        <v>60</v>
      </c>
      <c r="Z15" s="16">
        <v>43</v>
      </c>
    </row>
    <row r="16" customHeight="1" spans="1:26">
      <c r="A16" s="47">
        <v>357</v>
      </c>
      <c r="B16" s="47" t="s">
        <v>262</v>
      </c>
      <c r="C16" s="12" t="s">
        <v>402</v>
      </c>
      <c r="D16" s="16" t="s">
        <v>257</v>
      </c>
      <c r="E16" s="16">
        <v>50</v>
      </c>
      <c r="F16" s="16">
        <v>10</v>
      </c>
      <c r="G16" s="16">
        <v>30</v>
      </c>
      <c r="H16" s="16">
        <v>17</v>
      </c>
      <c r="I16" s="16">
        <v>20</v>
      </c>
      <c r="J16" s="16">
        <v>16</v>
      </c>
      <c r="K16" s="16">
        <v>5</v>
      </c>
      <c r="L16" s="16">
        <v>20</v>
      </c>
      <c r="M16" s="16">
        <v>18</v>
      </c>
      <c r="N16" s="16">
        <v>30</v>
      </c>
      <c r="O16" s="16">
        <v>25</v>
      </c>
      <c r="P16" s="16">
        <v>40</v>
      </c>
      <c r="Q16" s="16">
        <v>13</v>
      </c>
      <c r="R16" s="16">
        <v>30</v>
      </c>
      <c r="S16" s="16">
        <v>30</v>
      </c>
      <c r="T16" s="33">
        <v>54</v>
      </c>
      <c r="U16" s="16">
        <v>14</v>
      </c>
      <c r="V16" s="16">
        <v>25</v>
      </c>
      <c r="W16" s="16">
        <v>68</v>
      </c>
      <c r="X16" s="16">
        <v>70</v>
      </c>
      <c r="Y16" s="16">
        <v>60</v>
      </c>
      <c r="Z16" s="16">
        <v>43</v>
      </c>
    </row>
    <row r="17" customHeight="1" spans="1:26">
      <c r="A17" s="47">
        <v>730</v>
      </c>
      <c r="B17" s="47" t="s">
        <v>287</v>
      </c>
      <c r="C17" s="12" t="s">
        <v>402</v>
      </c>
      <c r="D17" s="16" t="s">
        <v>288</v>
      </c>
      <c r="E17" s="16">
        <v>50</v>
      </c>
      <c r="F17" s="16">
        <v>10</v>
      </c>
      <c r="G17" s="16">
        <v>40</v>
      </c>
      <c r="H17" s="16">
        <v>17</v>
      </c>
      <c r="I17" s="16">
        <v>20</v>
      </c>
      <c r="J17" s="16">
        <v>10</v>
      </c>
      <c r="K17" s="16">
        <v>5</v>
      </c>
      <c r="L17" s="16">
        <v>12</v>
      </c>
      <c r="M17" s="16">
        <v>11</v>
      </c>
      <c r="N17" s="16">
        <v>22</v>
      </c>
      <c r="O17" s="16">
        <v>35</v>
      </c>
      <c r="P17" s="16">
        <v>50</v>
      </c>
      <c r="Q17" s="16">
        <v>20</v>
      </c>
      <c r="R17" s="16">
        <v>17</v>
      </c>
      <c r="S17" s="16">
        <v>30</v>
      </c>
      <c r="T17" s="33">
        <v>70</v>
      </c>
      <c r="U17" s="16">
        <v>14</v>
      </c>
      <c r="V17" s="16">
        <v>26</v>
      </c>
      <c r="W17" s="16">
        <v>76</v>
      </c>
      <c r="X17" s="16">
        <v>80</v>
      </c>
      <c r="Y17" s="16">
        <v>60</v>
      </c>
      <c r="Z17" s="16">
        <v>43</v>
      </c>
    </row>
    <row r="18" customHeight="1" spans="1:26">
      <c r="A18" s="47">
        <v>712</v>
      </c>
      <c r="B18" s="47" t="s">
        <v>332</v>
      </c>
      <c r="C18" s="12" t="s">
        <v>403</v>
      </c>
      <c r="D18" s="16" t="s">
        <v>330</v>
      </c>
      <c r="E18" s="16">
        <v>40</v>
      </c>
      <c r="F18" s="16">
        <v>10</v>
      </c>
      <c r="G18" s="16">
        <v>40</v>
      </c>
      <c r="H18" s="16">
        <v>17</v>
      </c>
      <c r="I18" s="16">
        <v>16</v>
      </c>
      <c r="J18" s="16">
        <v>10</v>
      </c>
      <c r="K18" s="16">
        <v>5</v>
      </c>
      <c r="L18" s="16">
        <v>25</v>
      </c>
      <c r="M18" s="16">
        <v>23</v>
      </c>
      <c r="N18" s="16">
        <v>17</v>
      </c>
      <c r="O18" s="16">
        <v>40</v>
      </c>
      <c r="P18" s="16">
        <v>60</v>
      </c>
      <c r="Q18" s="16">
        <v>17</v>
      </c>
      <c r="R18" s="16">
        <v>26</v>
      </c>
      <c r="S18" s="16">
        <v>30</v>
      </c>
      <c r="T18" s="33">
        <v>54</v>
      </c>
      <c r="U18" s="16">
        <v>19</v>
      </c>
      <c r="V18" s="16">
        <v>22</v>
      </c>
      <c r="W18" s="16">
        <v>61</v>
      </c>
      <c r="X18" s="16">
        <v>70</v>
      </c>
      <c r="Y18" s="16">
        <v>60</v>
      </c>
      <c r="Z18" s="16">
        <v>43</v>
      </c>
    </row>
    <row r="19" customHeight="1" spans="1:26">
      <c r="A19" s="47">
        <v>107658</v>
      </c>
      <c r="B19" s="47" t="s">
        <v>289</v>
      </c>
      <c r="C19" s="12" t="s">
        <v>403</v>
      </c>
      <c r="D19" s="16" t="s">
        <v>288</v>
      </c>
      <c r="E19" s="16">
        <v>50</v>
      </c>
      <c r="F19" s="16">
        <v>10</v>
      </c>
      <c r="G19" s="16">
        <v>30</v>
      </c>
      <c r="H19" s="16">
        <v>17</v>
      </c>
      <c r="I19" s="16">
        <v>16</v>
      </c>
      <c r="J19" s="16">
        <v>8</v>
      </c>
      <c r="K19" s="16">
        <v>5</v>
      </c>
      <c r="L19" s="16">
        <v>12</v>
      </c>
      <c r="M19" s="16">
        <v>11</v>
      </c>
      <c r="N19" s="16">
        <v>17</v>
      </c>
      <c r="O19" s="16">
        <v>25</v>
      </c>
      <c r="P19" s="16">
        <v>60</v>
      </c>
      <c r="Q19" s="16">
        <v>17</v>
      </c>
      <c r="R19" s="16">
        <v>17</v>
      </c>
      <c r="S19" s="16">
        <v>30</v>
      </c>
      <c r="T19" s="33">
        <v>66</v>
      </c>
      <c r="U19" s="16">
        <v>14</v>
      </c>
      <c r="V19" s="16">
        <v>37</v>
      </c>
      <c r="W19" s="16">
        <v>61</v>
      </c>
      <c r="X19" s="16">
        <v>80</v>
      </c>
      <c r="Y19" s="16">
        <v>60</v>
      </c>
      <c r="Z19" s="16">
        <v>43</v>
      </c>
    </row>
    <row r="20" customHeight="1" spans="1:26">
      <c r="A20" s="47">
        <v>546</v>
      </c>
      <c r="B20" s="47" t="s">
        <v>333</v>
      </c>
      <c r="C20" s="12" t="s">
        <v>403</v>
      </c>
      <c r="D20" s="16" t="s">
        <v>330</v>
      </c>
      <c r="E20" s="16">
        <v>40</v>
      </c>
      <c r="F20" s="16">
        <v>10</v>
      </c>
      <c r="G20" s="16">
        <v>40</v>
      </c>
      <c r="H20" s="16">
        <v>17</v>
      </c>
      <c r="I20" s="16">
        <v>16</v>
      </c>
      <c r="J20" s="16">
        <v>8</v>
      </c>
      <c r="K20" s="16">
        <v>5</v>
      </c>
      <c r="L20" s="16">
        <v>18</v>
      </c>
      <c r="M20" s="16">
        <v>16</v>
      </c>
      <c r="N20" s="16">
        <v>17</v>
      </c>
      <c r="O20" s="16">
        <v>30</v>
      </c>
      <c r="P20" s="16">
        <v>60</v>
      </c>
      <c r="Q20" s="16">
        <v>17</v>
      </c>
      <c r="R20" s="16">
        <v>26</v>
      </c>
      <c r="S20" s="16">
        <v>30</v>
      </c>
      <c r="T20" s="33">
        <v>54</v>
      </c>
      <c r="U20" s="16">
        <v>18</v>
      </c>
      <c r="V20" s="16">
        <v>26</v>
      </c>
      <c r="W20" s="16">
        <v>53</v>
      </c>
      <c r="X20" s="16">
        <v>70</v>
      </c>
      <c r="Y20" s="16">
        <v>60</v>
      </c>
      <c r="Z20" s="16">
        <v>43</v>
      </c>
    </row>
    <row r="21" customHeight="1" spans="1:26">
      <c r="A21" s="47">
        <v>585</v>
      </c>
      <c r="B21" s="47" t="s">
        <v>263</v>
      </c>
      <c r="C21" s="12" t="s">
        <v>403</v>
      </c>
      <c r="D21" s="16" t="s">
        <v>257</v>
      </c>
      <c r="E21" s="16">
        <v>50</v>
      </c>
      <c r="F21" s="16">
        <v>10</v>
      </c>
      <c r="G21" s="16">
        <v>40</v>
      </c>
      <c r="H21" s="16">
        <v>17</v>
      </c>
      <c r="I21" s="16">
        <v>16</v>
      </c>
      <c r="J21" s="16">
        <v>8</v>
      </c>
      <c r="K21" s="16">
        <v>4</v>
      </c>
      <c r="L21" s="16">
        <v>8</v>
      </c>
      <c r="M21" s="16">
        <v>7</v>
      </c>
      <c r="N21" s="16">
        <v>20</v>
      </c>
      <c r="O21" s="16">
        <v>40</v>
      </c>
      <c r="P21" s="16">
        <v>55</v>
      </c>
      <c r="Q21" s="16">
        <v>20</v>
      </c>
      <c r="R21" s="16">
        <v>17</v>
      </c>
      <c r="S21" s="16">
        <v>30</v>
      </c>
      <c r="T21" s="33">
        <v>66</v>
      </c>
      <c r="U21" s="16">
        <v>14</v>
      </c>
      <c r="V21" s="16">
        <v>33</v>
      </c>
      <c r="W21" s="16">
        <v>61</v>
      </c>
      <c r="X21" s="16">
        <v>70</v>
      </c>
      <c r="Y21" s="16">
        <v>60</v>
      </c>
      <c r="Z21" s="16">
        <v>43</v>
      </c>
    </row>
    <row r="22" customHeight="1" spans="1:26">
      <c r="A22" s="47">
        <v>373</v>
      </c>
      <c r="B22" s="47" t="s">
        <v>334</v>
      </c>
      <c r="C22" s="12" t="s">
        <v>403</v>
      </c>
      <c r="D22" s="16" t="s">
        <v>330</v>
      </c>
      <c r="E22" s="16">
        <v>50</v>
      </c>
      <c r="F22" s="16">
        <v>10</v>
      </c>
      <c r="G22" s="16">
        <v>40</v>
      </c>
      <c r="H22" s="16">
        <v>17</v>
      </c>
      <c r="I22" s="16">
        <v>16</v>
      </c>
      <c r="J22" s="16">
        <v>8</v>
      </c>
      <c r="K22" s="16">
        <v>5</v>
      </c>
      <c r="L22" s="16">
        <v>18</v>
      </c>
      <c r="M22" s="16">
        <v>16</v>
      </c>
      <c r="N22" s="16">
        <v>17</v>
      </c>
      <c r="O22" s="16">
        <v>25</v>
      </c>
      <c r="P22" s="16">
        <v>45</v>
      </c>
      <c r="Q22" s="16">
        <v>17</v>
      </c>
      <c r="R22" s="16">
        <v>17</v>
      </c>
      <c r="S22" s="16">
        <v>27</v>
      </c>
      <c r="T22" s="33">
        <v>45</v>
      </c>
      <c r="U22" s="16">
        <v>14</v>
      </c>
      <c r="V22" s="16">
        <v>22</v>
      </c>
      <c r="W22" s="16">
        <v>61</v>
      </c>
      <c r="X22" s="16">
        <v>70</v>
      </c>
      <c r="Y22" s="16">
        <v>60</v>
      </c>
      <c r="Z22" s="16">
        <v>43</v>
      </c>
    </row>
    <row r="23" customHeight="1" spans="1:26">
      <c r="A23" s="47">
        <v>511</v>
      </c>
      <c r="B23" s="47" t="s">
        <v>335</v>
      </c>
      <c r="C23" s="12" t="s">
        <v>403</v>
      </c>
      <c r="D23" s="16" t="s">
        <v>330</v>
      </c>
      <c r="E23" s="16">
        <v>50</v>
      </c>
      <c r="F23" s="16">
        <v>10</v>
      </c>
      <c r="G23" s="16">
        <v>40</v>
      </c>
      <c r="H23" s="16">
        <v>17</v>
      </c>
      <c r="I23" s="16">
        <v>16</v>
      </c>
      <c r="J23" s="16">
        <v>8</v>
      </c>
      <c r="K23" s="16">
        <v>5</v>
      </c>
      <c r="L23" s="16">
        <v>8</v>
      </c>
      <c r="M23" s="16">
        <v>7</v>
      </c>
      <c r="N23" s="16">
        <v>20</v>
      </c>
      <c r="O23" s="16">
        <v>25</v>
      </c>
      <c r="P23" s="16">
        <v>45</v>
      </c>
      <c r="Q23" s="16">
        <v>17</v>
      </c>
      <c r="R23" s="16">
        <v>22</v>
      </c>
      <c r="S23" s="16">
        <v>27</v>
      </c>
      <c r="T23" s="33">
        <v>54</v>
      </c>
      <c r="U23" s="16">
        <v>18</v>
      </c>
      <c r="V23" s="16">
        <v>36</v>
      </c>
      <c r="W23" s="16">
        <v>46</v>
      </c>
      <c r="X23" s="16">
        <v>70</v>
      </c>
      <c r="Y23" s="16">
        <v>60</v>
      </c>
      <c r="Z23" s="16">
        <v>43</v>
      </c>
    </row>
    <row r="24" customHeight="1" spans="1:26">
      <c r="A24" s="47">
        <v>108656</v>
      </c>
      <c r="B24" s="47" t="s">
        <v>252</v>
      </c>
      <c r="C24" s="12" t="s">
        <v>403</v>
      </c>
      <c r="D24" s="16" t="s">
        <v>251</v>
      </c>
      <c r="E24" s="16">
        <v>40</v>
      </c>
      <c r="F24" s="16">
        <v>10</v>
      </c>
      <c r="G24" s="16">
        <v>30</v>
      </c>
      <c r="H24" s="16">
        <v>17</v>
      </c>
      <c r="I24" s="16">
        <v>16</v>
      </c>
      <c r="J24" s="16">
        <v>8</v>
      </c>
      <c r="K24" s="16">
        <v>4</v>
      </c>
      <c r="L24" s="16">
        <v>18</v>
      </c>
      <c r="M24" s="16">
        <v>16</v>
      </c>
      <c r="N24" s="16">
        <v>17</v>
      </c>
      <c r="O24" s="16">
        <v>20</v>
      </c>
      <c r="P24" s="16">
        <v>45</v>
      </c>
      <c r="Q24" s="16">
        <v>13</v>
      </c>
      <c r="R24" s="16">
        <v>17</v>
      </c>
      <c r="S24" s="16">
        <v>27</v>
      </c>
      <c r="T24" s="33">
        <v>54</v>
      </c>
      <c r="U24" s="16">
        <v>14</v>
      </c>
      <c r="V24" s="16">
        <v>22</v>
      </c>
      <c r="W24" s="16">
        <v>61</v>
      </c>
      <c r="X24" s="16">
        <v>80</v>
      </c>
      <c r="Y24" s="16">
        <v>50</v>
      </c>
      <c r="Z24" s="16">
        <v>43</v>
      </c>
    </row>
    <row r="25" customHeight="1" spans="1:26">
      <c r="A25" s="47">
        <v>114844</v>
      </c>
      <c r="B25" s="47" t="s">
        <v>264</v>
      </c>
      <c r="C25" s="12" t="s">
        <v>403</v>
      </c>
      <c r="D25" s="16" t="s">
        <v>257</v>
      </c>
      <c r="E25" s="16">
        <v>50</v>
      </c>
      <c r="F25" s="16">
        <v>10</v>
      </c>
      <c r="G25" s="16">
        <v>25</v>
      </c>
      <c r="H25" s="16">
        <v>17</v>
      </c>
      <c r="I25" s="16">
        <v>16</v>
      </c>
      <c r="J25" s="16">
        <v>8</v>
      </c>
      <c r="K25" s="16">
        <v>4</v>
      </c>
      <c r="L25" s="16">
        <v>6</v>
      </c>
      <c r="M25" s="16">
        <v>5</v>
      </c>
      <c r="N25" s="16">
        <v>17</v>
      </c>
      <c r="O25" s="16">
        <v>25</v>
      </c>
      <c r="P25" s="16">
        <v>45</v>
      </c>
      <c r="Q25" s="16">
        <v>13</v>
      </c>
      <c r="R25" s="16">
        <v>22</v>
      </c>
      <c r="S25" s="16">
        <v>27</v>
      </c>
      <c r="T25" s="33">
        <v>54</v>
      </c>
      <c r="U25" s="16">
        <v>14</v>
      </c>
      <c r="V25" s="16">
        <v>22</v>
      </c>
      <c r="W25" s="16">
        <v>53</v>
      </c>
      <c r="X25" s="16">
        <v>65</v>
      </c>
      <c r="Y25" s="16">
        <v>50</v>
      </c>
      <c r="Z25" s="16">
        <v>43</v>
      </c>
    </row>
    <row r="26" customHeight="1" spans="1:26">
      <c r="A26" s="47">
        <v>737</v>
      </c>
      <c r="B26" s="47" t="s">
        <v>336</v>
      </c>
      <c r="C26" s="12" t="s">
        <v>403</v>
      </c>
      <c r="D26" s="16" t="s">
        <v>330</v>
      </c>
      <c r="E26" s="16">
        <v>50</v>
      </c>
      <c r="F26" s="16">
        <v>10</v>
      </c>
      <c r="G26" s="16">
        <v>30</v>
      </c>
      <c r="H26" s="16">
        <v>17</v>
      </c>
      <c r="I26" s="16">
        <v>16</v>
      </c>
      <c r="J26" s="16">
        <v>8</v>
      </c>
      <c r="K26" s="16">
        <v>9</v>
      </c>
      <c r="L26" s="16">
        <v>12</v>
      </c>
      <c r="M26" s="16">
        <v>11</v>
      </c>
      <c r="N26" s="16">
        <v>17</v>
      </c>
      <c r="O26" s="16">
        <v>20</v>
      </c>
      <c r="P26" s="16">
        <v>45</v>
      </c>
      <c r="Q26" s="16">
        <v>17</v>
      </c>
      <c r="R26" s="16">
        <v>17</v>
      </c>
      <c r="S26" s="16">
        <v>30</v>
      </c>
      <c r="T26" s="33">
        <v>54</v>
      </c>
      <c r="U26" s="16">
        <v>14</v>
      </c>
      <c r="V26" s="16">
        <v>22</v>
      </c>
      <c r="W26" s="16">
        <v>61</v>
      </c>
      <c r="X26" s="16">
        <v>65</v>
      </c>
      <c r="Y26" s="16">
        <v>50</v>
      </c>
      <c r="Z26" s="16">
        <v>43</v>
      </c>
    </row>
    <row r="27" customHeight="1" spans="1:26">
      <c r="A27" s="47">
        <v>102934</v>
      </c>
      <c r="B27" s="47" t="s">
        <v>265</v>
      </c>
      <c r="C27" s="12" t="s">
        <v>403</v>
      </c>
      <c r="D27" s="16" t="s">
        <v>257</v>
      </c>
      <c r="E27" s="16">
        <v>40</v>
      </c>
      <c r="F27" s="16">
        <v>10</v>
      </c>
      <c r="G27" s="16">
        <v>25</v>
      </c>
      <c r="H27" s="16">
        <v>17</v>
      </c>
      <c r="I27" s="16">
        <v>16</v>
      </c>
      <c r="J27" s="16">
        <v>8</v>
      </c>
      <c r="K27" s="16">
        <v>5</v>
      </c>
      <c r="L27" s="16">
        <v>12</v>
      </c>
      <c r="M27" s="16">
        <v>11</v>
      </c>
      <c r="N27" s="16">
        <v>17</v>
      </c>
      <c r="O27" s="16">
        <v>25</v>
      </c>
      <c r="P27" s="16">
        <v>45</v>
      </c>
      <c r="Q27" s="16">
        <v>17</v>
      </c>
      <c r="R27" s="16">
        <v>22</v>
      </c>
      <c r="S27" s="16">
        <v>30</v>
      </c>
      <c r="T27" s="33">
        <v>51</v>
      </c>
      <c r="U27" s="16">
        <v>14</v>
      </c>
      <c r="V27" s="16">
        <v>22</v>
      </c>
      <c r="W27" s="16">
        <v>61</v>
      </c>
      <c r="X27" s="16">
        <v>65</v>
      </c>
      <c r="Y27" s="16">
        <v>50</v>
      </c>
      <c r="Z27" s="16">
        <v>43</v>
      </c>
    </row>
    <row r="28" customHeight="1" spans="1:26">
      <c r="A28" s="47">
        <v>111400</v>
      </c>
      <c r="B28" s="47" t="s">
        <v>371</v>
      </c>
      <c r="C28" s="12" t="s">
        <v>403</v>
      </c>
      <c r="D28" s="16" t="s">
        <v>370</v>
      </c>
      <c r="E28" s="16">
        <v>40</v>
      </c>
      <c r="F28" s="16">
        <v>10</v>
      </c>
      <c r="G28" s="16">
        <v>30</v>
      </c>
      <c r="H28" s="16">
        <v>17</v>
      </c>
      <c r="I28" s="16">
        <v>16</v>
      </c>
      <c r="J28" s="16">
        <v>8</v>
      </c>
      <c r="K28" s="16">
        <v>5</v>
      </c>
      <c r="L28" s="16">
        <v>18</v>
      </c>
      <c r="M28" s="16">
        <v>16</v>
      </c>
      <c r="N28" s="16">
        <v>17</v>
      </c>
      <c r="O28" s="16">
        <v>25</v>
      </c>
      <c r="P28" s="16">
        <v>45</v>
      </c>
      <c r="Q28" s="16">
        <v>13</v>
      </c>
      <c r="R28" s="16">
        <v>13</v>
      </c>
      <c r="S28" s="16">
        <v>27</v>
      </c>
      <c r="T28" s="33">
        <v>54</v>
      </c>
      <c r="U28" s="16">
        <v>14</v>
      </c>
      <c r="V28" s="16">
        <v>22</v>
      </c>
      <c r="W28" s="16">
        <v>61</v>
      </c>
      <c r="X28" s="16">
        <v>70</v>
      </c>
      <c r="Y28" s="16">
        <v>60</v>
      </c>
      <c r="Z28" s="16">
        <v>43</v>
      </c>
    </row>
    <row r="29" customHeight="1" spans="1:26">
      <c r="A29" s="47">
        <v>724</v>
      </c>
      <c r="B29" s="47" t="s">
        <v>337</v>
      </c>
      <c r="C29" s="12" t="s">
        <v>403</v>
      </c>
      <c r="D29" s="16" t="s">
        <v>330</v>
      </c>
      <c r="E29" s="16">
        <v>40</v>
      </c>
      <c r="F29" s="16">
        <v>10</v>
      </c>
      <c r="G29" s="16">
        <v>30</v>
      </c>
      <c r="H29" s="16">
        <v>17</v>
      </c>
      <c r="I29" s="16">
        <v>16</v>
      </c>
      <c r="J29" s="16">
        <v>8</v>
      </c>
      <c r="K29" s="16">
        <v>5</v>
      </c>
      <c r="L29" s="16">
        <v>8</v>
      </c>
      <c r="M29" s="16">
        <v>7</v>
      </c>
      <c r="N29" s="16">
        <v>20</v>
      </c>
      <c r="O29" s="16">
        <v>25</v>
      </c>
      <c r="P29" s="16">
        <v>45</v>
      </c>
      <c r="Q29" s="16">
        <v>17</v>
      </c>
      <c r="R29" s="16">
        <v>22</v>
      </c>
      <c r="S29" s="16">
        <v>30</v>
      </c>
      <c r="T29" s="33">
        <v>54</v>
      </c>
      <c r="U29" s="16">
        <v>16</v>
      </c>
      <c r="V29" s="16">
        <v>22</v>
      </c>
      <c r="W29" s="16">
        <v>61</v>
      </c>
      <c r="X29" s="16">
        <v>65</v>
      </c>
      <c r="Y29" s="16">
        <v>50</v>
      </c>
      <c r="Z29" s="16">
        <v>43</v>
      </c>
    </row>
    <row r="30" customHeight="1" spans="1:26">
      <c r="A30" s="47">
        <v>359</v>
      </c>
      <c r="B30" s="47" t="s">
        <v>266</v>
      </c>
      <c r="C30" s="12" t="s">
        <v>403</v>
      </c>
      <c r="D30" s="16" t="s">
        <v>257</v>
      </c>
      <c r="E30" s="16">
        <v>40</v>
      </c>
      <c r="F30" s="16">
        <v>10</v>
      </c>
      <c r="G30" s="16">
        <v>40</v>
      </c>
      <c r="H30" s="16">
        <v>17</v>
      </c>
      <c r="I30" s="16">
        <v>16</v>
      </c>
      <c r="J30" s="16">
        <v>8</v>
      </c>
      <c r="K30" s="16">
        <v>4</v>
      </c>
      <c r="L30" s="16">
        <v>8</v>
      </c>
      <c r="M30" s="16">
        <v>7</v>
      </c>
      <c r="N30" s="16">
        <v>17</v>
      </c>
      <c r="O30" s="16">
        <v>25</v>
      </c>
      <c r="P30" s="16">
        <v>45</v>
      </c>
      <c r="Q30" s="16">
        <v>17</v>
      </c>
      <c r="R30" s="16">
        <v>17</v>
      </c>
      <c r="S30" s="16">
        <v>30</v>
      </c>
      <c r="T30" s="33">
        <v>54</v>
      </c>
      <c r="U30" s="16">
        <v>14</v>
      </c>
      <c r="V30" s="16">
        <v>22</v>
      </c>
      <c r="W30" s="16">
        <v>53</v>
      </c>
      <c r="X30" s="16">
        <v>70</v>
      </c>
      <c r="Y30" s="16">
        <v>60</v>
      </c>
      <c r="Z30" s="16">
        <v>43</v>
      </c>
    </row>
    <row r="31" customHeight="1" spans="1:26">
      <c r="A31" s="47">
        <v>581</v>
      </c>
      <c r="B31" s="47" t="s">
        <v>267</v>
      </c>
      <c r="C31" s="12" t="s">
        <v>403</v>
      </c>
      <c r="D31" s="16" t="s">
        <v>257</v>
      </c>
      <c r="E31" s="16">
        <v>40</v>
      </c>
      <c r="F31" s="16">
        <v>10</v>
      </c>
      <c r="G31" s="16">
        <v>40</v>
      </c>
      <c r="H31" s="16">
        <v>17</v>
      </c>
      <c r="I31" s="16">
        <v>16</v>
      </c>
      <c r="J31" s="16">
        <v>8</v>
      </c>
      <c r="K31" s="16">
        <v>5</v>
      </c>
      <c r="L31" s="16">
        <v>18</v>
      </c>
      <c r="M31" s="16">
        <v>16</v>
      </c>
      <c r="N31" s="16">
        <v>20</v>
      </c>
      <c r="O31" s="16">
        <v>40</v>
      </c>
      <c r="P31" s="16">
        <v>60</v>
      </c>
      <c r="Q31" s="16">
        <v>17</v>
      </c>
      <c r="R31" s="16">
        <v>13</v>
      </c>
      <c r="S31" s="16">
        <v>30</v>
      </c>
      <c r="T31" s="33">
        <v>70</v>
      </c>
      <c r="U31" s="16">
        <v>13</v>
      </c>
      <c r="V31" s="16">
        <v>26</v>
      </c>
      <c r="W31" s="16">
        <v>61</v>
      </c>
      <c r="X31" s="16">
        <v>70</v>
      </c>
      <c r="Y31" s="16">
        <v>60</v>
      </c>
      <c r="Z31" s="16">
        <v>43</v>
      </c>
    </row>
    <row r="32" customHeight="1" spans="1:26">
      <c r="A32" s="47">
        <v>514</v>
      </c>
      <c r="B32" s="47" t="s">
        <v>253</v>
      </c>
      <c r="C32" s="12" t="s">
        <v>403</v>
      </c>
      <c r="D32" s="16" t="s">
        <v>251</v>
      </c>
      <c r="E32" s="16">
        <v>40</v>
      </c>
      <c r="F32" s="16">
        <v>10</v>
      </c>
      <c r="G32" s="16">
        <v>40</v>
      </c>
      <c r="H32" s="16">
        <v>17</v>
      </c>
      <c r="I32" s="16">
        <v>16</v>
      </c>
      <c r="J32" s="16">
        <v>8</v>
      </c>
      <c r="K32" s="16">
        <v>4</v>
      </c>
      <c r="L32" s="16">
        <v>18</v>
      </c>
      <c r="M32" s="16">
        <v>16</v>
      </c>
      <c r="N32" s="16">
        <v>17</v>
      </c>
      <c r="O32" s="16">
        <v>30</v>
      </c>
      <c r="P32" s="16">
        <v>60</v>
      </c>
      <c r="Q32" s="16">
        <v>17</v>
      </c>
      <c r="R32" s="16">
        <v>22</v>
      </c>
      <c r="S32" s="16">
        <v>30</v>
      </c>
      <c r="T32" s="33">
        <v>66</v>
      </c>
      <c r="U32" s="16">
        <v>14</v>
      </c>
      <c r="V32" s="16">
        <v>22</v>
      </c>
      <c r="W32" s="16">
        <v>61</v>
      </c>
      <c r="X32" s="16">
        <v>70</v>
      </c>
      <c r="Y32" s="16">
        <v>60</v>
      </c>
      <c r="Z32" s="16">
        <v>43</v>
      </c>
    </row>
    <row r="33" customHeight="1" spans="1:26">
      <c r="A33" s="47">
        <v>744</v>
      </c>
      <c r="B33" s="47" t="s">
        <v>319</v>
      </c>
      <c r="C33" s="12" t="s">
        <v>403</v>
      </c>
      <c r="D33" s="16" t="s">
        <v>314</v>
      </c>
      <c r="E33" s="16">
        <v>40</v>
      </c>
      <c r="F33" s="16">
        <v>10</v>
      </c>
      <c r="G33" s="16">
        <v>30</v>
      </c>
      <c r="H33" s="16">
        <v>17</v>
      </c>
      <c r="I33" s="16">
        <v>16</v>
      </c>
      <c r="J33" s="16">
        <v>8</v>
      </c>
      <c r="K33" s="16">
        <v>4</v>
      </c>
      <c r="L33" s="16">
        <v>8</v>
      </c>
      <c r="M33" s="16">
        <v>7</v>
      </c>
      <c r="N33" s="16">
        <v>17</v>
      </c>
      <c r="O33" s="16">
        <v>25</v>
      </c>
      <c r="P33" s="16">
        <v>45</v>
      </c>
      <c r="Q33" s="16">
        <v>17</v>
      </c>
      <c r="R33" s="16">
        <v>17</v>
      </c>
      <c r="S33" s="16">
        <v>30</v>
      </c>
      <c r="T33" s="33">
        <v>54</v>
      </c>
      <c r="U33" s="16">
        <v>14</v>
      </c>
      <c r="V33" s="16">
        <v>29</v>
      </c>
      <c r="W33" s="16">
        <v>53</v>
      </c>
      <c r="X33" s="16">
        <v>70</v>
      </c>
      <c r="Y33" s="16">
        <v>60</v>
      </c>
      <c r="Z33" s="16">
        <v>43</v>
      </c>
    </row>
    <row r="34" customHeight="1" spans="1:26">
      <c r="A34" s="47">
        <v>379</v>
      </c>
      <c r="B34" s="47" t="s">
        <v>268</v>
      </c>
      <c r="C34" s="12" t="s">
        <v>403</v>
      </c>
      <c r="D34" s="16" t="s">
        <v>257</v>
      </c>
      <c r="E34" s="16">
        <v>40</v>
      </c>
      <c r="F34" s="16">
        <v>10</v>
      </c>
      <c r="G34" s="16">
        <v>40</v>
      </c>
      <c r="H34" s="16">
        <v>17</v>
      </c>
      <c r="I34" s="16">
        <v>16</v>
      </c>
      <c r="J34" s="16">
        <v>8</v>
      </c>
      <c r="K34" s="16">
        <v>5</v>
      </c>
      <c r="L34" s="16">
        <v>6</v>
      </c>
      <c r="M34" s="16">
        <v>5</v>
      </c>
      <c r="N34" s="16">
        <v>17</v>
      </c>
      <c r="O34" s="16">
        <v>25</v>
      </c>
      <c r="P34" s="16">
        <v>45</v>
      </c>
      <c r="Q34" s="16">
        <v>17</v>
      </c>
      <c r="R34" s="16">
        <v>17</v>
      </c>
      <c r="S34" s="16">
        <v>30</v>
      </c>
      <c r="T34" s="33">
        <v>54</v>
      </c>
      <c r="U34" s="16">
        <v>14</v>
      </c>
      <c r="V34" s="16">
        <v>22</v>
      </c>
      <c r="W34" s="16">
        <v>61</v>
      </c>
      <c r="X34" s="16">
        <v>70</v>
      </c>
      <c r="Y34" s="16">
        <v>60</v>
      </c>
      <c r="Z34" s="16">
        <v>43</v>
      </c>
    </row>
    <row r="35" customHeight="1" spans="1:26">
      <c r="A35" s="47">
        <v>578</v>
      </c>
      <c r="B35" s="47" t="s">
        <v>272</v>
      </c>
      <c r="C35" s="12" t="s">
        <v>404</v>
      </c>
      <c r="D35" s="16" t="s">
        <v>257</v>
      </c>
      <c r="E35" s="16">
        <v>40</v>
      </c>
      <c r="F35" s="16">
        <v>10</v>
      </c>
      <c r="G35" s="16">
        <v>30</v>
      </c>
      <c r="H35" s="16">
        <v>17</v>
      </c>
      <c r="I35" s="16">
        <v>16</v>
      </c>
      <c r="J35" s="16">
        <v>6</v>
      </c>
      <c r="K35" s="16">
        <v>5</v>
      </c>
      <c r="L35" s="16">
        <v>8</v>
      </c>
      <c r="M35" s="16">
        <v>7</v>
      </c>
      <c r="N35" s="16">
        <v>13</v>
      </c>
      <c r="O35" s="16">
        <v>40</v>
      </c>
      <c r="P35" s="16">
        <v>40</v>
      </c>
      <c r="Q35" s="16">
        <v>11</v>
      </c>
      <c r="R35" s="16">
        <v>16</v>
      </c>
      <c r="S35" s="16">
        <v>23</v>
      </c>
      <c r="T35" s="33">
        <v>57</v>
      </c>
      <c r="U35" s="16">
        <v>12</v>
      </c>
      <c r="V35" s="16">
        <v>32</v>
      </c>
      <c r="W35" s="16">
        <v>49</v>
      </c>
      <c r="X35" s="16">
        <v>60</v>
      </c>
      <c r="Y35" s="16">
        <v>50</v>
      </c>
      <c r="Z35" s="16">
        <v>43</v>
      </c>
    </row>
    <row r="36" customHeight="1" spans="1:26">
      <c r="A36" s="47">
        <v>106399</v>
      </c>
      <c r="B36" s="47" t="s">
        <v>299</v>
      </c>
      <c r="C36" s="12" t="s">
        <v>404</v>
      </c>
      <c r="D36" s="16" t="s">
        <v>288</v>
      </c>
      <c r="E36" s="16">
        <v>40</v>
      </c>
      <c r="F36" s="16">
        <v>10</v>
      </c>
      <c r="G36" s="16">
        <v>30</v>
      </c>
      <c r="H36" s="16">
        <v>17</v>
      </c>
      <c r="I36" s="16">
        <v>16</v>
      </c>
      <c r="J36" s="16">
        <v>6</v>
      </c>
      <c r="K36" s="16">
        <v>4</v>
      </c>
      <c r="L36" s="16">
        <v>12</v>
      </c>
      <c r="M36" s="16">
        <v>11</v>
      </c>
      <c r="N36" s="16">
        <v>13</v>
      </c>
      <c r="O36" s="16">
        <v>25</v>
      </c>
      <c r="P36" s="16">
        <v>40</v>
      </c>
      <c r="Q36" s="16">
        <v>11</v>
      </c>
      <c r="R36" s="16">
        <v>13</v>
      </c>
      <c r="S36" s="16">
        <v>23</v>
      </c>
      <c r="T36" s="33">
        <v>57</v>
      </c>
      <c r="U36" s="16">
        <v>19</v>
      </c>
      <c r="V36" s="16">
        <v>23</v>
      </c>
      <c r="W36" s="16">
        <v>46</v>
      </c>
      <c r="X36" s="16">
        <v>65</v>
      </c>
      <c r="Y36" s="16">
        <v>50</v>
      </c>
      <c r="Z36" s="16">
        <v>43</v>
      </c>
    </row>
    <row r="37" customHeight="1" spans="1:26">
      <c r="A37" s="47">
        <v>377</v>
      </c>
      <c r="B37" s="47" t="s">
        <v>339</v>
      </c>
      <c r="C37" s="12" t="s">
        <v>404</v>
      </c>
      <c r="D37" s="16" t="s">
        <v>330</v>
      </c>
      <c r="E37" s="16">
        <v>40</v>
      </c>
      <c r="F37" s="16">
        <v>10</v>
      </c>
      <c r="G37" s="16">
        <v>30</v>
      </c>
      <c r="H37" s="16">
        <v>17</v>
      </c>
      <c r="I37" s="16">
        <v>16</v>
      </c>
      <c r="J37" s="16">
        <v>5</v>
      </c>
      <c r="K37" s="16">
        <v>4</v>
      </c>
      <c r="L37" s="16">
        <v>8</v>
      </c>
      <c r="M37" s="16">
        <v>7</v>
      </c>
      <c r="N37" s="16">
        <v>11</v>
      </c>
      <c r="O37" s="16">
        <v>25</v>
      </c>
      <c r="P37" s="16">
        <v>40</v>
      </c>
      <c r="Q37" s="16">
        <v>11</v>
      </c>
      <c r="R37" s="16">
        <v>13</v>
      </c>
      <c r="S37" s="16">
        <v>23</v>
      </c>
      <c r="T37" s="33">
        <v>48</v>
      </c>
      <c r="U37" s="16">
        <v>12</v>
      </c>
      <c r="V37" s="16">
        <v>17</v>
      </c>
      <c r="W37" s="16">
        <v>49</v>
      </c>
      <c r="X37" s="16">
        <v>70</v>
      </c>
      <c r="Y37" s="16">
        <v>60</v>
      </c>
      <c r="Z37" s="16">
        <v>43</v>
      </c>
    </row>
    <row r="38" customHeight="1" spans="1:26">
      <c r="A38" s="47">
        <v>118074</v>
      </c>
      <c r="B38" s="47" t="s">
        <v>357</v>
      </c>
      <c r="C38" s="12" t="s">
        <v>404</v>
      </c>
      <c r="D38" s="16" t="s">
        <v>330</v>
      </c>
      <c r="E38" s="16">
        <v>50</v>
      </c>
      <c r="F38" s="16">
        <v>10</v>
      </c>
      <c r="G38" s="16">
        <v>20</v>
      </c>
      <c r="H38" s="16">
        <v>17</v>
      </c>
      <c r="I38" s="16">
        <v>16</v>
      </c>
      <c r="J38" s="16">
        <v>6</v>
      </c>
      <c r="K38" s="16">
        <v>4</v>
      </c>
      <c r="L38" s="16">
        <v>6</v>
      </c>
      <c r="M38" s="16">
        <v>5</v>
      </c>
      <c r="N38" s="16">
        <v>13</v>
      </c>
      <c r="O38" s="16">
        <v>25</v>
      </c>
      <c r="P38" s="16">
        <v>50</v>
      </c>
      <c r="Q38" s="16">
        <v>13</v>
      </c>
      <c r="R38" s="16">
        <v>13</v>
      </c>
      <c r="S38" s="16">
        <v>23</v>
      </c>
      <c r="T38" s="33">
        <v>48</v>
      </c>
      <c r="U38" s="16">
        <v>22</v>
      </c>
      <c r="V38" s="16">
        <v>17</v>
      </c>
      <c r="W38" s="16">
        <v>46</v>
      </c>
      <c r="X38" s="16">
        <v>65</v>
      </c>
      <c r="Y38" s="16">
        <v>50</v>
      </c>
      <c r="Z38" s="16">
        <v>43</v>
      </c>
    </row>
    <row r="39" customHeight="1" spans="1:26">
      <c r="A39" s="47">
        <v>106066</v>
      </c>
      <c r="B39" s="47" t="s">
        <v>323</v>
      </c>
      <c r="C39" s="12" t="s">
        <v>404</v>
      </c>
      <c r="D39" s="16" t="s">
        <v>314</v>
      </c>
      <c r="E39" s="16">
        <v>30</v>
      </c>
      <c r="F39" s="16">
        <v>5</v>
      </c>
      <c r="G39" s="16">
        <v>30</v>
      </c>
      <c r="H39" s="16">
        <v>17</v>
      </c>
      <c r="I39" s="16">
        <v>16</v>
      </c>
      <c r="J39" s="16">
        <v>6</v>
      </c>
      <c r="K39" s="16">
        <v>4</v>
      </c>
      <c r="L39" s="16">
        <v>4</v>
      </c>
      <c r="M39" s="16">
        <v>4</v>
      </c>
      <c r="N39" s="16">
        <v>13</v>
      </c>
      <c r="O39" s="16">
        <v>40</v>
      </c>
      <c r="P39" s="16">
        <v>65</v>
      </c>
      <c r="Q39" s="16">
        <v>13</v>
      </c>
      <c r="R39" s="16">
        <v>16</v>
      </c>
      <c r="S39" s="16">
        <v>23</v>
      </c>
      <c r="T39" s="33">
        <v>48</v>
      </c>
      <c r="U39" s="16">
        <v>12</v>
      </c>
      <c r="V39" s="16">
        <v>17</v>
      </c>
      <c r="W39" s="16">
        <v>61</v>
      </c>
      <c r="X39" s="16">
        <v>80</v>
      </c>
      <c r="Y39" s="16">
        <v>60</v>
      </c>
      <c r="Z39" s="16">
        <v>43</v>
      </c>
    </row>
    <row r="40" customHeight="1" spans="1:26">
      <c r="A40" s="47">
        <v>387</v>
      </c>
      <c r="B40" s="47" t="s">
        <v>340</v>
      </c>
      <c r="C40" s="12" t="s">
        <v>404</v>
      </c>
      <c r="D40" s="16" t="s">
        <v>330</v>
      </c>
      <c r="E40" s="16">
        <v>50</v>
      </c>
      <c r="F40" s="16">
        <v>10</v>
      </c>
      <c r="G40" s="16">
        <v>40</v>
      </c>
      <c r="H40" s="16">
        <v>17</v>
      </c>
      <c r="I40" s="16">
        <v>16</v>
      </c>
      <c r="J40" s="16">
        <v>6</v>
      </c>
      <c r="K40" s="16">
        <v>5</v>
      </c>
      <c r="L40" s="16">
        <v>8</v>
      </c>
      <c r="M40" s="16">
        <v>7</v>
      </c>
      <c r="N40" s="16">
        <v>13</v>
      </c>
      <c r="O40" s="16">
        <v>20</v>
      </c>
      <c r="P40" s="16">
        <v>40</v>
      </c>
      <c r="Q40" s="16">
        <v>11</v>
      </c>
      <c r="R40" s="16">
        <v>16</v>
      </c>
      <c r="S40" s="16">
        <v>23</v>
      </c>
      <c r="T40" s="33">
        <v>48</v>
      </c>
      <c r="U40" s="16">
        <v>12</v>
      </c>
      <c r="V40" s="16">
        <v>25</v>
      </c>
      <c r="W40" s="16">
        <v>49</v>
      </c>
      <c r="X40" s="16">
        <v>65</v>
      </c>
      <c r="Y40" s="16">
        <v>50</v>
      </c>
      <c r="Z40" s="16">
        <v>43</v>
      </c>
    </row>
    <row r="41" customHeight="1" spans="1:26">
      <c r="A41" s="47">
        <v>513</v>
      </c>
      <c r="B41" s="47" t="s">
        <v>291</v>
      </c>
      <c r="C41" s="12" t="s">
        <v>404</v>
      </c>
      <c r="D41" s="16" t="s">
        <v>288</v>
      </c>
      <c r="E41" s="16">
        <v>40</v>
      </c>
      <c r="F41" s="16">
        <v>10</v>
      </c>
      <c r="G41" s="16">
        <v>40</v>
      </c>
      <c r="H41" s="16">
        <v>17</v>
      </c>
      <c r="I41" s="16">
        <v>16</v>
      </c>
      <c r="J41" s="16">
        <v>8</v>
      </c>
      <c r="K41" s="16">
        <v>4</v>
      </c>
      <c r="L41" s="16">
        <v>12</v>
      </c>
      <c r="M41" s="16">
        <v>11</v>
      </c>
      <c r="N41" s="16">
        <v>17</v>
      </c>
      <c r="O41" s="16">
        <v>20</v>
      </c>
      <c r="P41" s="16">
        <v>40</v>
      </c>
      <c r="Q41" s="16">
        <v>13</v>
      </c>
      <c r="R41" s="16">
        <v>13</v>
      </c>
      <c r="S41" s="16">
        <v>23</v>
      </c>
      <c r="T41" s="33">
        <v>50</v>
      </c>
      <c r="U41" s="16">
        <v>12</v>
      </c>
      <c r="V41" s="16">
        <v>21</v>
      </c>
      <c r="W41" s="16">
        <v>49</v>
      </c>
      <c r="X41" s="16">
        <v>70</v>
      </c>
      <c r="Y41" s="16">
        <v>60</v>
      </c>
      <c r="Z41" s="16">
        <v>43</v>
      </c>
    </row>
    <row r="42" customHeight="1" spans="1:26">
      <c r="A42" s="47">
        <v>54</v>
      </c>
      <c r="B42" s="47" t="s">
        <v>362</v>
      </c>
      <c r="C42" s="12" t="s">
        <v>404</v>
      </c>
      <c r="D42" s="16" t="s">
        <v>361</v>
      </c>
      <c r="E42" s="16">
        <v>40</v>
      </c>
      <c r="F42" s="16">
        <v>10</v>
      </c>
      <c r="G42" s="16">
        <v>40</v>
      </c>
      <c r="H42" s="16">
        <v>17</v>
      </c>
      <c r="I42" s="16">
        <v>16</v>
      </c>
      <c r="J42" s="16">
        <v>8</v>
      </c>
      <c r="K42" s="16">
        <v>4</v>
      </c>
      <c r="L42" s="16">
        <v>15</v>
      </c>
      <c r="M42" s="16">
        <v>14</v>
      </c>
      <c r="N42" s="16">
        <v>17</v>
      </c>
      <c r="O42" s="16">
        <v>25</v>
      </c>
      <c r="P42" s="16">
        <v>40</v>
      </c>
      <c r="Q42" s="16">
        <v>13</v>
      </c>
      <c r="R42" s="16">
        <v>13</v>
      </c>
      <c r="S42" s="16">
        <v>23</v>
      </c>
      <c r="T42" s="33">
        <v>48</v>
      </c>
      <c r="U42" s="16">
        <v>12</v>
      </c>
      <c r="V42" s="16">
        <v>33</v>
      </c>
      <c r="W42" s="16">
        <v>61</v>
      </c>
      <c r="X42" s="16">
        <v>70</v>
      </c>
      <c r="Y42" s="16">
        <v>50</v>
      </c>
      <c r="Z42" s="16">
        <v>43</v>
      </c>
    </row>
    <row r="43" customHeight="1" spans="1:26">
      <c r="A43" s="47">
        <v>747</v>
      </c>
      <c r="B43" s="47" t="s">
        <v>295</v>
      </c>
      <c r="C43" s="12" t="s">
        <v>404</v>
      </c>
      <c r="D43" s="16" t="s">
        <v>288</v>
      </c>
      <c r="E43" s="16">
        <v>40</v>
      </c>
      <c r="F43" s="16">
        <v>10</v>
      </c>
      <c r="G43" s="16">
        <v>30</v>
      </c>
      <c r="H43" s="16">
        <v>17</v>
      </c>
      <c r="I43" s="16">
        <v>16</v>
      </c>
      <c r="J43" s="16">
        <v>6</v>
      </c>
      <c r="K43" s="16">
        <v>4</v>
      </c>
      <c r="L43" s="16">
        <v>14</v>
      </c>
      <c r="M43" s="16">
        <v>13</v>
      </c>
      <c r="N43" s="16">
        <v>13</v>
      </c>
      <c r="O43" s="16">
        <v>20</v>
      </c>
      <c r="P43" s="16">
        <v>40</v>
      </c>
      <c r="Q43" s="16">
        <v>11</v>
      </c>
      <c r="R43" s="16">
        <v>16</v>
      </c>
      <c r="S43" s="16">
        <v>19</v>
      </c>
      <c r="T43" s="33">
        <v>48</v>
      </c>
      <c r="U43" s="16">
        <v>12</v>
      </c>
      <c r="V43" s="16">
        <v>17</v>
      </c>
      <c r="W43" s="16">
        <v>49</v>
      </c>
      <c r="X43" s="16">
        <v>60</v>
      </c>
      <c r="Y43" s="16">
        <v>50</v>
      </c>
      <c r="Z43" s="16">
        <v>43</v>
      </c>
    </row>
    <row r="44" customHeight="1" spans="1:26">
      <c r="A44" s="47">
        <v>726</v>
      </c>
      <c r="B44" s="47" t="s">
        <v>273</v>
      </c>
      <c r="C44" s="12" t="s">
        <v>404</v>
      </c>
      <c r="D44" s="16" t="s">
        <v>257</v>
      </c>
      <c r="E44" s="16">
        <v>40</v>
      </c>
      <c r="F44" s="16">
        <v>10</v>
      </c>
      <c r="G44" s="16">
        <v>30</v>
      </c>
      <c r="H44" s="16">
        <v>17</v>
      </c>
      <c r="I44" s="16">
        <v>16</v>
      </c>
      <c r="J44" s="16">
        <v>6</v>
      </c>
      <c r="K44" s="16">
        <v>4</v>
      </c>
      <c r="L44" s="16">
        <v>4</v>
      </c>
      <c r="M44" s="16">
        <v>4</v>
      </c>
      <c r="N44" s="16">
        <v>13</v>
      </c>
      <c r="O44" s="16">
        <v>25</v>
      </c>
      <c r="P44" s="16">
        <v>40</v>
      </c>
      <c r="Q44" s="16">
        <v>13</v>
      </c>
      <c r="R44" s="16">
        <v>20</v>
      </c>
      <c r="S44" s="16">
        <v>23</v>
      </c>
      <c r="T44" s="33">
        <v>48</v>
      </c>
      <c r="U44" s="16">
        <v>21</v>
      </c>
      <c r="V44" s="16">
        <v>17</v>
      </c>
      <c r="W44" s="16">
        <v>49</v>
      </c>
      <c r="X44" s="16">
        <v>65</v>
      </c>
      <c r="Y44" s="16">
        <v>50</v>
      </c>
      <c r="Z44" s="16">
        <v>43</v>
      </c>
    </row>
    <row r="45" customHeight="1" spans="1:26">
      <c r="A45" s="47">
        <v>105267</v>
      </c>
      <c r="B45" s="47" t="s">
        <v>279</v>
      </c>
      <c r="C45" s="12" t="s">
        <v>404</v>
      </c>
      <c r="D45" s="16" t="s">
        <v>257</v>
      </c>
      <c r="E45" s="16">
        <v>40</v>
      </c>
      <c r="F45" s="16">
        <v>10</v>
      </c>
      <c r="G45" s="16">
        <v>30</v>
      </c>
      <c r="H45" s="16">
        <v>17</v>
      </c>
      <c r="I45" s="16">
        <v>16</v>
      </c>
      <c r="J45" s="16">
        <v>6</v>
      </c>
      <c r="K45" s="16">
        <v>4</v>
      </c>
      <c r="L45" s="16">
        <v>12</v>
      </c>
      <c r="M45" s="16">
        <v>11</v>
      </c>
      <c r="N45" s="16">
        <v>13</v>
      </c>
      <c r="O45" s="16">
        <v>25</v>
      </c>
      <c r="P45" s="16">
        <v>40</v>
      </c>
      <c r="Q45" s="16">
        <v>13</v>
      </c>
      <c r="R45" s="16">
        <v>16</v>
      </c>
      <c r="S45" s="16">
        <v>23</v>
      </c>
      <c r="T45" s="33">
        <v>48</v>
      </c>
      <c r="U45" s="16">
        <v>18</v>
      </c>
      <c r="V45" s="16">
        <v>26</v>
      </c>
      <c r="W45" s="16">
        <v>49</v>
      </c>
      <c r="X45" s="16">
        <v>70</v>
      </c>
      <c r="Y45" s="16">
        <v>60</v>
      </c>
      <c r="Z45" s="16">
        <v>43</v>
      </c>
    </row>
    <row r="46" customHeight="1" spans="1:26">
      <c r="A46" s="47">
        <v>111219</v>
      </c>
      <c r="B46" s="47" t="s">
        <v>281</v>
      </c>
      <c r="C46" s="12" t="s">
        <v>404</v>
      </c>
      <c r="D46" s="16" t="s">
        <v>257</v>
      </c>
      <c r="E46" s="16">
        <v>40</v>
      </c>
      <c r="F46" s="16">
        <v>10</v>
      </c>
      <c r="G46" s="16">
        <v>30</v>
      </c>
      <c r="H46" s="16">
        <v>17</v>
      </c>
      <c r="I46" s="16">
        <v>16</v>
      </c>
      <c r="J46" s="16">
        <v>6</v>
      </c>
      <c r="K46" s="16">
        <v>4</v>
      </c>
      <c r="L46" s="16">
        <v>4</v>
      </c>
      <c r="M46" s="16">
        <v>4</v>
      </c>
      <c r="N46" s="16">
        <v>13</v>
      </c>
      <c r="O46" s="16">
        <v>25</v>
      </c>
      <c r="P46" s="16">
        <v>40</v>
      </c>
      <c r="Q46" s="16">
        <v>13</v>
      </c>
      <c r="R46" s="16">
        <v>13</v>
      </c>
      <c r="S46" s="16">
        <v>23</v>
      </c>
      <c r="T46" s="33">
        <v>51</v>
      </c>
      <c r="U46" s="16">
        <v>20</v>
      </c>
      <c r="V46" s="16">
        <v>29</v>
      </c>
      <c r="W46" s="16">
        <v>49</v>
      </c>
      <c r="X46" s="16">
        <v>70</v>
      </c>
      <c r="Y46" s="16">
        <v>60</v>
      </c>
      <c r="Z46" s="16">
        <v>43</v>
      </c>
    </row>
    <row r="47" customHeight="1" spans="1:26">
      <c r="A47" s="47">
        <v>709</v>
      </c>
      <c r="B47" s="47" t="s">
        <v>294</v>
      </c>
      <c r="C47" s="12" t="s">
        <v>404</v>
      </c>
      <c r="D47" s="16" t="s">
        <v>288</v>
      </c>
      <c r="E47" s="16">
        <v>50</v>
      </c>
      <c r="F47" s="16">
        <v>10</v>
      </c>
      <c r="G47" s="16">
        <v>30</v>
      </c>
      <c r="H47" s="16">
        <v>17</v>
      </c>
      <c r="I47" s="16">
        <v>16</v>
      </c>
      <c r="J47" s="16">
        <v>6</v>
      </c>
      <c r="K47" s="16">
        <v>4</v>
      </c>
      <c r="L47" s="16">
        <v>6</v>
      </c>
      <c r="M47" s="16">
        <v>5</v>
      </c>
      <c r="N47" s="16">
        <v>13</v>
      </c>
      <c r="O47" s="16">
        <v>25</v>
      </c>
      <c r="P47" s="16">
        <v>40</v>
      </c>
      <c r="Q47" s="16">
        <v>11</v>
      </c>
      <c r="R47" s="16">
        <v>16</v>
      </c>
      <c r="S47" s="16">
        <v>23</v>
      </c>
      <c r="T47" s="33">
        <v>48</v>
      </c>
      <c r="U47" s="16">
        <v>12</v>
      </c>
      <c r="V47" s="16">
        <v>17</v>
      </c>
      <c r="W47" s="16">
        <v>49</v>
      </c>
      <c r="X47" s="16">
        <v>70</v>
      </c>
      <c r="Y47" s="16">
        <v>60</v>
      </c>
      <c r="Z47" s="16">
        <v>43</v>
      </c>
    </row>
    <row r="48" customHeight="1" spans="1:26">
      <c r="A48" s="47">
        <v>103198</v>
      </c>
      <c r="B48" s="47" t="s">
        <v>277</v>
      </c>
      <c r="C48" s="12" t="s">
        <v>404</v>
      </c>
      <c r="D48" s="16" t="s">
        <v>257</v>
      </c>
      <c r="E48" s="16">
        <v>50</v>
      </c>
      <c r="F48" s="16">
        <v>10</v>
      </c>
      <c r="G48" s="16">
        <v>30</v>
      </c>
      <c r="H48" s="16">
        <v>17</v>
      </c>
      <c r="I48" s="16">
        <v>16</v>
      </c>
      <c r="J48" s="16">
        <v>6</v>
      </c>
      <c r="K48" s="16">
        <v>4</v>
      </c>
      <c r="L48" s="16">
        <v>6</v>
      </c>
      <c r="M48" s="16">
        <v>5</v>
      </c>
      <c r="N48" s="16">
        <v>13</v>
      </c>
      <c r="O48" s="16">
        <v>25</v>
      </c>
      <c r="P48" s="16">
        <v>40</v>
      </c>
      <c r="Q48" s="16">
        <v>13</v>
      </c>
      <c r="R48" s="16">
        <v>16</v>
      </c>
      <c r="S48" s="16">
        <v>23</v>
      </c>
      <c r="T48" s="33">
        <v>48</v>
      </c>
      <c r="U48" s="16">
        <v>12</v>
      </c>
      <c r="V48" s="16">
        <v>17</v>
      </c>
      <c r="W48" s="16">
        <v>49</v>
      </c>
      <c r="X48" s="16">
        <v>65</v>
      </c>
      <c r="Y48" s="16">
        <v>50</v>
      </c>
      <c r="Z48" s="16">
        <v>43</v>
      </c>
    </row>
    <row r="49" customHeight="1" spans="1:26">
      <c r="A49" s="47">
        <v>746</v>
      </c>
      <c r="B49" s="47" t="s">
        <v>388</v>
      </c>
      <c r="C49" s="12" t="s">
        <v>404</v>
      </c>
      <c r="D49" s="16" t="s">
        <v>370</v>
      </c>
      <c r="E49" s="16">
        <v>50</v>
      </c>
      <c r="F49" s="16">
        <v>5</v>
      </c>
      <c r="G49" s="16">
        <v>30</v>
      </c>
      <c r="H49" s="16">
        <v>17</v>
      </c>
      <c r="I49" s="16">
        <v>16</v>
      </c>
      <c r="J49" s="16">
        <v>6</v>
      </c>
      <c r="K49" s="16">
        <v>4</v>
      </c>
      <c r="L49" s="16">
        <v>4</v>
      </c>
      <c r="M49" s="16">
        <v>4</v>
      </c>
      <c r="N49" s="16">
        <v>15</v>
      </c>
      <c r="O49" s="16">
        <v>25</v>
      </c>
      <c r="P49" s="16">
        <v>40</v>
      </c>
      <c r="Q49" s="16">
        <v>13</v>
      </c>
      <c r="R49" s="16">
        <v>13</v>
      </c>
      <c r="S49" s="16">
        <v>23</v>
      </c>
      <c r="T49" s="33">
        <v>48</v>
      </c>
      <c r="U49" s="16">
        <v>20</v>
      </c>
      <c r="V49" s="16">
        <v>18</v>
      </c>
      <c r="W49" s="16">
        <v>49</v>
      </c>
      <c r="X49" s="16">
        <v>70</v>
      </c>
      <c r="Y49" s="16">
        <v>60</v>
      </c>
      <c r="Z49" s="16">
        <v>43</v>
      </c>
    </row>
    <row r="50" customHeight="1" spans="1:26">
      <c r="A50" s="47">
        <v>106569</v>
      </c>
      <c r="B50" s="47" t="s">
        <v>300</v>
      </c>
      <c r="C50" s="12" t="s">
        <v>404</v>
      </c>
      <c r="D50" s="16" t="s">
        <v>288</v>
      </c>
      <c r="E50" s="16">
        <v>50</v>
      </c>
      <c r="F50" s="16">
        <v>10</v>
      </c>
      <c r="G50" s="16">
        <v>30</v>
      </c>
      <c r="H50" s="16">
        <v>17</v>
      </c>
      <c r="I50" s="16">
        <v>16</v>
      </c>
      <c r="J50" s="16">
        <v>6</v>
      </c>
      <c r="K50" s="16">
        <v>4</v>
      </c>
      <c r="L50" s="16">
        <v>6</v>
      </c>
      <c r="M50" s="16">
        <v>5</v>
      </c>
      <c r="N50" s="16">
        <v>13</v>
      </c>
      <c r="O50" s="16">
        <v>20</v>
      </c>
      <c r="P50" s="16">
        <v>40</v>
      </c>
      <c r="Q50" s="16">
        <v>11</v>
      </c>
      <c r="R50" s="16">
        <v>13</v>
      </c>
      <c r="S50" s="16">
        <v>23</v>
      </c>
      <c r="T50" s="33">
        <v>48</v>
      </c>
      <c r="U50" s="16">
        <v>12</v>
      </c>
      <c r="V50" s="16">
        <v>17</v>
      </c>
      <c r="W50" s="16">
        <v>49</v>
      </c>
      <c r="X50" s="16">
        <v>65</v>
      </c>
      <c r="Y50" s="16">
        <v>50</v>
      </c>
      <c r="Z50" s="16">
        <v>43</v>
      </c>
    </row>
    <row r="51" customHeight="1" spans="1:26">
      <c r="A51" s="47">
        <v>114622</v>
      </c>
      <c r="B51" s="47" t="s">
        <v>283</v>
      </c>
      <c r="C51" s="12" t="s">
        <v>404</v>
      </c>
      <c r="D51" s="16" t="s">
        <v>257</v>
      </c>
      <c r="E51" s="16">
        <v>40</v>
      </c>
      <c r="F51" s="16">
        <v>5</v>
      </c>
      <c r="G51" s="16">
        <v>30</v>
      </c>
      <c r="H51" s="16">
        <v>17</v>
      </c>
      <c r="I51" s="16">
        <v>16</v>
      </c>
      <c r="J51" s="16">
        <v>6</v>
      </c>
      <c r="K51" s="16">
        <v>4</v>
      </c>
      <c r="L51" s="16">
        <v>6</v>
      </c>
      <c r="M51" s="16">
        <v>5</v>
      </c>
      <c r="N51" s="16">
        <v>13</v>
      </c>
      <c r="O51" s="16">
        <v>20</v>
      </c>
      <c r="P51" s="16">
        <v>40</v>
      </c>
      <c r="Q51" s="16">
        <v>11</v>
      </c>
      <c r="R51" s="16">
        <v>17</v>
      </c>
      <c r="S51" s="16">
        <v>23</v>
      </c>
      <c r="T51" s="33">
        <v>67</v>
      </c>
      <c r="U51" s="16">
        <v>12</v>
      </c>
      <c r="V51" s="16">
        <v>17</v>
      </c>
      <c r="W51" s="16">
        <v>49</v>
      </c>
      <c r="X51" s="16">
        <v>65</v>
      </c>
      <c r="Y51" s="16">
        <v>50</v>
      </c>
      <c r="Z51" s="16">
        <v>43</v>
      </c>
    </row>
    <row r="52" customHeight="1" spans="1:26">
      <c r="A52" s="47">
        <v>598</v>
      </c>
      <c r="B52" s="47" t="s">
        <v>343</v>
      </c>
      <c r="C52" s="12" t="s">
        <v>404</v>
      </c>
      <c r="D52" s="16" t="s">
        <v>330</v>
      </c>
      <c r="E52" s="16">
        <v>50</v>
      </c>
      <c r="F52" s="16">
        <v>10</v>
      </c>
      <c r="G52" s="16">
        <v>30</v>
      </c>
      <c r="H52" s="16">
        <v>17</v>
      </c>
      <c r="I52" s="16">
        <v>16</v>
      </c>
      <c r="J52" s="16">
        <v>5</v>
      </c>
      <c r="K52" s="16">
        <v>4</v>
      </c>
      <c r="L52" s="16">
        <v>6</v>
      </c>
      <c r="M52" s="16">
        <v>5</v>
      </c>
      <c r="N52" s="16">
        <v>11</v>
      </c>
      <c r="O52" s="16">
        <v>25</v>
      </c>
      <c r="P52" s="16">
        <v>40</v>
      </c>
      <c r="Q52" s="16">
        <v>13</v>
      </c>
      <c r="R52" s="16">
        <v>16</v>
      </c>
      <c r="S52" s="16">
        <v>23</v>
      </c>
      <c r="T52" s="33">
        <v>57</v>
      </c>
      <c r="U52" s="16">
        <v>12</v>
      </c>
      <c r="V52" s="16">
        <v>17</v>
      </c>
      <c r="W52" s="16">
        <v>46</v>
      </c>
      <c r="X52" s="16">
        <v>65</v>
      </c>
      <c r="Y52" s="16">
        <v>50</v>
      </c>
      <c r="Z52" s="16">
        <v>43</v>
      </c>
    </row>
    <row r="53" customHeight="1" spans="1:26">
      <c r="A53" s="47">
        <v>101453</v>
      </c>
      <c r="B53" s="47" t="s">
        <v>297</v>
      </c>
      <c r="C53" s="12" t="s">
        <v>404</v>
      </c>
      <c r="D53" s="16" t="s">
        <v>288</v>
      </c>
      <c r="E53" s="16">
        <v>40</v>
      </c>
      <c r="F53" s="16">
        <v>10</v>
      </c>
      <c r="G53" s="16">
        <v>30</v>
      </c>
      <c r="H53" s="16">
        <v>17</v>
      </c>
      <c r="I53" s="16">
        <v>16</v>
      </c>
      <c r="J53" s="16">
        <v>6</v>
      </c>
      <c r="K53" s="16">
        <v>7</v>
      </c>
      <c r="L53" s="16">
        <v>4</v>
      </c>
      <c r="M53" s="16">
        <v>4</v>
      </c>
      <c r="N53" s="16">
        <v>13</v>
      </c>
      <c r="O53" s="16">
        <v>25</v>
      </c>
      <c r="P53" s="16">
        <v>50</v>
      </c>
      <c r="Q53" s="16">
        <v>13</v>
      </c>
      <c r="R53" s="16">
        <v>13</v>
      </c>
      <c r="S53" s="16">
        <v>23</v>
      </c>
      <c r="T53" s="33">
        <v>48</v>
      </c>
      <c r="U53" s="16">
        <v>12</v>
      </c>
      <c r="V53" s="16">
        <v>23</v>
      </c>
      <c r="W53" s="16">
        <v>49</v>
      </c>
      <c r="X53" s="16">
        <v>65</v>
      </c>
      <c r="Y53" s="16">
        <v>50</v>
      </c>
      <c r="Z53" s="16">
        <v>43</v>
      </c>
    </row>
    <row r="54" customHeight="1" spans="1:26">
      <c r="A54" s="47">
        <v>311</v>
      </c>
      <c r="B54" s="47" t="s">
        <v>269</v>
      </c>
      <c r="C54" s="12" t="s">
        <v>404</v>
      </c>
      <c r="D54" s="16" t="s">
        <v>257</v>
      </c>
      <c r="E54" s="16">
        <v>20</v>
      </c>
      <c r="F54" s="16">
        <v>5</v>
      </c>
      <c r="G54" s="16">
        <v>20</v>
      </c>
      <c r="H54" s="16">
        <v>12</v>
      </c>
      <c r="I54" s="16">
        <v>16</v>
      </c>
      <c r="J54" s="16">
        <v>8</v>
      </c>
      <c r="K54" s="16">
        <v>3</v>
      </c>
      <c r="L54" s="16">
        <v>4</v>
      </c>
      <c r="M54" s="16">
        <v>4</v>
      </c>
      <c r="N54" s="16">
        <v>17</v>
      </c>
      <c r="O54" s="16">
        <v>20</v>
      </c>
      <c r="P54" s="16">
        <v>40</v>
      </c>
      <c r="Q54" s="16">
        <v>11</v>
      </c>
      <c r="R54" s="16">
        <v>13</v>
      </c>
      <c r="S54" s="16">
        <v>19</v>
      </c>
      <c r="T54" s="33">
        <v>48</v>
      </c>
      <c r="U54" s="16">
        <v>12</v>
      </c>
      <c r="V54" s="16">
        <v>18</v>
      </c>
      <c r="W54" s="16">
        <v>49</v>
      </c>
      <c r="X54" s="16">
        <v>55</v>
      </c>
      <c r="Y54" s="16">
        <v>50</v>
      </c>
      <c r="Z54" s="16">
        <v>43</v>
      </c>
    </row>
    <row r="55" customHeight="1" spans="1:26">
      <c r="A55" s="47">
        <v>329</v>
      </c>
      <c r="B55" s="47" t="s">
        <v>290</v>
      </c>
      <c r="C55" s="12" t="s">
        <v>404</v>
      </c>
      <c r="D55" s="16" t="s">
        <v>288</v>
      </c>
      <c r="E55" s="16">
        <v>50</v>
      </c>
      <c r="F55" s="16">
        <v>5</v>
      </c>
      <c r="G55" s="16">
        <v>30</v>
      </c>
      <c r="H55" s="16">
        <v>17</v>
      </c>
      <c r="I55" s="16">
        <v>16</v>
      </c>
      <c r="J55" s="16">
        <v>8</v>
      </c>
      <c r="K55" s="16">
        <v>4</v>
      </c>
      <c r="L55" s="16">
        <v>4</v>
      </c>
      <c r="M55" s="16">
        <v>4</v>
      </c>
      <c r="N55" s="16">
        <v>17</v>
      </c>
      <c r="O55" s="16">
        <v>25</v>
      </c>
      <c r="P55" s="16">
        <v>40</v>
      </c>
      <c r="Q55" s="16">
        <v>11</v>
      </c>
      <c r="R55" s="16">
        <v>17</v>
      </c>
      <c r="S55" s="16">
        <v>19</v>
      </c>
      <c r="T55" s="33">
        <v>48</v>
      </c>
      <c r="U55" s="16">
        <v>12</v>
      </c>
      <c r="V55" s="16">
        <v>17</v>
      </c>
      <c r="W55" s="16">
        <v>46</v>
      </c>
      <c r="X55" s="16">
        <v>60</v>
      </c>
      <c r="Y55" s="16">
        <v>40</v>
      </c>
      <c r="Z55" s="16">
        <v>43</v>
      </c>
    </row>
    <row r="56" customHeight="1" spans="1:26">
      <c r="A56" s="47">
        <v>117184</v>
      </c>
      <c r="B56" s="47" t="s">
        <v>356</v>
      </c>
      <c r="C56" s="12" t="s">
        <v>404</v>
      </c>
      <c r="D56" s="16" t="s">
        <v>330</v>
      </c>
      <c r="E56" s="16">
        <v>50</v>
      </c>
      <c r="F56" s="16">
        <v>10</v>
      </c>
      <c r="G56" s="16">
        <v>30</v>
      </c>
      <c r="H56" s="16">
        <v>17</v>
      </c>
      <c r="I56" s="16">
        <v>16</v>
      </c>
      <c r="J56" s="16">
        <v>6</v>
      </c>
      <c r="K56" s="16">
        <v>4</v>
      </c>
      <c r="L56" s="16">
        <v>6</v>
      </c>
      <c r="M56" s="16">
        <v>5</v>
      </c>
      <c r="N56" s="16">
        <v>13</v>
      </c>
      <c r="O56" s="16">
        <v>30</v>
      </c>
      <c r="P56" s="16">
        <v>40</v>
      </c>
      <c r="Q56" s="16">
        <v>13</v>
      </c>
      <c r="R56" s="16">
        <v>13</v>
      </c>
      <c r="S56" s="16">
        <v>23</v>
      </c>
      <c r="T56" s="33">
        <v>64</v>
      </c>
      <c r="U56" s="16">
        <v>12</v>
      </c>
      <c r="V56" s="16">
        <v>18</v>
      </c>
      <c r="W56" s="16">
        <v>46</v>
      </c>
      <c r="X56" s="16">
        <v>60</v>
      </c>
      <c r="Y56" s="16">
        <v>50</v>
      </c>
      <c r="Z56" s="16">
        <v>43</v>
      </c>
    </row>
    <row r="57" customHeight="1" spans="1:26">
      <c r="A57" s="47">
        <v>108277</v>
      </c>
      <c r="B57" s="47" t="s">
        <v>280</v>
      </c>
      <c r="C57" s="12" t="s">
        <v>404</v>
      </c>
      <c r="D57" s="16" t="s">
        <v>257</v>
      </c>
      <c r="E57" s="16">
        <v>40</v>
      </c>
      <c r="F57" s="16">
        <v>5</v>
      </c>
      <c r="G57" s="16">
        <v>25</v>
      </c>
      <c r="H57" s="16">
        <v>17</v>
      </c>
      <c r="I57" s="16">
        <v>16</v>
      </c>
      <c r="J57" s="16">
        <v>6</v>
      </c>
      <c r="K57" s="16">
        <v>4</v>
      </c>
      <c r="L57" s="16">
        <v>6</v>
      </c>
      <c r="M57" s="16">
        <v>5</v>
      </c>
      <c r="N57" s="16">
        <v>13</v>
      </c>
      <c r="O57" s="16">
        <v>25</v>
      </c>
      <c r="P57" s="16">
        <v>40</v>
      </c>
      <c r="Q57" s="16">
        <v>13</v>
      </c>
      <c r="R57" s="16">
        <v>19</v>
      </c>
      <c r="S57" s="16">
        <v>19</v>
      </c>
      <c r="T57" s="33">
        <v>48</v>
      </c>
      <c r="U57" s="16">
        <v>15</v>
      </c>
      <c r="V57" s="16">
        <v>17</v>
      </c>
      <c r="W57" s="16">
        <v>46</v>
      </c>
      <c r="X57" s="16">
        <v>60</v>
      </c>
      <c r="Y57" s="16">
        <v>40</v>
      </c>
      <c r="Z57" s="16">
        <v>43</v>
      </c>
    </row>
    <row r="58" customHeight="1" spans="1:26">
      <c r="A58" s="47">
        <v>721</v>
      </c>
      <c r="B58" s="47" t="s">
        <v>385</v>
      </c>
      <c r="C58" s="12" t="s">
        <v>404</v>
      </c>
      <c r="D58" s="16" t="s">
        <v>370</v>
      </c>
      <c r="E58" s="16">
        <v>50</v>
      </c>
      <c r="F58" s="16">
        <v>5</v>
      </c>
      <c r="G58" s="16">
        <v>30</v>
      </c>
      <c r="H58" s="16">
        <v>17</v>
      </c>
      <c r="I58" s="16">
        <v>16</v>
      </c>
      <c r="J58" s="16">
        <v>6</v>
      </c>
      <c r="K58" s="16">
        <v>4</v>
      </c>
      <c r="L58" s="16">
        <v>10</v>
      </c>
      <c r="M58" s="16">
        <v>9</v>
      </c>
      <c r="N58" s="16">
        <v>15</v>
      </c>
      <c r="O58" s="16">
        <v>30</v>
      </c>
      <c r="P58" s="16">
        <v>40</v>
      </c>
      <c r="Q58" s="16">
        <v>11</v>
      </c>
      <c r="R58" s="16">
        <v>16</v>
      </c>
      <c r="S58" s="16">
        <v>23</v>
      </c>
      <c r="T58" s="33">
        <v>48</v>
      </c>
      <c r="U58" s="16">
        <v>12</v>
      </c>
      <c r="V58" s="16">
        <v>19</v>
      </c>
      <c r="W58" s="16">
        <v>49</v>
      </c>
      <c r="X58" s="16">
        <v>65</v>
      </c>
      <c r="Y58" s="16">
        <v>50</v>
      </c>
      <c r="Z58" s="16">
        <v>43</v>
      </c>
    </row>
    <row r="59" customHeight="1" spans="1:26">
      <c r="A59" s="47">
        <v>515</v>
      </c>
      <c r="B59" s="47" t="s">
        <v>341</v>
      </c>
      <c r="C59" s="12" t="s">
        <v>404</v>
      </c>
      <c r="D59" s="16" t="s">
        <v>330</v>
      </c>
      <c r="E59" s="16">
        <v>50</v>
      </c>
      <c r="F59" s="16">
        <v>5</v>
      </c>
      <c r="G59" s="16">
        <v>30</v>
      </c>
      <c r="H59" s="16">
        <v>17</v>
      </c>
      <c r="I59" s="16">
        <v>16</v>
      </c>
      <c r="J59" s="16">
        <v>5</v>
      </c>
      <c r="K59" s="16">
        <v>4</v>
      </c>
      <c r="L59" s="16">
        <v>10</v>
      </c>
      <c r="M59" s="16">
        <v>9</v>
      </c>
      <c r="N59" s="16">
        <v>11</v>
      </c>
      <c r="O59" s="16">
        <v>25</v>
      </c>
      <c r="P59" s="16">
        <v>40</v>
      </c>
      <c r="Q59" s="16">
        <v>13</v>
      </c>
      <c r="R59" s="16">
        <v>13</v>
      </c>
      <c r="S59" s="16">
        <v>23</v>
      </c>
      <c r="T59" s="33">
        <v>48</v>
      </c>
      <c r="U59" s="16">
        <v>12</v>
      </c>
      <c r="V59" s="16">
        <v>17</v>
      </c>
      <c r="W59" s="16">
        <v>46</v>
      </c>
      <c r="X59" s="16">
        <v>55</v>
      </c>
      <c r="Y59" s="16">
        <v>50</v>
      </c>
      <c r="Z59" s="16">
        <v>43</v>
      </c>
    </row>
    <row r="60" customHeight="1" spans="1:26">
      <c r="A60" s="47">
        <v>114286</v>
      </c>
      <c r="B60" s="47" t="s">
        <v>306</v>
      </c>
      <c r="C60" s="12" t="s">
        <v>404</v>
      </c>
      <c r="D60" s="16" t="s">
        <v>288</v>
      </c>
      <c r="E60" s="16">
        <v>50</v>
      </c>
      <c r="F60" s="16">
        <v>10</v>
      </c>
      <c r="G60" s="16">
        <v>25</v>
      </c>
      <c r="H60" s="16">
        <v>12</v>
      </c>
      <c r="I60" s="16">
        <v>16</v>
      </c>
      <c r="J60" s="16">
        <v>5</v>
      </c>
      <c r="K60" s="16">
        <v>4</v>
      </c>
      <c r="L60" s="16">
        <v>4</v>
      </c>
      <c r="M60" s="16">
        <v>4</v>
      </c>
      <c r="N60" s="16">
        <v>11</v>
      </c>
      <c r="O60" s="16">
        <v>20</v>
      </c>
      <c r="P60" s="16">
        <v>40</v>
      </c>
      <c r="Q60" s="16">
        <v>13</v>
      </c>
      <c r="R60" s="16">
        <v>17</v>
      </c>
      <c r="S60" s="16">
        <v>23</v>
      </c>
      <c r="T60" s="33">
        <v>53</v>
      </c>
      <c r="U60" s="16">
        <v>14</v>
      </c>
      <c r="V60" s="16">
        <v>17</v>
      </c>
      <c r="W60" s="16">
        <v>49</v>
      </c>
      <c r="X60" s="16">
        <v>70</v>
      </c>
      <c r="Y60" s="16">
        <v>60</v>
      </c>
      <c r="Z60" s="16">
        <v>43</v>
      </c>
    </row>
    <row r="61" customHeight="1" spans="1:26">
      <c r="A61" s="47">
        <v>717</v>
      </c>
      <c r="B61" s="47" t="s">
        <v>383</v>
      </c>
      <c r="C61" s="12" t="s">
        <v>404</v>
      </c>
      <c r="D61" s="16" t="s">
        <v>370</v>
      </c>
      <c r="E61" s="16">
        <v>50</v>
      </c>
      <c r="F61" s="16">
        <v>5</v>
      </c>
      <c r="G61" s="16">
        <v>25</v>
      </c>
      <c r="H61" s="16">
        <v>17</v>
      </c>
      <c r="I61" s="16">
        <v>16</v>
      </c>
      <c r="J61" s="16">
        <v>6</v>
      </c>
      <c r="K61" s="16">
        <v>4</v>
      </c>
      <c r="L61" s="16">
        <v>4</v>
      </c>
      <c r="M61" s="16">
        <v>4</v>
      </c>
      <c r="N61" s="16">
        <v>13</v>
      </c>
      <c r="O61" s="16">
        <v>25</v>
      </c>
      <c r="P61" s="16">
        <v>40</v>
      </c>
      <c r="Q61" s="16">
        <v>13</v>
      </c>
      <c r="R61" s="16">
        <v>13</v>
      </c>
      <c r="S61" s="16">
        <v>23</v>
      </c>
      <c r="T61" s="33">
        <v>48</v>
      </c>
      <c r="U61" s="16">
        <v>16</v>
      </c>
      <c r="V61" s="16">
        <v>17</v>
      </c>
      <c r="W61" s="16">
        <v>49</v>
      </c>
      <c r="X61" s="16">
        <v>65</v>
      </c>
      <c r="Y61" s="16">
        <v>50</v>
      </c>
      <c r="Z61" s="16">
        <v>43</v>
      </c>
    </row>
    <row r="62" customHeight="1" spans="1:26">
      <c r="A62" s="47">
        <v>106485</v>
      </c>
      <c r="B62" s="47" t="s">
        <v>324</v>
      </c>
      <c r="C62" s="12" t="s">
        <v>404</v>
      </c>
      <c r="D62" s="16" t="s">
        <v>314</v>
      </c>
      <c r="E62" s="16">
        <v>40</v>
      </c>
      <c r="F62" s="16">
        <v>5</v>
      </c>
      <c r="G62" s="16">
        <v>25</v>
      </c>
      <c r="H62" s="16">
        <v>12</v>
      </c>
      <c r="I62" s="16">
        <v>16</v>
      </c>
      <c r="J62" s="16">
        <v>6</v>
      </c>
      <c r="K62" s="16">
        <v>3</v>
      </c>
      <c r="L62" s="16">
        <v>6</v>
      </c>
      <c r="M62" s="16">
        <v>5</v>
      </c>
      <c r="N62" s="16">
        <v>15</v>
      </c>
      <c r="O62" s="16">
        <v>20</v>
      </c>
      <c r="P62" s="16">
        <v>40</v>
      </c>
      <c r="Q62" s="16">
        <v>13</v>
      </c>
      <c r="R62" s="16">
        <v>17</v>
      </c>
      <c r="S62" s="16">
        <v>19</v>
      </c>
      <c r="T62" s="33">
        <v>48</v>
      </c>
      <c r="U62" s="16">
        <v>12</v>
      </c>
      <c r="V62" s="16">
        <v>21</v>
      </c>
      <c r="W62" s="16">
        <v>49</v>
      </c>
      <c r="X62" s="16">
        <v>60</v>
      </c>
      <c r="Y62" s="16">
        <v>40</v>
      </c>
      <c r="Z62" s="16">
        <v>43</v>
      </c>
    </row>
    <row r="63" customHeight="1" spans="1:26">
      <c r="A63" s="47">
        <v>120844</v>
      </c>
      <c r="B63" s="47" t="s">
        <v>310</v>
      </c>
      <c r="C63" s="12" t="s">
        <v>405</v>
      </c>
      <c r="D63" s="16" t="s">
        <v>288</v>
      </c>
      <c r="E63" s="16">
        <v>30</v>
      </c>
      <c r="F63" s="16">
        <v>5</v>
      </c>
      <c r="G63" s="16">
        <v>25</v>
      </c>
      <c r="H63" s="16">
        <v>12</v>
      </c>
      <c r="I63" s="16">
        <v>14</v>
      </c>
      <c r="J63" s="16">
        <v>6</v>
      </c>
      <c r="K63" s="16">
        <v>4</v>
      </c>
      <c r="L63" s="16">
        <v>4</v>
      </c>
      <c r="M63" s="16">
        <v>4</v>
      </c>
      <c r="N63" s="16">
        <v>13</v>
      </c>
      <c r="O63" s="16">
        <v>15</v>
      </c>
      <c r="P63" s="16">
        <v>40</v>
      </c>
      <c r="Q63" s="16">
        <v>13</v>
      </c>
      <c r="R63" s="16">
        <v>12</v>
      </c>
      <c r="S63" s="16">
        <v>23</v>
      </c>
      <c r="T63" s="33">
        <v>36</v>
      </c>
      <c r="U63" s="16">
        <v>10</v>
      </c>
      <c r="V63" s="16">
        <v>16</v>
      </c>
      <c r="W63" s="16">
        <v>46</v>
      </c>
      <c r="X63" s="16">
        <v>60</v>
      </c>
      <c r="Y63" s="16">
        <v>50</v>
      </c>
      <c r="Z63" s="16">
        <v>28</v>
      </c>
    </row>
    <row r="64" customHeight="1" spans="1:26">
      <c r="A64" s="47">
        <v>745</v>
      </c>
      <c r="B64" s="47" t="s">
        <v>275</v>
      </c>
      <c r="C64" s="12" t="s">
        <v>405</v>
      </c>
      <c r="D64" s="16" t="s">
        <v>257</v>
      </c>
      <c r="E64" s="16">
        <v>40</v>
      </c>
      <c r="F64" s="16">
        <v>5</v>
      </c>
      <c r="G64" s="16">
        <v>25</v>
      </c>
      <c r="H64" s="16">
        <v>12</v>
      </c>
      <c r="I64" s="16">
        <v>16</v>
      </c>
      <c r="J64" s="16">
        <v>6</v>
      </c>
      <c r="K64" s="16">
        <v>4</v>
      </c>
      <c r="L64" s="16">
        <v>4</v>
      </c>
      <c r="M64" s="16">
        <v>4</v>
      </c>
      <c r="N64" s="16">
        <v>13</v>
      </c>
      <c r="O64" s="16">
        <v>18</v>
      </c>
      <c r="P64" s="16">
        <v>40</v>
      </c>
      <c r="Q64" s="16">
        <v>13</v>
      </c>
      <c r="R64" s="16">
        <v>13</v>
      </c>
      <c r="S64" s="16">
        <v>23</v>
      </c>
      <c r="T64" s="33">
        <v>36</v>
      </c>
      <c r="U64" s="16">
        <v>10</v>
      </c>
      <c r="V64" s="16">
        <v>16</v>
      </c>
      <c r="W64" s="16">
        <v>46</v>
      </c>
      <c r="X64" s="16">
        <v>55</v>
      </c>
      <c r="Y64" s="16">
        <v>50</v>
      </c>
      <c r="Z64" s="16">
        <v>28</v>
      </c>
    </row>
    <row r="65" customHeight="1" spans="1:26">
      <c r="A65" s="47">
        <v>716</v>
      </c>
      <c r="B65" s="47" t="s">
        <v>382</v>
      </c>
      <c r="C65" s="12" t="s">
        <v>405</v>
      </c>
      <c r="D65" s="16" t="s">
        <v>370</v>
      </c>
      <c r="E65" s="16">
        <v>50</v>
      </c>
      <c r="F65" s="16">
        <v>5</v>
      </c>
      <c r="G65" s="16">
        <v>30</v>
      </c>
      <c r="H65" s="16">
        <v>14</v>
      </c>
      <c r="I65" s="16">
        <v>14</v>
      </c>
      <c r="J65" s="16">
        <v>6</v>
      </c>
      <c r="K65" s="16">
        <v>4</v>
      </c>
      <c r="L65" s="16">
        <v>6</v>
      </c>
      <c r="M65" s="16">
        <v>5</v>
      </c>
      <c r="N65" s="16">
        <v>13</v>
      </c>
      <c r="O65" s="16">
        <v>15</v>
      </c>
      <c r="P65" s="16">
        <v>40</v>
      </c>
      <c r="Q65" s="16">
        <v>13</v>
      </c>
      <c r="R65" s="16">
        <v>13</v>
      </c>
      <c r="S65" s="16">
        <v>23</v>
      </c>
      <c r="T65" s="33">
        <v>36</v>
      </c>
      <c r="U65" s="16">
        <v>10</v>
      </c>
      <c r="V65" s="16">
        <v>16</v>
      </c>
      <c r="W65" s="16">
        <v>46</v>
      </c>
      <c r="X65" s="16">
        <v>65</v>
      </c>
      <c r="Y65" s="16">
        <v>50</v>
      </c>
      <c r="Z65" s="16">
        <v>28</v>
      </c>
    </row>
    <row r="66" customHeight="1" spans="1:26">
      <c r="A66" s="47">
        <v>104428</v>
      </c>
      <c r="B66" s="47" t="s">
        <v>366</v>
      </c>
      <c r="C66" s="12" t="s">
        <v>405</v>
      </c>
      <c r="D66" s="16" t="s">
        <v>361</v>
      </c>
      <c r="E66" s="16">
        <v>50</v>
      </c>
      <c r="F66" s="16">
        <v>5</v>
      </c>
      <c r="G66" s="16">
        <v>30</v>
      </c>
      <c r="H66" s="16">
        <v>12</v>
      </c>
      <c r="I66" s="16">
        <v>14</v>
      </c>
      <c r="J66" s="16">
        <v>6</v>
      </c>
      <c r="K66" s="16">
        <v>4</v>
      </c>
      <c r="L66" s="16">
        <v>4</v>
      </c>
      <c r="M66" s="16">
        <v>4</v>
      </c>
      <c r="N66" s="16">
        <v>15</v>
      </c>
      <c r="O66" s="16">
        <v>20</v>
      </c>
      <c r="P66" s="16">
        <v>40</v>
      </c>
      <c r="Q66" s="16">
        <v>13</v>
      </c>
      <c r="R66" s="16">
        <v>13</v>
      </c>
      <c r="S66" s="16">
        <v>23</v>
      </c>
      <c r="T66" s="33">
        <v>39</v>
      </c>
      <c r="U66" s="16">
        <v>10</v>
      </c>
      <c r="V66" s="16">
        <v>18</v>
      </c>
      <c r="W66" s="16">
        <v>46</v>
      </c>
      <c r="X66" s="16">
        <v>65</v>
      </c>
      <c r="Y66" s="16">
        <v>50</v>
      </c>
      <c r="Z66" s="16">
        <v>28</v>
      </c>
    </row>
    <row r="67" customHeight="1" spans="1:26">
      <c r="A67" s="47">
        <v>103199</v>
      </c>
      <c r="B67" s="47" t="s">
        <v>278</v>
      </c>
      <c r="C67" s="12" t="s">
        <v>405</v>
      </c>
      <c r="D67" s="16" t="s">
        <v>257</v>
      </c>
      <c r="E67" s="16">
        <v>50</v>
      </c>
      <c r="F67" s="16">
        <v>10</v>
      </c>
      <c r="G67" s="16">
        <v>25</v>
      </c>
      <c r="H67" s="16">
        <v>12</v>
      </c>
      <c r="I67" s="16">
        <v>14</v>
      </c>
      <c r="J67" s="16">
        <v>6</v>
      </c>
      <c r="K67" s="16">
        <v>3</v>
      </c>
      <c r="L67" s="16">
        <v>4</v>
      </c>
      <c r="M67" s="16">
        <v>4</v>
      </c>
      <c r="N67" s="16">
        <v>13</v>
      </c>
      <c r="O67" s="16">
        <v>18</v>
      </c>
      <c r="P67" s="16">
        <v>40</v>
      </c>
      <c r="Q67" s="16">
        <v>13</v>
      </c>
      <c r="R67" s="16">
        <v>13</v>
      </c>
      <c r="S67" s="16">
        <v>23</v>
      </c>
      <c r="T67" s="33">
        <v>49</v>
      </c>
      <c r="U67" s="16">
        <v>15</v>
      </c>
      <c r="V67" s="16">
        <v>20</v>
      </c>
      <c r="W67" s="16">
        <v>46</v>
      </c>
      <c r="X67" s="16">
        <v>60</v>
      </c>
      <c r="Y67" s="16">
        <v>50</v>
      </c>
      <c r="Z67" s="16">
        <v>28</v>
      </c>
    </row>
    <row r="68" customHeight="1" spans="1:26">
      <c r="A68" s="47">
        <v>105910</v>
      </c>
      <c r="B68" s="47" t="s">
        <v>322</v>
      </c>
      <c r="C68" s="12" t="s">
        <v>405</v>
      </c>
      <c r="D68" s="16" t="s">
        <v>314</v>
      </c>
      <c r="E68" s="16">
        <v>50</v>
      </c>
      <c r="F68" s="16">
        <v>10</v>
      </c>
      <c r="G68" s="16">
        <v>30</v>
      </c>
      <c r="H68" s="16">
        <v>12</v>
      </c>
      <c r="I68" s="16">
        <v>14</v>
      </c>
      <c r="J68" s="16">
        <v>6</v>
      </c>
      <c r="K68" s="16">
        <v>4</v>
      </c>
      <c r="L68" s="16">
        <v>4</v>
      </c>
      <c r="M68" s="16">
        <v>4</v>
      </c>
      <c r="N68" s="16">
        <v>13</v>
      </c>
      <c r="O68" s="16">
        <v>18</v>
      </c>
      <c r="P68" s="16">
        <v>40</v>
      </c>
      <c r="Q68" s="16">
        <v>13</v>
      </c>
      <c r="R68" s="16">
        <v>13</v>
      </c>
      <c r="S68" s="16">
        <v>23</v>
      </c>
      <c r="T68" s="33">
        <v>42</v>
      </c>
      <c r="U68" s="16">
        <v>10</v>
      </c>
      <c r="V68" s="16">
        <v>20</v>
      </c>
      <c r="W68" s="16">
        <v>46</v>
      </c>
      <c r="X68" s="16">
        <v>60</v>
      </c>
      <c r="Y68" s="16">
        <v>50</v>
      </c>
      <c r="Z68" s="16">
        <v>28</v>
      </c>
    </row>
    <row r="69" customHeight="1" spans="1:26">
      <c r="A69" s="47">
        <v>105751</v>
      </c>
      <c r="B69" s="47" t="s">
        <v>351</v>
      </c>
      <c r="C69" s="12" t="s">
        <v>405</v>
      </c>
      <c r="D69" s="16" t="s">
        <v>330</v>
      </c>
      <c r="E69" s="16">
        <v>50</v>
      </c>
      <c r="F69" s="16">
        <v>5</v>
      </c>
      <c r="G69" s="16">
        <v>30</v>
      </c>
      <c r="H69" s="16">
        <v>14</v>
      </c>
      <c r="I69" s="16">
        <v>14</v>
      </c>
      <c r="J69" s="16">
        <v>5</v>
      </c>
      <c r="K69" s="16">
        <v>4</v>
      </c>
      <c r="L69" s="16">
        <v>4</v>
      </c>
      <c r="M69" s="16">
        <v>4</v>
      </c>
      <c r="N69" s="16">
        <v>11</v>
      </c>
      <c r="O69" s="16">
        <v>21</v>
      </c>
      <c r="P69" s="16">
        <v>40</v>
      </c>
      <c r="Q69" s="16">
        <v>11</v>
      </c>
      <c r="R69" s="16">
        <v>13</v>
      </c>
      <c r="S69" s="16">
        <v>23</v>
      </c>
      <c r="T69" s="33">
        <v>37</v>
      </c>
      <c r="U69" s="16">
        <v>10</v>
      </c>
      <c r="V69" s="16">
        <v>16</v>
      </c>
      <c r="W69" s="16">
        <v>46</v>
      </c>
      <c r="X69" s="16">
        <v>55</v>
      </c>
      <c r="Y69" s="16">
        <v>50</v>
      </c>
      <c r="Z69" s="16">
        <v>28</v>
      </c>
    </row>
    <row r="70" customHeight="1" spans="1:26">
      <c r="A70" s="47">
        <v>102565</v>
      </c>
      <c r="B70" s="47" t="s">
        <v>276</v>
      </c>
      <c r="C70" s="12" t="s">
        <v>405</v>
      </c>
      <c r="D70" s="16" t="s">
        <v>257</v>
      </c>
      <c r="E70" s="16">
        <v>30</v>
      </c>
      <c r="F70" s="16">
        <v>5</v>
      </c>
      <c r="G70" s="16">
        <v>30</v>
      </c>
      <c r="H70" s="16">
        <v>14</v>
      </c>
      <c r="I70" s="16">
        <v>14</v>
      </c>
      <c r="J70" s="16">
        <v>6</v>
      </c>
      <c r="K70" s="16">
        <v>4</v>
      </c>
      <c r="L70" s="16">
        <v>4</v>
      </c>
      <c r="M70" s="16">
        <v>4</v>
      </c>
      <c r="N70" s="16">
        <v>13</v>
      </c>
      <c r="O70" s="16">
        <v>21</v>
      </c>
      <c r="P70" s="16">
        <v>40</v>
      </c>
      <c r="Q70" s="16">
        <v>13</v>
      </c>
      <c r="R70" s="16">
        <v>12</v>
      </c>
      <c r="S70" s="16">
        <v>23</v>
      </c>
      <c r="T70" s="33">
        <v>48</v>
      </c>
      <c r="U70" s="16">
        <v>11</v>
      </c>
      <c r="V70" s="16">
        <v>16</v>
      </c>
      <c r="W70" s="16">
        <v>46</v>
      </c>
      <c r="X70" s="16">
        <v>60</v>
      </c>
      <c r="Y70" s="16">
        <v>50</v>
      </c>
      <c r="Z70" s="16">
        <v>28</v>
      </c>
    </row>
    <row r="71" customHeight="1" spans="1:26">
      <c r="A71" s="47">
        <v>103639</v>
      </c>
      <c r="B71" s="47" t="s">
        <v>349</v>
      </c>
      <c r="C71" s="12" t="s">
        <v>405</v>
      </c>
      <c r="D71" s="16" t="s">
        <v>330</v>
      </c>
      <c r="E71" s="16">
        <v>50</v>
      </c>
      <c r="F71" s="16">
        <v>10</v>
      </c>
      <c r="G71" s="16">
        <v>30</v>
      </c>
      <c r="H71" s="16">
        <v>12</v>
      </c>
      <c r="I71" s="16">
        <v>14</v>
      </c>
      <c r="J71" s="16">
        <v>6</v>
      </c>
      <c r="K71" s="16">
        <v>4</v>
      </c>
      <c r="L71" s="16">
        <v>6</v>
      </c>
      <c r="M71" s="16">
        <v>5</v>
      </c>
      <c r="N71" s="16">
        <v>13</v>
      </c>
      <c r="O71" s="16">
        <v>18</v>
      </c>
      <c r="P71" s="16">
        <v>40</v>
      </c>
      <c r="Q71" s="16">
        <v>11</v>
      </c>
      <c r="R71" s="16">
        <v>13</v>
      </c>
      <c r="S71" s="16">
        <v>23</v>
      </c>
      <c r="T71" s="33">
        <v>37</v>
      </c>
      <c r="U71" s="16">
        <v>10</v>
      </c>
      <c r="V71" s="16">
        <v>16</v>
      </c>
      <c r="W71" s="16">
        <v>46</v>
      </c>
      <c r="X71" s="16">
        <v>60</v>
      </c>
      <c r="Y71" s="16">
        <v>40</v>
      </c>
      <c r="Z71" s="16">
        <v>28</v>
      </c>
    </row>
    <row r="72" customHeight="1" spans="1:26">
      <c r="A72" s="47">
        <v>107728</v>
      </c>
      <c r="B72" s="47" t="s">
        <v>392</v>
      </c>
      <c r="C72" s="12" t="s">
        <v>405</v>
      </c>
      <c r="D72" s="16" t="s">
        <v>370</v>
      </c>
      <c r="E72" s="16">
        <v>30</v>
      </c>
      <c r="F72" s="16">
        <v>5</v>
      </c>
      <c r="G72" s="16">
        <v>25</v>
      </c>
      <c r="H72" s="16">
        <v>12</v>
      </c>
      <c r="I72" s="16">
        <v>14</v>
      </c>
      <c r="J72" s="16">
        <v>5</v>
      </c>
      <c r="K72" s="16">
        <v>3</v>
      </c>
      <c r="L72" s="16">
        <v>4</v>
      </c>
      <c r="M72" s="16">
        <v>4</v>
      </c>
      <c r="N72" s="16">
        <v>11</v>
      </c>
      <c r="O72" s="16">
        <v>15</v>
      </c>
      <c r="P72" s="16">
        <v>40</v>
      </c>
      <c r="Q72" s="16">
        <v>11</v>
      </c>
      <c r="R72" s="16">
        <v>13</v>
      </c>
      <c r="S72" s="16">
        <v>23</v>
      </c>
      <c r="T72" s="33">
        <v>36</v>
      </c>
      <c r="U72" s="16">
        <v>13</v>
      </c>
      <c r="V72" s="16">
        <v>20</v>
      </c>
      <c r="W72" s="16">
        <v>46</v>
      </c>
      <c r="X72" s="16">
        <v>60</v>
      </c>
      <c r="Y72" s="16">
        <v>50</v>
      </c>
      <c r="Z72" s="16">
        <v>28</v>
      </c>
    </row>
    <row r="73" customHeight="1" spans="1:26">
      <c r="A73" s="47">
        <v>539</v>
      </c>
      <c r="B73" s="47" t="s">
        <v>373</v>
      </c>
      <c r="C73" s="12" t="s">
        <v>405</v>
      </c>
      <c r="D73" s="16" t="s">
        <v>370</v>
      </c>
      <c r="E73" s="16">
        <v>50</v>
      </c>
      <c r="F73" s="16">
        <v>5</v>
      </c>
      <c r="G73" s="16">
        <v>25</v>
      </c>
      <c r="H73" s="16">
        <v>12</v>
      </c>
      <c r="I73" s="16">
        <v>14</v>
      </c>
      <c r="J73" s="16">
        <v>6</v>
      </c>
      <c r="K73" s="16">
        <v>4</v>
      </c>
      <c r="L73" s="16">
        <v>4</v>
      </c>
      <c r="M73" s="16">
        <v>4</v>
      </c>
      <c r="N73" s="16">
        <v>13</v>
      </c>
      <c r="O73" s="16">
        <v>15</v>
      </c>
      <c r="P73" s="16">
        <v>40</v>
      </c>
      <c r="Q73" s="16">
        <v>11</v>
      </c>
      <c r="R73" s="16">
        <v>17</v>
      </c>
      <c r="S73" s="16">
        <v>23</v>
      </c>
      <c r="T73" s="33">
        <v>36</v>
      </c>
      <c r="U73" s="16">
        <v>13</v>
      </c>
      <c r="V73" s="16">
        <v>21</v>
      </c>
      <c r="W73" s="16">
        <v>46</v>
      </c>
      <c r="X73" s="16">
        <v>60</v>
      </c>
      <c r="Y73" s="16">
        <v>40</v>
      </c>
      <c r="Z73" s="16">
        <v>28</v>
      </c>
    </row>
    <row r="74" customHeight="1" spans="1:26">
      <c r="A74" s="47">
        <v>391</v>
      </c>
      <c r="B74" s="47" t="s">
        <v>271</v>
      </c>
      <c r="C74" s="12" t="s">
        <v>405</v>
      </c>
      <c r="D74" s="16" t="s">
        <v>257</v>
      </c>
      <c r="E74" s="16">
        <v>40</v>
      </c>
      <c r="F74" s="16">
        <v>5</v>
      </c>
      <c r="G74" s="16">
        <v>25</v>
      </c>
      <c r="H74" s="16">
        <v>12</v>
      </c>
      <c r="I74" s="16">
        <v>14</v>
      </c>
      <c r="J74" s="16">
        <v>6</v>
      </c>
      <c r="K74" s="16">
        <v>4</v>
      </c>
      <c r="L74" s="16">
        <v>4</v>
      </c>
      <c r="M74" s="16">
        <v>4</v>
      </c>
      <c r="N74" s="16">
        <v>13</v>
      </c>
      <c r="O74" s="16">
        <v>18</v>
      </c>
      <c r="P74" s="16">
        <v>40</v>
      </c>
      <c r="Q74" s="16">
        <v>13</v>
      </c>
      <c r="R74" s="16">
        <v>13</v>
      </c>
      <c r="S74" s="16">
        <v>23</v>
      </c>
      <c r="T74" s="33">
        <v>41</v>
      </c>
      <c r="U74" s="16">
        <v>10</v>
      </c>
      <c r="V74" s="16">
        <v>16</v>
      </c>
      <c r="W74" s="16">
        <v>46</v>
      </c>
      <c r="X74" s="16">
        <v>60</v>
      </c>
      <c r="Y74" s="16">
        <v>50</v>
      </c>
      <c r="Z74" s="16">
        <v>28</v>
      </c>
    </row>
    <row r="75" customHeight="1" spans="1:26">
      <c r="A75" s="47">
        <v>587</v>
      </c>
      <c r="B75" s="47" t="s">
        <v>375</v>
      </c>
      <c r="C75" s="12" t="s">
        <v>405</v>
      </c>
      <c r="D75" s="16" t="s">
        <v>370</v>
      </c>
      <c r="E75" s="16">
        <v>50</v>
      </c>
      <c r="F75" s="16">
        <v>5</v>
      </c>
      <c r="G75" s="16">
        <v>25</v>
      </c>
      <c r="H75" s="16">
        <v>12</v>
      </c>
      <c r="I75" s="16">
        <v>14</v>
      </c>
      <c r="J75" s="16">
        <v>5</v>
      </c>
      <c r="K75" s="16">
        <v>4</v>
      </c>
      <c r="L75" s="16">
        <v>6</v>
      </c>
      <c r="M75" s="16">
        <v>5</v>
      </c>
      <c r="N75" s="16">
        <v>20</v>
      </c>
      <c r="O75" s="16">
        <v>18</v>
      </c>
      <c r="P75" s="16">
        <v>40</v>
      </c>
      <c r="Q75" s="16">
        <v>11</v>
      </c>
      <c r="R75" s="16">
        <v>12</v>
      </c>
      <c r="S75" s="16">
        <v>23</v>
      </c>
      <c r="T75" s="33">
        <v>38</v>
      </c>
      <c r="U75" s="16">
        <v>10</v>
      </c>
      <c r="V75" s="16">
        <v>20</v>
      </c>
      <c r="W75" s="16">
        <v>46</v>
      </c>
      <c r="X75" s="16">
        <v>60</v>
      </c>
      <c r="Y75" s="16">
        <v>50</v>
      </c>
      <c r="Z75" s="16">
        <v>28</v>
      </c>
    </row>
    <row r="76" customHeight="1" spans="1:26">
      <c r="A76" s="47">
        <v>106865</v>
      </c>
      <c r="B76" s="47" t="s">
        <v>325</v>
      </c>
      <c r="C76" s="12" t="s">
        <v>405</v>
      </c>
      <c r="D76" s="16" t="s">
        <v>314</v>
      </c>
      <c r="E76" s="16">
        <v>30</v>
      </c>
      <c r="F76" s="16">
        <v>5</v>
      </c>
      <c r="G76" s="16">
        <v>25</v>
      </c>
      <c r="H76" s="16">
        <v>12</v>
      </c>
      <c r="I76" s="16">
        <v>14</v>
      </c>
      <c r="J76" s="16">
        <v>6</v>
      </c>
      <c r="K76" s="16">
        <v>4</v>
      </c>
      <c r="L76" s="16">
        <v>4</v>
      </c>
      <c r="M76" s="16">
        <v>4</v>
      </c>
      <c r="N76" s="16">
        <v>13</v>
      </c>
      <c r="O76" s="16">
        <v>18</v>
      </c>
      <c r="P76" s="16">
        <v>40</v>
      </c>
      <c r="Q76" s="16">
        <v>13</v>
      </c>
      <c r="R76" s="16">
        <v>13</v>
      </c>
      <c r="S76" s="16">
        <v>23</v>
      </c>
      <c r="T76" s="33">
        <v>42</v>
      </c>
      <c r="U76" s="16">
        <v>10</v>
      </c>
      <c r="V76" s="16">
        <v>16</v>
      </c>
      <c r="W76" s="16">
        <v>46</v>
      </c>
      <c r="X76" s="16">
        <v>60</v>
      </c>
      <c r="Y76" s="16">
        <v>50</v>
      </c>
      <c r="Z76" s="16">
        <v>28</v>
      </c>
    </row>
    <row r="77" customHeight="1" spans="1:26">
      <c r="A77" s="47">
        <v>572</v>
      </c>
      <c r="B77" s="47" t="s">
        <v>293</v>
      </c>
      <c r="C77" s="12" t="s">
        <v>405</v>
      </c>
      <c r="D77" s="16" t="s">
        <v>288</v>
      </c>
      <c r="E77" s="16">
        <v>40</v>
      </c>
      <c r="F77" s="16">
        <v>5</v>
      </c>
      <c r="G77" s="16">
        <v>25</v>
      </c>
      <c r="H77" s="16">
        <v>14</v>
      </c>
      <c r="I77" s="16">
        <v>14</v>
      </c>
      <c r="J77" s="16">
        <v>5</v>
      </c>
      <c r="K77" s="16">
        <v>4</v>
      </c>
      <c r="L77" s="16">
        <v>6</v>
      </c>
      <c r="M77" s="16">
        <v>5</v>
      </c>
      <c r="N77" s="16">
        <v>11</v>
      </c>
      <c r="O77" s="16">
        <v>15</v>
      </c>
      <c r="P77" s="16">
        <v>40</v>
      </c>
      <c r="Q77" s="16">
        <v>11</v>
      </c>
      <c r="R77" s="16">
        <v>13</v>
      </c>
      <c r="S77" s="16">
        <v>19</v>
      </c>
      <c r="T77" s="33">
        <v>36</v>
      </c>
      <c r="U77" s="16">
        <v>10</v>
      </c>
      <c r="V77" s="16">
        <v>17</v>
      </c>
      <c r="W77" s="16">
        <v>46</v>
      </c>
      <c r="X77" s="16">
        <v>60</v>
      </c>
      <c r="Y77" s="16">
        <v>50</v>
      </c>
      <c r="Z77" s="16">
        <v>28</v>
      </c>
    </row>
    <row r="78" customHeight="1" spans="1:26">
      <c r="A78" s="47">
        <v>102935</v>
      </c>
      <c r="B78" s="47" t="s">
        <v>321</v>
      </c>
      <c r="C78" s="12" t="s">
        <v>405</v>
      </c>
      <c r="D78" s="16" t="s">
        <v>314</v>
      </c>
      <c r="E78" s="16">
        <v>30</v>
      </c>
      <c r="F78" s="16">
        <v>5</v>
      </c>
      <c r="G78" s="16">
        <v>25</v>
      </c>
      <c r="H78" s="16">
        <v>12</v>
      </c>
      <c r="I78" s="16">
        <v>14</v>
      </c>
      <c r="J78" s="16">
        <v>6</v>
      </c>
      <c r="K78" s="16">
        <v>4</v>
      </c>
      <c r="L78" s="16">
        <v>4</v>
      </c>
      <c r="M78" s="16">
        <v>4</v>
      </c>
      <c r="N78" s="16">
        <v>13</v>
      </c>
      <c r="O78" s="16">
        <v>18</v>
      </c>
      <c r="P78" s="16">
        <v>40</v>
      </c>
      <c r="Q78" s="16">
        <v>13</v>
      </c>
      <c r="R78" s="16">
        <v>12</v>
      </c>
      <c r="S78" s="16">
        <v>19</v>
      </c>
      <c r="T78" s="33">
        <v>45</v>
      </c>
      <c r="U78" s="16">
        <v>10</v>
      </c>
      <c r="V78" s="16">
        <v>16</v>
      </c>
      <c r="W78" s="16">
        <v>46</v>
      </c>
      <c r="X78" s="16">
        <v>60</v>
      </c>
      <c r="Y78" s="16">
        <v>50</v>
      </c>
      <c r="Z78" s="16">
        <v>28</v>
      </c>
    </row>
    <row r="79" customHeight="1" spans="1:26">
      <c r="A79" s="47">
        <v>743</v>
      </c>
      <c r="B79" s="47" t="s">
        <v>347</v>
      </c>
      <c r="C79" s="12" t="s">
        <v>405</v>
      </c>
      <c r="D79" s="16" t="s">
        <v>330</v>
      </c>
      <c r="E79" s="16">
        <v>30</v>
      </c>
      <c r="F79" s="16">
        <v>5</v>
      </c>
      <c r="G79" s="16">
        <v>30</v>
      </c>
      <c r="H79" s="16">
        <v>12</v>
      </c>
      <c r="I79" s="16">
        <v>14</v>
      </c>
      <c r="J79" s="16">
        <v>6</v>
      </c>
      <c r="K79" s="16">
        <v>4</v>
      </c>
      <c r="L79" s="16">
        <v>4</v>
      </c>
      <c r="M79" s="16">
        <v>4</v>
      </c>
      <c r="N79" s="16">
        <v>13</v>
      </c>
      <c r="O79" s="16">
        <v>18</v>
      </c>
      <c r="P79" s="16">
        <v>40</v>
      </c>
      <c r="Q79" s="16">
        <v>13</v>
      </c>
      <c r="R79" s="16">
        <v>13</v>
      </c>
      <c r="S79" s="16">
        <v>23</v>
      </c>
      <c r="T79" s="33">
        <v>36</v>
      </c>
      <c r="U79" s="16">
        <v>10</v>
      </c>
      <c r="V79" s="16">
        <v>16</v>
      </c>
      <c r="W79" s="16">
        <v>46</v>
      </c>
      <c r="X79" s="16">
        <v>60</v>
      </c>
      <c r="Y79" s="16">
        <v>50</v>
      </c>
      <c r="Z79" s="16">
        <v>28</v>
      </c>
    </row>
    <row r="80" customHeight="1" spans="1:26">
      <c r="A80" s="47">
        <v>355</v>
      </c>
      <c r="B80" s="47" t="s">
        <v>338</v>
      </c>
      <c r="C80" s="12" t="s">
        <v>406</v>
      </c>
      <c r="D80" s="16" t="s">
        <v>330</v>
      </c>
      <c r="E80" s="16">
        <v>40</v>
      </c>
      <c r="F80" s="16">
        <v>10</v>
      </c>
      <c r="G80" s="16">
        <v>25</v>
      </c>
      <c r="H80" s="16">
        <v>12</v>
      </c>
      <c r="I80" s="16">
        <v>14</v>
      </c>
      <c r="J80" s="16">
        <v>6</v>
      </c>
      <c r="K80" s="16">
        <v>4</v>
      </c>
      <c r="L80" s="16">
        <v>4</v>
      </c>
      <c r="M80" s="16">
        <v>4</v>
      </c>
      <c r="N80" s="16">
        <v>13</v>
      </c>
      <c r="O80" s="16">
        <v>18</v>
      </c>
      <c r="P80" s="16">
        <v>35</v>
      </c>
      <c r="Q80" s="16">
        <v>9</v>
      </c>
      <c r="R80" s="16">
        <v>10</v>
      </c>
      <c r="S80" s="16">
        <v>19</v>
      </c>
      <c r="T80" s="33">
        <v>24</v>
      </c>
      <c r="U80" s="16">
        <v>8</v>
      </c>
      <c r="V80" s="16">
        <v>10</v>
      </c>
      <c r="W80" s="16">
        <v>46</v>
      </c>
      <c r="X80" s="16">
        <v>60</v>
      </c>
      <c r="Y80" s="16">
        <v>50</v>
      </c>
      <c r="Z80" s="16">
        <v>28</v>
      </c>
    </row>
    <row r="81" customHeight="1" spans="1:26">
      <c r="A81" s="47">
        <v>117310</v>
      </c>
      <c r="B81" s="47" t="s">
        <v>284</v>
      </c>
      <c r="C81" s="12" t="s">
        <v>406</v>
      </c>
      <c r="D81" s="16" t="s">
        <v>257</v>
      </c>
      <c r="E81" s="16">
        <v>30</v>
      </c>
      <c r="F81" s="16">
        <v>5</v>
      </c>
      <c r="G81" s="16">
        <v>25</v>
      </c>
      <c r="H81" s="16">
        <v>12</v>
      </c>
      <c r="I81" s="16">
        <v>14</v>
      </c>
      <c r="J81" s="16">
        <v>5</v>
      </c>
      <c r="K81" s="16">
        <v>3</v>
      </c>
      <c r="L81" s="16">
        <v>4</v>
      </c>
      <c r="M81" s="16">
        <v>4</v>
      </c>
      <c r="N81" s="16">
        <v>11</v>
      </c>
      <c r="O81" s="16">
        <v>18</v>
      </c>
      <c r="P81" s="16">
        <v>35</v>
      </c>
      <c r="Q81" s="16">
        <v>11</v>
      </c>
      <c r="R81" s="16">
        <v>10</v>
      </c>
      <c r="S81" s="16">
        <v>16</v>
      </c>
      <c r="T81" s="33">
        <v>26</v>
      </c>
      <c r="U81" s="16">
        <v>8</v>
      </c>
      <c r="V81" s="16">
        <v>10</v>
      </c>
      <c r="W81" s="16">
        <v>46</v>
      </c>
      <c r="X81" s="16">
        <v>55</v>
      </c>
      <c r="Y81" s="16">
        <v>50</v>
      </c>
      <c r="Z81" s="16">
        <v>28</v>
      </c>
    </row>
    <row r="82" customHeight="1" spans="1:26">
      <c r="A82" s="47">
        <v>116919</v>
      </c>
      <c r="B82" s="47" t="s">
        <v>328</v>
      </c>
      <c r="C82" s="12" t="s">
        <v>406</v>
      </c>
      <c r="D82" s="16" t="s">
        <v>314</v>
      </c>
      <c r="E82" s="16">
        <v>30</v>
      </c>
      <c r="F82" s="16">
        <v>5</v>
      </c>
      <c r="G82" s="16">
        <v>20</v>
      </c>
      <c r="H82" s="16">
        <v>12</v>
      </c>
      <c r="I82" s="16">
        <v>14</v>
      </c>
      <c r="J82" s="16">
        <v>5</v>
      </c>
      <c r="K82" s="16">
        <v>4</v>
      </c>
      <c r="L82" s="16">
        <v>4</v>
      </c>
      <c r="M82" s="16">
        <v>4</v>
      </c>
      <c r="N82" s="16">
        <v>11</v>
      </c>
      <c r="O82" s="16">
        <v>18</v>
      </c>
      <c r="P82" s="16">
        <v>35</v>
      </c>
      <c r="Q82" s="16">
        <v>11</v>
      </c>
      <c r="R82" s="16">
        <v>12</v>
      </c>
      <c r="S82" s="16">
        <v>19</v>
      </c>
      <c r="T82" s="33">
        <v>24</v>
      </c>
      <c r="U82" s="16">
        <v>8</v>
      </c>
      <c r="V82" s="16">
        <v>10</v>
      </c>
      <c r="W82" s="16">
        <v>46</v>
      </c>
      <c r="X82" s="16">
        <v>60</v>
      </c>
      <c r="Y82" s="16">
        <v>50</v>
      </c>
      <c r="Z82" s="16">
        <v>28</v>
      </c>
    </row>
    <row r="83" customHeight="1" spans="1:26">
      <c r="A83" s="47">
        <v>748</v>
      </c>
      <c r="B83" s="47" t="s">
        <v>389</v>
      </c>
      <c r="C83" s="12" t="s">
        <v>406</v>
      </c>
      <c r="D83" s="16" t="s">
        <v>370</v>
      </c>
      <c r="E83" s="16">
        <v>30</v>
      </c>
      <c r="F83" s="16">
        <v>5</v>
      </c>
      <c r="G83" s="16">
        <v>25</v>
      </c>
      <c r="H83" s="16">
        <v>12</v>
      </c>
      <c r="I83" s="16">
        <v>14</v>
      </c>
      <c r="J83" s="16">
        <v>5</v>
      </c>
      <c r="K83" s="16">
        <v>4</v>
      </c>
      <c r="L83" s="16">
        <v>4</v>
      </c>
      <c r="M83" s="16">
        <v>4</v>
      </c>
      <c r="N83" s="16">
        <v>11</v>
      </c>
      <c r="O83" s="16">
        <v>18</v>
      </c>
      <c r="P83" s="16">
        <v>35</v>
      </c>
      <c r="Q83" s="16">
        <v>9</v>
      </c>
      <c r="R83" s="16">
        <v>12</v>
      </c>
      <c r="S83" s="16">
        <v>19</v>
      </c>
      <c r="T83" s="33">
        <v>29</v>
      </c>
      <c r="U83" s="16">
        <v>8</v>
      </c>
      <c r="V83" s="16">
        <v>12</v>
      </c>
      <c r="W83" s="16">
        <v>46</v>
      </c>
      <c r="X83" s="16">
        <v>60</v>
      </c>
      <c r="Y83" s="16">
        <v>50</v>
      </c>
      <c r="Z83" s="16">
        <v>28</v>
      </c>
    </row>
    <row r="84" customHeight="1" spans="1:26">
      <c r="A84" s="47">
        <v>113008</v>
      </c>
      <c r="B84" s="47" t="s">
        <v>302</v>
      </c>
      <c r="C84" s="12" t="s">
        <v>406</v>
      </c>
      <c r="D84" s="16" t="s">
        <v>288</v>
      </c>
      <c r="E84" s="16">
        <v>30</v>
      </c>
      <c r="F84" s="16">
        <v>5</v>
      </c>
      <c r="G84" s="16">
        <v>20</v>
      </c>
      <c r="H84" s="16">
        <v>12</v>
      </c>
      <c r="I84" s="16">
        <v>14</v>
      </c>
      <c r="J84" s="16">
        <v>5</v>
      </c>
      <c r="K84" s="16">
        <v>3</v>
      </c>
      <c r="L84" s="16">
        <v>4</v>
      </c>
      <c r="M84" s="16">
        <v>4</v>
      </c>
      <c r="N84" s="16">
        <v>11</v>
      </c>
      <c r="O84" s="16">
        <v>18</v>
      </c>
      <c r="P84" s="16">
        <v>35</v>
      </c>
      <c r="Q84" s="16">
        <v>11</v>
      </c>
      <c r="R84" s="16">
        <v>10</v>
      </c>
      <c r="S84" s="16">
        <v>19</v>
      </c>
      <c r="T84" s="33">
        <v>24</v>
      </c>
      <c r="U84" s="16">
        <v>8</v>
      </c>
      <c r="V84" s="16">
        <v>10</v>
      </c>
      <c r="W84" s="16">
        <v>46</v>
      </c>
      <c r="X84" s="16">
        <v>65</v>
      </c>
      <c r="Y84" s="16">
        <v>50</v>
      </c>
      <c r="Z84" s="16">
        <v>28</v>
      </c>
    </row>
    <row r="85" customHeight="1" spans="1:26">
      <c r="A85" s="47">
        <v>594</v>
      </c>
      <c r="B85" s="47" t="s">
        <v>377</v>
      </c>
      <c r="C85" s="12" t="s">
        <v>406</v>
      </c>
      <c r="D85" s="16" t="s">
        <v>370</v>
      </c>
      <c r="E85" s="16">
        <v>30</v>
      </c>
      <c r="F85" s="16">
        <v>5</v>
      </c>
      <c r="G85" s="16">
        <v>25</v>
      </c>
      <c r="H85" s="16">
        <v>12</v>
      </c>
      <c r="I85" s="16">
        <v>14</v>
      </c>
      <c r="J85" s="16">
        <v>5</v>
      </c>
      <c r="K85" s="16">
        <v>4</v>
      </c>
      <c r="L85" s="16">
        <v>4</v>
      </c>
      <c r="M85" s="16">
        <v>4</v>
      </c>
      <c r="N85" s="16">
        <v>11</v>
      </c>
      <c r="O85" s="16">
        <v>18</v>
      </c>
      <c r="P85" s="16">
        <v>40</v>
      </c>
      <c r="Q85" s="16">
        <v>11</v>
      </c>
      <c r="R85" s="16">
        <v>12</v>
      </c>
      <c r="S85" s="16">
        <v>19</v>
      </c>
      <c r="T85" s="33">
        <v>44</v>
      </c>
      <c r="U85" s="16">
        <v>8</v>
      </c>
      <c r="V85" s="16">
        <v>10</v>
      </c>
      <c r="W85" s="16">
        <v>46</v>
      </c>
      <c r="X85" s="16">
        <v>60</v>
      </c>
      <c r="Y85" s="16">
        <v>40</v>
      </c>
      <c r="Z85" s="16">
        <v>28</v>
      </c>
    </row>
    <row r="86" customHeight="1" spans="1:26">
      <c r="A86" s="47">
        <v>704</v>
      </c>
      <c r="B86" s="47" t="s">
        <v>378</v>
      </c>
      <c r="C86" s="12" t="s">
        <v>406</v>
      </c>
      <c r="D86" s="16" t="s">
        <v>370</v>
      </c>
      <c r="E86" s="16">
        <v>40</v>
      </c>
      <c r="F86" s="16">
        <v>5</v>
      </c>
      <c r="G86" s="16">
        <v>25</v>
      </c>
      <c r="H86" s="16">
        <v>12</v>
      </c>
      <c r="I86" s="16">
        <v>14</v>
      </c>
      <c r="J86" s="16">
        <v>5</v>
      </c>
      <c r="K86" s="16">
        <v>4</v>
      </c>
      <c r="L86" s="16">
        <v>5</v>
      </c>
      <c r="M86" s="16">
        <v>5</v>
      </c>
      <c r="N86" s="16">
        <v>11</v>
      </c>
      <c r="O86" s="16">
        <v>18</v>
      </c>
      <c r="P86" s="16">
        <v>35</v>
      </c>
      <c r="Q86" s="16">
        <v>9</v>
      </c>
      <c r="R86" s="16">
        <v>10</v>
      </c>
      <c r="S86" s="16">
        <v>19</v>
      </c>
      <c r="T86" s="33">
        <v>37</v>
      </c>
      <c r="U86" s="16">
        <v>8</v>
      </c>
      <c r="V86" s="16">
        <v>15</v>
      </c>
      <c r="W86" s="16">
        <v>46</v>
      </c>
      <c r="X86" s="16">
        <v>60</v>
      </c>
      <c r="Y86" s="16">
        <v>50</v>
      </c>
      <c r="Z86" s="16">
        <v>28</v>
      </c>
    </row>
    <row r="87" customHeight="1" spans="1:26">
      <c r="A87" s="47">
        <v>367</v>
      </c>
      <c r="B87" s="47" t="s">
        <v>364</v>
      </c>
      <c r="C87" s="12" t="s">
        <v>406</v>
      </c>
      <c r="D87" s="16" t="s">
        <v>361</v>
      </c>
      <c r="E87" s="16">
        <v>30</v>
      </c>
      <c r="F87" s="16">
        <v>5</v>
      </c>
      <c r="G87" s="16">
        <v>25</v>
      </c>
      <c r="H87" s="16">
        <v>12</v>
      </c>
      <c r="I87" s="16">
        <v>14</v>
      </c>
      <c r="J87" s="16">
        <v>5</v>
      </c>
      <c r="K87" s="16">
        <v>4</v>
      </c>
      <c r="L87" s="16">
        <v>4</v>
      </c>
      <c r="M87" s="16">
        <v>4</v>
      </c>
      <c r="N87" s="16">
        <v>11</v>
      </c>
      <c r="O87" s="16">
        <v>18</v>
      </c>
      <c r="P87" s="16">
        <v>35</v>
      </c>
      <c r="Q87" s="16">
        <v>9</v>
      </c>
      <c r="R87" s="16">
        <v>12</v>
      </c>
      <c r="S87" s="16">
        <v>19</v>
      </c>
      <c r="T87" s="33">
        <v>26</v>
      </c>
      <c r="U87" s="16">
        <v>8</v>
      </c>
      <c r="V87" s="16">
        <v>16</v>
      </c>
      <c r="W87" s="16">
        <v>46</v>
      </c>
      <c r="X87" s="16">
        <v>55</v>
      </c>
      <c r="Y87" s="16">
        <v>40</v>
      </c>
      <c r="Z87" s="16">
        <v>28</v>
      </c>
    </row>
    <row r="88" customHeight="1" spans="1:26">
      <c r="A88" s="47">
        <v>118151</v>
      </c>
      <c r="B88" s="47" t="s">
        <v>285</v>
      </c>
      <c r="C88" s="12" t="s">
        <v>406</v>
      </c>
      <c r="D88" s="16" t="s">
        <v>257</v>
      </c>
      <c r="E88" s="16">
        <v>20</v>
      </c>
      <c r="F88" s="16">
        <v>5</v>
      </c>
      <c r="G88" s="16">
        <v>20</v>
      </c>
      <c r="H88" s="16">
        <v>12</v>
      </c>
      <c r="I88" s="16">
        <v>14</v>
      </c>
      <c r="J88" s="16">
        <v>5</v>
      </c>
      <c r="K88" s="16">
        <v>3</v>
      </c>
      <c r="L88" s="16">
        <v>4</v>
      </c>
      <c r="M88" s="16">
        <v>4</v>
      </c>
      <c r="N88" s="16">
        <v>11</v>
      </c>
      <c r="O88" s="16">
        <v>15</v>
      </c>
      <c r="P88" s="16">
        <v>35</v>
      </c>
      <c r="Q88" s="16">
        <v>9</v>
      </c>
      <c r="R88" s="16">
        <v>10</v>
      </c>
      <c r="S88" s="16">
        <v>16</v>
      </c>
      <c r="T88" s="33">
        <v>38</v>
      </c>
      <c r="U88" s="16">
        <v>8</v>
      </c>
      <c r="V88" s="16">
        <v>10</v>
      </c>
      <c r="W88" s="16">
        <v>46</v>
      </c>
      <c r="X88" s="16">
        <v>60</v>
      </c>
      <c r="Y88" s="16">
        <v>50</v>
      </c>
      <c r="Z88" s="16">
        <v>28</v>
      </c>
    </row>
    <row r="89" customHeight="1" spans="1:26">
      <c r="A89" s="47">
        <v>723</v>
      </c>
      <c r="B89" s="47" t="s">
        <v>344</v>
      </c>
      <c r="C89" s="12" t="s">
        <v>406</v>
      </c>
      <c r="D89" s="16" t="s">
        <v>330</v>
      </c>
      <c r="E89" s="16">
        <v>30</v>
      </c>
      <c r="F89" s="16">
        <v>5</v>
      </c>
      <c r="G89" s="16">
        <v>25</v>
      </c>
      <c r="H89" s="16">
        <v>12</v>
      </c>
      <c r="I89" s="16">
        <v>14</v>
      </c>
      <c r="J89" s="16">
        <v>5</v>
      </c>
      <c r="K89" s="16">
        <v>4</v>
      </c>
      <c r="L89" s="16">
        <v>4</v>
      </c>
      <c r="M89" s="16">
        <v>4</v>
      </c>
      <c r="N89" s="16">
        <v>11</v>
      </c>
      <c r="O89" s="16">
        <v>18</v>
      </c>
      <c r="P89" s="16">
        <v>35</v>
      </c>
      <c r="Q89" s="16">
        <v>9</v>
      </c>
      <c r="R89" s="16">
        <v>12</v>
      </c>
      <c r="S89" s="16">
        <v>19</v>
      </c>
      <c r="T89" s="33">
        <v>24</v>
      </c>
      <c r="U89" s="16">
        <v>8</v>
      </c>
      <c r="V89" s="16">
        <v>10</v>
      </c>
      <c r="W89" s="16">
        <v>46</v>
      </c>
      <c r="X89" s="16">
        <v>60</v>
      </c>
      <c r="Y89" s="16">
        <v>50</v>
      </c>
      <c r="Z89" s="16">
        <v>28</v>
      </c>
    </row>
    <row r="90" customHeight="1" spans="1:26">
      <c r="A90" s="47">
        <v>116482</v>
      </c>
      <c r="B90" s="47" t="s">
        <v>327</v>
      </c>
      <c r="C90" s="12" t="s">
        <v>406</v>
      </c>
      <c r="D90" s="16" t="s">
        <v>314</v>
      </c>
      <c r="E90" s="16">
        <v>40</v>
      </c>
      <c r="F90" s="16">
        <v>5</v>
      </c>
      <c r="G90" s="16">
        <v>25</v>
      </c>
      <c r="H90" s="16">
        <v>12</v>
      </c>
      <c r="I90" s="16">
        <v>14</v>
      </c>
      <c r="J90" s="16">
        <v>5</v>
      </c>
      <c r="K90" s="16">
        <v>4</v>
      </c>
      <c r="L90" s="16">
        <v>4</v>
      </c>
      <c r="M90" s="16">
        <v>4</v>
      </c>
      <c r="N90" s="16">
        <v>11</v>
      </c>
      <c r="O90" s="16">
        <v>18</v>
      </c>
      <c r="P90" s="16">
        <v>35</v>
      </c>
      <c r="Q90" s="16">
        <v>11</v>
      </c>
      <c r="R90" s="16">
        <v>10</v>
      </c>
      <c r="S90" s="16">
        <v>19</v>
      </c>
      <c r="T90" s="33">
        <v>25</v>
      </c>
      <c r="U90" s="16">
        <v>8</v>
      </c>
      <c r="V90" s="16">
        <v>10</v>
      </c>
      <c r="W90" s="16">
        <v>46</v>
      </c>
      <c r="X90" s="16">
        <v>60</v>
      </c>
      <c r="Y90" s="16">
        <v>50</v>
      </c>
      <c r="Z90" s="16">
        <v>28</v>
      </c>
    </row>
    <row r="91" customHeight="1" spans="1:26">
      <c r="A91" s="47">
        <v>733</v>
      </c>
      <c r="B91" s="47" t="s">
        <v>345</v>
      </c>
      <c r="C91" s="12" t="s">
        <v>406</v>
      </c>
      <c r="D91" s="16" t="s">
        <v>330</v>
      </c>
      <c r="E91" s="16">
        <v>20</v>
      </c>
      <c r="F91" s="16">
        <v>5</v>
      </c>
      <c r="G91" s="16">
        <v>25</v>
      </c>
      <c r="H91" s="16">
        <v>12</v>
      </c>
      <c r="I91" s="16">
        <v>14</v>
      </c>
      <c r="J91" s="16">
        <v>5</v>
      </c>
      <c r="K91" s="16">
        <v>3</v>
      </c>
      <c r="L91" s="16">
        <v>4</v>
      </c>
      <c r="M91" s="16">
        <v>4</v>
      </c>
      <c r="N91" s="16">
        <v>11</v>
      </c>
      <c r="O91" s="16">
        <v>15</v>
      </c>
      <c r="P91" s="16">
        <v>35</v>
      </c>
      <c r="Q91" s="16">
        <v>11</v>
      </c>
      <c r="R91" s="16">
        <v>10</v>
      </c>
      <c r="S91" s="16">
        <v>19</v>
      </c>
      <c r="T91" s="33">
        <v>32</v>
      </c>
      <c r="U91" s="16">
        <v>8</v>
      </c>
      <c r="V91" s="16">
        <v>10</v>
      </c>
      <c r="W91" s="16">
        <v>46</v>
      </c>
      <c r="X91" s="16">
        <v>60</v>
      </c>
      <c r="Y91" s="16">
        <v>50</v>
      </c>
      <c r="Z91" s="16">
        <v>28</v>
      </c>
    </row>
    <row r="92" customHeight="1" spans="1:26">
      <c r="A92" s="47">
        <v>113833</v>
      </c>
      <c r="B92" s="47" t="s">
        <v>305</v>
      </c>
      <c r="C92" s="12" t="s">
        <v>406</v>
      </c>
      <c r="D92" s="16" t="s">
        <v>288</v>
      </c>
      <c r="E92" s="16">
        <v>30</v>
      </c>
      <c r="F92" s="16">
        <v>5</v>
      </c>
      <c r="G92" s="16">
        <v>20</v>
      </c>
      <c r="H92" s="16">
        <v>12</v>
      </c>
      <c r="I92" s="16">
        <v>14</v>
      </c>
      <c r="J92" s="16">
        <v>5</v>
      </c>
      <c r="K92" s="16">
        <v>3</v>
      </c>
      <c r="L92" s="16">
        <v>4</v>
      </c>
      <c r="M92" s="16">
        <v>4</v>
      </c>
      <c r="N92" s="16">
        <v>11</v>
      </c>
      <c r="O92" s="16">
        <v>18</v>
      </c>
      <c r="P92" s="16">
        <v>35</v>
      </c>
      <c r="Q92" s="16">
        <v>11</v>
      </c>
      <c r="R92" s="16">
        <v>10</v>
      </c>
      <c r="S92" s="16">
        <v>19</v>
      </c>
      <c r="T92" s="33">
        <v>25</v>
      </c>
      <c r="U92" s="16">
        <v>8</v>
      </c>
      <c r="V92" s="16">
        <v>10</v>
      </c>
      <c r="W92" s="16">
        <v>46</v>
      </c>
      <c r="X92" s="16">
        <v>60</v>
      </c>
      <c r="Y92" s="16">
        <v>50</v>
      </c>
      <c r="Z92" s="16">
        <v>28</v>
      </c>
    </row>
    <row r="93" customHeight="1" spans="1:26">
      <c r="A93" s="47">
        <v>740</v>
      </c>
      <c r="B93" s="47" t="s">
        <v>346</v>
      </c>
      <c r="C93" s="12" t="s">
        <v>406</v>
      </c>
      <c r="D93" s="16" t="s">
        <v>330</v>
      </c>
      <c r="E93" s="16">
        <v>20</v>
      </c>
      <c r="F93" s="16">
        <v>5</v>
      </c>
      <c r="G93" s="16">
        <v>25</v>
      </c>
      <c r="H93" s="16">
        <v>12</v>
      </c>
      <c r="I93" s="16">
        <v>14</v>
      </c>
      <c r="J93" s="16">
        <v>5</v>
      </c>
      <c r="K93" s="16">
        <v>3</v>
      </c>
      <c r="L93" s="16">
        <v>4</v>
      </c>
      <c r="M93" s="16">
        <v>4</v>
      </c>
      <c r="N93" s="16">
        <v>11</v>
      </c>
      <c r="O93" s="16">
        <v>18</v>
      </c>
      <c r="P93" s="16">
        <v>35</v>
      </c>
      <c r="Q93" s="16">
        <v>11</v>
      </c>
      <c r="R93" s="16">
        <v>12</v>
      </c>
      <c r="S93" s="16">
        <v>19</v>
      </c>
      <c r="T93" s="33">
        <v>31</v>
      </c>
      <c r="U93" s="16">
        <v>8</v>
      </c>
      <c r="V93" s="16">
        <v>12</v>
      </c>
      <c r="W93" s="16">
        <v>46</v>
      </c>
      <c r="X93" s="16">
        <v>60</v>
      </c>
      <c r="Y93" s="16">
        <v>50</v>
      </c>
      <c r="Z93" s="16">
        <v>28</v>
      </c>
    </row>
    <row r="94" customHeight="1" spans="1:26">
      <c r="A94" s="47">
        <v>738</v>
      </c>
      <c r="B94" s="47" t="s">
        <v>387</v>
      </c>
      <c r="C94" s="12" t="s">
        <v>406</v>
      </c>
      <c r="D94" s="16" t="s">
        <v>370</v>
      </c>
      <c r="E94" s="16">
        <v>30</v>
      </c>
      <c r="F94" s="16">
        <v>5</v>
      </c>
      <c r="G94" s="16">
        <v>25</v>
      </c>
      <c r="H94" s="16">
        <v>12</v>
      </c>
      <c r="I94" s="16">
        <v>14</v>
      </c>
      <c r="J94" s="16">
        <v>5</v>
      </c>
      <c r="K94" s="16">
        <v>4</v>
      </c>
      <c r="L94" s="16">
        <v>4</v>
      </c>
      <c r="M94" s="16">
        <v>4</v>
      </c>
      <c r="N94" s="16">
        <v>11</v>
      </c>
      <c r="O94" s="16">
        <v>18</v>
      </c>
      <c r="P94" s="16">
        <v>35</v>
      </c>
      <c r="Q94" s="16">
        <v>9</v>
      </c>
      <c r="R94" s="16">
        <v>10</v>
      </c>
      <c r="S94" s="16">
        <v>19</v>
      </c>
      <c r="T94" s="33">
        <v>27</v>
      </c>
      <c r="U94" s="16">
        <v>8</v>
      </c>
      <c r="V94" s="16">
        <v>13</v>
      </c>
      <c r="W94" s="16">
        <v>46</v>
      </c>
      <c r="X94" s="16">
        <v>60</v>
      </c>
      <c r="Y94" s="16">
        <v>50</v>
      </c>
      <c r="Z94" s="16">
        <v>28</v>
      </c>
    </row>
    <row r="95" customHeight="1" spans="1:26">
      <c r="A95" s="47">
        <v>308</v>
      </c>
      <c r="B95" s="47" t="s">
        <v>320</v>
      </c>
      <c r="C95" s="12" t="s">
        <v>406</v>
      </c>
      <c r="D95" s="16" t="s">
        <v>314</v>
      </c>
      <c r="E95" s="16">
        <v>30</v>
      </c>
      <c r="F95" s="16">
        <v>10</v>
      </c>
      <c r="G95" s="16">
        <v>25</v>
      </c>
      <c r="H95" s="16">
        <v>12</v>
      </c>
      <c r="I95" s="16">
        <v>14</v>
      </c>
      <c r="J95" s="16">
        <v>5</v>
      </c>
      <c r="K95" s="16">
        <v>4</v>
      </c>
      <c r="L95" s="16">
        <v>4</v>
      </c>
      <c r="M95" s="16">
        <v>4</v>
      </c>
      <c r="N95" s="16">
        <v>11</v>
      </c>
      <c r="O95" s="16">
        <v>18</v>
      </c>
      <c r="P95" s="16">
        <v>35</v>
      </c>
      <c r="Q95" s="16">
        <v>11</v>
      </c>
      <c r="R95" s="16">
        <v>12</v>
      </c>
      <c r="S95" s="16">
        <v>19</v>
      </c>
      <c r="T95" s="33">
        <v>32</v>
      </c>
      <c r="U95" s="16">
        <v>8</v>
      </c>
      <c r="V95" s="16">
        <v>10</v>
      </c>
      <c r="W95" s="16">
        <v>46</v>
      </c>
      <c r="X95" s="16">
        <v>60</v>
      </c>
      <c r="Y95" s="16">
        <v>50</v>
      </c>
      <c r="Z95" s="16">
        <v>28</v>
      </c>
    </row>
    <row r="96" customHeight="1" spans="1:26">
      <c r="A96" s="47">
        <v>570</v>
      </c>
      <c r="B96" s="47" t="s">
        <v>292</v>
      </c>
      <c r="C96" s="12" t="s">
        <v>406</v>
      </c>
      <c r="D96" s="16" t="s">
        <v>288</v>
      </c>
      <c r="E96" s="16">
        <v>30</v>
      </c>
      <c r="F96" s="16">
        <v>5</v>
      </c>
      <c r="G96" s="16">
        <v>25</v>
      </c>
      <c r="H96" s="16">
        <v>12</v>
      </c>
      <c r="I96" s="16">
        <v>14</v>
      </c>
      <c r="J96" s="16">
        <v>5</v>
      </c>
      <c r="K96" s="16">
        <v>3</v>
      </c>
      <c r="L96" s="16">
        <v>4</v>
      </c>
      <c r="M96" s="16">
        <v>4</v>
      </c>
      <c r="N96" s="16">
        <v>11</v>
      </c>
      <c r="O96" s="16">
        <v>18</v>
      </c>
      <c r="P96" s="16">
        <v>35</v>
      </c>
      <c r="Q96" s="16">
        <v>11</v>
      </c>
      <c r="R96" s="16">
        <v>10</v>
      </c>
      <c r="S96" s="16">
        <v>19</v>
      </c>
      <c r="T96" s="33">
        <v>31</v>
      </c>
      <c r="U96" s="16">
        <v>8</v>
      </c>
      <c r="V96" s="16">
        <v>20</v>
      </c>
      <c r="W96" s="16">
        <v>46</v>
      </c>
      <c r="X96" s="16">
        <v>60</v>
      </c>
      <c r="Y96" s="16">
        <v>50</v>
      </c>
      <c r="Z96" s="16">
        <v>28</v>
      </c>
    </row>
    <row r="97" customHeight="1" spans="1:26">
      <c r="A97" s="47">
        <v>752</v>
      </c>
      <c r="B97" s="47" t="s">
        <v>296</v>
      </c>
      <c r="C97" s="12" t="s">
        <v>406</v>
      </c>
      <c r="D97" s="16" t="s">
        <v>288</v>
      </c>
      <c r="E97" s="16">
        <v>20</v>
      </c>
      <c r="F97" s="16">
        <v>5</v>
      </c>
      <c r="G97" s="16">
        <v>25</v>
      </c>
      <c r="H97" s="16">
        <v>12</v>
      </c>
      <c r="I97" s="16">
        <v>14</v>
      </c>
      <c r="J97" s="16">
        <v>5</v>
      </c>
      <c r="K97" s="16">
        <v>4</v>
      </c>
      <c r="L97" s="16">
        <v>4</v>
      </c>
      <c r="M97" s="16">
        <v>4</v>
      </c>
      <c r="N97" s="16">
        <v>11</v>
      </c>
      <c r="O97" s="16">
        <v>15</v>
      </c>
      <c r="P97" s="16">
        <v>30</v>
      </c>
      <c r="Q97" s="16">
        <v>11</v>
      </c>
      <c r="R97" s="16">
        <v>10</v>
      </c>
      <c r="S97" s="16">
        <v>16</v>
      </c>
      <c r="T97" s="33">
        <v>24</v>
      </c>
      <c r="U97" s="16">
        <v>8</v>
      </c>
      <c r="V97" s="16">
        <v>20</v>
      </c>
      <c r="W97" s="16">
        <v>46</v>
      </c>
      <c r="X97" s="16">
        <v>60</v>
      </c>
      <c r="Y97" s="16">
        <v>50</v>
      </c>
      <c r="Z97" s="16">
        <v>28</v>
      </c>
    </row>
    <row r="98" customHeight="1" spans="1:26">
      <c r="A98" s="47">
        <v>720</v>
      </c>
      <c r="B98" s="47" t="s">
        <v>384</v>
      </c>
      <c r="C98" s="12" t="s">
        <v>406</v>
      </c>
      <c r="D98" s="16" t="s">
        <v>370</v>
      </c>
      <c r="E98" s="16">
        <v>30</v>
      </c>
      <c r="F98" s="16">
        <v>5</v>
      </c>
      <c r="G98" s="16">
        <v>25</v>
      </c>
      <c r="H98" s="16">
        <v>12</v>
      </c>
      <c r="I98" s="16">
        <v>14</v>
      </c>
      <c r="J98" s="16">
        <v>5</v>
      </c>
      <c r="K98" s="16">
        <v>4</v>
      </c>
      <c r="L98" s="16">
        <v>4</v>
      </c>
      <c r="M98" s="16">
        <v>4</v>
      </c>
      <c r="N98" s="16">
        <v>11</v>
      </c>
      <c r="O98" s="16">
        <v>15</v>
      </c>
      <c r="P98" s="16">
        <v>30</v>
      </c>
      <c r="Q98" s="16">
        <v>9</v>
      </c>
      <c r="R98" s="16">
        <v>12</v>
      </c>
      <c r="S98" s="16">
        <v>19</v>
      </c>
      <c r="T98" s="33">
        <v>31</v>
      </c>
      <c r="U98" s="16">
        <v>8</v>
      </c>
      <c r="V98" s="16">
        <v>16</v>
      </c>
      <c r="W98" s="16">
        <v>46</v>
      </c>
      <c r="X98" s="16">
        <v>60</v>
      </c>
      <c r="Y98" s="16">
        <v>50</v>
      </c>
      <c r="Z98" s="16">
        <v>28</v>
      </c>
    </row>
    <row r="99" customHeight="1" spans="1:26">
      <c r="A99" s="47">
        <v>102479</v>
      </c>
      <c r="B99" s="47" t="s">
        <v>348</v>
      </c>
      <c r="C99" s="12" t="s">
        <v>406</v>
      </c>
      <c r="D99" s="16" t="s">
        <v>330</v>
      </c>
      <c r="E99" s="16">
        <v>20</v>
      </c>
      <c r="F99" s="16">
        <v>5</v>
      </c>
      <c r="G99" s="16">
        <v>25</v>
      </c>
      <c r="H99" s="16">
        <v>12</v>
      </c>
      <c r="I99" s="16">
        <v>14</v>
      </c>
      <c r="J99" s="16">
        <v>5</v>
      </c>
      <c r="K99" s="16">
        <v>4</v>
      </c>
      <c r="L99" s="16">
        <v>4</v>
      </c>
      <c r="M99" s="16">
        <v>4</v>
      </c>
      <c r="N99" s="16">
        <v>11</v>
      </c>
      <c r="O99" s="16">
        <v>15</v>
      </c>
      <c r="P99" s="16">
        <v>35</v>
      </c>
      <c r="Q99" s="16">
        <v>9</v>
      </c>
      <c r="R99" s="16">
        <v>12</v>
      </c>
      <c r="S99" s="16">
        <v>19</v>
      </c>
      <c r="T99" s="33">
        <v>35</v>
      </c>
      <c r="U99" s="16">
        <v>8</v>
      </c>
      <c r="V99" s="16">
        <v>12</v>
      </c>
      <c r="W99" s="16">
        <v>46</v>
      </c>
      <c r="X99" s="16">
        <v>60</v>
      </c>
      <c r="Y99" s="16">
        <v>50</v>
      </c>
      <c r="Z99" s="16">
        <v>28</v>
      </c>
    </row>
    <row r="100" customHeight="1" spans="1:26">
      <c r="A100" s="47">
        <v>122198</v>
      </c>
      <c r="B100" s="47" t="s">
        <v>359</v>
      </c>
      <c r="C100" s="12" t="s">
        <v>406</v>
      </c>
      <c r="D100" s="16" t="s">
        <v>330</v>
      </c>
      <c r="E100" s="16">
        <v>20</v>
      </c>
      <c r="F100" s="16">
        <v>5</v>
      </c>
      <c r="G100" s="16">
        <v>20</v>
      </c>
      <c r="H100" s="16">
        <v>12</v>
      </c>
      <c r="I100" s="16">
        <v>14</v>
      </c>
      <c r="J100" s="16">
        <v>5</v>
      </c>
      <c r="K100" s="16">
        <v>3</v>
      </c>
      <c r="L100" s="16">
        <v>4</v>
      </c>
      <c r="M100" s="16">
        <v>4</v>
      </c>
      <c r="N100" s="16">
        <v>11</v>
      </c>
      <c r="O100" s="16">
        <v>18</v>
      </c>
      <c r="P100" s="16">
        <v>35</v>
      </c>
      <c r="Q100" s="16">
        <v>9</v>
      </c>
      <c r="R100" s="16">
        <v>12</v>
      </c>
      <c r="S100" s="16">
        <v>19</v>
      </c>
      <c r="T100" s="33">
        <v>24</v>
      </c>
      <c r="U100" s="16">
        <v>8</v>
      </c>
      <c r="V100" s="16">
        <v>10</v>
      </c>
      <c r="W100" s="16">
        <v>46</v>
      </c>
      <c r="X100" s="16">
        <v>55</v>
      </c>
      <c r="Y100" s="16">
        <v>40</v>
      </c>
      <c r="Z100" s="16">
        <v>28</v>
      </c>
    </row>
    <row r="101" customHeight="1" spans="1:26">
      <c r="A101" s="47">
        <v>710</v>
      </c>
      <c r="B101" s="47" t="s">
        <v>380</v>
      </c>
      <c r="C101" s="12" t="s">
        <v>406</v>
      </c>
      <c r="D101" s="16" t="s">
        <v>370</v>
      </c>
      <c r="E101" s="16">
        <v>20</v>
      </c>
      <c r="F101" s="16">
        <v>5</v>
      </c>
      <c r="G101" s="16">
        <v>25</v>
      </c>
      <c r="H101" s="16">
        <v>12</v>
      </c>
      <c r="I101" s="16">
        <v>14</v>
      </c>
      <c r="J101" s="16">
        <v>5</v>
      </c>
      <c r="K101" s="16">
        <v>4</v>
      </c>
      <c r="L101" s="16">
        <v>4</v>
      </c>
      <c r="M101" s="16">
        <v>4</v>
      </c>
      <c r="N101" s="16">
        <v>11</v>
      </c>
      <c r="O101" s="16">
        <v>18</v>
      </c>
      <c r="P101" s="16">
        <v>35</v>
      </c>
      <c r="Q101" s="16">
        <v>11</v>
      </c>
      <c r="R101" s="16">
        <v>10</v>
      </c>
      <c r="S101" s="16">
        <v>19</v>
      </c>
      <c r="T101" s="33">
        <v>25</v>
      </c>
      <c r="U101" s="16">
        <v>8</v>
      </c>
      <c r="V101" s="16">
        <v>10</v>
      </c>
      <c r="W101" s="16">
        <v>46</v>
      </c>
      <c r="X101" s="16">
        <v>60</v>
      </c>
      <c r="Y101" s="16">
        <v>50</v>
      </c>
      <c r="Z101" s="16">
        <v>28</v>
      </c>
    </row>
    <row r="102" customHeight="1" spans="1:26">
      <c r="A102" s="47">
        <v>102564</v>
      </c>
      <c r="B102" s="47" t="s">
        <v>390</v>
      </c>
      <c r="C102" s="12" t="s">
        <v>406</v>
      </c>
      <c r="D102" s="16" t="s">
        <v>370</v>
      </c>
      <c r="E102" s="16">
        <v>20</v>
      </c>
      <c r="F102" s="16">
        <v>5</v>
      </c>
      <c r="G102" s="16">
        <v>20</v>
      </c>
      <c r="H102" s="16">
        <v>12</v>
      </c>
      <c r="I102" s="16">
        <v>14</v>
      </c>
      <c r="J102" s="16">
        <v>5</v>
      </c>
      <c r="K102" s="16">
        <v>4</v>
      </c>
      <c r="L102" s="16">
        <v>4</v>
      </c>
      <c r="M102" s="16">
        <v>4</v>
      </c>
      <c r="N102" s="16">
        <v>11</v>
      </c>
      <c r="O102" s="16">
        <v>18</v>
      </c>
      <c r="P102" s="16">
        <v>35</v>
      </c>
      <c r="Q102" s="16">
        <v>9</v>
      </c>
      <c r="R102" s="16">
        <v>12</v>
      </c>
      <c r="S102" s="16">
        <v>16</v>
      </c>
      <c r="T102" s="33">
        <v>24</v>
      </c>
      <c r="U102" s="16">
        <v>8</v>
      </c>
      <c r="V102" s="16">
        <v>13</v>
      </c>
      <c r="W102" s="16">
        <v>46</v>
      </c>
      <c r="X102" s="16">
        <v>60</v>
      </c>
      <c r="Y102" s="16">
        <v>50</v>
      </c>
      <c r="Z102" s="16">
        <v>28</v>
      </c>
    </row>
    <row r="103" customHeight="1" spans="1:26">
      <c r="A103" s="47">
        <v>713</v>
      </c>
      <c r="B103" s="47" t="s">
        <v>381</v>
      </c>
      <c r="C103" s="12" t="s">
        <v>406</v>
      </c>
      <c r="D103" s="16" t="s">
        <v>370</v>
      </c>
      <c r="E103" s="16">
        <v>20</v>
      </c>
      <c r="F103" s="16">
        <v>5</v>
      </c>
      <c r="G103" s="16">
        <v>25</v>
      </c>
      <c r="H103" s="16">
        <v>12</v>
      </c>
      <c r="I103" s="16">
        <v>14</v>
      </c>
      <c r="J103" s="16">
        <v>5</v>
      </c>
      <c r="K103" s="16">
        <v>4</v>
      </c>
      <c r="L103" s="16">
        <v>4</v>
      </c>
      <c r="M103" s="16">
        <v>4</v>
      </c>
      <c r="N103" s="16">
        <v>13</v>
      </c>
      <c r="O103" s="16">
        <v>18</v>
      </c>
      <c r="P103" s="16">
        <v>35</v>
      </c>
      <c r="Q103" s="16">
        <v>9</v>
      </c>
      <c r="R103" s="16">
        <v>12</v>
      </c>
      <c r="S103" s="16">
        <v>16</v>
      </c>
      <c r="T103" s="33">
        <v>51</v>
      </c>
      <c r="U103" s="16">
        <v>8</v>
      </c>
      <c r="V103" s="16">
        <v>11</v>
      </c>
      <c r="W103" s="16">
        <v>46</v>
      </c>
      <c r="X103" s="16">
        <v>60</v>
      </c>
      <c r="Y103" s="16">
        <v>50</v>
      </c>
      <c r="Z103" s="16">
        <v>28</v>
      </c>
    </row>
    <row r="104" customHeight="1" spans="1:26">
      <c r="A104" s="47">
        <v>113299</v>
      </c>
      <c r="B104" s="47" t="s">
        <v>326</v>
      </c>
      <c r="C104" s="12" t="s">
        <v>406</v>
      </c>
      <c r="D104" s="16" t="s">
        <v>314</v>
      </c>
      <c r="E104" s="16">
        <v>20</v>
      </c>
      <c r="F104" s="16">
        <v>5</v>
      </c>
      <c r="G104" s="16">
        <v>25</v>
      </c>
      <c r="H104" s="16">
        <v>12</v>
      </c>
      <c r="I104" s="16">
        <v>14</v>
      </c>
      <c r="J104" s="16">
        <v>5</v>
      </c>
      <c r="K104" s="16">
        <v>4</v>
      </c>
      <c r="L104" s="16">
        <v>4</v>
      </c>
      <c r="M104" s="16">
        <v>4</v>
      </c>
      <c r="N104" s="16">
        <v>11</v>
      </c>
      <c r="O104" s="16">
        <v>20</v>
      </c>
      <c r="P104" s="16">
        <v>35</v>
      </c>
      <c r="Q104" s="16">
        <v>9</v>
      </c>
      <c r="R104" s="16">
        <v>12</v>
      </c>
      <c r="S104" s="16">
        <v>19</v>
      </c>
      <c r="T104" s="33">
        <v>37</v>
      </c>
      <c r="U104" s="16">
        <v>8</v>
      </c>
      <c r="V104" s="16">
        <v>13</v>
      </c>
      <c r="W104" s="16">
        <v>46</v>
      </c>
      <c r="X104" s="16">
        <v>55</v>
      </c>
      <c r="Y104" s="16">
        <v>40</v>
      </c>
      <c r="Z104" s="16">
        <v>28</v>
      </c>
    </row>
    <row r="105" customHeight="1" spans="1:26">
      <c r="A105" s="47">
        <v>706</v>
      </c>
      <c r="B105" s="47" t="s">
        <v>379</v>
      </c>
      <c r="C105" s="12" t="s">
        <v>406</v>
      </c>
      <c r="D105" s="16" t="s">
        <v>370</v>
      </c>
      <c r="E105" s="16">
        <v>30</v>
      </c>
      <c r="F105" s="16">
        <v>5</v>
      </c>
      <c r="G105" s="16">
        <v>25</v>
      </c>
      <c r="H105" s="16">
        <v>12</v>
      </c>
      <c r="I105" s="16">
        <v>14</v>
      </c>
      <c r="J105" s="16">
        <v>5</v>
      </c>
      <c r="K105" s="16">
        <v>4</v>
      </c>
      <c r="L105" s="16">
        <v>4</v>
      </c>
      <c r="M105" s="16">
        <v>4</v>
      </c>
      <c r="N105" s="16">
        <v>11</v>
      </c>
      <c r="O105" s="16">
        <v>15</v>
      </c>
      <c r="P105" s="16">
        <v>35</v>
      </c>
      <c r="Q105" s="16">
        <v>11</v>
      </c>
      <c r="R105" s="16">
        <v>10</v>
      </c>
      <c r="S105" s="16">
        <v>19</v>
      </c>
      <c r="T105" s="33">
        <v>26</v>
      </c>
      <c r="U105" s="16">
        <v>8</v>
      </c>
      <c r="V105" s="16">
        <v>19</v>
      </c>
      <c r="W105" s="16">
        <v>46</v>
      </c>
      <c r="X105" s="16">
        <v>60</v>
      </c>
      <c r="Y105" s="16">
        <v>50</v>
      </c>
      <c r="Z105" s="16">
        <v>28</v>
      </c>
    </row>
    <row r="106" customHeight="1" spans="1:26">
      <c r="A106" s="47">
        <v>112415</v>
      </c>
      <c r="B106" s="47" t="s">
        <v>282</v>
      </c>
      <c r="C106" s="12" t="s">
        <v>406</v>
      </c>
      <c r="D106" s="16" t="s">
        <v>257</v>
      </c>
      <c r="E106" s="16">
        <v>20</v>
      </c>
      <c r="F106" s="16">
        <v>5</v>
      </c>
      <c r="G106" s="16">
        <v>25</v>
      </c>
      <c r="H106" s="16">
        <v>12</v>
      </c>
      <c r="I106" s="16">
        <v>14</v>
      </c>
      <c r="J106" s="16">
        <v>5</v>
      </c>
      <c r="K106" s="16">
        <v>3</v>
      </c>
      <c r="L106" s="16">
        <v>4</v>
      </c>
      <c r="M106" s="16">
        <v>4</v>
      </c>
      <c r="N106" s="16">
        <v>11</v>
      </c>
      <c r="O106" s="16">
        <v>18</v>
      </c>
      <c r="P106" s="16">
        <v>35</v>
      </c>
      <c r="Q106" s="16">
        <v>11</v>
      </c>
      <c r="R106" s="16">
        <v>12</v>
      </c>
      <c r="S106" s="16">
        <v>19</v>
      </c>
      <c r="T106" s="33">
        <v>24</v>
      </c>
      <c r="U106" s="16">
        <v>8</v>
      </c>
      <c r="V106" s="16">
        <v>10</v>
      </c>
      <c r="W106" s="16">
        <v>46</v>
      </c>
      <c r="X106" s="16">
        <v>60</v>
      </c>
      <c r="Y106" s="16">
        <v>40</v>
      </c>
      <c r="Z106" s="16">
        <v>28</v>
      </c>
    </row>
    <row r="107" customHeight="1" spans="1:26">
      <c r="A107" s="47">
        <v>104430</v>
      </c>
      <c r="B107" s="47" t="s">
        <v>350</v>
      </c>
      <c r="C107" s="12" t="s">
        <v>406</v>
      </c>
      <c r="D107" s="16" t="s">
        <v>330</v>
      </c>
      <c r="E107" s="16">
        <v>20</v>
      </c>
      <c r="F107" s="16">
        <v>5</v>
      </c>
      <c r="G107" s="16">
        <v>25</v>
      </c>
      <c r="H107" s="16">
        <v>12</v>
      </c>
      <c r="I107" s="16">
        <v>14</v>
      </c>
      <c r="J107" s="16">
        <v>5</v>
      </c>
      <c r="K107" s="16">
        <v>3</v>
      </c>
      <c r="L107" s="16">
        <v>4</v>
      </c>
      <c r="M107" s="16">
        <v>4</v>
      </c>
      <c r="N107" s="16">
        <v>11</v>
      </c>
      <c r="O107" s="16">
        <v>15</v>
      </c>
      <c r="P107" s="16">
        <v>35</v>
      </c>
      <c r="Q107" s="16">
        <v>9</v>
      </c>
      <c r="R107" s="16">
        <v>12</v>
      </c>
      <c r="S107" s="16">
        <v>16</v>
      </c>
      <c r="T107" s="33">
        <v>24</v>
      </c>
      <c r="U107" s="16">
        <v>8</v>
      </c>
      <c r="V107" s="16">
        <v>13</v>
      </c>
      <c r="W107" s="16">
        <v>46</v>
      </c>
      <c r="X107" s="16">
        <v>55</v>
      </c>
      <c r="Y107" s="16">
        <v>40</v>
      </c>
      <c r="Z107" s="16">
        <v>28</v>
      </c>
    </row>
    <row r="108" customHeight="1" spans="1:26">
      <c r="A108" s="47">
        <v>549</v>
      </c>
      <c r="B108" s="47" t="s">
        <v>374</v>
      </c>
      <c r="C108" s="12" t="s">
        <v>406</v>
      </c>
      <c r="D108" s="16" t="s">
        <v>370</v>
      </c>
      <c r="E108" s="16">
        <v>20</v>
      </c>
      <c r="F108" s="16">
        <v>5</v>
      </c>
      <c r="G108" s="16">
        <v>25</v>
      </c>
      <c r="H108" s="16">
        <v>12</v>
      </c>
      <c r="I108" s="16">
        <v>14</v>
      </c>
      <c r="J108" s="16">
        <v>5</v>
      </c>
      <c r="K108" s="16">
        <v>4</v>
      </c>
      <c r="L108" s="16">
        <v>4</v>
      </c>
      <c r="M108" s="16">
        <v>4</v>
      </c>
      <c r="N108" s="16">
        <v>11</v>
      </c>
      <c r="O108" s="16">
        <v>15</v>
      </c>
      <c r="P108" s="16">
        <v>35</v>
      </c>
      <c r="Q108" s="16">
        <v>9</v>
      </c>
      <c r="R108" s="16">
        <v>12</v>
      </c>
      <c r="S108" s="16">
        <v>16</v>
      </c>
      <c r="T108" s="33">
        <v>35</v>
      </c>
      <c r="U108" s="16">
        <v>8</v>
      </c>
      <c r="V108" s="16">
        <v>17</v>
      </c>
      <c r="W108" s="16">
        <v>46</v>
      </c>
      <c r="X108" s="16">
        <v>60</v>
      </c>
      <c r="Y108" s="16">
        <v>50</v>
      </c>
      <c r="Z108" s="16">
        <v>28</v>
      </c>
    </row>
    <row r="109" customHeight="1" spans="1:26">
      <c r="A109" s="47">
        <v>104429</v>
      </c>
      <c r="B109" s="47" t="s">
        <v>298</v>
      </c>
      <c r="C109" s="12" t="s">
        <v>406</v>
      </c>
      <c r="D109" s="16" t="s">
        <v>288</v>
      </c>
      <c r="E109" s="16">
        <v>20</v>
      </c>
      <c r="F109" s="16">
        <v>5</v>
      </c>
      <c r="G109" s="16">
        <v>20</v>
      </c>
      <c r="H109" s="16">
        <v>12</v>
      </c>
      <c r="I109" s="16">
        <v>14</v>
      </c>
      <c r="J109" s="16">
        <v>5</v>
      </c>
      <c r="K109" s="16">
        <v>3</v>
      </c>
      <c r="L109" s="16">
        <v>4</v>
      </c>
      <c r="M109" s="16">
        <v>4</v>
      </c>
      <c r="N109" s="16">
        <v>11</v>
      </c>
      <c r="O109" s="16">
        <v>15</v>
      </c>
      <c r="P109" s="16">
        <v>35</v>
      </c>
      <c r="Q109" s="16">
        <v>11</v>
      </c>
      <c r="R109" s="16">
        <v>12</v>
      </c>
      <c r="S109" s="16">
        <v>19</v>
      </c>
      <c r="T109" s="33">
        <v>24</v>
      </c>
      <c r="U109" s="16">
        <v>8</v>
      </c>
      <c r="V109" s="16">
        <v>10</v>
      </c>
      <c r="W109" s="16">
        <v>46</v>
      </c>
      <c r="X109" s="16">
        <v>60</v>
      </c>
      <c r="Y109" s="16">
        <v>40</v>
      </c>
      <c r="Z109" s="16">
        <v>28</v>
      </c>
    </row>
    <row r="110" customHeight="1" spans="1:26">
      <c r="A110" s="47">
        <v>113025</v>
      </c>
      <c r="B110" s="47" t="s">
        <v>303</v>
      </c>
      <c r="C110" s="12" t="s">
        <v>406</v>
      </c>
      <c r="D110" s="16" t="s">
        <v>288</v>
      </c>
      <c r="E110" s="16">
        <v>30</v>
      </c>
      <c r="F110" s="16">
        <v>5</v>
      </c>
      <c r="G110" s="16">
        <v>25</v>
      </c>
      <c r="H110" s="16">
        <v>12</v>
      </c>
      <c r="I110" s="16">
        <v>14</v>
      </c>
      <c r="J110" s="16">
        <v>5</v>
      </c>
      <c r="K110" s="16">
        <v>4</v>
      </c>
      <c r="L110" s="16">
        <v>4</v>
      </c>
      <c r="M110" s="16">
        <v>4</v>
      </c>
      <c r="N110" s="16">
        <v>11</v>
      </c>
      <c r="O110" s="16">
        <v>15</v>
      </c>
      <c r="P110" s="16">
        <v>35</v>
      </c>
      <c r="Q110" s="16">
        <v>11</v>
      </c>
      <c r="R110" s="16">
        <v>10</v>
      </c>
      <c r="S110" s="16">
        <v>19</v>
      </c>
      <c r="T110" s="33">
        <v>24</v>
      </c>
      <c r="U110" s="16">
        <v>8</v>
      </c>
      <c r="V110" s="16">
        <v>10</v>
      </c>
      <c r="W110" s="16">
        <v>46</v>
      </c>
      <c r="X110" s="16">
        <v>60</v>
      </c>
      <c r="Y110" s="16">
        <v>40</v>
      </c>
      <c r="Z110" s="16">
        <v>28</v>
      </c>
    </row>
    <row r="111" customHeight="1" spans="1:26">
      <c r="A111" s="47">
        <v>119263</v>
      </c>
      <c r="B111" s="47" t="s">
        <v>309</v>
      </c>
      <c r="C111" s="12" t="s">
        <v>406</v>
      </c>
      <c r="D111" s="16" t="s">
        <v>288</v>
      </c>
      <c r="E111" s="16">
        <v>30</v>
      </c>
      <c r="F111" s="16">
        <v>5</v>
      </c>
      <c r="G111" s="16">
        <v>25</v>
      </c>
      <c r="H111" s="16">
        <v>12</v>
      </c>
      <c r="I111" s="16">
        <v>14</v>
      </c>
      <c r="J111" s="16">
        <v>5</v>
      </c>
      <c r="K111" s="16">
        <v>3</v>
      </c>
      <c r="L111" s="16">
        <v>4</v>
      </c>
      <c r="M111" s="16">
        <v>4</v>
      </c>
      <c r="N111" s="16">
        <v>11</v>
      </c>
      <c r="O111" s="16">
        <v>15</v>
      </c>
      <c r="P111" s="16">
        <v>35</v>
      </c>
      <c r="Q111" s="16">
        <v>11</v>
      </c>
      <c r="R111" s="16">
        <v>10</v>
      </c>
      <c r="S111" s="16">
        <v>19</v>
      </c>
      <c r="T111" s="33">
        <v>24</v>
      </c>
      <c r="U111" s="16">
        <v>8</v>
      </c>
      <c r="V111" s="16">
        <v>10</v>
      </c>
      <c r="W111" s="16">
        <v>46</v>
      </c>
      <c r="X111" s="16">
        <v>60</v>
      </c>
      <c r="Y111" s="16">
        <v>50</v>
      </c>
      <c r="Z111" s="16">
        <v>28</v>
      </c>
    </row>
    <row r="112" customHeight="1" spans="1:26">
      <c r="A112" s="47">
        <v>754</v>
      </c>
      <c r="B112" s="47" t="s">
        <v>365</v>
      </c>
      <c r="C112" s="12" t="s">
        <v>406</v>
      </c>
      <c r="D112" s="16" t="s">
        <v>361</v>
      </c>
      <c r="E112" s="16">
        <v>20</v>
      </c>
      <c r="F112" s="16">
        <v>5</v>
      </c>
      <c r="G112" s="16">
        <v>20</v>
      </c>
      <c r="H112" s="16">
        <v>12</v>
      </c>
      <c r="I112" s="16">
        <v>14</v>
      </c>
      <c r="J112" s="16">
        <v>5</v>
      </c>
      <c r="K112" s="16">
        <v>4</v>
      </c>
      <c r="L112" s="16">
        <v>4</v>
      </c>
      <c r="M112" s="16">
        <v>4</v>
      </c>
      <c r="N112" s="16">
        <v>11</v>
      </c>
      <c r="O112" s="16">
        <v>18</v>
      </c>
      <c r="P112" s="16">
        <v>35</v>
      </c>
      <c r="Q112" s="16">
        <v>11</v>
      </c>
      <c r="R112" s="16">
        <v>12</v>
      </c>
      <c r="S112" s="16">
        <v>19</v>
      </c>
      <c r="T112" s="33">
        <v>32</v>
      </c>
      <c r="U112" s="16">
        <v>8</v>
      </c>
      <c r="V112" s="16">
        <v>11</v>
      </c>
      <c r="W112" s="16">
        <v>46</v>
      </c>
      <c r="X112" s="16">
        <v>60</v>
      </c>
      <c r="Y112" s="16">
        <v>40</v>
      </c>
      <c r="Z112" s="16">
        <v>28</v>
      </c>
    </row>
    <row r="113" customHeight="1" spans="1:26">
      <c r="A113" s="47">
        <v>727</v>
      </c>
      <c r="B113" s="47" t="s">
        <v>274</v>
      </c>
      <c r="C113" s="12" t="s">
        <v>406</v>
      </c>
      <c r="D113" s="16" t="s">
        <v>257</v>
      </c>
      <c r="E113" s="16">
        <v>20</v>
      </c>
      <c r="F113" s="16">
        <v>5</v>
      </c>
      <c r="G113" s="16">
        <v>25</v>
      </c>
      <c r="H113" s="16">
        <v>12</v>
      </c>
      <c r="I113" s="16">
        <v>14</v>
      </c>
      <c r="J113" s="16">
        <v>5</v>
      </c>
      <c r="K113" s="16">
        <v>3</v>
      </c>
      <c r="L113" s="16">
        <v>4</v>
      </c>
      <c r="M113" s="16">
        <v>4</v>
      </c>
      <c r="N113" s="16">
        <v>11</v>
      </c>
      <c r="O113" s="16">
        <v>18</v>
      </c>
      <c r="P113" s="16">
        <v>30</v>
      </c>
      <c r="Q113" s="16">
        <v>9</v>
      </c>
      <c r="R113" s="16">
        <v>12</v>
      </c>
      <c r="S113" s="16">
        <v>16</v>
      </c>
      <c r="T113" s="33">
        <v>24</v>
      </c>
      <c r="U113" s="16">
        <v>8</v>
      </c>
      <c r="V113" s="16">
        <v>10</v>
      </c>
      <c r="W113" s="16">
        <v>46</v>
      </c>
      <c r="X113" s="16">
        <v>50</v>
      </c>
      <c r="Y113" s="16">
        <v>30</v>
      </c>
      <c r="Z113" s="16">
        <v>28</v>
      </c>
    </row>
    <row r="114" customHeight="1" spans="1:26">
      <c r="A114" s="47">
        <v>118951</v>
      </c>
      <c r="B114" s="47" t="s">
        <v>308</v>
      </c>
      <c r="C114" s="12" t="s">
        <v>406</v>
      </c>
      <c r="D114" s="16" t="s">
        <v>288</v>
      </c>
      <c r="E114" s="16">
        <v>30</v>
      </c>
      <c r="F114" s="16">
        <v>5</v>
      </c>
      <c r="G114" s="16">
        <v>25</v>
      </c>
      <c r="H114" s="16">
        <v>12</v>
      </c>
      <c r="I114" s="16">
        <v>14</v>
      </c>
      <c r="J114" s="16">
        <v>5</v>
      </c>
      <c r="K114" s="16">
        <v>3</v>
      </c>
      <c r="L114" s="16">
        <v>4</v>
      </c>
      <c r="M114" s="16">
        <v>4</v>
      </c>
      <c r="N114" s="16">
        <v>11</v>
      </c>
      <c r="O114" s="16">
        <v>18</v>
      </c>
      <c r="P114" s="16">
        <v>35</v>
      </c>
      <c r="Q114" s="16">
        <v>9</v>
      </c>
      <c r="R114" s="16">
        <v>10</v>
      </c>
      <c r="S114" s="16">
        <v>19</v>
      </c>
      <c r="T114" s="33">
        <v>26</v>
      </c>
      <c r="U114" s="16">
        <v>8</v>
      </c>
      <c r="V114" s="16">
        <v>10</v>
      </c>
      <c r="W114" s="16">
        <v>46</v>
      </c>
      <c r="X114" s="16">
        <v>55</v>
      </c>
      <c r="Y114" s="16">
        <v>40</v>
      </c>
      <c r="Z114" s="16">
        <v>28</v>
      </c>
    </row>
    <row r="115" customHeight="1" spans="1:26">
      <c r="A115" s="47">
        <v>351</v>
      </c>
      <c r="B115" s="47" t="s">
        <v>372</v>
      </c>
      <c r="C115" s="12" t="s">
        <v>406</v>
      </c>
      <c r="D115" s="16" t="s">
        <v>370</v>
      </c>
      <c r="E115" s="16">
        <v>20</v>
      </c>
      <c r="F115" s="16">
        <v>5</v>
      </c>
      <c r="G115" s="16">
        <v>25</v>
      </c>
      <c r="H115" s="16">
        <v>12</v>
      </c>
      <c r="I115" s="16">
        <v>14</v>
      </c>
      <c r="J115" s="16">
        <v>5</v>
      </c>
      <c r="K115" s="16">
        <v>4</v>
      </c>
      <c r="L115" s="16">
        <v>4</v>
      </c>
      <c r="M115" s="16">
        <v>4</v>
      </c>
      <c r="N115" s="16">
        <v>11</v>
      </c>
      <c r="O115" s="16">
        <v>15</v>
      </c>
      <c r="P115" s="16">
        <v>35</v>
      </c>
      <c r="Q115" s="16">
        <v>9</v>
      </c>
      <c r="R115" s="16">
        <v>10</v>
      </c>
      <c r="S115" s="16">
        <v>16</v>
      </c>
      <c r="T115" s="33">
        <v>24</v>
      </c>
      <c r="U115" s="16">
        <v>8</v>
      </c>
      <c r="V115" s="16">
        <v>11</v>
      </c>
      <c r="W115" s="16">
        <v>46</v>
      </c>
      <c r="X115" s="16">
        <v>60</v>
      </c>
      <c r="Y115" s="16">
        <v>40</v>
      </c>
      <c r="Z115" s="16">
        <v>28</v>
      </c>
    </row>
    <row r="116" customHeight="1" spans="1:26">
      <c r="A116" s="47">
        <v>732</v>
      </c>
      <c r="B116" s="47" t="s">
        <v>386</v>
      </c>
      <c r="C116" s="12" t="s">
        <v>406</v>
      </c>
      <c r="D116" s="16" t="s">
        <v>370</v>
      </c>
      <c r="E116" s="16">
        <v>20</v>
      </c>
      <c r="F116" s="16">
        <v>5</v>
      </c>
      <c r="G116" s="16">
        <v>25</v>
      </c>
      <c r="H116" s="16">
        <v>12</v>
      </c>
      <c r="I116" s="16">
        <v>14</v>
      </c>
      <c r="J116" s="16">
        <v>5</v>
      </c>
      <c r="K116" s="16">
        <v>4</v>
      </c>
      <c r="L116" s="16">
        <v>4</v>
      </c>
      <c r="M116" s="16">
        <v>4</v>
      </c>
      <c r="N116" s="16">
        <v>11</v>
      </c>
      <c r="O116" s="16">
        <v>18</v>
      </c>
      <c r="P116" s="16">
        <v>35</v>
      </c>
      <c r="Q116" s="16">
        <v>9</v>
      </c>
      <c r="R116" s="16">
        <v>12</v>
      </c>
      <c r="S116" s="16">
        <v>16</v>
      </c>
      <c r="T116" s="33">
        <v>29</v>
      </c>
      <c r="U116" s="16">
        <v>8</v>
      </c>
      <c r="V116" s="16">
        <v>10</v>
      </c>
      <c r="W116" s="16">
        <v>46</v>
      </c>
      <c r="X116" s="16">
        <v>60</v>
      </c>
      <c r="Y116" s="16">
        <v>50</v>
      </c>
      <c r="Z116" s="16">
        <v>28</v>
      </c>
    </row>
    <row r="117" customHeight="1" spans="1:26">
      <c r="A117" s="47">
        <v>112888</v>
      </c>
      <c r="B117" s="47" t="s">
        <v>301</v>
      </c>
      <c r="C117" s="12" t="s">
        <v>406</v>
      </c>
      <c r="D117" s="16" t="s">
        <v>288</v>
      </c>
      <c r="E117" s="16">
        <v>20</v>
      </c>
      <c r="F117" s="16">
        <v>5</v>
      </c>
      <c r="G117" s="16">
        <v>25</v>
      </c>
      <c r="H117" s="16">
        <v>12</v>
      </c>
      <c r="I117" s="16">
        <v>14</v>
      </c>
      <c r="J117" s="16">
        <v>5</v>
      </c>
      <c r="K117" s="16">
        <v>3</v>
      </c>
      <c r="L117" s="16">
        <v>4</v>
      </c>
      <c r="M117" s="16">
        <v>4</v>
      </c>
      <c r="N117" s="16">
        <v>11</v>
      </c>
      <c r="O117" s="16">
        <v>18</v>
      </c>
      <c r="P117" s="16">
        <v>35</v>
      </c>
      <c r="Q117" s="16">
        <v>11</v>
      </c>
      <c r="R117" s="16">
        <v>10</v>
      </c>
      <c r="S117" s="16">
        <v>19</v>
      </c>
      <c r="T117" s="33">
        <v>24</v>
      </c>
      <c r="U117" s="16">
        <v>8</v>
      </c>
      <c r="V117" s="16">
        <v>10</v>
      </c>
      <c r="W117" s="16">
        <v>46</v>
      </c>
      <c r="X117" s="16">
        <v>60</v>
      </c>
      <c r="Y117" s="16">
        <v>50</v>
      </c>
      <c r="Z117" s="16">
        <v>28</v>
      </c>
    </row>
    <row r="118" customHeight="1" spans="1:26">
      <c r="A118" s="47">
        <v>573</v>
      </c>
      <c r="B118" s="47" t="s">
        <v>342</v>
      </c>
      <c r="C118" s="12" t="s">
        <v>406</v>
      </c>
      <c r="D118" s="16" t="s">
        <v>330</v>
      </c>
      <c r="E118" s="16">
        <v>20</v>
      </c>
      <c r="F118" s="16">
        <v>5</v>
      </c>
      <c r="G118" s="16">
        <v>25</v>
      </c>
      <c r="H118" s="16">
        <v>12</v>
      </c>
      <c r="I118" s="16">
        <v>14</v>
      </c>
      <c r="J118" s="16">
        <v>5</v>
      </c>
      <c r="K118" s="16">
        <v>3</v>
      </c>
      <c r="L118" s="16">
        <v>4</v>
      </c>
      <c r="M118" s="16">
        <v>4</v>
      </c>
      <c r="N118" s="16">
        <v>11</v>
      </c>
      <c r="O118" s="16">
        <v>18</v>
      </c>
      <c r="P118" s="16">
        <v>35</v>
      </c>
      <c r="Q118" s="16">
        <v>9</v>
      </c>
      <c r="R118" s="16">
        <v>12</v>
      </c>
      <c r="S118" s="16">
        <v>19</v>
      </c>
      <c r="T118" s="33">
        <v>24</v>
      </c>
      <c r="U118" s="16">
        <v>8</v>
      </c>
      <c r="V118" s="16">
        <v>10</v>
      </c>
      <c r="W118" s="16">
        <v>46</v>
      </c>
      <c r="X118" s="16">
        <v>55</v>
      </c>
      <c r="Y118" s="16">
        <v>40</v>
      </c>
      <c r="Z118" s="16">
        <v>28</v>
      </c>
    </row>
    <row r="119" customHeight="1" spans="1:26">
      <c r="A119" s="47">
        <v>115971</v>
      </c>
      <c r="B119" s="47" t="s">
        <v>355</v>
      </c>
      <c r="C119" s="12" t="s">
        <v>406</v>
      </c>
      <c r="D119" s="16" t="s">
        <v>330</v>
      </c>
      <c r="E119" s="16">
        <v>20</v>
      </c>
      <c r="F119" s="16">
        <v>5</v>
      </c>
      <c r="G119" s="16">
        <v>20</v>
      </c>
      <c r="H119" s="16">
        <v>12</v>
      </c>
      <c r="I119" s="16">
        <v>14</v>
      </c>
      <c r="J119" s="16">
        <v>5</v>
      </c>
      <c r="K119" s="16">
        <v>4</v>
      </c>
      <c r="L119" s="16">
        <v>4</v>
      </c>
      <c r="M119" s="16">
        <v>4</v>
      </c>
      <c r="N119" s="16">
        <v>11</v>
      </c>
      <c r="O119" s="16">
        <v>18</v>
      </c>
      <c r="P119" s="16">
        <v>35</v>
      </c>
      <c r="Q119" s="16">
        <v>11</v>
      </c>
      <c r="R119" s="16">
        <v>12</v>
      </c>
      <c r="S119" s="16">
        <v>16</v>
      </c>
      <c r="T119" s="33">
        <v>24</v>
      </c>
      <c r="U119" s="16">
        <v>8</v>
      </c>
      <c r="V119" s="16">
        <v>10</v>
      </c>
      <c r="W119" s="16">
        <v>46</v>
      </c>
      <c r="X119" s="16">
        <v>50</v>
      </c>
      <c r="Y119" s="16">
        <v>30</v>
      </c>
      <c r="Z119" s="16">
        <v>28</v>
      </c>
    </row>
    <row r="120" customHeight="1" spans="1:26">
      <c r="A120" s="47">
        <v>339</v>
      </c>
      <c r="B120" s="47" t="s">
        <v>270</v>
      </c>
      <c r="C120" s="12" t="s">
        <v>406</v>
      </c>
      <c r="D120" s="16" t="s">
        <v>257</v>
      </c>
      <c r="E120" s="16">
        <v>20</v>
      </c>
      <c r="F120" s="16">
        <v>5</v>
      </c>
      <c r="G120" s="16">
        <v>25</v>
      </c>
      <c r="H120" s="16">
        <v>12</v>
      </c>
      <c r="I120" s="16">
        <v>14</v>
      </c>
      <c r="J120" s="16">
        <v>5</v>
      </c>
      <c r="K120" s="16">
        <v>3</v>
      </c>
      <c r="L120" s="16">
        <v>4</v>
      </c>
      <c r="M120" s="16">
        <v>4</v>
      </c>
      <c r="N120" s="16">
        <v>11</v>
      </c>
      <c r="O120" s="16">
        <v>15</v>
      </c>
      <c r="P120" s="16">
        <v>35</v>
      </c>
      <c r="Q120" s="16">
        <v>9</v>
      </c>
      <c r="R120" s="16">
        <v>12</v>
      </c>
      <c r="S120" s="16">
        <v>16</v>
      </c>
      <c r="T120" s="33">
        <v>26</v>
      </c>
      <c r="U120" s="16">
        <v>8</v>
      </c>
      <c r="V120" s="16">
        <v>13</v>
      </c>
      <c r="W120" s="16">
        <v>46</v>
      </c>
      <c r="X120" s="16">
        <v>55</v>
      </c>
      <c r="Y120" s="16">
        <v>40</v>
      </c>
      <c r="Z120" s="16">
        <v>28</v>
      </c>
    </row>
    <row r="121" customHeight="1" spans="1:26">
      <c r="A121" s="47">
        <v>110378</v>
      </c>
      <c r="B121" s="47" t="s">
        <v>393</v>
      </c>
      <c r="C121" s="12" t="s">
        <v>406</v>
      </c>
      <c r="D121" s="16" t="s">
        <v>370</v>
      </c>
      <c r="E121" s="16">
        <v>20</v>
      </c>
      <c r="F121" s="16">
        <v>5</v>
      </c>
      <c r="G121" s="16">
        <v>20</v>
      </c>
      <c r="H121" s="16">
        <v>12</v>
      </c>
      <c r="I121" s="16">
        <v>14</v>
      </c>
      <c r="J121" s="16">
        <v>5</v>
      </c>
      <c r="K121" s="16">
        <v>3</v>
      </c>
      <c r="L121" s="16">
        <v>4</v>
      </c>
      <c r="M121" s="16">
        <v>4</v>
      </c>
      <c r="N121" s="16">
        <v>11</v>
      </c>
      <c r="O121" s="16">
        <v>18</v>
      </c>
      <c r="P121" s="16">
        <v>30</v>
      </c>
      <c r="Q121" s="16">
        <v>9</v>
      </c>
      <c r="R121" s="16">
        <v>10</v>
      </c>
      <c r="S121" s="16">
        <v>16</v>
      </c>
      <c r="T121" s="33">
        <v>24</v>
      </c>
      <c r="U121" s="16">
        <v>8</v>
      </c>
      <c r="V121" s="16">
        <v>10</v>
      </c>
      <c r="W121" s="16">
        <v>46</v>
      </c>
      <c r="X121" s="16">
        <v>55</v>
      </c>
      <c r="Y121" s="16">
        <v>40</v>
      </c>
      <c r="Z121" s="16">
        <v>28</v>
      </c>
    </row>
    <row r="122" customHeight="1" spans="1:26">
      <c r="A122" s="47">
        <v>102567</v>
      </c>
      <c r="B122" s="47" t="s">
        <v>255</v>
      </c>
      <c r="C122" s="12" t="s">
        <v>406</v>
      </c>
      <c r="D122" s="16" t="s">
        <v>251</v>
      </c>
      <c r="E122" s="16">
        <v>20</v>
      </c>
      <c r="F122" s="16">
        <v>5</v>
      </c>
      <c r="G122" s="16">
        <v>25</v>
      </c>
      <c r="H122" s="16">
        <v>12</v>
      </c>
      <c r="I122" s="16">
        <v>14</v>
      </c>
      <c r="J122" s="16">
        <v>5</v>
      </c>
      <c r="K122" s="16">
        <v>3</v>
      </c>
      <c r="L122" s="16">
        <v>4</v>
      </c>
      <c r="M122" s="16">
        <v>4</v>
      </c>
      <c r="N122" s="16">
        <v>11</v>
      </c>
      <c r="O122" s="16">
        <v>15</v>
      </c>
      <c r="P122" s="16">
        <v>30</v>
      </c>
      <c r="Q122" s="16">
        <v>11</v>
      </c>
      <c r="R122" s="16">
        <v>12</v>
      </c>
      <c r="S122" s="16">
        <v>16</v>
      </c>
      <c r="T122" s="33">
        <v>24</v>
      </c>
      <c r="U122" s="16">
        <v>8</v>
      </c>
      <c r="V122" s="16">
        <v>10</v>
      </c>
      <c r="W122" s="16">
        <v>46</v>
      </c>
      <c r="X122" s="16">
        <v>55</v>
      </c>
      <c r="Y122" s="16">
        <v>50</v>
      </c>
      <c r="Z122" s="16">
        <v>28</v>
      </c>
    </row>
    <row r="123" customHeight="1" spans="1:26">
      <c r="A123" s="47">
        <v>114848</v>
      </c>
      <c r="B123" s="47" t="s">
        <v>354</v>
      </c>
      <c r="C123" s="12" t="s">
        <v>406</v>
      </c>
      <c r="D123" s="16" t="s">
        <v>330</v>
      </c>
      <c r="E123" s="16">
        <v>20</v>
      </c>
      <c r="F123" s="16">
        <v>5</v>
      </c>
      <c r="G123" s="16">
        <v>25</v>
      </c>
      <c r="H123" s="16">
        <v>12</v>
      </c>
      <c r="I123" s="16">
        <v>14</v>
      </c>
      <c r="J123" s="16">
        <v>5</v>
      </c>
      <c r="K123" s="16">
        <v>2</v>
      </c>
      <c r="L123" s="16">
        <v>4</v>
      </c>
      <c r="M123" s="16">
        <v>4</v>
      </c>
      <c r="N123" s="16">
        <v>11</v>
      </c>
      <c r="O123" s="16">
        <v>15</v>
      </c>
      <c r="P123" s="16">
        <v>35</v>
      </c>
      <c r="Q123" s="16">
        <v>9</v>
      </c>
      <c r="R123" s="16">
        <v>10</v>
      </c>
      <c r="S123" s="16">
        <v>19</v>
      </c>
      <c r="T123" s="33">
        <v>24</v>
      </c>
      <c r="U123" s="16">
        <v>8</v>
      </c>
      <c r="V123" s="16">
        <v>10</v>
      </c>
      <c r="W123" s="16">
        <v>46</v>
      </c>
      <c r="X123" s="16">
        <v>50</v>
      </c>
      <c r="Y123" s="16">
        <v>30</v>
      </c>
      <c r="Z123" s="16">
        <v>28</v>
      </c>
    </row>
    <row r="124" customHeight="1" spans="1:26">
      <c r="A124" s="47">
        <v>116773</v>
      </c>
      <c r="B124" s="47" t="s">
        <v>307</v>
      </c>
      <c r="C124" s="12" t="s">
        <v>406</v>
      </c>
      <c r="D124" s="16" t="s">
        <v>288</v>
      </c>
      <c r="E124" s="16">
        <v>20</v>
      </c>
      <c r="F124" s="16">
        <v>5</v>
      </c>
      <c r="G124" s="16">
        <v>20</v>
      </c>
      <c r="H124" s="16">
        <v>12</v>
      </c>
      <c r="I124" s="16">
        <v>14</v>
      </c>
      <c r="J124" s="16">
        <v>5</v>
      </c>
      <c r="K124" s="16">
        <v>3</v>
      </c>
      <c r="L124" s="16">
        <v>4</v>
      </c>
      <c r="M124" s="16">
        <v>4</v>
      </c>
      <c r="N124" s="16">
        <v>11</v>
      </c>
      <c r="O124" s="16">
        <v>18</v>
      </c>
      <c r="P124" s="16">
        <v>35</v>
      </c>
      <c r="Q124" s="16">
        <v>11</v>
      </c>
      <c r="R124" s="16">
        <v>10</v>
      </c>
      <c r="S124" s="16">
        <v>19</v>
      </c>
      <c r="T124" s="33">
        <v>26</v>
      </c>
      <c r="U124" s="16">
        <v>8</v>
      </c>
      <c r="V124" s="16">
        <v>15</v>
      </c>
      <c r="W124" s="16">
        <v>46</v>
      </c>
      <c r="X124" s="16">
        <v>60</v>
      </c>
      <c r="Y124" s="16">
        <v>50</v>
      </c>
      <c r="Z124" s="16">
        <v>28</v>
      </c>
    </row>
    <row r="125" customHeight="1" spans="1:26">
      <c r="A125" s="47">
        <v>104838</v>
      </c>
      <c r="B125" s="47" t="s">
        <v>367</v>
      </c>
      <c r="C125" s="12" t="s">
        <v>406</v>
      </c>
      <c r="D125" s="16" t="s">
        <v>361</v>
      </c>
      <c r="E125" s="16">
        <v>20</v>
      </c>
      <c r="F125" s="16">
        <v>5</v>
      </c>
      <c r="G125" s="16">
        <v>25</v>
      </c>
      <c r="H125" s="16">
        <v>12</v>
      </c>
      <c r="I125" s="16">
        <v>14</v>
      </c>
      <c r="J125" s="16">
        <v>5</v>
      </c>
      <c r="K125" s="16">
        <v>4</v>
      </c>
      <c r="L125" s="16">
        <v>4</v>
      </c>
      <c r="M125" s="16">
        <v>4</v>
      </c>
      <c r="N125" s="16">
        <v>11</v>
      </c>
      <c r="O125" s="16">
        <v>18</v>
      </c>
      <c r="P125" s="16">
        <v>35</v>
      </c>
      <c r="Q125" s="16">
        <v>11</v>
      </c>
      <c r="R125" s="16">
        <v>12</v>
      </c>
      <c r="S125" s="16">
        <v>19</v>
      </c>
      <c r="T125" s="33">
        <v>31</v>
      </c>
      <c r="U125" s="16">
        <v>8</v>
      </c>
      <c r="V125" s="16">
        <v>12</v>
      </c>
      <c r="W125" s="16">
        <v>46</v>
      </c>
      <c r="X125" s="16">
        <v>55</v>
      </c>
      <c r="Y125" s="16">
        <v>40</v>
      </c>
      <c r="Z125" s="16">
        <v>28</v>
      </c>
    </row>
    <row r="126" customHeight="1" spans="1:26">
      <c r="A126" s="47">
        <v>113298</v>
      </c>
      <c r="B126" s="47" t="s">
        <v>304</v>
      </c>
      <c r="C126" s="12" t="s">
        <v>406</v>
      </c>
      <c r="D126" s="16" t="s">
        <v>288</v>
      </c>
      <c r="E126" s="16">
        <v>20</v>
      </c>
      <c r="F126" s="16">
        <v>5</v>
      </c>
      <c r="G126" s="16">
        <v>20</v>
      </c>
      <c r="H126" s="16">
        <v>12</v>
      </c>
      <c r="I126" s="16">
        <v>14</v>
      </c>
      <c r="J126" s="16">
        <v>5</v>
      </c>
      <c r="K126" s="16">
        <v>3</v>
      </c>
      <c r="L126" s="16">
        <v>4</v>
      </c>
      <c r="M126" s="16">
        <v>4</v>
      </c>
      <c r="N126" s="16">
        <v>11</v>
      </c>
      <c r="O126" s="16">
        <v>15</v>
      </c>
      <c r="P126" s="16">
        <v>30</v>
      </c>
      <c r="Q126" s="16">
        <v>9</v>
      </c>
      <c r="R126" s="16">
        <v>10</v>
      </c>
      <c r="S126" s="16">
        <v>16</v>
      </c>
      <c r="T126" s="33">
        <v>24</v>
      </c>
      <c r="U126" s="16">
        <v>8</v>
      </c>
      <c r="V126" s="16">
        <v>10</v>
      </c>
      <c r="W126" s="16">
        <v>46</v>
      </c>
      <c r="X126" s="16">
        <v>50</v>
      </c>
      <c r="Y126" s="16">
        <v>30</v>
      </c>
      <c r="Z126" s="16">
        <v>28</v>
      </c>
    </row>
    <row r="127" customHeight="1" spans="1:26">
      <c r="A127" s="47">
        <v>106568</v>
      </c>
      <c r="B127" s="47" t="s">
        <v>352</v>
      </c>
      <c r="C127" s="12" t="s">
        <v>406</v>
      </c>
      <c r="D127" s="16" t="s">
        <v>330</v>
      </c>
      <c r="E127" s="16">
        <v>20</v>
      </c>
      <c r="F127" s="16">
        <v>5</v>
      </c>
      <c r="G127" s="16">
        <v>20</v>
      </c>
      <c r="H127" s="16">
        <v>12</v>
      </c>
      <c r="I127" s="16">
        <v>14</v>
      </c>
      <c r="J127" s="16">
        <v>5</v>
      </c>
      <c r="K127" s="16">
        <v>3</v>
      </c>
      <c r="L127" s="16">
        <v>4</v>
      </c>
      <c r="M127" s="16">
        <v>4</v>
      </c>
      <c r="N127" s="16">
        <v>11</v>
      </c>
      <c r="O127" s="16">
        <v>18</v>
      </c>
      <c r="P127" s="16">
        <v>35</v>
      </c>
      <c r="Q127" s="16">
        <v>11</v>
      </c>
      <c r="R127" s="16">
        <v>10</v>
      </c>
      <c r="S127" s="16">
        <v>19</v>
      </c>
      <c r="T127" s="33">
        <v>27</v>
      </c>
      <c r="U127" s="16">
        <v>8</v>
      </c>
      <c r="V127" s="16">
        <v>12</v>
      </c>
      <c r="W127" s="16">
        <v>46</v>
      </c>
      <c r="X127" s="16">
        <v>55</v>
      </c>
      <c r="Y127" s="16">
        <v>40</v>
      </c>
      <c r="Z127" s="16">
        <v>28</v>
      </c>
    </row>
    <row r="128" customHeight="1" spans="1:26">
      <c r="A128" s="47">
        <v>56</v>
      </c>
      <c r="B128" s="47" t="s">
        <v>363</v>
      </c>
      <c r="C128" s="12" t="s">
        <v>406</v>
      </c>
      <c r="D128" s="16" t="s">
        <v>361</v>
      </c>
      <c r="E128" s="16">
        <v>20</v>
      </c>
      <c r="F128" s="16">
        <v>5</v>
      </c>
      <c r="G128" s="16">
        <v>30</v>
      </c>
      <c r="H128" s="16">
        <v>12</v>
      </c>
      <c r="I128" s="16">
        <v>14</v>
      </c>
      <c r="J128" s="16">
        <v>5</v>
      </c>
      <c r="K128" s="16">
        <v>3</v>
      </c>
      <c r="L128" s="16">
        <v>4</v>
      </c>
      <c r="M128" s="16">
        <v>4</v>
      </c>
      <c r="N128" s="16">
        <v>11</v>
      </c>
      <c r="O128" s="16">
        <v>18</v>
      </c>
      <c r="P128" s="16">
        <v>35</v>
      </c>
      <c r="Q128" s="16">
        <v>9</v>
      </c>
      <c r="R128" s="16">
        <v>12</v>
      </c>
      <c r="S128" s="16">
        <v>16</v>
      </c>
      <c r="T128" s="33">
        <v>24</v>
      </c>
      <c r="U128" s="16">
        <v>8</v>
      </c>
      <c r="V128" s="16">
        <v>10</v>
      </c>
      <c r="W128" s="16">
        <v>46</v>
      </c>
      <c r="X128" s="16">
        <v>55</v>
      </c>
      <c r="Y128" s="16">
        <v>40</v>
      </c>
      <c r="Z128" s="16">
        <v>28</v>
      </c>
    </row>
    <row r="129" customHeight="1" spans="1:26">
      <c r="A129" s="47">
        <v>52</v>
      </c>
      <c r="B129" s="47" t="s">
        <v>360</v>
      </c>
      <c r="C129" s="12" t="s">
        <v>406</v>
      </c>
      <c r="D129" s="16" t="s">
        <v>361</v>
      </c>
      <c r="E129" s="16">
        <v>20</v>
      </c>
      <c r="F129" s="16">
        <v>5</v>
      </c>
      <c r="G129" s="16">
        <v>20</v>
      </c>
      <c r="H129" s="16">
        <v>12</v>
      </c>
      <c r="I129" s="16">
        <v>14</v>
      </c>
      <c r="J129" s="16">
        <v>5</v>
      </c>
      <c r="K129" s="16">
        <v>3</v>
      </c>
      <c r="L129" s="16">
        <v>4</v>
      </c>
      <c r="M129" s="16">
        <v>4</v>
      </c>
      <c r="N129" s="16">
        <v>11</v>
      </c>
      <c r="O129" s="16">
        <v>18</v>
      </c>
      <c r="P129" s="16">
        <v>35</v>
      </c>
      <c r="Q129" s="16">
        <v>9</v>
      </c>
      <c r="R129" s="16">
        <v>10</v>
      </c>
      <c r="S129" s="16">
        <v>19</v>
      </c>
      <c r="T129" s="33">
        <v>24</v>
      </c>
      <c r="U129" s="16">
        <v>8</v>
      </c>
      <c r="V129" s="16">
        <v>10</v>
      </c>
      <c r="W129" s="16">
        <v>46</v>
      </c>
      <c r="X129" s="16">
        <v>50</v>
      </c>
      <c r="Y129" s="16">
        <v>30</v>
      </c>
      <c r="Z129" s="16">
        <v>28</v>
      </c>
    </row>
    <row r="130" customHeight="1" spans="1:26">
      <c r="A130" s="47">
        <v>104533</v>
      </c>
      <c r="B130" s="47" t="s">
        <v>391</v>
      </c>
      <c r="C130" s="12" t="s">
        <v>406</v>
      </c>
      <c r="D130" s="16" t="s">
        <v>370</v>
      </c>
      <c r="E130" s="16">
        <v>20</v>
      </c>
      <c r="F130" s="16">
        <v>5</v>
      </c>
      <c r="G130" s="16">
        <v>25</v>
      </c>
      <c r="H130" s="16">
        <v>12</v>
      </c>
      <c r="I130" s="16">
        <v>14</v>
      </c>
      <c r="J130" s="16">
        <v>5</v>
      </c>
      <c r="K130" s="16">
        <v>4</v>
      </c>
      <c r="L130" s="16">
        <v>4</v>
      </c>
      <c r="M130" s="16">
        <v>4</v>
      </c>
      <c r="N130" s="16">
        <v>11</v>
      </c>
      <c r="O130" s="16">
        <v>18</v>
      </c>
      <c r="P130" s="16">
        <v>35</v>
      </c>
      <c r="Q130" s="16">
        <v>9</v>
      </c>
      <c r="R130" s="16">
        <v>10</v>
      </c>
      <c r="S130" s="16">
        <v>19</v>
      </c>
      <c r="T130" s="33">
        <v>24</v>
      </c>
      <c r="U130" s="16">
        <v>8</v>
      </c>
      <c r="V130" s="16">
        <v>10</v>
      </c>
      <c r="W130" s="16">
        <v>46</v>
      </c>
      <c r="X130" s="16">
        <v>55</v>
      </c>
      <c r="Y130" s="16">
        <v>40</v>
      </c>
      <c r="Z130" s="16">
        <v>28</v>
      </c>
    </row>
    <row r="131" customHeight="1" spans="1:26">
      <c r="A131" s="47">
        <v>117923</v>
      </c>
      <c r="B131" s="47" t="s">
        <v>395</v>
      </c>
      <c r="C131" s="12" t="s">
        <v>406</v>
      </c>
      <c r="D131" s="16" t="s">
        <v>370</v>
      </c>
      <c r="E131" s="16">
        <v>20</v>
      </c>
      <c r="F131" s="16">
        <v>5</v>
      </c>
      <c r="G131" s="16">
        <v>20</v>
      </c>
      <c r="H131" s="16">
        <v>12</v>
      </c>
      <c r="I131" s="16">
        <v>14</v>
      </c>
      <c r="J131" s="16">
        <v>5</v>
      </c>
      <c r="K131" s="16">
        <v>3</v>
      </c>
      <c r="L131" s="16">
        <v>4</v>
      </c>
      <c r="M131" s="16">
        <v>4</v>
      </c>
      <c r="N131" s="16">
        <v>11</v>
      </c>
      <c r="O131" s="16">
        <v>15</v>
      </c>
      <c r="P131" s="16">
        <v>35</v>
      </c>
      <c r="Q131" s="16">
        <v>11</v>
      </c>
      <c r="R131" s="16">
        <v>12</v>
      </c>
      <c r="S131" s="16">
        <v>19</v>
      </c>
      <c r="T131" s="33">
        <v>24</v>
      </c>
      <c r="U131" s="16">
        <v>8</v>
      </c>
      <c r="V131" s="16">
        <v>15</v>
      </c>
      <c r="W131" s="16">
        <v>46</v>
      </c>
      <c r="X131" s="16">
        <v>55</v>
      </c>
      <c r="Y131" s="16">
        <v>40</v>
      </c>
      <c r="Z131" s="16">
        <v>28</v>
      </c>
    </row>
    <row r="132" customHeight="1" spans="1:26">
      <c r="A132" s="47">
        <v>114069</v>
      </c>
      <c r="B132" s="47" t="s">
        <v>353</v>
      </c>
      <c r="C132" s="12" t="s">
        <v>406</v>
      </c>
      <c r="D132" s="16" t="s">
        <v>330</v>
      </c>
      <c r="E132" s="16">
        <v>20</v>
      </c>
      <c r="F132" s="16">
        <v>5</v>
      </c>
      <c r="G132" s="16">
        <v>20</v>
      </c>
      <c r="H132" s="16">
        <v>12</v>
      </c>
      <c r="I132" s="16">
        <v>14</v>
      </c>
      <c r="J132" s="16">
        <v>5</v>
      </c>
      <c r="K132" s="16">
        <v>3</v>
      </c>
      <c r="L132" s="16">
        <v>4</v>
      </c>
      <c r="M132" s="16">
        <v>4</v>
      </c>
      <c r="N132" s="16">
        <v>11</v>
      </c>
      <c r="O132" s="16">
        <v>18</v>
      </c>
      <c r="P132" s="16">
        <v>35</v>
      </c>
      <c r="Q132" s="16">
        <v>11</v>
      </c>
      <c r="R132" s="16">
        <v>10</v>
      </c>
      <c r="S132" s="16">
        <v>19</v>
      </c>
      <c r="T132" s="33">
        <v>24</v>
      </c>
      <c r="U132" s="16">
        <v>8</v>
      </c>
      <c r="V132" s="16">
        <v>10</v>
      </c>
      <c r="W132" s="16">
        <v>46</v>
      </c>
      <c r="X132" s="16">
        <v>55</v>
      </c>
      <c r="Y132" s="16">
        <v>40</v>
      </c>
      <c r="Z132" s="16">
        <v>28</v>
      </c>
    </row>
    <row r="133" customHeight="1" spans="1:26">
      <c r="A133" s="47">
        <v>118758</v>
      </c>
      <c r="B133" s="47" t="s">
        <v>358</v>
      </c>
      <c r="C133" s="12" t="s">
        <v>407</v>
      </c>
      <c r="D133" s="16" t="s">
        <v>330</v>
      </c>
      <c r="E133" s="16">
        <v>20</v>
      </c>
      <c r="F133" s="16">
        <v>5</v>
      </c>
      <c r="G133" s="16">
        <v>20</v>
      </c>
      <c r="H133" s="16">
        <v>11</v>
      </c>
      <c r="I133" s="16">
        <v>12</v>
      </c>
      <c r="J133" s="16">
        <v>4</v>
      </c>
      <c r="K133" s="16">
        <v>3</v>
      </c>
      <c r="L133" s="16">
        <v>4</v>
      </c>
      <c r="M133" s="16">
        <v>4</v>
      </c>
      <c r="N133" s="16">
        <v>9</v>
      </c>
      <c r="O133" s="16">
        <v>16</v>
      </c>
      <c r="P133" s="16">
        <v>25</v>
      </c>
      <c r="Q133" s="16">
        <v>9</v>
      </c>
      <c r="R133" s="16">
        <v>7</v>
      </c>
      <c r="S133" s="16">
        <v>16</v>
      </c>
      <c r="T133" s="33">
        <v>20</v>
      </c>
      <c r="U133" s="16">
        <v>8</v>
      </c>
      <c r="V133" s="16">
        <v>9</v>
      </c>
      <c r="W133" s="16">
        <v>46</v>
      </c>
      <c r="X133" s="16">
        <v>55</v>
      </c>
      <c r="Y133" s="16">
        <v>30</v>
      </c>
      <c r="Z133" s="16">
        <v>26</v>
      </c>
    </row>
    <row r="134" customHeight="1" spans="1:26">
      <c r="A134" s="47">
        <v>371</v>
      </c>
      <c r="B134" s="47" t="s">
        <v>254</v>
      </c>
      <c r="C134" s="12" t="s">
        <v>407</v>
      </c>
      <c r="D134" s="16" t="s">
        <v>251</v>
      </c>
      <c r="E134" s="16">
        <v>20</v>
      </c>
      <c r="F134" s="16">
        <v>5</v>
      </c>
      <c r="G134" s="16">
        <v>20</v>
      </c>
      <c r="H134" s="16">
        <v>11</v>
      </c>
      <c r="I134" s="16">
        <v>12</v>
      </c>
      <c r="J134" s="16">
        <v>4</v>
      </c>
      <c r="K134" s="16">
        <v>3</v>
      </c>
      <c r="L134" s="16">
        <v>4</v>
      </c>
      <c r="M134" s="16">
        <v>4</v>
      </c>
      <c r="N134" s="16">
        <v>9</v>
      </c>
      <c r="O134" s="16">
        <v>16</v>
      </c>
      <c r="P134" s="16">
        <v>30</v>
      </c>
      <c r="Q134" s="16">
        <v>9</v>
      </c>
      <c r="R134" s="16">
        <v>7</v>
      </c>
      <c r="S134" s="16">
        <v>16</v>
      </c>
      <c r="T134" s="33">
        <v>20</v>
      </c>
      <c r="U134" s="16">
        <v>8</v>
      </c>
      <c r="V134" s="16">
        <v>20</v>
      </c>
      <c r="W134" s="16">
        <v>46</v>
      </c>
      <c r="X134" s="16">
        <v>55</v>
      </c>
      <c r="Y134" s="16">
        <v>30</v>
      </c>
      <c r="Z134" s="16">
        <v>26</v>
      </c>
    </row>
    <row r="135" customHeight="1" spans="1:26">
      <c r="A135" s="47">
        <v>122906</v>
      </c>
      <c r="B135" s="47" t="s">
        <v>311</v>
      </c>
      <c r="C135" s="12" t="s">
        <v>407</v>
      </c>
      <c r="D135" s="16" t="s">
        <v>288</v>
      </c>
      <c r="E135" s="16">
        <v>20</v>
      </c>
      <c r="F135" s="16">
        <v>5</v>
      </c>
      <c r="G135" s="16">
        <v>25</v>
      </c>
      <c r="H135" s="16">
        <v>11</v>
      </c>
      <c r="I135" s="16">
        <v>12</v>
      </c>
      <c r="J135" s="16">
        <v>4</v>
      </c>
      <c r="K135" s="16">
        <v>3</v>
      </c>
      <c r="L135" s="16">
        <v>4</v>
      </c>
      <c r="M135" s="16">
        <v>4</v>
      </c>
      <c r="N135" s="16">
        <v>9</v>
      </c>
      <c r="O135" s="16">
        <v>16</v>
      </c>
      <c r="P135" s="16">
        <v>30</v>
      </c>
      <c r="Q135" s="16">
        <v>11</v>
      </c>
      <c r="R135" s="16">
        <v>9</v>
      </c>
      <c r="S135" s="16">
        <v>16</v>
      </c>
      <c r="T135" s="33">
        <v>36</v>
      </c>
      <c r="U135" s="16">
        <v>8</v>
      </c>
      <c r="V135" s="16">
        <v>9</v>
      </c>
      <c r="W135" s="16">
        <v>46</v>
      </c>
      <c r="X135" s="16">
        <v>55</v>
      </c>
      <c r="Y135" s="16">
        <v>40</v>
      </c>
      <c r="Z135" s="16">
        <v>21</v>
      </c>
    </row>
    <row r="136" customHeight="1" spans="1:26">
      <c r="A136" s="47">
        <v>117637</v>
      </c>
      <c r="B136" s="47" t="s">
        <v>394</v>
      </c>
      <c r="C136" s="12" t="s">
        <v>407</v>
      </c>
      <c r="D136" s="16" t="s">
        <v>370</v>
      </c>
      <c r="E136" s="16">
        <v>20</v>
      </c>
      <c r="F136" s="16">
        <v>5</v>
      </c>
      <c r="G136" s="16">
        <v>20</v>
      </c>
      <c r="H136" s="16">
        <v>11</v>
      </c>
      <c r="I136" s="16">
        <v>12</v>
      </c>
      <c r="J136" s="16">
        <v>4</v>
      </c>
      <c r="K136" s="16">
        <v>3</v>
      </c>
      <c r="L136" s="16">
        <v>4</v>
      </c>
      <c r="M136" s="16">
        <v>4</v>
      </c>
      <c r="N136" s="16">
        <v>9</v>
      </c>
      <c r="O136" s="16">
        <v>15</v>
      </c>
      <c r="P136" s="16">
        <v>30</v>
      </c>
      <c r="Q136" s="16">
        <v>9</v>
      </c>
      <c r="R136" s="16">
        <v>9</v>
      </c>
      <c r="S136" s="16">
        <v>16</v>
      </c>
      <c r="T136" s="33">
        <v>20</v>
      </c>
      <c r="U136" s="16">
        <v>8</v>
      </c>
      <c r="V136" s="16">
        <v>9</v>
      </c>
      <c r="W136" s="16">
        <v>46</v>
      </c>
      <c r="X136" s="16">
        <v>55</v>
      </c>
      <c r="Y136" s="16">
        <v>30</v>
      </c>
      <c r="Z136" s="16">
        <v>21</v>
      </c>
    </row>
    <row r="137" customHeight="1" spans="1:26">
      <c r="A137" s="47">
        <v>119262</v>
      </c>
      <c r="B137" s="47" t="s">
        <v>286</v>
      </c>
      <c r="C137" s="12" t="s">
        <v>407</v>
      </c>
      <c r="D137" s="16" t="s">
        <v>257</v>
      </c>
      <c r="E137" s="16">
        <v>20</v>
      </c>
      <c r="F137" s="16">
        <v>5</v>
      </c>
      <c r="G137" s="16">
        <v>20</v>
      </c>
      <c r="H137" s="16">
        <v>11</v>
      </c>
      <c r="I137" s="16">
        <v>12</v>
      </c>
      <c r="J137" s="16">
        <v>4</v>
      </c>
      <c r="K137" s="16">
        <v>3</v>
      </c>
      <c r="L137" s="16">
        <v>4</v>
      </c>
      <c r="M137" s="16">
        <v>4</v>
      </c>
      <c r="N137" s="16">
        <v>9</v>
      </c>
      <c r="O137" s="16">
        <v>16</v>
      </c>
      <c r="P137" s="16">
        <v>30</v>
      </c>
      <c r="Q137" s="16">
        <v>11</v>
      </c>
      <c r="R137" s="16">
        <v>7</v>
      </c>
      <c r="S137" s="16">
        <v>16</v>
      </c>
      <c r="T137" s="33">
        <v>20</v>
      </c>
      <c r="U137" s="16">
        <v>8</v>
      </c>
      <c r="V137" s="16">
        <v>9</v>
      </c>
      <c r="W137" s="16">
        <v>46</v>
      </c>
      <c r="X137" s="16">
        <v>55</v>
      </c>
      <c r="Y137" s="16">
        <v>40</v>
      </c>
      <c r="Z137" s="16">
        <v>21</v>
      </c>
    </row>
    <row r="138" customHeight="1" spans="1:26">
      <c r="A138" s="47">
        <v>123007</v>
      </c>
      <c r="B138" s="47" t="s">
        <v>398</v>
      </c>
      <c r="C138" s="12" t="s">
        <v>407</v>
      </c>
      <c r="D138" s="16" t="s">
        <v>370</v>
      </c>
      <c r="E138" s="16">
        <v>20</v>
      </c>
      <c r="F138" s="16">
        <v>5</v>
      </c>
      <c r="G138" s="16">
        <v>25</v>
      </c>
      <c r="H138" s="16">
        <v>11</v>
      </c>
      <c r="I138" s="16">
        <v>12</v>
      </c>
      <c r="J138" s="16">
        <v>4</v>
      </c>
      <c r="K138" s="16">
        <v>3</v>
      </c>
      <c r="L138" s="16">
        <v>4</v>
      </c>
      <c r="M138" s="16">
        <v>4</v>
      </c>
      <c r="N138" s="16">
        <v>9</v>
      </c>
      <c r="O138" s="16">
        <v>15</v>
      </c>
      <c r="P138" s="16">
        <v>30</v>
      </c>
      <c r="Q138" s="16">
        <v>9</v>
      </c>
      <c r="R138" s="16">
        <v>9</v>
      </c>
      <c r="S138" s="16">
        <v>16</v>
      </c>
      <c r="T138" s="33">
        <v>20</v>
      </c>
      <c r="U138" s="16">
        <v>8</v>
      </c>
      <c r="V138" s="16">
        <v>9</v>
      </c>
      <c r="W138" s="16">
        <v>46</v>
      </c>
      <c r="X138" s="16">
        <v>50</v>
      </c>
      <c r="Y138" s="16">
        <v>30</v>
      </c>
      <c r="Z138" s="16">
        <v>21</v>
      </c>
    </row>
    <row r="139" customHeight="1" spans="1:26">
      <c r="A139" s="47">
        <v>128640</v>
      </c>
      <c r="B139" s="47" t="s">
        <v>312</v>
      </c>
      <c r="C139" s="12" t="s">
        <v>407</v>
      </c>
      <c r="D139" s="16" t="s">
        <v>288</v>
      </c>
      <c r="E139" s="16">
        <v>20</v>
      </c>
      <c r="F139" s="16">
        <v>5</v>
      </c>
      <c r="G139" s="16">
        <v>10</v>
      </c>
      <c r="H139" s="16">
        <v>11</v>
      </c>
      <c r="I139" s="16">
        <v>12</v>
      </c>
      <c r="J139" s="16">
        <v>4</v>
      </c>
      <c r="K139" s="16">
        <v>2</v>
      </c>
      <c r="L139" s="16">
        <v>4</v>
      </c>
      <c r="M139" s="16">
        <v>4</v>
      </c>
      <c r="N139" s="16">
        <v>9</v>
      </c>
      <c r="O139" s="16">
        <v>15</v>
      </c>
      <c r="P139" s="16">
        <v>30</v>
      </c>
      <c r="Q139" s="16">
        <v>9</v>
      </c>
      <c r="R139" s="16">
        <v>7</v>
      </c>
      <c r="S139" s="16">
        <v>13</v>
      </c>
      <c r="T139" s="33">
        <v>20</v>
      </c>
      <c r="U139" s="16">
        <v>8</v>
      </c>
      <c r="V139" s="16">
        <v>9</v>
      </c>
      <c r="W139" s="16">
        <v>46</v>
      </c>
      <c r="X139" s="16">
        <v>50</v>
      </c>
      <c r="Y139" s="16">
        <v>30</v>
      </c>
      <c r="Z139" s="16">
        <v>21</v>
      </c>
    </row>
    <row r="140" customHeight="1" spans="1:26">
      <c r="A140" s="47">
        <v>591</v>
      </c>
      <c r="B140" s="47" t="s">
        <v>376</v>
      </c>
      <c r="C140" s="12" t="s">
        <v>407</v>
      </c>
      <c r="D140" s="16" t="s">
        <v>370</v>
      </c>
      <c r="E140" s="16">
        <v>20</v>
      </c>
      <c r="F140" s="16">
        <v>5</v>
      </c>
      <c r="G140" s="16">
        <v>20</v>
      </c>
      <c r="H140" s="16">
        <v>11</v>
      </c>
      <c r="I140" s="16">
        <v>12</v>
      </c>
      <c r="J140" s="16">
        <v>4</v>
      </c>
      <c r="K140" s="16">
        <v>3</v>
      </c>
      <c r="L140" s="16">
        <v>4</v>
      </c>
      <c r="M140" s="16">
        <v>4</v>
      </c>
      <c r="N140" s="16">
        <v>9</v>
      </c>
      <c r="O140" s="16">
        <v>16</v>
      </c>
      <c r="P140" s="16">
        <v>30</v>
      </c>
      <c r="Q140" s="16">
        <v>11</v>
      </c>
      <c r="R140" s="16">
        <v>7</v>
      </c>
      <c r="S140" s="16">
        <v>16</v>
      </c>
      <c r="T140" s="33">
        <v>20</v>
      </c>
      <c r="U140" s="16">
        <v>8</v>
      </c>
      <c r="V140" s="16">
        <v>9</v>
      </c>
      <c r="W140" s="16">
        <v>46</v>
      </c>
      <c r="X140" s="16">
        <v>50</v>
      </c>
      <c r="Y140" s="16">
        <v>30</v>
      </c>
      <c r="Z140" s="16">
        <v>21</v>
      </c>
    </row>
    <row r="141" customHeight="1" spans="1:26">
      <c r="A141" s="47">
        <v>122686</v>
      </c>
      <c r="B141" s="47" t="s">
        <v>396</v>
      </c>
      <c r="C141" s="12" t="s">
        <v>407</v>
      </c>
      <c r="D141" s="16" t="s">
        <v>370</v>
      </c>
      <c r="E141" s="16">
        <v>20</v>
      </c>
      <c r="F141" s="16">
        <v>5</v>
      </c>
      <c r="G141" s="16">
        <v>20</v>
      </c>
      <c r="H141" s="16">
        <v>11</v>
      </c>
      <c r="I141" s="16">
        <v>12</v>
      </c>
      <c r="J141" s="16">
        <v>4</v>
      </c>
      <c r="K141" s="16">
        <v>3</v>
      </c>
      <c r="L141" s="16">
        <v>4</v>
      </c>
      <c r="M141" s="16">
        <v>4</v>
      </c>
      <c r="N141" s="16">
        <v>9</v>
      </c>
      <c r="O141" s="16">
        <v>15</v>
      </c>
      <c r="P141" s="16">
        <v>25</v>
      </c>
      <c r="Q141" s="16">
        <v>9</v>
      </c>
      <c r="R141" s="16">
        <v>7</v>
      </c>
      <c r="S141" s="16">
        <v>13</v>
      </c>
      <c r="T141" s="33">
        <v>20</v>
      </c>
      <c r="U141" s="16">
        <v>8</v>
      </c>
      <c r="V141" s="16">
        <v>9</v>
      </c>
      <c r="W141" s="16">
        <v>46</v>
      </c>
      <c r="X141" s="16">
        <v>50</v>
      </c>
      <c r="Y141" s="16">
        <v>30</v>
      </c>
      <c r="Z141" s="16">
        <v>21</v>
      </c>
    </row>
    <row r="142" customHeight="1" spans="1:26">
      <c r="A142" s="47">
        <v>122718</v>
      </c>
      <c r="B142" s="47" t="s">
        <v>397</v>
      </c>
      <c r="C142" s="12" t="s">
        <v>407</v>
      </c>
      <c r="D142" s="16" t="s">
        <v>370</v>
      </c>
      <c r="E142" s="16">
        <v>20</v>
      </c>
      <c r="F142" s="16">
        <v>5</v>
      </c>
      <c r="G142" s="16">
        <v>25</v>
      </c>
      <c r="H142" s="16">
        <v>11</v>
      </c>
      <c r="I142" s="16">
        <v>12</v>
      </c>
      <c r="J142" s="16">
        <v>4</v>
      </c>
      <c r="K142" s="16">
        <v>3</v>
      </c>
      <c r="L142" s="16">
        <v>4</v>
      </c>
      <c r="M142" s="16">
        <v>4</v>
      </c>
      <c r="N142" s="16">
        <v>9</v>
      </c>
      <c r="O142" s="16">
        <v>15</v>
      </c>
      <c r="P142" s="16">
        <v>25</v>
      </c>
      <c r="Q142" s="16">
        <v>9</v>
      </c>
      <c r="R142" s="16">
        <v>7</v>
      </c>
      <c r="S142" s="16">
        <v>13</v>
      </c>
      <c r="T142" s="33">
        <v>20</v>
      </c>
      <c r="U142" s="16">
        <v>8</v>
      </c>
      <c r="V142" s="16">
        <v>8</v>
      </c>
      <c r="W142" s="16">
        <v>46</v>
      </c>
      <c r="X142" s="16">
        <v>50</v>
      </c>
      <c r="Y142" s="16">
        <v>30</v>
      </c>
      <c r="Z142" s="16">
        <v>20</v>
      </c>
    </row>
    <row r="143" customHeight="1" spans="1:26">
      <c r="A143" s="47">
        <v>122176</v>
      </c>
      <c r="B143" s="47" t="s">
        <v>368</v>
      </c>
      <c r="C143" s="12" t="s">
        <v>407</v>
      </c>
      <c r="D143" s="16" t="s">
        <v>361</v>
      </c>
      <c r="E143" s="16">
        <v>20</v>
      </c>
      <c r="F143" s="16">
        <v>5</v>
      </c>
      <c r="G143" s="16">
        <v>20</v>
      </c>
      <c r="H143" s="16">
        <v>11</v>
      </c>
      <c r="I143" s="16">
        <v>12</v>
      </c>
      <c r="J143" s="16">
        <v>4</v>
      </c>
      <c r="K143" s="16">
        <v>3</v>
      </c>
      <c r="L143" s="16">
        <v>4</v>
      </c>
      <c r="M143" s="16">
        <v>4</v>
      </c>
      <c r="N143" s="16">
        <v>9</v>
      </c>
      <c r="O143" s="16">
        <v>15</v>
      </c>
      <c r="P143" s="16">
        <v>30</v>
      </c>
      <c r="Q143" s="16">
        <v>9</v>
      </c>
      <c r="R143" s="16">
        <v>7</v>
      </c>
      <c r="S143" s="16">
        <v>13</v>
      </c>
      <c r="T143" s="33">
        <v>20</v>
      </c>
      <c r="U143" s="16">
        <v>8</v>
      </c>
      <c r="V143" s="16">
        <v>8</v>
      </c>
      <c r="W143" s="16">
        <v>46</v>
      </c>
      <c r="X143" s="16">
        <v>50</v>
      </c>
      <c r="Y143" s="16">
        <v>30</v>
      </c>
      <c r="Z143" s="16">
        <v>20</v>
      </c>
    </row>
    <row r="144" customHeight="1" spans="1:26">
      <c r="A144" s="16"/>
      <c r="B144" s="16"/>
      <c r="C144" s="16"/>
      <c r="D144" s="16"/>
      <c r="E144" s="16">
        <f t="shared" ref="E144:Z144" si="0">SUM(E2:E143)</f>
        <v>5240</v>
      </c>
      <c r="F144" s="16">
        <f t="shared" si="0"/>
        <v>1010</v>
      </c>
      <c r="G144" s="16">
        <f t="shared" si="0"/>
        <v>4030</v>
      </c>
      <c r="H144" s="16">
        <f t="shared" si="0"/>
        <v>2014</v>
      </c>
      <c r="I144" s="16">
        <f t="shared" si="0"/>
        <v>2184</v>
      </c>
      <c r="J144" s="16">
        <f t="shared" si="0"/>
        <v>921</v>
      </c>
      <c r="K144" s="16">
        <f t="shared" si="0"/>
        <v>605</v>
      </c>
      <c r="L144" s="16">
        <f t="shared" si="0"/>
        <v>1096</v>
      </c>
      <c r="M144" s="16">
        <f t="shared" si="0"/>
        <v>1017</v>
      </c>
      <c r="N144" s="16">
        <f t="shared" si="0"/>
        <v>2035</v>
      </c>
      <c r="O144" s="16">
        <f t="shared" si="0"/>
        <v>3173</v>
      </c>
      <c r="P144" s="16">
        <f t="shared" si="0"/>
        <v>5700</v>
      </c>
      <c r="Q144" s="16">
        <f t="shared" si="0"/>
        <v>1713</v>
      </c>
      <c r="R144" s="16">
        <f t="shared" si="0"/>
        <v>2000</v>
      </c>
      <c r="S144" s="16">
        <f t="shared" si="0"/>
        <v>3124</v>
      </c>
      <c r="T144" s="16">
        <f t="shared" si="0"/>
        <v>5841</v>
      </c>
      <c r="U144" s="16">
        <f t="shared" si="0"/>
        <v>1637</v>
      </c>
      <c r="V144" s="16">
        <f t="shared" si="0"/>
        <v>2577</v>
      </c>
      <c r="W144" s="16">
        <f t="shared" si="0"/>
        <v>7901</v>
      </c>
      <c r="X144" s="16">
        <f t="shared" si="0"/>
        <v>8935</v>
      </c>
      <c r="Y144" s="16">
        <f t="shared" si="0"/>
        <v>6950</v>
      </c>
      <c r="Z144" s="16">
        <f t="shared" si="0"/>
        <v>5048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8"/>
  <sheetViews>
    <sheetView workbookViewId="0">
      <pane xSplit="4" ySplit="2" topLeftCell="E33" activePane="bottomRight" state="frozen"/>
      <selection/>
      <selection pane="topRight"/>
      <selection pane="bottomLeft"/>
      <selection pane="bottomRight" activeCell="N45" sqref="N45:N47"/>
    </sheetView>
  </sheetViews>
  <sheetFormatPr defaultColWidth="9" defaultRowHeight="26" customHeight="1"/>
  <cols>
    <col min="1" max="1" width="16.625" style="3" customWidth="1"/>
    <col min="2" max="2" width="9" style="3"/>
    <col min="3" max="3" width="26.375" style="3" customWidth="1"/>
    <col min="4" max="4" width="11.75" style="3" customWidth="1"/>
    <col min="5" max="5" width="8.875" style="3" customWidth="1"/>
    <col min="6" max="8" width="9" style="3"/>
    <col min="9" max="9" width="13" style="3" customWidth="1"/>
    <col min="10" max="10" width="13.875" style="3" customWidth="1"/>
    <col min="11" max="12" width="10.875" style="3" customWidth="1"/>
    <col min="13" max="13" width="18.5" style="3" customWidth="1"/>
    <col min="14" max="16" width="14.25" style="3" customWidth="1"/>
    <col min="17" max="17" width="12.25" style="4" hidden="1" customWidth="1"/>
    <col min="18" max="19" width="11.5" style="4" hidden="1" customWidth="1"/>
    <col min="20" max="16384" width="9" style="3"/>
  </cols>
  <sheetData>
    <row r="1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 t="s">
        <v>1</v>
      </c>
      <c r="O1" s="6"/>
      <c r="P1" s="6"/>
      <c r="Q1" s="33"/>
      <c r="R1" s="33"/>
      <c r="S1" s="33"/>
    </row>
    <row r="2" customHeight="1" spans="1:19">
      <c r="A2" s="6" t="s">
        <v>2</v>
      </c>
      <c r="B2" s="6" t="s">
        <v>3</v>
      </c>
      <c r="C2" s="7" t="s">
        <v>4</v>
      </c>
      <c r="D2" s="7" t="s">
        <v>5</v>
      </c>
      <c r="E2" s="7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408</v>
      </c>
      <c r="K2" s="6" t="s">
        <v>409</v>
      </c>
      <c r="L2" s="6" t="s">
        <v>410</v>
      </c>
      <c r="M2" s="19" t="s">
        <v>11</v>
      </c>
      <c r="N2" s="19" t="s">
        <v>12</v>
      </c>
      <c r="O2" s="19" t="s">
        <v>13</v>
      </c>
      <c r="P2" s="6" t="s">
        <v>14</v>
      </c>
      <c r="Q2" s="33" t="s">
        <v>15</v>
      </c>
      <c r="R2" s="33" t="s">
        <v>15</v>
      </c>
      <c r="S2" s="33" t="s">
        <v>16</v>
      </c>
    </row>
    <row r="3" ht="45" customHeight="1" spans="1:19">
      <c r="A3" s="6" t="s">
        <v>17</v>
      </c>
      <c r="B3" s="8">
        <v>133360</v>
      </c>
      <c r="C3" s="9" t="s">
        <v>18</v>
      </c>
      <c r="D3" s="9" t="s">
        <v>19</v>
      </c>
      <c r="E3" s="10" t="s">
        <v>20</v>
      </c>
      <c r="F3" s="6">
        <v>10.1</v>
      </c>
      <c r="G3" s="6">
        <v>49.9</v>
      </c>
      <c r="H3" s="11">
        <f t="shared" ref="H3:H18" si="0">(G3-F3)/G3</f>
        <v>0.797595190380762</v>
      </c>
      <c r="I3" s="7" t="s">
        <v>21</v>
      </c>
      <c r="J3" s="7" t="s">
        <v>411</v>
      </c>
      <c r="K3" s="6"/>
      <c r="L3" s="6"/>
      <c r="M3" s="6">
        <v>5240</v>
      </c>
      <c r="N3" s="6" t="s">
        <v>22</v>
      </c>
      <c r="O3" s="6" t="s">
        <v>23</v>
      </c>
      <c r="P3" s="6" t="s">
        <v>24</v>
      </c>
      <c r="Q3" s="33">
        <f>G3*0.08</f>
        <v>3.992</v>
      </c>
      <c r="R3" s="33">
        <f t="shared" ref="R3:R7" si="1">Q3*M3</f>
        <v>20918.08</v>
      </c>
      <c r="S3" s="33">
        <f>M3*6</f>
        <v>31440</v>
      </c>
    </row>
    <row r="4" customHeight="1" spans="1:19">
      <c r="A4" s="6" t="s">
        <v>25</v>
      </c>
      <c r="B4" s="8">
        <v>226892</v>
      </c>
      <c r="C4" s="9" t="s">
        <v>25</v>
      </c>
      <c r="D4" s="9" t="s">
        <v>19</v>
      </c>
      <c r="E4" s="10" t="s">
        <v>20</v>
      </c>
      <c r="F4" s="6">
        <v>8.95</v>
      </c>
      <c r="G4" s="6">
        <v>35</v>
      </c>
      <c r="H4" s="11">
        <f t="shared" si="0"/>
        <v>0.744285714285714</v>
      </c>
      <c r="I4" s="7" t="s">
        <v>26</v>
      </c>
      <c r="J4" s="20">
        <v>0.68</v>
      </c>
      <c r="K4" s="6"/>
      <c r="L4" s="6"/>
      <c r="M4" s="6">
        <v>1010</v>
      </c>
      <c r="N4" s="6" t="s">
        <v>27</v>
      </c>
      <c r="O4" s="6" t="s">
        <v>28</v>
      </c>
      <c r="P4" s="6"/>
      <c r="Q4" s="33">
        <f>G4*0.08</f>
        <v>2.8</v>
      </c>
      <c r="R4" s="33">
        <f t="shared" si="1"/>
        <v>2828</v>
      </c>
      <c r="S4" s="33">
        <f>M4*3</f>
        <v>3030</v>
      </c>
    </row>
    <row r="5" customHeight="1" spans="1:19">
      <c r="A5" s="6" t="s">
        <v>29</v>
      </c>
      <c r="B5" s="8">
        <v>161198</v>
      </c>
      <c r="C5" s="9" t="s">
        <v>30</v>
      </c>
      <c r="D5" s="9" t="s">
        <v>31</v>
      </c>
      <c r="E5" s="10" t="s">
        <v>32</v>
      </c>
      <c r="F5" s="6">
        <v>14.5</v>
      </c>
      <c r="G5" s="6">
        <v>31.5</v>
      </c>
      <c r="H5" s="11">
        <f t="shared" si="0"/>
        <v>0.53968253968254</v>
      </c>
      <c r="I5" s="6" t="s">
        <v>33</v>
      </c>
      <c r="J5" s="21">
        <v>0.386</v>
      </c>
      <c r="K5" s="6" t="s">
        <v>34</v>
      </c>
      <c r="L5" s="20">
        <v>0.45</v>
      </c>
      <c r="M5" s="22">
        <v>4030</v>
      </c>
      <c r="N5" s="6" t="s">
        <v>34</v>
      </c>
      <c r="O5" s="6" t="s">
        <v>24</v>
      </c>
      <c r="P5" s="6" t="s">
        <v>35</v>
      </c>
      <c r="Q5" s="33">
        <f>G5*0.045</f>
        <v>1.4175</v>
      </c>
      <c r="R5" s="33">
        <f t="shared" si="1"/>
        <v>5712.525</v>
      </c>
      <c r="S5" s="33">
        <f>M5*1.5</f>
        <v>6045</v>
      </c>
    </row>
    <row r="6" ht="39" customHeight="1" spans="1:19">
      <c r="A6" s="6"/>
      <c r="B6" s="8">
        <v>130134</v>
      </c>
      <c r="C6" s="8" t="s">
        <v>36</v>
      </c>
      <c r="D6" s="9" t="s">
        <v>31</v>
      </c>
      <c r="E6" s="10" t="s">
        <v>37</v>
      </c>
      <c r="F6" s="6">
        <v>8.2</v>
      </c>
      <c r="G6" s="6">
        <v>16</v>
      </c>
      <c r="H6" s="11">
        <f t="shared" si="0"/>
        <v>0.4875</v>
      </c>
      <c r="I6" s="7" t="s">
        <v>38</v>
      </c>
      <c r="J6" s="21">
        <v>0.31</v>
      </c>
      <c r="K6" s="6" t="s">
        <v>412</v>
      </c>
      <c r="L6" s="20">
        <v>0.38</v>
      </c>
      <c r="M6" s="22"/>
      <c r="N6" s="6" t="s">
        <v>39</v>
      </c>
      <c r="O6" s="6" t="s">
        <v>40</v>
      </c>
      <c r="P6" s="6"/>
      <c r="Q6" s="33">
        <f t="shared" ref="Q6:Q11" si="2">G6*0.04</f>
        <v>0.64</v>
      </c>
      <c r="R6" s="33"/>
      <c r="S6" s="33"/>
    </row>
    <row r="7" customHeight="1" spans="1:19">
      <c r="A7" s="6"/>
      <c r="B7" s="8">
        <v>208936</v>
      </c>
      <c r="C7" s="9" t="s">
        <v>41</v>
      </c>
      <c r="D7" s="9" t="s">
        <v>42</v>
      </c>
      <c r="E7" s="10" t="s">
        <v>43</v>
      </c>
      <c r="F7" s="6">
        <v>23.8</v>
      </c>
      <c r="G7" s="6">
        <v>68</v>
      </c>
      <c r="H7" s="11">
        <f t="shared" si="0"/>
        <v>0.65</v>
      </c>
      <c r="I7" s="6" t="s">
        <v>44</v>
      </c>
      <c r="J7" s="20">
        <v>0.53</v>
      </c>
      <c r="K7" s="6" t="s">
        <v>23</v>
      </c>
      <c r="L7" s="20">
        <v>0.56</v>
      </c>
      <c r="M7" s="6">
        <v>2014</v>
      </c>
      <c r="N7" s="6" t="s">
        <v>23</v>
      </c>
      <c r="O7" s="6" t="s">
        <v>45</v>
      </c>
      <c r="P7" s="6"/>
      <c r="Q7" s="33">
        <f>G7*0.07</f>
        <v>4.76</v>
      </c>
      <c r="R7" s="33">
        <f t="shared" si="1"/>
        <v>9586.64</v>
      </c>
      <c r="S7" s="33">
        <f>M7*4</f>
        <v>8056</v>
      </c>
    </row>
    <row r="8" customHeight="1" spans="1:19">
      <c r="A8" s="6" t="s">
        <v>46</v>
      </c>
      <c r="B8" s="8">
        <v>66073</v>
      </c>
      <c r="C8" s="9" t="s">
        <v>47</v>
      </c>
      <c r="D8" s="9" t="s">
        <v>48</v>
      </c>
      <c r="E8" s="10" t="s">
        <v>49</v>
      </c>
      <c r="F8" s="6">
        <v>23</v>
      </c>
      <c r="G8" s="6">
        <v>69</v>
      </c>
      <c r="H8" s="11">
        <f t="shared" si="0"/>
        <v>0.666666666666667</v>
      </c>
      <c r="I8" s="6" t="s">
        <v>33</v>
      </c>
      <c r="J8" s="20">
        <v>0.56</v>
      </c>
      <c r="K8" s="6"/>
      <c r="L8" s="6"/>
      <c r="M8" s="6">
        <v>1200</v>
      </c>
      <c r="N8" s="20" t="s">
        <v>22</v>
      </c>
      <c r="O8" s="20" t="s">
        <v>23</v>
      </c>
      <c r="P8" s="6" t="s">
        <v>35</v>
      </c>
      <c r="Q8" s="33">
        <f>G8*0.07</f>
        <v>4.83</v>
      </c>
      <c r="R8" s="33">
        <f>M8/2*Q8</f>
        <v>2898</v>
      </c>
      <c r="S8" s="33">
        <f>M8*G8*0.07</f>
        <v>5796</v>
      </c>
    </row>
    <row r="9" customHeight="1" spans="1:19">
      <c r="A9" s="6"/>
      <c r="B9" s="8">
        <v>66828</v>
      </c>
      <c r="C9" s="9" t="s">
        <v>50</v>
      </c>
      <c r="D9" s="9" t="s">
        <v>48</v>
      </c>
      <c r="E9" s="10" t="s">
        <v>51</v>
      </c>
      <c r="F9" s="6">
        <v>15</v>
      </c>
      <c r="G9" s="6">
        <v>88</v>
      </c>
      <c r="H9" s="11">
        <f t="shared" si="0"/>
        <v>0.829545454545455</v>
      </c>
      <c r="I9" s="6" t="s">
        <v>33</v>
      </c>
      <c r="J9" s="20">
        <v>0.77</v>
      </c>
      <c r="K9" s="6"/>
      <c r="L9" s="6"/>
      <c r="M9" s="6">
        <v>2000</v>
      </c>
      <c r="N9" s="20" t="s">
        <v>52</v>
      </c>
      <c r="O9" s="20" t="s">
        <v>22</v>
      </c>
      <c r="P9" s="6"/>
      <c r="Q9" s="33">
        <f>G9*0.08</f>
        <v>7.04</v>
      </c>
      <c r="R9" s="33">
        <f>M8/2*Q9</f>
        <v>4224</v>
      </c>
      <c r="S9" s="33"/>
    </row>
    <row r="10" customHeight="1" spans="1:19">
      <c r="A10" s="6" t="s">
        <v>53</v>
      </c>
      <c r="B10" s="8">
        <v>1285</v>
      </c>
      <c r="C10" s="9" t="s">
        <v>54</v>
      </c>
      <c r="D10" s="9" t="s">
        <v>19</v>
      </c>
      <c r="E10" s="10" t="s">
        <v>55</v>
      </c>
      <c r="F10" s="6">
        <v>198</v>
      </c>
      <c r="G10" s="6">
        <v>294</v>
      </c>
      <c r="H10" s="11">
        <f t="shared" si="0"/>
        <v>0.326530612244898</v>
      </c>
      <c r="I10" s="6" t="s">
        <v>56</v>
      </c>
      <c r="J10" s="20">
        <v>0.1</v>
      </c>
      <c r="K10" s="6"/>
      <c r="L10" s="6"/>
      <c r="M10" s="7" t="s">
        <v>57</v>
      </c>
      <c r="N10" s="20">
        <v>0.08</v>
      </c>
      <c r="O10" s="20">
        <v>0.07</v>
      </c>
      <c r="P10" s="6" t="s">
        <v>28</v>
      </c>
      <c r="Q10" s="33">
        <f t="shared" si="2"/>
        <v>11.76</v>
      </c>
      <c r="R10" s="33">
        <f>Q10*900</f>
        <v>10584</v>
      </c>
      <c r="S10" s="33">
        <f>900*G10*0.08</f>
        <v>21168</v>
      </c>
    </row>
    <row r="11" customHeight="1" spans="1:19">
      <c r="A11" s="6"/>
      <c r="B11" s="8">
        <v>21580</v>
      </c>
      <c r="C11" s="9" t="s">
        <v>58</v>
      </c>
      <c r="D11" s="9" t="s">
        <v>19</v>
      </c>
      <c r="E11" s="10" t="s">
        <v>59</v>
      </c>
      <c r="F11" s="6">
        <v>55.6</v>
      </c>
      <c r="G11" s="6">
        <v>98</v>
      </c>
      <c r="H11" s="11">
        <f t="shared" si="0"/>
        <v>0.43265306122449</v>
      </c>
      <c r="I11" s="6" t="s">
        <v>56</v>
      </c>
      <c r="J11" s="20">
        <v>0.24</v>
      </c>
      <c r="K11" s="6"/>
      <c r="L11" s="6"/>
      <c r="M11" s="7"/>
      <c r="N11" s="6"/>
      <c r="O11" s="20"/>
      <c r="P11" s="6"/>
      <c r="Q11" s="33">
        <f t="shared" si="2"/>
        <v>3.92</v>
      </c>
      <c r="R11" s="33"/>
      <c r="S11" s="33"/>
    </row>
    <row r="12" ht="42" customHeight="1" spans="1:19">
      <c r="A12" s="6"/>
      <c r="B12" s="8">
        <v>115733</v>
      </c>
      <c r="C12" s="9" t="s">
        <v>60</v>
      </c>
      <c r="D12" s="9" t="s">
        <v>61</v>
      </c>
      <c r="E12" s="10" t="s">
        <v>62</v>
      </c>
      <c r="F12" s="6">
        <v>340</v>
      </c>
      <c r="G12" s="6">
        <v>699</v>
      </c>
      <c r="H12" s="11">
        <f t="shared" si="0"/>
        <v>0.513590844062947</v>
      </c>
      <c r="I12" s="23" t="s">
        <v>63</v>
      </c>
      <c r="J12" s="24" t="s">
        <v>413</v>
      </c>
      <c r="K12" s="6"/>
      <c r="L12" s="6"/>
      <c r="M12" s="6">
        <v>600</v>
      </c>
      <c r="N12" s="7" t="s">
        <v>64</v>
      </c>
      <c r="O12" s="7"/>
      <c r="P12" s="6"/>
      <c r="Q12" s="33">
        <f>G12*0.045</f>
        <v>31.455</v>
      </c>
      <c r="R12" s="33"/>
      <c r="S12" s="33"/>
    </row>
    <row r="13" ht="42" customHeight="1" spans="1:19">
      <c r="A13" s="6"/>
      <c r="B13" s="8">
        <v>135804</v>
      </c>
      <c r="C13" s="9" t="s">
        <v>65</v>
      </c>
      <c r="D13" s="9" t="s">
        <v>61</v>
      </c>
      <c r="E13" s="10" t="s">
        <v>66</v>
      </c>
      <c r="F13" s="6">
        <v>409</v>
      </c>
      <c r="G13" s="6">
        <v>799</v>
      </c>
      <c r="H13" s="11">
        <f t="shared" si="0"/>
        <v>0.48811013767209</v>
      </c>
      <c r="I13" s="25" t="s">
        <v>67</v>
      </c>
      <c r="J13" s="24" t="s">
        <v>414</v>
      </c>
      <c r="K13" s="6"/>
      <c r="L13" s="6"/>
      <c r="M13" s="6"/>
      <c r="N13" s="7"/>
      <c r="O13" s="7"/>
      <c r="P13" s="6"/>
      <c r="Q13" s="33">
        <f t="shared" ref="Q13:Q15" si="3">G13*0.04</f>
        <v>31.96</v>
      </c>
      <c r="R13" s="33"/>
      <c r="S13" s="33"/>
    </row>
    <row r="14" ht="63" customHeight="1" spans="1:19">
      <c r="A14" s="6" t="s">
        <v>68</v>
      </c>
      <c r="B14" s="8">
        <v>248168</v>
      </c>
      <c r="C14" s="9" t="s">
        <v>69</v>
      </c>
      <c r="D14" s="9" t="s">
        <v>70</v>
      </c>
      <c r="E14" s="10" t="s">
        <v>71</v>
      </c>
      <c r="F14" s="6">
        <v>220</v>
      </c>
      <c r="G14" s="6">
        <v>399</v>
      </c>
      <c r="H14" s="11">
        <f t="shared" si="0"/>
        <v>0.448621553884712</v>
      </c>
      <c r="I14" s="7" t="s">
        <v>72</v>
      </c>
      <c r="J14" s="26" t="s">
        <v>415</v>
      </c>
      <c r="K14" s="7" t="s">
        <v>416</v>
      </c>
      <c r="L14" s="7" t="s">
        <v>417</v>
      </c>
      <c r="M14" s="6">
        <v>1100</v>
      </c>
      <c r="N14" s="26" t="s">
        <v>73</v>
      </c>
      <c r="O14" s="20"/>
      <c r="P14" s="6" t="s">
        <v>74</v>
      </c>
      <c r="Q14" s="33">
        <f t="shared" si="3"/>
        <v>15.96</v>
      </c>
      <c r="R14" s="33"/>
      <c r="S14" s="33"/>
    </row>
    <row r="15" s="1" customFormat="1" ht="42" customHeight="1" spans="1:19">
      <c r="A15" s="9" t="s">
        <v>75</v>
      </c>
      <c r="B15" s="8">
        <v>203192</v>
      </c>
      <c r="C15" s="9" t="s">
        <v>76</v>
      </c>
      <c r="D15" s="9" t="s">
        <v>77</v>
      </c>
      <c r="E15" s="10" t="s">
        <v>78</v>
      </c>
      <c r="F15" s="6">
        <v>140.4</v>
      </c>
      <c r="G15" s="6">
        <v>468</v>
      </c>
      <c r="H15" s="11">
        <f t="shared" si="0"/>
        <v>0.7</v>
      </c>
      <c r="I15" s="24" t="s">
        <v>79</v>
      </c>
      <c r="J15" s="27">
        <v>0.4</v>
      </c>
      <c r="K15" s="28"/>
      <c r="L15" s="28"/>
      <c r="M15" s="28">
        <v>1017</v>
      </c>
      <c r="N15" s="29">
        <v>0.07</v>
      </c>
      <c r="O15" s="29">
        <v>0.06</v>
      </c>
      <c r="P15" s="28" t="s">
        <v>28</v>
      </c>
      <c r="Q15" s="33">
        <f t="shared" si="3"/>
        <v>18.72</v>
      </c>
      <c r="R15" s="24">
        <f>Q15*M15</f>
        <v>19038.24</v>
      </c>
      <c r="S15" s="24">
        <f>M15*234*0.07</f>
        <v>16658.46</v>
      </c>
    </row>
    <row r="16" s="1" customFormat="1" ht="25" customHeight="1" spans="1:19">
      <c r="A16" s="9" t="s">
        <v>80</v>
      </c>
      <c r="B16" s="8">
        <v>84174</v>
      </c>
      <c r="C16" s="9" t="s">
        <v>81</v>
      </c>
      <c r="D16" s="9" t="s">
        <v>82</v>
      </c>
      <c r="E16" s="10" t="s">
        <v>83</v>
      </c>
      <c r="F16" s="6">
        <v>15.75</v>
      </c>
      <c r="G16" s="6">
        <v>45</v>
      </c>
      <c r="H16" s="11">
        <f t="shared" si="0"/>
        <v>0.65</v>
      </c>
      <c r="I16" s="24" t="s">
        <v>84</v>
      </c>
      <c r="J16" s="30">
        <v>0.58</v>
      </c>
      <c r="K16" s="28"/>
      <c r="L16" s="28"/>
      <c r="M16" s="28">
        <v>2035</v>
      </c>
      <c r="N16" s="29">
        <v>0.06</v>
      </c>
      <c r="O16" s="29">
        <v>0.05</v>
      </c>
      <c r="P16" s="6" t="s">
        <v>35</v>
      </c>
      <c r="Q16" s="33">
        <f>G16*0.05</f>
        <v>2.25</v>
      </c>
      <c r="R16" s="24">
        <f>M16/3*Q16</f>
        <v>1526.25</v>
      </c>
      <c r="S16" s="24">
        <f>M16*G16*0.06</f>
        <v>5494.5</v>
      </c>
    </row>
    <row r="17" s="1" customFormat="1" ht="25" customHeight="1" spans="1:19">
      <c r="A17" s="9"/>
      <c r="B17" s="8">
        <v>166880</v>
      </c>
      <c r="C17" s="9" t="s">
        <v>85</v>
      </c>
      <c r="D17" s="9" t="s">
        <v>86</v>
      </c>
      <c r="E17" s="10" t="s">
        <v>87</v>
      </c>
      <c r="F17" s="6">
        <v>89.1</v>
      </c>
      <c r="G17" s="6">
        <v>198</v>
      </c>
      <c r="H17" s="11">
        <f t="shared" si="0"/>
        <v>0.55</v>
      </c>
      <c r="I17" s="24" t="s">
        <v>88</v>
      </c>
      <c r="J17" s="30">
        <v>0.4</v>
      </c>
      <c r="K17" s="28"/>
      <c r="L17" s="28"/>
      <c r="M17" s="28"/>
      <c r="N17" s="28"/>
      <c r="O17" s="28"/>
      <c r="P17" s="6"/>
      <c r="Q17" s="33">
        <f t="shared" ref="Q17:Q21" si="4">G17*0.045</f>
        <v>8.91</v>
      </c>
      <c r="R17" s="24">
        <f>M16/3*Q17</f>
        <v>6043.95</v>
      </c>
      <c r="S17" s="24"/>
    </row>
    <row r="18" s="1" customFormat="1" ht="25" customHeight="1" spans="1:19">
      <c r="A18" s="9"/>
      <c r="B18" s="8">
        <v>183811</v>
      </c>
      <c r="C18" s="9" t="s">
        <v>89</v>
      </c>
      <c r="D18" s="9" t="s">
        <v>86</v>
      </c>
      <c r="E18" s="10" t="s">
        <v>90</v>
      </c>
      <c r="F18" s="6">
        <v>89.1</v>
      </c>
      <c r="G18" s="6">
        <v>198</v>
      </c>
      <c r="H18" s="11">
        <f t="shared" si="0"/>
        <v>0.55</v>
      </c>
      <c r="I18" s="28"/>
      <c r="J18" s="31"/>
      <c r="K18" s="24"/>
      <c r="L18" s="24"/>
      <c r="M18" s="28"/>
      <c r="N18" s="28"/>
      <c r="O18" s="28"/>
      <c r="P18" s="6"/>
      <c r="Q18" s="33">
        <f t="shared" si="4"/>
        <v>8.91</v>
      </c>
      <c r="R18" s="24"/>
      <c r="S18" s="24"/>
    </row>
    <row r="19" s="1" customFormat="1" ht="25" customHeight="1" spans="1:19">
      <c r="A19" s="9" t="s">
        <v>91</v>
      </c>
      <c r="B19" s="8">
        <v>107632</v>
      </c>
      <c r="C19" s="9" t="s">
        <v>92</v>
      </c>
      <c r="D19" s="9" t="s">
        <v>93</v>
      </c>
      <c r="E19" s="10" t="s">
        <v>94</v>
      </c>
      <c r="F19" s="6"/>
      <c r="G19" s="6"/>
      <c r="H19" s="11"/>
      <c r="I19" s="28"/>
      <c r="J19" s="31"/>
      <c r="K19" s="24"/>
      <c r="L19" s="24"/>
      <c r="M19" s="28">
        <v>3173</v>
      </c>
      <c r="N19" s="29">
        <v>0.07</v>
      </c>
      <c r="O19" s="29">
        <v>0.06</v>
      </c>
      <c r="P19" s="28" t="s">
        <v>35</v>
      </c>
      <c r="Q19" s="24"/>
      <c r="R19" s="24"/>
      <c r="S19" s="24">
        <f>M19*G20*Q20*0.07</f>
        <v>8405.75295</v>
      </c>
    </row>
    <row r="20" s="1" customFormat="1" ht="25" customHeight="1" spans="1:19">
      <c r="A20" s="9"/>
      <c r="B20" s="8">
        <v>104690</v>
      </c>
      <c r="C20" s="9" t="s">
        <v>95</v>
      </c>
      <c r="D20" s="9" t="s">
        <v>86</v>
      </c>
      <c r="E20" s="10" t="s">
        <v>96</v>
      </c>
      <c r="F20" s="6">
        <v>11.6</v>
      </c>
      <c r="G20" s="6">
        <v>29</v>
      </c>
      <c r="H20" s="11">
        <f t="shared" ref="H20:H41" si="5">(G20-F20)/G20</f>
        <v>0.6</v>
      </c>
      <c r="I20" s="28"/>
      <c r="J20" s="31"/>
      <c r="K20" s="24"/>
      <c r="L20" s="24"/>
      <c r="M20" s="28"/>
      <c r="N20" s="28"/>
      <c r="O20" s="28"/>
      <c r="P20" s="28"/>
      <c r="Q20" s="33">
        <f t="shared" si="4"/>
        <v>1.305</v>
      </c>
      <c r="R20" s="24">
        <f>M19*1.45</f>
        <v>4600.85</v>
      </c>
      <c r="S20" s="24"/>
    </row>
    <row r="21" s="1" customFormat="1" ht="25" customHeight="1" spans="1:19">
      <c r="A21" s="9"/>
      <c r="B21" s="8">
        <v>43016</v>
      </c>
      <c r="C21" s="9" t="s">
        <v>97</v>
      </c>
      <c r="D21" s="9" t="s">
        <v>48</v>
      </c>
      <c r="E21" s="10" t="s">
        <v>98</v>
      </c>
      <c r="F21" s="6">
        <v>10.8</v>
      </c>
      <c r="G21" s="6">
        <v>27</v>
      </c>
      <c r="H21" s="11">
        <f t="shared" si="5"/>
        <v>0.6</v>
      </c>
      <c r="I21" s="28"/>
      <c r="J21" s="31"/>
      <c r="K21" s="24"/>
      <c r="L21" s="24"/>
      <c r="M21" s="28"/>
      <c r="N21" s="28"/>
      <c r="O21" s="28"/>
      <c r="P21" s="28"/>
      <c r="Q21" s="33">
        <f t="shared" si="4"/>
        <v>1.215</v>
      </c>
      <c r="R21" s="24"/>
      <c r="S21" s="24"/>
    </row>
    <row r="22" s="1" customFormat="1" ht="25" customHeight="1" spans="1:19">
      <c r="A22" s="9"/>
      <c r="B22" s="8">
        <v>150446</v>
      </c>
      <c r="C22" s="9" t="s">
        <v>99</v>
      </c>
      <c r="D22" s="9" t="s">
        <v>48</v>
      </c>
      <c r="E22" s="10" t="s">
        <v>100</v>
      </c>
      <c r="F22" s="6">
        <v>10</v>
      </c>
      <c r="G22" s="6">
        <v>26.5</v>
      </c>
      <c r="H22" s="11">
        <f t="shared" si="5"/>
        <v>0.622641509433962</v>
      </c>
      <c r="I22" s="28"/>
      <c r="J22" s="31"/>
      <c r="K22" s="24"/>
      <c r="L22" s="24"/>
      <c r="M22" s="28"/>
      <c r="N22" s="28"/>
      <c r="O22" s="28"/>
      <c r="P22" s="28"/>
      <c r="Q22" s="33">
        <f>G22*0.07</f>
        <v>1.855</v>
      </c>
      <c r="R22" s="24"/>
      <c r="S22" s="24"/>
    </row>
    <row r="23" s="1" customFormat="1" ht="25" customHeight="1" spans="1:19">
      <c r="A23" s="9" t="s">
        <v>101</v>
      </c>
      <c r="B23" s="8">
        <v>139379</v>
      </c>
      <c r="C23" s="9" t="s">
        <v>102</v>
      </c>
      <c r="D23" s="9" t="s">
        <v>82</v>
      </c>
      <c r="E23" s="10" t="s">
        <v>103</v>
      </c>
      <c r="F23" s="6">
        <v>13</v>
      </c>
      <c r="G23" s="6">
        <v>29.8</v>
      </c>
      <c r="H23" s="11">
        <f t="shared" si="5"/>
        <v>0.563758389261745</v>
      </c>
      <c r="I23" s="28"/>
      <c r="J23" s="31"/>
      <c r="K23" s="24"/>
      <c r="L23" s="24"/>
      <c r="M23" s="28">
        <v>5700</v>
      </c>
      <c r="N23" s="29">
        <v>0.06</v>
      </c>
      <c r="O23" s="29">
        <v>0.05</v>
      </c>
      <c r="P23" s="28" t="s">
        <v>35</v>
      </c>
      <c r="Q23" s="33">
        <f>G23*0.045</f>
        <v>1.341</v>
      </c>
      <c r="R23" s="24">
        <f>M23*1.659</f>
        <v>9456.3</v>
      </c>
      <c r="S23" s="24">
        <f>M23*G24*0.06</f>
        <v>9747</v>
      </c>
    </row>
    <row r="24" s="1" customFormat="1" ht="25" customHeight="1" spans="1:19">
      <c r="A24" s="9"/>
      <c r="B24" s="8">
        <v>96799</v>
      </c>
      <c r="C24" s="9" t="s">
        <v>104</v>
      </c>
      <c r="D24" s="9" t="s">
        <v>86</v>
      </c>
      <c r="E24" s="10" t="s">
        <v>105</v>
      </c>
      <c r="F24" s="6">
        <v>7.7</v>
      </c>
      <c r="G24" s="6">
        <v>28.5</v>
      </c>
      <c r="H24" s="11">
        <f t="shared" si="5"/>
        <v>0.729824561403509</v>
      </c>
      <c r="I24" s="28"/>
      <c r="J24" s="31"/>
      <c r="K24" s="24"/>
      <c r="L24" s="24"/>
      <c r="M24" s="28"/>
      <c r="N24" s="28"/>
      <c r="O24" s="28"/>
      <c r="P24" s="28"/>
      <c r="Q24" s="33">
        <f>G24*0.08</f>
        <v>2.28</v>
      </c>
      <c r="R24" s="24"/>
      <c r="S24" s="24"/>
    </row>
    <row r="25" s="1" customFormat="1" ht="27" customHeight="1" spans="1:19">
      <c r="A25" s="9"/>
      <c r="B25" s="9">
        <v>235878</v>
      </c>
      <c r="C25" s="8" t="s">
        <v>106</v>
      </c>
      <c r="D25" s="8" t="s">
        <v>107</v>
      </c>
      <c r="E25" s="12" t="s">
        <v>108</v>
      </c>
      <c r="F25" s="6">
        <v>23.6</v>
      </c>
      <c r="G25" s="6">
        <v>39.8</v>
      </c>
      <c r="H25" s="11">
        <f t="shared" si="5"/>
        <v>0.407035175879397</v>
      </c>
      <c r="I25" s="28"/>
      <c r="J25" s="31"/>
      <c r="K25" s="24"/>
      <c r="L25" s="24"/>
      <c r="M25" s="28"/>
      <c r="N25" s="28"/>
      <c r="O25" s="28"/>
      <c r="P25" s="28"/>
      <c r="Q25" s="33">
        <f>G25*0.04</f>
        <v>1.592</v>
      </c>
      <c r="R25" s="24"/>
      <c r="S25" s="24"/>
    </row>
    <row r="26" s="1" customFormat="1" ht="25" customHeight="1" spans="1:19">
      <c r="A26" s="9"/>
      <c r="B26" s="8">
        <v>39163</v>
      </c>
      <c r="C26" s="9" t="s">
        <v>109</v>
      </c>
      <c r="D26" s="9" t="s">
        <v>110</v>
      </c>
      <c r="E26" s="10" t="s">
        <v>111</v>
      </c>
      <c r="F26" s="6">
        <v>8.5</v>
      </c>
      <c r="G26" s="6">
        <v>27</v>
      </c>
      <c r="H26" s="11">
        <f t="shared" si="5"/>
        <v>0.685185185185185</v>
      </c>
      <c r="I26" s="28"/>
      <c r="J26" s="31"/>
      <c r="K26" s="24"/>
      <c r="L26" s="24"/>
      <c r="M26" s="28"/>
      <c r="N26" s="28"/>
      <c r="O26" s="28"/>
      <c r="P26" s="28"/>
      <c r="Q26" s="33">
        <f t="shared" ref="Q26:Q31" si="6">G26*0.07</f>
        <v>1.89</v>
      </c>
      <c r="R26" s="24"/>
      <c r="S26" s="24"/>
    </row>
    <row r="27" s="1" customFormat="1" ht="25" customHeight="1" spans="1:19">
      <c r="A27" s="9"/>
      <c r="B27" s="8">
        <v>124068</v>
      </c>
      <c r="C27" s="9" t="s">
        <v>106</v>
      </c>
      <c r="D27" s="9" t="s">
        <v>19</v>
      </c>
      <c r="E27" s="10" t="s">
        <v>112</v>
      </c>
      <c r="F27" s="6">
        <v>18</v>
      </c>
      <c r="G27" s="6">
        <v>29.8</v>
      </c>
      <c r="H27" s="11">
        <f t="shared" si="5"/>
        <v>0.395973154362416</v>
      </c>
      <c r="I27" s="28"/>
      <c r="J27" s="31"/>
      <c r="K27" s="24"/>
      <c r="L27" s="24"/>
      <c r="M27" s="28"/>
      <c r="N27" s="28"/>
      <c r="O27" s="28"/>
      <c r="P27" s="28"/>
      <c r="Q27" s="33">
        <f>G27*0.04</f>
        <v>1.192</v>
      </c>
      <c r="R27" s="24"/>
      <c r="S27" s="24"/>
    </row>
    <row r="28" s="1" customFormat="1" ht="25" customHeight="1" spans="1:19">
      <c r="A28" s="9" t="s">
        <v>113</v>
      </c>
      <c r="B28" s="8">
        <v>118408</v>
      </c>
      <c r="C28" s="9" t="s">
        <v>114</v>
      </c>
      <c r="D28" s="9" t="s">
        <v>115</v>
      </c>
      <c r="E28" s="10" t="s">
        <v>116</v>
      </c>
      <c r="F28" s="6">
        <v>16</v>
      </c>
      <c r="G28" s="6">
        <v>35.8</v>
      </c>
      <c r="H28" s="11">
        <f t="shared" si="5"/>
        <v>0.553072625698324</v>
      </c>
      <c r="I28" s="28"/>
      <c r="J28" s="31"/>
      <c r="K28" s="24" t="s">
        <v>27</v>
      </c>
      <c r="L28" s="32">
        <v>0.63</v>
      </c>
      <c r="M28" s="9">
        <v>1713</v>
      </c>
      <c r="N28" s="28" t="s">
        <v>28</v>
      </c>
      <c r="O28" s="28" t="s">
        <v>34</v>
      </c>
      <c r="P28" s="28" t="s">
        <v>35</v>
      </c>
      <c r="Q28" s="33">
        <f>G28*0.045</f>
        <v>1.611</v>
      </c>
      <c r="R28" s="24">
        <f>M28/2*2</f>
        <v>1713</v>
      </c>
      <c r="S28" s="24">
        <f>M28*1.5</f>
        <v>2569.5</v>
      </c>
    </row>
    <row r="29" s="1" customFormat="1" ht="25" customHeight="1" spans="1:19">
      <c r="A29" s="9"/>
      <c r="B29" s="8">
        <v>242232</v>
      </c>
      <c r="C29" s="9" t="s">
        <v>117</v>
      </c>
      <c r="D29" s="9" t="s">
        <v>118</v>
      </c>
      <c r="E29" s="10" t="s">
        <v>119</v>
      </c>
      <c r="F29" s="6">
        <v>12.9</v>
      </c>
      <c r="G29" s="6">
        <v>39.8</v>
      </c>
      <c r="H29" s="11">
        <f t="shared" si="5"/>
        <v>0.675879396984925</v>
      </c>
      <c r="I29" s="28"/>
      <c r="J29" s="31"/>
      <c r="K29" s="24"/>
      <c r="L29" s="24"/>
      <c r="M29" s="9"/>
      <c r="N29" s="28"/>
      <c r="O29" s="28"/>
      <c r="P29" s="28"/>
      <c r="Q29" s="33">
        <f t="shared" si="6"/>
        <v>2.786</v>
      </c>
      <c r="R29" s="24"/>
      <c r="S29" s="24"/>
    </row>
    <row r="30" s="1" customFormat="1" ht="25" customHeight="1" spans="1:19">
      <c r="A30" s="9"/>
      <c r="B30" s="8">
        <v>139954</v>
      </c>
      <c r="C30" s="9" t="s">
        <v>120</v>
      </c>
      <c r="D30" s="9" t="s">
        <v>121</v>
      </c>
      <c r="E30" s="10" t="s">
        <v>122</v>
      </c>
      <c r="F30" s="6">
        <v>62.3</v>
      </c>
      <c r="G30" s="6">
        <v>198</v>
      </c>
      <c r="H30" s="11">
        <f t="shared" si="5"/>
        <v>0.685353535353535</v>
      </c>
      <c r="I30" s="28"/>
      <c r="J30" s="31"/>
      <c r="K30" s="24" t="s">
        <v>74</v>
      </c>
      <c r="L30" s="32">
        <v>0.7</v>
      </c>
      <c r="M30" s="9"/>
      <c r="N30" s="28" t="s">
        <v>123</v>
      </c>
      <c r="O30" s="28"/>
      <c r="P30" s="28"/>
      <c r="Q30" s="33">
        <f t="shared" si="6"/>
        <v>13.86</v>
      </c>
      <c r="R30" s="24"/>
      <c r="S30" s="24"/>
    </row>
    <row r="31" s="1" customFormat="1" ht="25" customHeight="1" spans="1:19">
      <c r="A31" s="9" t="s">
        <v>124</v>
      </c>
      <c r="B31" s="8">
        <v>195219</v>
      </c>
      <c r="C31" s="9" t="s">
        <v>125</v>
      </c>
      <c r="D31" s="9" t="s">
        <v>126</v>
      </c>
      <c r="E31" s="10" t="s">
        <v>127</v>
      </c>
      <c r="F31" s="6">
        <v>11</v>
      </c>
      <c r="G31" s="6">
        <v>29.8</v>
      </c>
      <c r="H31" s="11">
        <f t="shared" si="5"/>
        <v>0.630872483221476</v>
      </c>
      <c r="I31" s="28"/>
      <c r="J31" s="31"/>
      <c r="K31" s="24"/>
      <c r="L31" s="24"/>
      <c r="M31" s="9">
        <v>2000</v>
      </c>
      <c r="N31" s="29">
        <v>0.08</v>
      </c>
      <c r="O31" s="29">
        <v>0.07</v>
      </c>
      <c r="P31" s="28" t="s">
        <v>24</v>
      </c>
      <c r="Q31" s="33">
        <f t="shared" si="6"/>
        <v>2.086</v>
      </c>
      <c r="R31" s="24">
        <f>M31/4*3*2</f>
        <v>3000</v>
      </c>
      <c r="S31" s="24">
        <f>M31*G31*0.08</f>
        <v>4768</v>
      </c>
    </row>
    <row r="32" s="1" customFormat="1" ht="25" customHeight="1" spans="1:19">
      <c r="A32" s="9"/>
      <c r="B32" s="8">
        <v>210711</v>
      </c>
      <c r="C32" s="9" t="s">
        <v>128</v>
      </c>
      <c r="D32" s="9" t="s">
        <v>129</v>
      </c>
      <c r="E32" s="10" t="s">
        <v>130</v>
      </c>
      <c r="F32" s="6">
        <v>2.99</v>
      </c>
      <c r="G32" s="6">
        <v>15</v>
      </c>
      <c r="H32" s="11">
        <f t="shared" si="5"/>
        <v>0.800666666666667</v>
      </c>
      <c r="I32" s="28"/>
      <c r="J32" s="31"/>
      <c r="K32" s="24"/>
      <c r="L32" s="24"/>
      <c r="M32" s="9"/>
      <c r="N32" s="28"/>
      <c r="O32" s="28"/>
      <c r="P32" s="28"/>
      <c r="Q32" s="33">
        <f t="shared" ref="Q32:Q37" si="7">G32*0.08</f>
        <v>1.2</v>
      </c>
      <c r="R32" s="24"/>
      <c r="S32" s="24"/>
    </row>
    <row r="33" s="1" customFormat="1" ht="25" customHeight="1" spans="1:19">
      <c r="A33" s="9"/>
      <c r="B33" s="8">
        <v>105529</v>
      </c>
      <c r="C33" s="9" t="s">
        <v>131</v>
      </c>
      <c r="D33" s="9" t="s">
        <v>132</v>
      </c>
      <c r="E33" s="10" t="s">
        <v>133</v>
      </c>
      <c r="F33" s="6">
        <v>15.52</v>
      </c>
      <c r="G33" s="6">
        <v>39.8</v>
      </c>
      <c r="H33" s="11">
        <f t="shared" si="5"/>
        <v>0.610050251256281</v>
      </c>
      <c r="I33" s="28"/>
      <c r="J33" s="31"/>
      <c r="K33" s="24"/>
      <c r="L33" s="24"/>
      <c r="M33" s="9"/>
      <c r="N33" s="28"/>
      <c r="O33" s="28"/>
      <c r="P33" s="28"/>
      <c r="Q33" s="33">
        <f>G33*0.07</f>
        <v>2.786</v>
      </c>
      <c r="R33" s="24"/>
      <c r="S33" s="24"/>
    </row>
    <row r="34" s="1" customFormat="1" ht="25" customHeight="1" spans="1:19">
      <c r="A34" s="9"/>
      <c r="B34" s="8">
        <v>185211</v>
      </c>
      <c r="C34" s="9" t="s">
        <v>134</v>
      </c>
      <c r="D34" s="9" t="s">
        <v>135</v>
      </c>
      <c r="E34" s="10" t="s">
        <v>136</v>
      </c>
      <c r="F34" s="6">
        <v>16.5</v>
      </c>
      <c r="G34" s="6">
        <v>66</v>
      </c>
      <c r="H34" s="11">
        <f t="shared" si="5"/>
        <v>0.75</v>
      </c>
      <c r="I34" s="28"/>
      <c r="J34" s="31"/>
      <c r="K34" s="24"/>
      <c r="L34" s="24"/>
      <c r="M34" s="9"/>
      <c r="N34" s="33" t="s">
        <v>137</v>
      </c>
      <c r="O34" s="34"/>
      <c r="P34" s="28"/>
      <c r="Q34" s="33">
        <f t="shared" si="7"/>
        <v>5.28</v>
      </c>
      <c r="R34" s="24"/>
      <c r="S34" s="24"/>
    </row>
    <row r="35" s="1" customFormat="1" ht="25" customHeight="1" spans="1:19">
      <c r="A35" s="9" t="s">
        <v>138</v>
      </c>
      <c r="B35" s="8">
        <v>171499</v>
      </c>
      <c r="C35" s="9" t="s">
        <v>139</v>
      </c>
      <c r="D35" s="9" t="s">
        <v>140</v>
      </c>
      <c r="E35" s="10" t="s">
        <v>141</v>
      </c>
      <c r="F35" s="6">
        <v>21.31</v>
      </c>
      <c r="G35" s="6">
        <v>44.8</v>
      </c>
      <c r="H35" s="11">
        <f t="shared" si="5"/>
        <v>0.524330357142857</v>
      </c>
      <c r="I35" s="28"/>
      <c r="J35" s="31"/>
      <c r="K35" s="24"/>
      <c r="L35" s="24"/>
      <c r="M35" s="9">
        <v>3124</v>
      </c>
      <c r="N35" s="29">
        <v>0.05</v>
      </c>
      <c r="O35" s="29">
        <v>0.04</v>
      </c>
      <c r="P35" s="28" t="s">
        <v>35</v>
      </c>
      <c r="Q35" s="33">
        <f>G35*0.045</f>
        <v>2.016</v>
      </c>
      <c r="R35" s="24">
        <f>M35*2</f>
        <v>6248</v>
      </c>
      <c r="S35" s="24">
        <f>M35*44*0.05</f>
        <v>6872.8</v>
      </c>
    </row>
    <row r="36" s="1" customFormat="1" ht="25" customHeight="1" spans="1:19">
      <c r="A36" s="9"/>
      <c r="B36" s="8">
        <v>233303</v>
      </c>
      <c r="C36" s="9" t="s">
        <v>142</v>
      </c>
      <c r="D36" s="9" t="s">
        <v>143</v>
      </c>
      <c r="E36" s="10" t="s">
        <v>144</v>
      </c>
      <c r="F36" s="6">
        <v>33.7</v>
      </c>
      <c r="G36" s="6">
        <v>49.9</v>
      </c>
      <c r="H36" s="11">
        <f t="shared" si="5"/>
        <v>0.324649298597194</v>
      </c>
      <c r="I36" s="28"/>
      <c r="J36" s="31"/>
      <c r="K36" s="24"/>
      <c r="L36" s="24"/>
      <c r="M36" s="9"/>
      <c r="N36" s="28"/>
      <c r="O36" s="28"/>
      <c r="P36" s="28"/>
      <c r="Q36" s="33">
        <f>G36*0.04</f>
        <v>1.996</v>
      </c>
      <c r="R36" s="24"/>
      <c r="S36" s="24"/>
    </row>
    <row r="37" s="1" customFormat="1" ht="25" customHeight="1" spans="1:19">
      <c r="A37" s="9"/>
      <c r="B37" s="8">
        <v>189016</v>
      </c>
      <c r="C37" s="9" t="s">
        <v>145</v>
      </c>
      <c r="D37" s="9" t="s">
        <v>146</v>
      </c>
      <c r="E37" s="10" t="s">
        <v>147</v>
      </c>
      <c r="F37" s="6">
        <v>11.2</v>
      </c>
      <c r="G37" s="6">
        <v>44</v>
      </c>
      <c r="H37" s="11">
        <f t="shared" si="5"/>
        <v>0.745454545454545</v>
      </c>
      <c r="I37" s="24" t="s">
        <v>56</v>
      </c>
      <c r="J37" s="30">
        <v>0.66</v>
      </c>
      <c r="K37" s="28"/>
      <c r="L37" s="28"/>
      <c r="M37" s="9"/>
      <c r="N37" s="6" t="s">
        <v>418</v>
      </c>
      <c r="O37" s="6"/>
      <c r="P37" s="28"/>
      <c r="Q37" s="33">
        <f t="shared" si="7"/>
        <v>3.52</v>
      </c>
      <c r="R37" s="24"/>
      <c r="S37" s="24"/>
    </row>
    <row r="38" s="1" customFormat="1" ht="25" customHeight="1" spans="1:19">
      <c r="A38" s="9" t="s">
        <v>148</v>
      </c>
      <c r="B38" s="8">
        <v>184082</v>
      </c>
      <c r="C38" s="9" t="s">
        <v>149</v>
      </c>
      <c r="D38" s="9" t="s">
        <v>150</v>
      </c>
      <c r="E38" s="10" t="s">
        <v>151</v>
      </c>
      <c r="F38" s="6">
        <v>17.7</v>
      </c>
      <c r="G38" s="6">
        <v>59</v>
      </c>
      <c r="H38" s="11">
        <f t="shared" si="5"/>
        <v>0.7</v>
      </c>
      <c r="I38" s="28"/>
      <c r="J38" s="31"/>
      <c r="K38" s="24"/>
      <c r="L38" s="24"/>
      <c r="M38" s="9">
        <v>6394</v>
      </c>
      <c r="N38" s="20">
        <v>0.06</v>
      </c>
      <c r="O38" s="20">
        <v>0.05</v>
      </c>
      <c r="P38" s="6" t="s">
        <v>35</v>
      </c>
      <c r="Q38" s="33">
        <f>G38*0.07</f>
        <v>4.13</v>
      </c>
      <c r="R38" s="24">
        <f>M38*2.7</f>
        <v>17263.8</v>
      </c>
      <c r="S38" s="24">
        <f>M38*G40*0.06</f>
        <v>12468.3</v>
      </c>
    </row>
    <row r="39" s="1" customFormat="1" ht="25" customHeight="1" spans="1:19">
      <c r="A39" s="9"/>
      <c r="B39" s="8">
        <v>146</v>
      </c>
      <c r="C39" s="9" t="s">
        <v>152</v>
      </c>
      <c r="D39" s="9" t="s">
        <v>150</v>
      </c>
      <c r="E39" s="10" t="s">
        <v>153</v>
      </c>
      <c r="F39" s="6">
        <v>11.92</v>
      </c>
      <c r="G39" s="6">
        <v>28</v>
      </c>
      <c r="H39" s="11">
        <f t="shared" si="5"/>
        <v>0.574285714285714</v>
      </c>
      <c r="I39" s="28"/>
      <c r="J39" s="31"/>
      <c r="K39" s="24"/>
      <c r="L39" s="24"/>
      <c r="M39" s="9"/>
      <c r="N39" s="20"/>
      <c r="O39" s="20"/>
      <c r="P39" s="6"/>
      <c r="Q39" s="33">
        <f>G39*0.045</f>
        <v>1.26</v>
      </c>
      <c r="R39" s="24"/>
      <c r="S39" s="24"/>
    </row>
    <row r="40" s="1" customFormat="1" ht="25" customHeight="1" spans="1:19">
      <c r="A40" s="9"/>
      <c r="B40" s="8">
        <v>165878</v>
      </c>
      <c r="C40" s="9" t="s">
        <v>154</v>
      </c>
      <c r="D40" s="9" t="s">
        <v>155</v>
      </c>
      <c r="E40" s="10" t="s">
        <v>156</v>
      </c>
      <c r="F40" s="6">
        <v>16.5</v>
      </c>
      <c r="G40" s="6">
        <v>32.5</v>
      </c>
      <c r="H40" s="11">
        <f t="shared" si="5"/>
        <v>0.492307692307692</v>
      </c>
      <c r="I40" s="28"/>
      <c r="J40" s="31"/>
      <c r="K40" s="24"/>
      <c r="L40" s="24"/>
      <c r="M40" s="9"/>
      <c r="N40" s="20"/>
      <c r="O40" s="20"/>
      <c r="P40" s="6"/>
      <c r="Q40" s="33">
        <f t="shared" ref="Q40:Q45" si="8">G40*0.04</f>
        <v>1.3</v>
      </c>
      <c r="R40" s="24"/>
      <c r="S40" s="24"/>
    </row>
    <row r="41" s="1" customFormat="1" ht="25" customHeight="1" spans="1:19">
      <c r="A41" s="9"/>
      <c r="B41" s="8">
        <v>184103</v>
      </c>
      <c r="C41" s="9" t="s">
        <v>157</v>
      </c>
      <c r="D41" s="9" t="s">
        <v>158</v>
      </c>
      <c r="E41" s="10" t="s">
        <v>159</v>
      </c>
      <c r="F41" s="6">
        <v>12.6</v>
      </c>
      <c r="G41" s="6">
        <v>36</v>
      </c>
      <c r="H41" s="11">
        <f t="shared" si="5"/>
        <v>0.65</v>
      </c>
      <c r="I41" s="28"/>
      <c r="J41" s="31"/>
      <c r="K41" s="24"/>
      <c r="L41" s="24"/>
      <c r="M41" s="9"/>
      <c r="N41" s="20"/>
      <c r="O41" s="20"/>
      <c r="P41" s="6"/>
      <c r="Q41" s="33">
        <f>G41*0.07</f>
        <v>2.52</v>
      </c>
      <c r="R41" s="24"/>
      <c r="S41" s="24"/>
    </row>
    <row r="42" s="2" customFormat="1" ht="25" customHeight="1" spans="1:19">
      <c r="A42" s="9"/>
      <c r="B42" s="8">
        <v>202044</v>
      </c>
      <c r="C42" s="9" t="s">
        <v>160</v>
      </c>
      <c r="D42" s="9" t="s">
        <v>115</v>
      </c>
      <c r="E42" s="10" t="s">
        <v>161</v>
      </c>
      <c r="F42" s="6">
        <v>15.2</v>
      </c>
      <c r="G42" s="6">
        <v>38</v>
      </c>
      <c r="H42" s="13">
        <v>0.68</v>
      </c>
      <c r="I42" s="28"/>
      <c r="J42" s="31"/>
      <c r="K42" s="24"/>
      <c r="L42" s="24"/>
      <c r="M42" s="9"/>
      <c r="N42" s="20"/>
      <c r="O42" s="20"/>
      <c r="P42" s="6"/>
      <c r="Q42" s="33"/>
      <c r="R42" s="24"/>
      <c r="S42" s="24"/>
    </row>
    <row r="43" customHeight="1" spans="1:19">
      <c r="A43" s="9"/>
      <c r="B43" s="8">
        <v>252948</v>
      </c>
      <c r="C43" s="9" t="s">
        <v>162</v>
      </c>
      <c r="D43" s="9" t="s">
        <v>163</v>
      </c>
      <c r="E43" s="10" t="s">
        <v>164</v>
      </c>
      <c r="F43" s="6">
        <v>76.22</v>
      </c>
      <c r="G43" s="6">
        <v>138</v>
      </c>
      <c r="H43" s="11">
        <f t="shared" ref="H43:H66" si="9">(G43-F43)/G43</f>
        <v>0.44768115942029</v>
      </c>
      <c r="I43" s="7" t="s">
        <v>165</v>
      </c>
      <c r="J43" s="20">
        <v>0.32</v>
      </c>
      <c r="K43" s="6" t="s">
        <v>419</v>
      </c>
      <c r="L43" s="20">
        <v>0.52</v>
      </c>
      <c r="M43" s="9"/>
      <c r="N43" s="20"/>
      <c r="O43" s="20"/>
      <c r="P43" s="6"/>
      <c r="Q43" s="33">
        <f t="shared" si="8"/>
        <v>5.52</v>
      </c>
      <c r="R43" s="33"/>
      <c r="S43" s="33"/>
    </row>
    <row r="44" customHeight="1" spans="1:19">
      <c r="A44" s="9"/>
      <c r="B44" s="8">
        <v>154981</v>
      </c>
      <c r="C44" s="9" t="s">
        <v>166</v>
      </c>
      <c r="D44" s="9" t="s">
        <v>167</v>
      </c>
      <c r="E44" s="10" t="s">
        <v>168</v>
      </c>
      <c r="F44" s="6">
        <v>31.88</v>
      </c>
      <c r="G44" s="6">
        <v>48</v>
      </c>
      <c r="H44" s="11">
        <f t="shared" si="9"/>
        <v>0.335833333333333</v>
      </c>
      <c r="I44" s="7"/>
      <c r="J44" s="6"/>
      <c r="K44" s="6" t="s">
        <v>74</v>
      </c>
      <c r="L44" s="20">
        <v>0.44</v>
      </c>
      <c r="M44" s="9"/>
      <c r="N44" s="20"/>
      <c r="O44" s="20"/>
      <c r="P44" s="6"/>
      <c r="Q44" s="33">
        <f t="shared" si="8"/>
        <v>1.92</v>
      </c>
      <c r="R44" s="33"/>
      <c r="S44" s="33"/>
    </row>
    <row r="45" s="1" customFormat="1" ht="25" customHeight="1" spans="1:19">
      <c r="A45" s="9" t="s">
        <v>169</v>
      </c>
      <c r="B45" s="8">
        <v>166413</v>
      </c>
      <c r="C45" s="9" t="s">
        <v>170</v>
      </c>
      <c r="D45" s="9" t="s">
        <v>171</v>
      </c>
      <c r="E45" s="10" t="s">
        <v>172</v>
      </c>
      <c r="F45" s="6">
        <v>38.8</v>
      </c>
      <c r="G45" s="6">
        <v>68</v>
      </c>
      <c r="H45" s="11">
        <f t="shared" si="9"/>
        <v>0.429411764705882</v>
      </c>
      <c r="I45" s="6" t="s">
        <v>173</v>
      </c>
      <c r="J45" s="29">
        <v>0.28</v>
      </c>
      <c r="K45" s="28"/>
      <c r="L45" s="28"/>
      <c r="M45" s="9">
        <v>1637</v>
      </c>
      <c r="N45" s="29">
        <v>0.06</v>
      </c>
      <c r="O45" s="29">
        <v>0.05</v>
      </c>
      <c r="P45" s="28" t="s">
        <v>35</v>
      </c>
      <c r="Q45" s="33">
        <f t="shared" si="8"/>
        <v>2.72</v>
      </c>
      <c r="R45" s="24">
        <f>M45*2</f>
        <v>3274</v>
      </c>
      <c r="S45" s="24">
        <f>M45*F47*0.06</f>
        <v>2160.84</v>
      </c>
    </row>
    <row r="46" s="1" customFormat="1" ht="25" customHeight="1" spans="1:19">
      <c r="A46" s="9"/>
      <c r="B46" s="8">
        <v>132653</v>
      </c>
      <c r="C46" s="9" t="s">
        <v>174</v>
      </c>
      <c r="D46" s="9" t="s">
        <v>175</v>
      </c>
      <c r="E46" s="10" t="s">
        <v>176</v>
      </c>
      <c r="F46" s="6">
        <v>12.5</v>
      </c>
      <c r="G46" s="6">
        <v>36</v>
      </c>
      <c r="H46" s="11">
        <f t="shared" si="9"/>
        <v>0.652777777777778</v>
      </c>
      <c r="I46" s="28"/>
      <c r="J46" s="28"/>
      <c r="K46" s="24"/>
      <c r="L46" s="24"/>
      <c r="M46" s="9"/>
      <c r="N46" s="28"/>
      <c r="O46" s="28"/>
      <c r="P46" s="28"/>
      <c r="Q46" s="33">
        <f>G46*0.07</f>
        <v>2.52</v>
      </c>
      <c r="R46" s="24"/>
      <c r="S46" s="24"/>
    </row>
    <row r="47" s="1" customFormat="1" ht="25" customHeight="1" spans="1:19">
      <c r="A47" s="9"/>
      <c r="B47" s="8">
        <v>182601</v>
      </c>
      <c r="C47" s="9" t="s">
        <v>177</v>
      </c>
      <c r="D47" s="9" t="s">
        <v>178</v>
      </c>
      <c r="E47" s="10" t="s">
        <v>179</v>
      </c>
      <c r="F47" s="6">
        <v>22</v>
      </c>
      <c r="G47" s="6">
        <v>38</v>
      </c>
      <c r="H47" s="11">
        <f t="shared" si="9"/>
        <v>0.421052631578947</v>
      </c>
      <c r="I47" s="28"/>
      <c r="J47" s="28"/>
      <c r="K47" s="24"/>
      <c r="L47" s="24"/>
      <c r="M47" s="9"/>
      <c r="N47" s="28"/>
      <c r="O47" s="28"/>
      <c r="P47" s="28"/>
      <c r="Q47" s="33">
        <f t="shared" ref="Q47:Q49" si="10">G47*0.04</f>
        <v>1.52</v>
      </c>
      <c r="R47" s="24"/>
      <c r="S47" s="24"/>
    </row>
    <row r="48" customHeight="1" spans="1:19">
      <c r="A48" s="6" t="s">
        <v>180</v>
      </c>
      <c r="B48" s="8">
        <v>201264</v>
      </c>
      <c r="C48" s="9" t="s">
        <v>181</v>
      </c>
      <c r="D48" s="9" t="s">
        <v>182</v>
      </c>
      <c r="E48" s="10" t="s">
        <v>183</v>
      </c>
      <c r="F48" s="6">
        <v>147.4</v>
      </c>
      <c r="G48" s="6">
        <v>294</v>
      </c>
      <c r="H48" s="11">
        <f t="shared" si="9"/>
        <v>0.498639455782313</v>
      </c>
      <c r="I48" s="7" t="s">
        <v>184</v>
      </c>
      <c r="J48" s="11">
        <v>0.498639455782313</v>
      </c>
      <c r="K48" s="6" t="s">
        <v>419</v>
      </c>
      <c r="L48" s="20">
        <v>0.53</v>
      </c>
      <c r="M48" s="6">
        <v>2577</v>
      </c>
      <c r="N48" s="20">
        <v>0.05</v>
      </c>
      <c r="O48" s="20">
        <v>0.04</v>
      </c>
      <c r="P48" s="6" t="s">
        <v>185</v>
      </c>
      <c r="Q48" s="33">
        <f t="shared" si="10"/>
        <v>11.76</v>
      </c>
      <c r="R48" s="33">
        <f>M48*9</f>
        <v>23193</v>
      </c>
      <c r="S48" s="33">
        <f>228*M48*0.05</f>
        <v>29377.8</v>
      </c>
    </row>
    <row r="49" customHeight="1" spans="1:19">
      <c r="A49" s="6"/>
      <c r="B49" s="8">
        <v>201495</v>
      </c>
      <c r="C49" s="9" t="s">
        <v>186</v>
      </c>
      <c r="D49" s="9" t="s">
        <v>182</v>
      </c>
      <c r="E49" s="10" t="s">
        <v>187</v>
      </c>
      <c r="F49" s="6">
        <v>149.67</v>
      </c>
      <c r="G49" s="6">
        <v>299</v>
      </c>
      <c r="H49" s="11">
        <f t="shared" si="9"/>
        <v>0.49943143812709</v>
      </c>
      <c r="I49" s="7"/>
      <c r="J49" s="11">
        <v>0.49943143812709</v>
      </c>
      <c r="K49" s="6" t="s">
        <v>419</v>
      </c>
      <c r="L49" s="20">
        <v>0.53</v>
      </c>
      <c r="M49" s="6"/>
      <c r="N49" s="6"/>
      <c r="O49" s="6"/>
      <c r="P49" s="6"/>
      <c r="Q49" s="33">
        <f t="shared" si="10"/>
        <v>11.96</v>
      </c>
      <c r="R49" s="33"/>
      <c r="S49" s="33"/>
    </row>
    <row r="50" customHeight="1" spans="1:19">
      <c r="A50" s="6"/>
      <c r="B50" s="8">
        <v>154041</v>
      </c>
      <c r="C50" s="9" t="s">
        <v>188</v>
      </c>
      <c r="D50" s="9" t="s">
        <v>182</v>
      </c>
      <c r="E50" s="10" t="s">
        <v>189</v>
      </c>
      <c r="F50" s="6">
        <v>58.13</v>
      </c>
      <c r="G50" s="6">
        <v>128</v>
      </c>
      <c r="H50" s="11">
        <f t="shared" si="9"/>
        <v>0.545859375</v>
      </c>
      <c r="I50" s="7"/>
      <c r="J50" s="11">
        <v>0.545859375</v>
      </c>
      <c r="K50" s="6" t="s">
        <v>22</v>
      </c>
      <c r="L50" s="20">
        <v>0.59</v>
      </c>
      <c r="M50" s="6"/>
      <c r="N50" s="6"/>
      <c r="O50" s="6"/>
      <c r="P50" s="6"/>
      <c r="Q50" s="33">
        <f>G50*0.045</f>
        <v>5.76</v>
      </c>
      <c r="R50" s="33"/>
      <c r="S50" s="33"/>
    </row>
    <row r="51" customHeight="1" spans="1:19">
      <c r="A51" s="6"/>
      <c r="B51" s="8">
        <v>137250</v>
      </c>
      <c r="C51" s="9" t="s">
        <v>190</v>
      </c>
      <c r="D51" s="9" t="s">
        <v>182</v>
      </c>
      <c r="E51" s="10" t="s">
        <v>191</v>
      </c>
      <c r="F51" s="6">
        <v>109.45</v>
      </c>
      <c r="G51" s="6">
        <v>192</v>
      </c>
      <c r="H51" s="11">
        <f t="shared" si="9"/>
        <v>0.429947916666667</v>
      </c>
      <c r="I51" s="7"/>
      <c r="J51" s="11">
        <v>0.429947916666667</v>
      </c>
      <c r="K51" s="6" t="s">
        <v>419</v>
      </c>
      <c r="L51" s="20">
        <v>0.48</v>
      </c>
      <c r="M51" s="6"/>
      <c r="N51" s="6"/>
      <c r="O51" s="6"/>
      <c r="P51" s="6"/>
      <c r="Q51" s="33">
        <f>G51*0.04</f>
        <v>7.68</v>
      </c>
      <c r="R51" s="33"/>
      <c r="S51" s="33"/>
    </row>
    <row r="52" s="1" customFormat="1" ht="25" customHeight="1" spans="1:19">
      <c r="A52" s="9" t="s">
        <v>192</v>
      </c>
      <c r="B52" s="8">
        <v>232108</v>
      </c>
      <c r="C52" s="9" t="s">
        <v>193</v>
      </c>
      <c r="D52" s="9" t="s">
        <v>194</v>
      </c>
      <c r="E52" s="10" t="s">
        <v>195</v>
      </c>
      <c r="F52" s="6">
        <v>14.14</v>
      </c>
      <c r="G52" s="6">
        <v>76</v>
      </c>
      <c r="H52" s="11">
        <f t="shared" si="9"/>
        <v>0.813947368421053</v>
      </c>
      <c r="I52" s="28" t="s">
        <v>196</v>
      </c>
      <c r="J52" s="29">
        <v>0.57</v>
      </c>
      <c r="K52" s="24"/>
      <c r="L52" s="24"/>
      <c r="M52" s="9">
        <v>7901</v>
      </c>
      <c r="N52" s="28" t="s">
        <v>27</v>
      </c>
      <c r="O52" s="28" t="s">
        <v>28</v>
      </c>
      <c r="P52" s="28" t="s">
        <v>35</v>
      </c>
      <c r="Q52" s="33">
        <f t="shared" ref="Q52:Q57" si="11">G52*0.08</f>
        <v>6.08</v>
      </c>
      <c r="R52" s="24">
        <f>M52*2</f>
        <v>15802</v>
      </c>
      <c r="S52" s="24">
        <f>M52*3</f>
        <v>23703</v>
      </c>
    </row>
    <row r="53" s="1" customFormat="1" ht="25" customHeight="1" spans="1:19">
      <c r="A53" s="9"/>
      <c r="B53" s="8">
        <v>257355</v>
      </c>
      <c r="C53" s="9" t="s">
        <v>197</v>
      </c>
      <c r="D53" s="9" t="s">
        <v>198</v>
      </c>
      <c r="E53" s="10" t="s">
        <v>199</v>
      </c>
      <c r="F53" s="6">
        <v>15</v>
      </c>
      <c r="G53" s="6">
        <v>99</v>
      </c>
      <c r="H53" s="11">
        <f t="shared" si="9"/>
        <v>0.848484848484849</v>
      </c>
      <c r="I53" s="28" t="s">
        <v>196</v>
      </c>
      <c r="J53" s="29">
        <v>0.54</v>
      </c>
      <c r="K53" s="24"/>
      <c r="L53" s="24"/>
      <c r="M53" s="9"/>
      <c r="N53" s="28"/>
      <c r="O53" s="28"/>
      <c r="P53" s="28"/>
      <c r="Q53" s="33">
        <f t="shared" si="11"/>
        <v>7.92</v>
      </c>
      <c r="R53" s="24"/>
      <c r="S53" s="24"/>
    </row>
    <row r="54" s="1" customFormat="1" ht="27" customHeight="1" spans="1:19">
      <c r="A54" s="9" t="s">
        <v>200</v>
      </c>
      <c r="B54" s="8">
        <v>1466</v>
      </c>
      <c r="C54" s="9" t="s">
        <v>201</v>
      </c>
      <c r="D54" s="9" t="s">
        <v>202</v>
      </c>
      <c r="E54" s="10" t="s">
        <v>203</v>
      </c>
      <c r="F54" s="6">
        <v>12.5</v>
      </c>
      <c r="G54" s="6">
        <v>25</v>
      </c>
      <c r="H54" s="11">
        <f t="shared" si="9"/>
        <v>0.5</v>
      </c>
      <c r="I54" s="35" t="s">
        <v>204</v>
      </c>
      <c r="J54" s="29">
        <v>0.4</v>
      </c>
      <c r="K54" s="24"/>
      <c r="L54" s="24"/>
      <c r="M54" s="9">
        <v>8935</v>
      </c>
      <c r="N54" s="28" t="s">
        <v>205</v>
      </c>
      <c r="O54" s="28"/>
      <c r="P54" s="28" t="s">
        <v>35</v>
      </c>
      <c r="Q54" s="33">
        <f>G54*0.04</f>
        <v>1</v>
      </c>
      <c r="R54" s="24"/>
      <c r="S54" s="24"/>
    </row>
    <row r="55" s="1" customFormat="1" ht="27" customHeight="1" spans="1:19">
      <c r="A55" s="9"/>
      <c r="B55" s="8">
        <v>58522</v>
      </c>
      <c r="C55" s="9" t="s">
        <v>206</v>
      </c>
      <c r="D55" s="9" t="s">
        <v>202</v>
      </c>
      <c r="E55" s="10" t="s">
        <v>207</v>
      </c>
      <c r="F55" s="6">
        <v>14</v>
      </c>
      <c r="G55" s="6">
        <v>35</v>
      </c>
      <c r="H55" s="11">
        <f t="shared" si="9"/>
        <v>0.6</v>
      </c>
      <c r="I55" s="6" t="s">
        <v>208</v>
      </c>
      <c r="J55" s="29">
        <v>0.46</v>
      </c>
      <c r="K55" s="28"/>
      <c r="L55" s="28"/>
      <c r="M55" s="9">
        <v>6950</v>
      </c>
      <c r="N55" s="28" t="s">
        <v>28</v>
      </c>
      <c r="O55" s="28" t="s">
        <v>34</v>
      </c>
      <c r="P55" s="28"/>
      <c r="Q55" s="33">
        <f>G55*0.045</f>
        <v>1.575</v>
      </c>
      <c r="R55" s="24">
        <f>M55/2*Q55</f>
        <v>5473.125</v>
      </c>
      <c r="S55" s="24">
        <f>M55/2*2</f>
        <v>6950</v>
      </c>
    </row>
    <row r="56" customHeight="1" spans="1:19">
      <c r="A56" s="9" t="s">
        <v>209</v>
      </c>
      <c r="B56" s="14">
        <v>224346</v>
      </c>
      <c r="C56" s="15" t="s">
        <v>210</v>
      </c>
      <c r="D56" s="15" t="s">
        <v>211</v>
      </c>
      <c r="E56" s="15" t="s">
        <v>212</v>
      </c>
      <c r="F56" s="16">
        <v>41.93</v>
      </c>
      <c r="G56" s="16">
        <v>268</v>
      </c>
      <c r="H56" s="11">
        <f t="shared" si="9"/>
        <v>0.843544776119403</v>
      </c>
      <c r="I56" s="16"/>
      <c r="J56" s="16"/>
      <c r="K56" s="16"/>
      <c r="L56" s="16"/>
      <c r="M56" s="9">
        <v>5048</v>
      </c>
      <c r="N56" s="33" t="s">
        <v>213</v>
      </c>
      <c r="O56" s="33"/>
      <c r="P56" s="16" t="s">
        <v>420</v>
      </c>
      <c r="Q56" s="33">
        <f t="shared" si="11"/>
        <v>21.44</v>
      </c>
      <c r="R56" s="33"/>
      <c r="S56" s="33"/>
    </row>
    <row r="57" customHeight="1" spans="1:19">
      <c r="A57" s="9"/>
      <c r="B57" s="14">
        <v>199957</v>
      </c>
      <c r="C57" s="15" t="s">
        <v>210</v>
      </c>
      <c r="D57" s="15" t="s">
        <v>215</v>
      </c>
      <c r="E57" s="15" t="s">
        <v>212</v>
      </c>
      <c r="F57" s="16">
        <v>42.8</v>
      </c>
      <c r="G57" s="16">
        <v>198</v>
      </c>
      <c r="H57" s="11">
        <f t="shared" si="9"/>
        <v>0.783838383838384</v>
      </c>
      <c r="I57" s="16"/>
      <c r="J57" s="16"/>
      <c r="K57" s="16"/>
      <c r="L57" s="16"/>
      <c r="M57" s="9"/>
      <c r="N57" s="33" t="s">
        <v>213</v>
      </c>
      <c r="O57" s="33"/>
      <c r="P57" s="16"/>
      <c r="Q57" s="33">
        <f t="shared" si="11"/>
        <v>15.84</v>
      </c>
      <c r="R57" s="33"/>
      <c r="S57" s="33"/>
    </row>
    <row r="58" customHeight="1" spans="1:19">
      <c r="A58" s="9"/>
      <c r="B58" s="14">
        <v>256958</v>
      </c>
      <c r="C58" s="15" t="s">
        <v>216</v>
      </c>
      <c r="D58" s="15" t="s">
        <v>217</v>
      </c>
      <c r="E58" s="15" t="s">
        <v>212</v>
      </c>
      <c r="F58" s="16">
        <v>59.8</v>
      </c>
      <c r="G58" s="16">
        <v>168</v>
      </c>
      <c r="H58" s="11">
        <f t="shared" si="9"/>
        <v>0.644047619047619</v>
      </c>
      <c r="I58" s="36" t="s">
        <v>218</v>
      </c>
      <c r="J58" s="37">
        <v>0.525</v>
      </c>
      <c r="K58" s="16"/>
      <c r="L58" s="16"/>
      <c r="M58" s="9"/>
      <c r="N58" s="16" t="s">
        <v>219</v>
      </c>
      <c r="O58" s="16" t="s">
        <v>220</v>
      </c>
      <c r="P58" s="16"/>
      <c r="Q58" s="33">
        <f>G58*0.07</f>
        <v>11.76</v>
      </c>
      <c r="R58" s="33"/>
      <c r="S58" s="33"/>
    </row>
    <row r="59" customHeight="1" spans="1:19">
      <c r="A59" s="9"/>
      <c r="B59" s="8">
        <v>209341</v>
      </c>
      <c r="C59" s="9" t="s">
        <v>216</v>
      </c>
      <c r="D59" s="9" t="s">
        <v>221</v>
      </c>
      <c r="E59" s="9" t="s">
        <v>222</v>
      </c>
      <c r="F59" s="16">
        <v>5.5</v>
      </c>
      <c r="G59" s="16">
        <v>18.6</v>
      </c>
      <c r="H59" s="11">
        <f t="shared" si="9"/>
        <v>0.704301075268817</v>
      </c>
      <c r="I59" s="16"/>
      <c r="J59" s="16"/>
      <c r="K59" s="16"/>
      <c r="L59" s="16"/>
      <c r="M59" s="9"/>
      <c r="N59" s="16"/>
      <c r="O59" s="16"/>
      <c r="P59" s="16"/>
      <c r="Q59" s="33">
        <f>G59*0.08</f>
        <v>1.488</v>
      </c>
      <c r="R59" s="33">
        <f>M56*0.54</f>
        <v>2725.92</v>
      </c>
      <c r="S59" s="33">
        <f>M56*1</f>
        <v>5048</v>
      </c>
    </row>
    <row r="60" customHeight="1" spans="1:19">
      <c r="A60" s="9"/>
      <c r="B60" s="14">
        <v>256869</v>
      </c>
      <c r="C60" s="15" t="s">
        <v>223</v>
      </c>
      <c r="D60" s="15" t="s">
        <v>224</v>
      </c>
      <c r="E60" s="15" t="s">
        <v>225</v>
      </c>
      <c r="F60" s="17">
        <v>5.2</v>
      </c>
      <c r="G60" s="17">
        <v>12</v>
      </c>
      <c r="H60" s="18">
        <f t="shared" si="9"/>
        <v>0.566666666666667</v>
      </c>
      <c r="I60" s="38" t="s">
        <v>226</v>
      </c>
      <c r="J60" s="39">
        <v>0.474</v>
      </c>
      <c r="K60" s="16"/>
      <c r="L60" s="16"/>
      <c r="M60" s="9"/>
      <c r="N60" s="16"/>
      <c r="O60" s="16"/>
      <c r="P60" s="16"/>
      <c r="Q60" s="33">
        <f t="shared" ref="Q60:Q65" si="12">G60*0.045</f>
        <v>0.54</v>
      </c>
      <c r="R60" s="33"/>
      <c r="S60" s="33"/>
    </row>
    <row r="61" customHeight="1" spans="1:19">
      <c r="A61" s="9"/>
      <c r="B61" s="14">
        <v>256872</v>
      </c>
      <c r="C61" s="15" t="s">
        <v>223</v>
      </c>
      <c r="D61" s="15" t="s">
        <v>227</v>
      </c>
      <c r="E61" s="15" t="s">
        <v>225</v>
      </c>
      <c r="F61" s="17">
        <v>5.2</v>
      </c>
      <c r="G61" s="17">
        <v>12</v>
      </c>
      <c r="H61" s="18">
        <f t="shared" si="9"/>
        <v>0.566666666666667</v>
      </c>
      <c r="I61" s="38" t="s">
        <v>226</v>
      </c>
      <c r="J61" s="39">
        <v>0.474</v>
      </c>
      <c r="K61" s="16"/>
      <c r="L61" s="16"/>
      <c r="M61" s="9"/>
      <c r="N61" s="16"/>
      <c r="O61" s="16"/>
      <c r="P61" s="16"/>
      <c r="Q61" s="33">
        <f t="shared" si="12"/>
        <v>0.54</v>
      </c>
      <c r="R61" s="33"/>
      <c r="S61" s="33"/>
    </row>
    <row r="62" customHeight="1" spans="1:19">
      <c r="A62" s="9"/>
      <c r="B62" s="14">
        <v>256871</v>
      </c>
      <c r="C62" s="15" t="s">
        <v>223</v>
      </c>
      <c r="D62" s="15" t="s">
        <v>228</v>
      </c>
      <c r="E62" s="15" t="s">
        <v>225</v>
      </c>
      <c r="F62" s="17">
        <v>5.2</v>
      </c>
      <c r="G62" s="17">
        <v>12</v>
      </c>
      <c r="H62" s="18">
        <f t="shared" si="9"/>
        <v>0.566666666666667</v>
      </c>
      <c r="I62" s="38" t="s">
        <v>226</v>
      </c>
      <c r="J62" s="39">
        <v>0.474</v>
      </c>
      <c r="K62" s="16"/>
      <c r="L62" s="16"/>
      <c r="M62" s="9"/>
      <c r="N62" s="16"/>
      <c r="O62" s="16"/>
      <c r="P62" s="16"/>
      <c r="Q62" s="33">
        <f t="shared" si="12"/>
        <v>0.54</v>
      </c>
      <c r="R62" s="33"/>
      <c r="S62" s="33"/>
    </row>
    <row r="63" customHeight="1" spans="1:19">
      <c r="A63" s="9"/>
      <c r="B63" s="14">
        <v>256875</v>
      </c>
      <c r="C63" s="15" t="s">
        <v>223</v>
      </c>
      <c r="D63" s="15" t="s">
        <v>229</v>
      </c>
      <c r="E63" s="15" t="s">
        <v>225</v>
      </c>
      <c r="F63" s="17">
        <v>5.2</v>
      </c>
      <c r="G63" s="17">
        <v>12</v>
      </c>
      <c r="H63" s="18">
        <f t="shared" si="9"/>
        <v>0.566666666666667</v>
      </c>
      <c r="I63" s="38" t="s">
        <v>226</v>
      </c>
      <c r="J63" s="39">
        <v>0.474</v>
      </c>
      <c r="K63" s="16"/>
      <c r="L63" s="16"/>
      <c r="M63" s="9"/>
      <c r="N63" s="16"/>
      <c r="O63" s="16"/>
      <c r="P63" s="16"/>
      <c r="Q63" s="33">
        <f t="shared" si="12"/>
        <v>0.54</v>
      </c>
      <c r="R63" s="33"/>
      <c r="S63" s="33"/>
    </row>
    <row r="64" customHeight="1" spans="1:19">
      <c r="A64" s="9"/>
      <c r="B64" s="14">
        <v>256870</v>
      </c>
      <c r="C64" s="15" t="s">
        <v>223</v>
      </c>
      <c r="D64" s="15" t="s">
        <v>230</v>
      </c>
      <c r="E64" s="15" t="s">
        <v>225</v>
      </c>
      <c r="F64" s="17">
        <v>5.2</v>
      </c>
      <c r="G64" s="17">
        <v>12</v>
      </c>
      <c r="H64" s="18">
        <f t="shared" si="9"/>
        <v>0.566666666666667</v>
      </c>
      <c r="I64" s="38" t="s">
        <v>226</v>
      </c>
      <c r="J64" s="39">
        <v>0.474</v>
      </c>
      <c r="K64" s="16"/>
      <c r="L64" s="16"/>
      <c r="M64" s="9"/>
      <c r="N64" s="16"/>
      <c r="O64" s="16"/>
      <c r="P64" s="16"/>
      <c r="Q64" s="33">
        <f t="shared" si="12"/>
        <v>0.54</v>
      </c>
      <c r="R64" s="33"/>
      <c r="S64" s="33"/>
    </row>
    <row r="65" customHeight="1" spans="1:19">
      <c r="A65" s="9"/>
      <c r="B65" s="8">
        <v>184704</v>
      </c>
      <c r="C65" s="9" t="s">
        <v>231</v>
      </c>
      <c r="D65" s="9" t="s">
        <v>232</v>
      </c>
      <c r="E65" s="9" t="s">
        <v>233</v>
      </c>
      <c r="F65" s="17">
        <v>70</v>
      </c>
      <c r="G65" s="17">
        <v>168</v>
      </c>
      <c r="H65" s="18">
        <f t="shared" si="9"/>
        <v>0.583333333333333</v>
      </c>
      <c r="I65" s="17"/>
      <c r="J65" s="17"/>
      <c r="K65" s="16"/>
      <c r="L65" s="16"/>
      <c r="M65" s="9"/>
      <c r="N65" s="40">
        <v>0.05</v>
      </c>
      <c r="O65" s="40">
        <v>0.04</v>
      </c>
      <c r="P65" s="16"/>
      <c r="Q65" s="33">
        <f t="shared" si="12"/>
        <v>7.56</v>
      </c>
      <c r="R65" s="33"/>
      <c r="S65" s="33"/>
    </row>
    <row r="66" customHeight="1" spans="1:19">
      <c r="A66" s="9"/>
      <c r="B66" s="8">
        <v>188362</v>
      </c>
      <c r="C66" s="9" t="s">
        <v>234</v>
      </c>
      <c r="D66" s="9" t="s">
        <v>235</v>
      </c>
      <c r="E66" s="9" t="s">
        <v>236</v>
      </c>
      <c r="F66" s="16">
        <v>110.26</v>
      </c>
      <c r="G66" s="16">
        <v>349</v>
      </c>
      <c r="H66" s="11">
        <f t="shared" si="9"/>
        <v>0.68406876790831</v>
      </c>
      <c r="I66" s="6" t="s">
        <v>237</v>
      </c>
      <c r="J66" s="40">
        <v>0.36</v>
      </c>
      <c r="K66" s="16"/>
      <c r="L66" s="16"/>
      <c r="M66" s="9"/>
      <c r="N66" s="16"/>
      <c r="O66" s="16"/>
      <c r="P66" s="16"/>
      <c r="Q66" s="33">
        <f>G66*0.07</f>
        <v>24.43</v>
      </c>
      <c r="R66" s="33"/>
      <c r="S66" s="33"/>
    </row>
    <row r="67" customHeight="1" spans="1:19">
      <c r="A67" s="33" t="s">
        <v>421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33"/>
      <c r="R67" s="33">
        <f>SUM(R3:R66)</f>
        <v>176109.68</v>
      </c>
      <c r="S67" s="33">
        <f>SUM(S3:S66)</f>
        <v>209758.95295</v>
      </c>
    </row>
    <row r="68" customHeight="1" spans="1:19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33"/>
      <c r="R68" s="33"/>
      <c r="S68" s="33"/>
    </row>
  </sheetData>
  <mergeCells count="85">
    <mergeCell ref="A1:M1"/>
    <mergeCell ref="N1:O1"/>
    <mergeCell ref="N14:O14"/>
    <mergeCell ref="N30:O30"/>
    <mergeCell ref="N34:O34"/>
    <mergeCell ref="N37:O37"/>
    <mergeCell ref="N54:O54"/>
    <mergeCell ref="N56:O56"/>
    <mergeCell ref="N57:O57"/>
    <mergeCell ref="A5:A7"/>
    <mergeCell ref="A8:A9"/>
    <mergeCell ref="A10:A13"/>
    <mergeCell ref="A16:A18"/>
    <mergeCell ref="A19:A22"/>
    <mergeCell ref="A23:A27"/>
    <mergeCell ref="A28:A30"/>
    <mergeCell ref="A31:A34"/>
    <mergeCell ref="A35:A37"/>
    <mergeCell ref="A38:A44"/>
    <mergeCell ref="A45:A47"/>
    <mergeCell ref="A48:A51"/>
    <mergeCell ref="A52:A53"/>
    <mergeCell ref="A54:A55"/>
    <mergeCell ref="A56:A66"/>
    <mergeCell ref="I43:I44"/>
    <mergeCell ref="I48:I51"/>
    <mergeCell ref="J43:J44"/>
    <mergeCell ref="M5:M6"/>
    <mergeCell ref="M10:M11"/>
    <mergeCell ref="M12:M13"/>
    <mergeCell ref="M16:M18"/>
    <mergeCell ref="M19:M22"/>
    <mergeCell ref="M23:M27"/>
    <mergeCell ref="M28:M30"/>
    <mergeCell ref="M31:M34"/>
    <mergeCell ref="M35:M37"/>
    <mergeCell ref="M38:M44"/>
    <mergeCell ref="M45:M47"/>
    <mergeCell ref="M48:M51"/>
    <mergeCell ref="M52:M53"/>
    <mergeCell ref="M56:M66"/>
    <mergeCell ref="N10:N11"/>
    <mergeCell ref="N16:N18"/>
    <mergeCell ref="N19:N22"/>
    <mergeCell ref="N23:N27"/>
    <mergeCell ref="N28:N29"/>
    <mergeCell ref="N31:N33"/>
    <mergeCell ref="N35:N36"/>
    <mergeCell ref="N38:N44"/>
    <mergeCell ref="N45:N47"/>
    <mergeCell ref="N48:N51"/>
    <mergeCell ref="N52:N53"/>
    <mergeCell ref="N58:N64"/>
    <mergeCell ref="N65:N66"/>
    <mergeCell ref="O10:O11"/>
    <mergeCell ref="O16:O18"/>
    <mergeCell ref="O19:O22"/>
    <mergeCell ref="O23:O27"/>
    <mergeCell ref="O28:O29"/>
    <mergeCell ref="O31:O33"/>
    <mergeCell ref="O35:O36"/>
    <mergeCell ref="O38:O44"/>
    <mergeCell ref="O45:O47"/>
    <mergeCell ref="O48:O51"/>
    <mergeCell ref="O52:O53"/>
    <mergeCell ref="O58:O64"/>
    <mergeCell ref="O65:O66"/>
    <mergeCell ref="P3:P4"/>
    <mergeCell ref="P5:P7"/>
    <mergeCell ref="P8:P9"/>
    <mergeCell ref="P10:P13"/>
    <mergeCell ref="P16:P18"/>
    <mergeCell ref="P19:P22"/>
    <mergeCell ref="P23:P27"/>
    <mergeCell ref="P28:P30"/>
    <mergeCell ref="P31:P34"/>
    <mergeCell ref="P35:P37"/>
    <mergeCell ref="P38:P44"/>
    <mergeCell ref="P45:P47"/>
    <mergeCell ref="P48:P51"/>
    <mergeCell ref="P52:P53"/>
    <mergeCell ref="P54:P55"/>
    <mergeCell ref="P56:P66"/>
    <mergeCell ref="N12:O13"/>
    <mergeCell ref="A67:P68"/>
  </mergeCells>
  <conditionalFormatting sqref="B3:B14 B48:B51 B43:B44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品种清单</vt:lpstr>
      <vt:lpstr>门店任务清单</vt:lpstr>
      <vt:lpstr>门店任务明细表 (2)</vt:lpstr>
      <vt:lpstr>品种清单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TJ</cp:lastModifiedBy>
  <dcterms:created xsi:type="dcterms:W3CDTF">2023-03-30T03:13:00Z</dcterms:created>
  <dcterms:modified xsi:type="dcterms:W3CDTF">2023-04-03T11:52:16Z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68B47C3CB22440E49493820860576210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