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3月单品挂金活动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'3月单品挂金活动'!$A$1:$R$201</definedName>
  </definedNames>
  <calcPr calcId="144525"/>
</workbook>
</file>

<file path=xl/sharedStrings.xml><?xml version="1.0" encoding="utf-8"?>
<sst xmlns="http://schemas.openxmlformats.org/spreadsheetml/2006/main" count="1087" uniqueCount="357">
  <si>
    <t>序号</t>
  </si>
  <si>
    <t>协议编号</t>
  </si>
  <si>
    <t>活动类型                   （单品活动/挂金活动/    单品+挂金）</t>
  </si>
  <si>
    <r>
      <rPr>
        <b/>
        <sz val="12"/>
        <color rgb="FF000000"/>
        <rFont val="宋体"/>
        <charset val="134"/>
      </rPr>
      <t>货品</t>
    </r>
    <r>
      <rPr>
        <b/>
        <sz val="12"/>
        <color rgb="FF000000"/>
        <rFont val="Arial"/>
        <charset val="134"/>
      </rPr>
      <t>ID</t>
    </r>
  </si>
  <si>
    <t>货品名称</t>
  </si>
  <si>
    <t>规格</t>
  </si>
  <si>
    <t>产地</t>
  </si>
  <si>
    <t>单位</t>
  </si>
  <si>
    <t>零售价</t>
  </si>
  <si>
    <t>考核价</t>
  </si>
  <si>
    <t>前台  毛利率</t>
  </si>
  <si>
    <t>活动内容（消费者活动）</t>
  </si>
  <si>
    <t>活动时间</t>
  </si>
  <si>
    <r>
      <rPr>
        <b/>
        <sz val="12"/>
        <color rgb="FFFF0000"/>
        <rFont val="宋体"/>
        <charset val="134"/>
      </rPr>
      <t>店员挂金奖励</t>
    </r>
    <r>
      <rPr>
        <b/>
        <sz val="12"/>
        <color rgb="FFFF0000"/>
        <rFont val="Arial"/>
        <charset val="134"/>
      </rPr>
      <t xml:space="preserve">                </t>
    </r>
    <r>
      <rPr>
        <b/>
        <sz val="12"/>
        <color rgb="FFFF0000"/>
        <rFont val="宋体"/>
        <charset val="134"/>
      </rPr>
      <t>（取消毛利段提成）</t>
    </r>
  </si>
  <si>
    <t>厂家联系人</t>
  </si>
  <si>
    <t>联系电话</t>
  </si>
  <si>
    <t>适用客户  （会员/所有顾客）</t>
  </si>
  <si>
    <t>执行门店（所有）</t>
  </si>
  <si>
    <t>单品+挂金</t>
  </si>
  <si>
    <t>购买返10元代金券，用于抵扣中美史克产品</t>
  </si>
  <si>
    <t>3.1-3.31</t>
  </si>
  <si>
    <t>10元/盒</t>
  </si>
  <si>
    <t>挂金品种</t>
  </si>
  <si>
    <t>无</t>
  </si>
  <si>
    <t>2元/盒</t>
  </si>
  <si>
    <t>4元/盒</t>
  </si>
  <si>
    <t>买二送一（赠品ID9919195）</t>
  </si>
  <si>
    <t>5元/盒</t>
  </si>
  <si>
    <t>单品活动</t>
  </si>
  <si>
    <t>第二盒半价</t>
  </si>
  <si>
    <t>528元/4盒</t>
  </si>
  <si>
    <t>3.1-3.10</t>
  </si>
  <si>
    <t>买一送一；99元/4支</t>
  </si>
  <si>
    <t>199元/两盒</t>
  </si>
  <si>
    <t>1盒7.5折</t>
  </si>
  <si>
    <t>6.8折</t>
  </si>
  <si>
    <t>珊瑚癣净</t>
  </si>
  <si>
    <t>250mlx2瓶</t>
  </si>
  <si>
    <t>贵州金桥</t>
  </si>
  <si>
    <t>盒</t>
  </si>
  <si>
    <t>买三送一</t>
  </si>
  <si>
    <t>3元/盒</t>
  </si>
  <si>
    <t>买二送一</t>
  </si>
  <si>
    <t>12元/支</t>
  </si>
  <si>
    <t>6元/盒</t>
  </si>
  <si>
    <t>28元/盒</t>
  </si>
  <si>
    <t>制川贝母粉</t>
  </si>
  <si>
    <t>1gx3袋</t>
  </si>
  <si>
    <t>四川</t>
  </si>
  <si>
    <t>买1送1</t>
  </si>
  <si>
    <t>20元/盒</t>
  </si>
  <si>
    <t>买三送一（赠品送1个延时喷壶ID9919674）</t>
  </si>
  <si>
    <t>买5得6</t>
  </si>
  <si>
    <t>2元/袋</t>
  </si>
  <si>
    <t>三盒送一个杯子</t>
  </si>
  <si>
    <t>3.5元/盒</t>
  </si>
  <si>
    <t>1元/盒</t>
  </si>
  <si>
    <t>买一得二</t>
  </si>
  <si>
    <t>5元/套</t>
  </si>
  <si>
    <t>买一送一</t>
  </si>
  <si>
    <t>买四送一</t>
  </si>
  <si>
    <t>买三送一（送36片）组合ID9919072</t>
  </si>
  <si>
    <t>买二送一（送36片）组合ID9919073</t>
  </si>
  <si>
    <t>49.5元/3盒，99元/6盒</t>
  </si>
  <si>
    <t>3.1-4.31</t>
  </si>
  <si>
    <t>39.6元/2盒，99元/5盒</t>
  </si>
  <si>
    <t>1元/瓶</t>
  </si>
  <si>
    <t>6元/盒；20元/2盒</t>
  </si>
  <si>
    <t>买二送一（赠送水彩笔，涂鸦毛巾）</t>
  </si>
  <si>
    <t>右旋糖酐铁颗粒</t>
  </si>
  <si>
    <t>25mgx30袋</t>
  </si>
  <si>
    <t>1.5元/盒</t>
  </si>
  <si>
    <t>15元/盒</t>
  </si>
  <si>
    <t>康麦斯牌多种维生素及矿物质片</t>
  </si>
  <si>
    <t>第二件半价</t>
  </si>
  <si>
    <t>康麦斯碳酸钙维生素D软胶囊200g</t>
  </si>
  <si>
    <t>康麦斯牌卵磷脂胶囊100粒</t>
  </si>
  <si>
    <t>卵磷脂胶囊(康麦斯)200粒</t>
  </si>
  <si>
    <t>康麦斯牌深海鱼油胶囊100粒</t>
  </si>
  <si>
    <t>深海鱼油胶囊(康麦斯)200粒</t>
  </si>
  <si>
    <t>百合康牌甜橙味B族维生素600mgx50片</t>
  </si>
  <si>
    <t>59元换购</t>
  </si>
  <si>
    <t>百合康牌维生素C含片1.2gx60片</t>
  </si>
  <si>
    <t>百合康维生素C含片（青苹果味）60片</t>
  </si>
  <si>
    <t>百合康大豆卵磷脂软胶囊</t>
  </si>
  <si>
    <t>第二件+29.8</t>
  </si>
  <si>
    <t>百合康牌钙维生素D软胶囊1000mgx60粒</t>
  </si>
  <si>
    <t>DHA藻油亚麻籽油软胶囊0.5gx60粒</t>
  </si>
  <si>
    <t>百合康芦荟软胶囊500mgx60粒</t>
  </si>
  <si>
    <t>百合康牌褪黑素维生素B6软胶囊0.15gx60粒</t>
  </si>
  <si>
    <t>百合康鱼油软胶囊1.0gx100粒</t>
  </si>
  <si>
    <t>多种维生素矿物质片1.0gx60片</t>
  </si>
  <si>
    <t>氨基葡萄糖硫酸软骨素钙</t>
  </si>
  <si>
    <t>换购价84元</t>
  </si>
  <si>
    <t>康麦斯美康宁褪黑素片60片</t>
  </si>
  <si>
    <t>康麦斯牌蜂胶胶囊500mg×60片</t>
  </si>
  <si>
    <t>康麦斯牌芦荟软胶囊1341mgx60s(80.46g)</t>
  </si>
  <si>
    <t>康麦斯蒜油胶囊34.1g(341mgx100粒)</t>
  </si>
  <si>
    <t>康麦斯维生素C片38.4g(640mgx60片)</t>
  </si>
  <si>
    <t>牛初乳含片1588.3mg×60片</t>
  </si>
  <si>
    <t>维生素A软胶囊(康麦斯)100mgx60粒</t>
  </si>
  <si>
    <t>维生素E软胶囊(康麦斯)660mgx60粒</t>
  </si>
  <si>
    <t>忆立清胶囊698mg×60片</t>
  </si>
  <si>
    <t>成长快乐牌复合维生素软片（果味型）</t>
  </si>
  <si>
    <t>两件省20元</t>
  </si>
  <si>
    <t>成长快乐牌多种维生素锌咀嚼片180g    (1.5gx120片)</t>
  </si>
  <si>
    <t>成长快乐牌多种维生素锌咀嚼片（牛奶味）</t>
  </si>
  <si>
    <t>养生堂90粒VC</t>
  </si>
  <si>
    <t>成长快乐牌多种维生素钙咀嚼片180g   （1.5gx120片）</t>
  </si>
  <si>
    <t>成长快乐牌多种维生素钙咀嚼片(巧克力味）</t>
  </si>
  <si>
    <t>养生堂120粒VE</t>
  </si>
  <si>
    <t>养生堂维生素C泡腾片              42g(4.2gx10片)针叶樱桃味</t>
  </si>
  <si>
    <t>两件省4元</t>
  </si>
  <si>
    <t>乐力氨糖软骨素加钙</t>
  </si>
  <si>
    <t>熊胆粉0.3g*10瓶</t>
  </si>
  <si>
    <t>两件85折</t>
  </si>
  <si>
    <t>熊胆粉0.1g*10瓶</t>
  </si>
  <si>
    <t>熊胆粉0.1g*3瓶</t>
  </si>
  <si>
    <t>钙尔奇钙镁锌维生素D维生素B1片</t>
  </si>
  <si>
    <t>钙尔奇钙铁锌维生素C维生素K片</t>
  </si>
  <si>
    <t>鸿洋神牌蓝莓叶黄素</t>
  </si>
  <si>
    <t>单盒98元
两盒168元
三盒198元</t>
  </si>
  <si>
    <t>艾视清穴位贴</t>
  </si>
  <si>
    <r>
      <t>99</t>
    </r>
    <r>
      <rPr>
        <sz val="12"/>
        <color rgb="FFFF0000"/>
        <rFont val="宋体"/>
        <charset val="134"/>
      </rPr>
      <t>元</t>
    </r>
    <r>
      <rPr>
        <sz val="12"/>
        <color rgb="FFFF0000"/>
        <rFont val="Times New Roman"/>
        <charset val="134"/>
      </rPr>
      <t>/3</t>
    </r>
    <r>
      <rPr>
        <sz val="12"/>
        <color rgb="FFFF0000"/>
        <rFont val="宋体"/>
        <charset val="134"/>
      </rPr>
      <t>盒</t>
    </r>
  </si>
  <si>
    <t>康运来氨糖软骨素</t>
  </si>
  <si>
    <t>120片</t>
  </si>
  <si>
    <t>第二件10元</t>
  </si>
  <si>
    <t>卓悦蛋白粉</t>
  </si>
  <si>
    <t>400g</t>
  </si>
  <si>
    <t>百合康蛋白粉</t>
  </si>
  <si>
    <t>换购价99</t>
  </si>
  <si>
    <t>10元/罐</t>
  </si>
  <si>
    <t>麦金利益生菌</t>
  </si>
  <si>
    <t>30g</t>
  </si>
  <si>
    <t>第二件29.8</t>
  </si>
  <si>
    <t>补肺丸</t>
  </si>
  <si>
    <t>9gx10丸x4板(大蜜丸)</t>
  </si>
  <si>
    <t>西峰制药</t>
  </si>
  <si>
    <t xml:space="preserve">
5送一，10送3（厂家提供赠品14726193373）</t>
  </si>
  <si>
    <t>3.4-3.10</t>
  </si>
  <si>
    <t>鸿茅药酒</t>
  </si>
  <si>
    <t>500ml</t>
  </si>
  <si>
    <t>内蒙古鸿茅</t>
  </si>
  <si>
    <t>三送一（厂家提供赠品14726193373）</t>
  </si>
  <si>
    <t>500mlx4瓶</t>
  </si>
  <si>
    <t>买一提送一瓶（500ml)（厂家提供赠品14726193373）</t>
  </si>
  <si>
    <t>医用退热贴</t>
  </si>
  <si>
    <t>112.5mmx40mmx4贴（BB-01V型退热应急装）</t>
  </si>
  <si>
    <t>珠海国佳新材</t>
  </si>
  <si>
    <t>买一送一贴（厂家提供）</t>
  </si>
  <si>
    <t>玉屏风胶囊</t>
  </si>
  <si>
    <t>0.5gxz10粒x2板</t>
  </si>
  <si>
    <t>江苏吉贝尔</t>
  </si>
  <si>
    <t>买三送杯子</t>
  </si>
  <si>
    <t>酒制蜂胶</t>
  </si>
  <si>
    <t>90粒（0.3gx15板）</t>
  </si>
  <si>
    <t>安徽</t>
  </si>
  <si>
    <t>维生素AD滴剂(胶囊型)</t>
  </si>
  <si>
    <t>10粒x5板(一岁以上/VA2000:VD700）</t>
  </si>
  <si>
    <t>青岛双鲸药业</t>
  </si>
  <si>
    <t>10粒x5板(一岁以下/VA1500:VD500）</t>
  </si>
  <si>
    <t>维生素D滴剂</t>
  </si>
  <si>
    <t>400单位x60粒</t>
  </si>
  <si>
    <t>青岛双鲸药业股份有限公司</t>
  </si>
  <si>
    <t>买三送四；买五得八</t>
  </si>
  <si>
    <t>葡萄糖酸钙锌口服溶液</t>
  </si>
  <si>
    <t>10mlx48支</t>
  </si>
  <si>
    <t>澳诺(中国)制药有限公司</t>
  </si>
  <si>
    <t>五维赖氨酸片</t>
  </si>
  <si>
    <t>36片</t>
  </si>
  <si>
    <t>延边大学草仙药业有限公司</t>
  </si>
  <si>
    <t>盐酸氨基葡萄糖胶囊</t>
  </si>
  <si>
    <t>0.75gx90粒</t>
  </si>
  <si>
    <t>澳美制药</t>
  </si>
  <si>
    <t>六味地黄丸</t>
  </si>
  <si>
    <t>126丸/瓶(浓缩丸)</t>
  </si>
  <si>
    <t>重庆中药二厂</t>
  </si>
  <si>
    <t>买五送一</t>
  </si>
  <si>
    <t>沉香化气片</t>
  </si>
  <si>
    <t>0.5gx12片x2板</t>
  </si>
  <si>
    <t>桐君阁药厂</t>
  </si>
  <si>
    <t>乳酸菌素片</t>
  </si>
  <si>
    <t>64片</t>
  </si>
  <si>
    <t>复方鱼腥草合剂</t>
  </si>
  <si>
    <t>18支</t>
  </si>
  <si>
    <t>叶酸片</t>
  </si>
  <si>
    <t>62片</t>
  </si>
  <si>
    <t>三送一</t>
  </si>
  <si>
    <t>灵芝糖浆</t>
  </si>
  <si>
    <t>160ml</t>
  </si>
  <si>
    <t>益生菌粉</t>
  </si>
  <si>
    <r>
      <rPr>
        <sz val="10"/>
        <color rgb="FF000000"/>
        <rFont val="Arial"/>
        <charset val="134"/>
      </rPr>
      <t>30g(1.5gx20</t>
    </r>
    <r>
      <rPr>
        <sz val="10"/>
        <color rgb="FF000000"/>
        <rFont val="宋体"/>
        <charset val="134"/>
      </rPr>
      <t>袋）</t>
    </r>
  </si>
  <si>
    <t>72g(1.5gx20袋x2盒+1.5gx8袋x1盒</t>
  </si>
  <si>
    <t>补肾益寿</t>
  </si>
  <si>
    <t>五子衍宗丸</t>
  </si>
  <si>
    <r>
      <rPr>
        <sz val="10"/>
        <color rgb="FF000000"/>
        <rFont val="Arial"/>
        <charset val="134"/>
      </rPr>
      <t>10</t>
    </r>
    <r>
      <rPr>
        <sz val="10"/>
        <color rgb="FF000000"/>
        <rFont val="宋体"/>
        <charset val="134"/>
      </rPr>
      <t>丸</t>
    </r>
    <r>
      <rPr>
        <sz val="10"/>
        <color rgb="FF000000"/>
        <rFont val="Arial"/>
        <charset val="134"/>
      </rPr>
      <t>x30</t>
    </r>
    <r>
      <rPr>
        <sz val="10"/>
        <color rgb="FF000000"/>
        <rFont val="宋体"/>
        <charset val="134"/>
      </rPr>
      <t>袋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浓缩丸）</t>
    </r>
  </si>
  <si>
    <t>医用清洁敷料</t>
  </si>
  <si>
    <t>2kg</t>
  </si>
  <si>
    <t>99元/6桶</t>
  </si>
  <si>
    <t>清洗液（洗衣液）</t>
  </si>
  <si>
    <t>2000ml</t>
  </si>
  <si>
    <t>99元/6瓶</t>
  </si>
  <si>
    <t>多维元素片</t>
  </si>
  <si>
    <t>90片</t>
  </si>
  <si>
    <t>DHA藻油凝胶糖果（爱乐维）</t>
  </si>
  <si>
    <t>1g*6袋</t>
  </si>
  <si>
    <t>保妇康凝胶</t>
  </si>
  <si>
    <t>4g*4支</t>
  </si>
  <si>
    <t>买四得五</t>
  </si>
  <si>
    <t>20g*8袋</t>
  </si>
  <si>
    <t>清热通淋片(优泌泰)</t>
  </si>
  <si>
    <t>0.39gx12片x3板</t>
  </si>
  <si>
    <t>散寒解热口服液</t>
  </si>
  <si>
    <t>10ml*6支</t>
  </si>
  <si>
    <t>丹参口服液</t>
  </si>
  <si>
    <t>10mlx10支</t>
  </si>
  <si>
    <t>太极涪陵药厂</t>
  </si>
  <si>
    <t>买4得5，买10得13</t>
  </si>
  <si>
    <t>生脉饮</t>
  </si>
  <si>
    <t>买4得5</t>
  </si>
  <si>
    <t>怡养氨糖钙奶粉</t>
  </si>
  <si>
    <t>800g</t>
  </si>
  <si>
    <t>雀巢（中国）有限公司</t>
  </si>
  <si>
    <t>硫酸氢氯吡格雷片(波立维片)</t>
  </si>
  <si>
    <t>75mgx28片</t>
  </si>
  <si>
    <t>赛诺菲(杭州)制药</t>
  </si>
  <si>
    <t>买3盒加0.01元换购1盒原品</t>
  </si>
  <si>
    <t>丙戊酸钠缓释片(I）</t>
  </si>
  <si>
    <t>0.5gx30片</t>
  </si>
  <si>
    <t>买4盒加0.01元换购1盒原品</t>
  </si>
  <si>
    <t>吡贝地尔缓释片</t>
  </si>
  <si>
    <t>50mgx30片</t>
  </si>
  <si>
    <t>施维雅天津</t>
  </si>
  <si>
    <t>买3盒220元（立减45.5元）</t>
  </si>
  <si>
    <t>硫酸羟氯喹片</t>
  </si>
  <si>
    <t>0.2gx10片</t>
  </si>
  <si>
    <t>西班牙</t>
  </si>
  <si>
    <t>磷酸西格列汀片(捷诺维)</t>
  </si>
  <si>
    <t>100mgx7片x4板</t>
  </si>
  <si>
    <t>杭州</t>
  </si>
  <si>
    <t>买3盒加0.01元换购1盒7片装(133728)组合ID9916714</t>
  </si>
  <si>
    <t>买4盒加0.01元换购2盒7片装(133728)组合ID9920036</t>
  </si>
  <si>
    <t>3.4-3.8</t>
  </si>
  <si>
    <t>西格列汀二甲双胍片（II）</t>
  </si>
  <si>
    <t>50mg：850mgx7片x8板</t>
  </si>
  <si>
    <t>MSD Pharma (Singapore)</t>
  </si>
  <si>
    <t>2盒立省80元组合ID9920033</t>
  </si>
  <si>
    <t>(捷诺达)西格列汀二甲双胍片(Ⅱ)</t>
  </si>
  <si>
    <t>50mg:850mg*7片*4板</t>
  </si>
  <si>
    <t>3盒立省45元组合ID9920032</t>
  </si>
  <si>
    <t>枸橼酸西地那非片(万艾可)</t>
  </si>
  <si>
    <t>100mg*1片</t>
  </si>
  <si>
    <t>大连辉瑞制药有限公司</t>
  </si>
  <si>
    <t>100mg*5片</t>
  </si>
  <si>
    <t>1）买5粒得6粒(5粒+1粒）；  组合ID9918293                          （赠品为门店卖品,100mg X1片）</t>
  </si>
  <si>
    <t>3.2-3.8</t>
  </si>
  <si>
    <t>100mgx10片</t>
  </si>
  <si>
    <t>1）买10粒得11粒(10粒+1粒）；                            （赠品为门店卖品,100mg X1片）组合ID9908510</t>
  </si>
  <si>
    <t>1）买10粒得12粒(10粒+1粒）；                            （赠品为门店卖品,100mg X1片）组合ID9919972</t>
  </si>
  <si>
    <t>50mgx1片</t>
  </si>
  <si>
    <t>50mgx5片</t>
  </si>
  <si>
    <t>买5粒得6粒(5粒+1粒）赠品为门店卖品,50mg X1片组合ID9916553</t>
  </si>
  <si>
    <t>硫酸氨基葡萄糖胶囊</t>
  </si>
  <si>
    <t>250mgx20粒</t>
  </si>
  <si>
    <t>爱尔兰罗达</t>
  </si>
  <si>
    <t>买3得4（原品）</t>
  </si>
  <si>
    <t>苯磺酸氨氯地平片</t>
  </si>
  <si>
    <t>5mgx28片</t>
  </si>
  <si>
    <t>辉瑞制药</t>
  </si>
  <si>
    <t>买3盒加0.01元换购1盒7粒（3662）组合ID9912254</t>
  </si>
  <si>
    <t>买3盒加0.01元换购2盒7粒（3662）</t>
  </si>
  <si>
    <t>阿托伐他汀钙片</t>
  </si>
  <si>
    <t>20mgx28片</t>
  </si>
  <si>
    <t>买3盒加0.01元换购1盒7粒（40989）组合ID9912272</t>
  </si>
  <si>
    <t>买3盒加0.01元换购2盒7粒（40989）</t>
  </si>
  <si>
    <t>塞来昔布胶囊</t>
  </si>
  <si>
    <t>0.2gx18粒</t>
  </si>
  <si>
    <t>/</t>
  </si>
  <si>
    <t>达格列净片</t>
  </si>
  <si>
    <t>10mg*30片</t>
  </si>
  <si>
    <t>阿斯利康</t>
  </si>
  <si>
    <t>2盒立省40元，3盒立省70元</t>
  </si>
  <si>
    <t>替格瑞洛片</t>
  </si>
  <si>
    <t>90mg*56片</t>
  </si>
  <si>
    <t>2盒立省25元</t>
  </si>
  <si>
    <t>90mg*14片</t>
  </si>
  <si>
    <t>2盒立省10元</t>
  </si>
  <si>
    <t>血脂康胶囊</t>
  </si>
  <si>
    <t>0.3g*120粒</t>
  </si>
  <si>
    <t>2盒立省50元</t>
  </si>
  <si>
    <t>169350/239256</t>
  </si>
  <si>
    <t>琥珀酸美托洛尔缓释片</t>
  </si>
  <si>
    <t>47.5mgx7片x4板</t>
  </si>
  <si>
    <t>2盒立省12元，3盒立省20元</t>
  </si>
  <si>
    <t>艾司奥美拉唑镁肠溶胶囊（耐信）</t>
  </si>
  <si>
    <t>20mg*7片</t>
  </si>
  <si>
    <t>2盒立省12元，4盒立省30元</t>
  </si>
  <si>
    <t>40mg*7片</t>
  </si>
  <si>
    <t>2盒立省15元，4盒立省35元</t>
  </si>
  <si>
    <t>布地奈德福莫特罗吸入粉雾剂（Ⅱ）</t>
  </si>
  <si>
    <t>60吸 320ug+9ug/吸</t>
  </si>
  <si>
    <t>布地奈德福莫特罗粉吸入剂</t>
  </si>
  <si>
    <t>160ug*60吸</t>
  </si>
  <si>
    <t>2盒立省40元</t>
  </si>
  <si>
    <t>瑞舒伐他汀钙片</t>
  </si>
  <si>
    <t>10mgx7片x4板</t>
  </si>
  <si>
    <t>2盒立省40元，3盒立省65元</t>
  </si>
  <si>
    <t>吸入用布地奈德混悬液</t>
  </si>
  <si>
    <t>2ml:1mgx5支</t>
  </si>
  <si>
    <t>2袋立省15元</t>
  </si>
  <si>
    <t>细菌溶解产物胶囊</t>
  </si>
  <si>
    <t>3.5mgx10粒</t>
  </si>
  <si>
    <t>瑞士OM Pharma SAaaa</t>
  </si>
  <si>
    <t>2盒立省15元</t>
  </si>
  <si>
    <t>7mgx10粒</t>
  </si>
  <si>
    <t>恩替卡韦分散片（润众）</t>
  </si>
  <si>
    <t>0.5mgx14片x2板</t>
  </si>
  <si>
    <t>正大天晴</t>
  </si>
  <si>
    <t>买5盒加0.01元换购1盒原品</t>
  </si>
  <si>
    <t>3.1-6.30</t>
  </si>
  <si>
    <t>15积分/套</t>
  </si>
  <si>
    <t>噻托溴铵粉雾剂（带吸入器)（速乐）</t>
  </si>
  <si>
    <t>18μg(以噻托铵计)x30粒</t>
  </si>
  <si>
    <t>买3盒加0.1元换购1盒10粒装(73105)组合ID9916095</t>
  </si>
  <si>
    <t>10积分/套</t>
  </si>
  <si>
    <t>噻托溴铵粉雾剂（速乐）</t>
  </si>
  <si>
    <t>买3盒加0.1元换购1盒10粒装(73105)组合ID9916096</t>
  </si>
  <si>
    <t>阿德福韦酯胶囊（名正）</t>
  </si>
  <si>
    <t>10mgx30粒</t>
  </si>
  <si>
    <t>买4盒加0.01元换购2盒14粒装（39926）组合ID9920034</t>
  </si>
  <si>
    <t>甘草酸二铵肠溶胶囊（甘平）</t>
  </si>
  <si>
    <t>50mgx63粒</t>
  </si>
  <si>
    <t>买3盒加0.01元换购1盒24粒装（53805）组合ID9920032</t>
  </si>
  <si>
    <t>5积分/套</t>
  </si>
  <si>
    <t>替格瑞洛片（安欣芬）</t>
  </si>
  <si>
    <t>买4盒加0.01元换购2盒原品</t>
  </si>
  <si>
    <t>达比加群酯胶囊（安而顺）</t>
  </si>
  <si>
    <t>110mg*30粒</t>
  </si>
  <si>
    <t>20积分/套</t>
  </si>
  <si>
    <t>利伐沙班片</t>
  </si>
  <si>
    <t>10mg 12片/板，2板/盒</t>
  </si>
  <si>
    <t>恩格列净（赛菲可）</t>
  </si>
  <si>
    <t>10mg*10片*3板</t>
  </si>
  <si>
    <t>富马酸丙酚替诺福韦片（晴立得）</t>
  </si>
  <si>
    <t>25mgx30片</t>
  </si>
  <si>
    <t>艾司奥美拉唑镁肠溶胶囊</t>
  </si>
  <si>
    <t>20mgx7粒</t>
  </si>
  <si>
    <t>骨化三醇软胶囊</t>
  </si>
  <si>
    <t>0.25ugx10粒x2板</t>
  </si>
  <si>
    <t>沙库巴曲缬沙坦钠片</t>
  </si>
  <si>
    <t>100mgx28片</t>
  </si>
  <si>
    <t>新加坡Novartis Singapore</t>
  </si>
  <si>
    <t>2盒9折，4盒8折</t>
  </si>
  <si>
    <t>10mgx28片</t>
  </si>
  <si>
    <t>拜耳</t>
  </si>
  <si>
    <t>2盒省40元</t>
  </si>
  <si>
    <t>15mgx28片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</si>
</sst>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##########"/>
  </numFmts>
  <fonts count="39">
    <font>
      <sz val="12"/>
      <color theme="1"/>
      <name val="等线"/>
      <charset val="134"/>
      <scheme val="minor"/>
    </font>
    <font>
      <sz val="12"/>
      <color rgb="FF000000"/>
      <name val="宋体"/>
      <charset val="134"/>
    </font>
    <font>
      <sz val="12"/>
      <color rgb="FFFF0000"/>
      <name val="宋体"/>
      <charset val="134"/>
    </font>
    <font>
      <b/>
      <sz val="12"/>
      <color rgb="FF000000"/>
      <name val="宋体"/>
      <charset val="134"/>
    </font>
    <font>
      <b/>
      <sz val="12"/>
      <color rgb="FFFF0000"/>
      <name val="宋体"/>
      <charset val="134"/>
    </font>
    <font>
      <sz val="12"/>
      <color theme="1"/>
      <name val="宋体"/>
      <charset val="134"/>
    </font>
    <font>
      <sz val="12"/>
      <color rgb="FFFF0000"/>
      <name val="Times New Roman"/>
      <charset val="134"/>
    </font>
    <font>
      <sz val="11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rgb="FFFF0000"/>
      <name val="等线"/>
      <charset val="134"/>
    </font>
    <font>
      <b/>
      <sz val="10"/>
      <color rgb="FFFF0000"/>
      <name val="宋体"/>
      <charset val="134"/>
    </font>
    <font>
      <sz val="9"/>
      <color rgb="FFFF0000"/>
      <name val="宋体"/>
      <charset val="134"/>
    </font>
    <font>
      <b/>
      <sz val="9"/>
      <color rgb="FFFF0000"/>
      <name val="宋体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2"/>
      <color rgb="FF000000"/>
      <name val="Arial"/>
      <charset val="134"/>
    </font>
    <font>
      <b/>
      <sz val="12"/>
      <color rgb="FFFF0000"/>
      <name val="Arial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7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11" borderId="6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31" fillId="15" borderId="5" applyNumberFormat="0" applyAlignment="0" applyProtection="0">
      <alignment vertical="center"/>
    </xf>
    <xf numFmtId="0" fontId="32" fillId="16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2" borderId="0" xfId="0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10" fontId="3" fillId="3" borderId="1" xfId="0" applyNumberFormat="1" applyFont="1" applyFill="1" applyBorder="1" applyAlignment="1" applyProtection="1">
      <alignment horizontal="center" vertical="center" wrapText="1"/>
    </xf>
    <xf numFmtId="0" fontId="4" fillId="4" borderId="1" xfId="0" applyFont="1" applyFill="1" applyBorder="1" applyAlignment="1" applyProtection="1">
      <alignment horizontal="center" vertical="center" wrapText="1"/>
    </xf>
    <xf numFmtId="10" fontId="1" fillId="0" borderId="1" xfId="0" applyNumberFormat="1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1" fillId="4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</xf>
    <xf numFmtId="0" fontId="1" fillId="5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10" fontId="1" fillId="5" borderId="1" xfId="0" applyNumberFormat="1" applyFont="1" applyFill="1" applyBorder="1" applyAlignment="1" applyProtection="1">
      <alignment horizontal="center" vertical="center" wrapText="1"/>
    </xf>
    <xf numFmtId="10" fontId="1" fillId="3" borderId="1" xfId="0" applyNumberFormat="1" applyFont="1" applyFill="1" applyBorder="1" applyAlignment="1" applyProtection="1">
      <alignment horizontal="center" vertical="center" wrapText="1"/>
    </xf>
    <xf numFmtId="176" fontId="1" fillId="3" borderId="1" xfId="0" applyNumberFormat="1" applyFont="1" applyFill="1" applyBorder="1" applyAlignment="1" applyProtection="1">
      <alignment horizontal="center" wrapText="1"/>
    </xf>
    <xf numFmtId="0" fontId="5" fillId="2" borderId="0" xfId="0" applyFont="1" applyFill="1" applyAlignment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 wrapText="1"/>
    </xf>
    <xf numFmtId="0" fontId="9" fillId="4" borderId="1" xfId="0" applyFont="1" applyFill="1" applyBorder="1" applyAlignment="1" applyProtection="1">
      <alignment horizontal="center" vertical="center"/>
    </xf>
    <xf numFmtId="0" fontId="10" fillId="4" borderId="1" xfId="0" applyFont="1" applyFill="1" applyBorder="1" applyAlignment="1" applyProtection="1">
      <alignment horizontal="center" vertical="center" wrapText="1"/>
    </xf>
    <xf numFmtId="0" fontId="7" fillId="4" borderId="1" xfId="0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 wrapText="1"/>
    </xf>
    <xf numFmtId="0" fontId="13" fillId="0" borderId="1" xfId="0" applyFont="1" applyBorder="1" applyAlignment="1" applyProtection="1">
      <alignment horizontal="center" vertical="center"/>
    </xf>
    <xf numFmtId="9" fontId="1" fillId="4" borderId="1" xfId="0" applyNumberFormat="1" applyFont="1" applyFill="1" applyBorder="1" applyAlignment="1" applyProtection="1">
      <alignment horizontal="center" vertical="center"/>
    </xf>
    <xf numFmtId="0" fontId="2" fillId="4" borderId="1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 wrapText="1"/>
    </xf>
    <xf numFmtId="0" fontId="14" fillId="4" borderId="1" xfId="0" applyFont="1" applyFill="1" applyBorder="1" applyAlignment="1" applyProtection="1">
      <alignment horizontal="center" vertical="center" wrapText="1"/>
    </xf>
    <xf numFmtId="0" fontId="15" fillId="4" borderId="1" xfId="0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 applyProtection="1">
      <alignment horizontal="center" vertical="center" wrapText="1"/>
    </xf>
    <xf numFmtId="0" fontId="16" fillId="4" borderId="1" xfId="0" applyFont="1" applyFill="1" applyBorder="1" applyAlignment="1" applyProtection="1">
      <alignment horizontal="center" vertical="center" wrapText="1"/>
    </xf>
    <xf numFmtId="0" fontId="12" fillId="4" borderId="1" xfId="0" applyFont="1" applyFill="1" applyBorder="1" applyAlignment="1" applyProtection="1">
      <alignment horizontal="center" vertical="center"/>
    </xf>
    <xf numFmtId="0" fontId="7" fillId="4" borderId="1" xfId="0" applyFont="1" applyFill="1" applyBorder="1" applyAlignment="1" applyProtection="1">
      <alignment horizontal="center" vertical="center"/>
    </xf>
    <xf numFmtId="0" fontId="11" fillId="4" borderId="1" xfId="0" applyFont="1" applyFill="1" applyBorder="1" applyAlignment="1" applyProtection="1">
      <alignment horizontal="center" vertical="center"/>
    </xf>
    <xf numFmtId="0" fontId="1" fillId="0" borderId="2" xfId="0" applyFont="1" applyBorder="1" applyAlignment="1" applyProtection="1">
      <alignment horizontal="center" vertical="center"/>
    </xf>
    <xf numFmtId="0" fontId="1" fillId="4" borderId="2" xfId="0" applyFont="1" applyFill="1" applyBorder="1" applyAlignment="1" applyProtection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 applyProtection="1">
      <alignment horizontal="center" vertical="center"/>
    </xf>
    <xf numFmtId="9" fontId="1" fillId="4" borderId="2" xfId="0" applyNumberFormat="1" applyFont="1" applyFill="1" applyBorder="1" applyAlignment="1" applyProtection="1">
      <alignment horizontal="center" vertical="center"/>
    </xf>
    <xf numFmtId="0" fontId="2" fillId="4" borderId="2" xfId="0" applyFont="1" applyFill="1" applyBorder="1" applyAlignment="1" applyProtection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0</xdr:colOff>
      <xdr:row>0</xdr:row>
      <xdr:rowOff>0</xdr:rowOff>
    </xdr:from>
    <xdr:ext cx="302895" cy="449580"/>
    <xdr:sp>
      <xdr:nvSpPr>
        <xdr:cNvPr id="2" name="shape1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268605" cy="456565"/>
    <xdr:sp>
      <xdr:nvSpPr>
        <xdr:cNvPr id="3" name="shape2"/>
        <xdr:cNvSpPr/>
      </xdr:nvSpPr>
      <xdr:spPr>
        <a:xfrm>
          <a:off x="0" y="0"/>
          <a:ext cx="268605" cy="4565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343535</xdr:colOff>
      <xdr:row>0</xdr:row>
      <xdr:rowOff>95885</xdr:rowOff>
    </xdr:from>
    <xdr:ext cx="302895" cy="302260"/>
    <xdr:sp>
      <xdr:nvSpPr>
        <xdr:cNvPr id="12" name="shape3"/>
        <xdr:cNvSpPr/>
      </xdr:nvSpPr>
      <xdr:spPr>
        <a:xfrm>
          <a:off x="343535" y="95885"/>
          <a:ext cx="302895" cy="3022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0</xdr:row>
      <xdr:rowOff>171450</xdr:rowOff>
    </xdr:from>
    <xdr:ext cx="308610" cy="312420"/>
    <xdr:sp>
      <xdr:nvSpPr>
        <xdr:cNvPr id="13" name="shape4"/>
        <xdr:cNvSpPr/>
      </xdr:nvSpPr>
      <xdr:spPr>
        <a:xfrm>
          <a:off x="1714500" y="171450"/>
          <a:ext cx="30861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5</xdr:col>
      <xdr:colOff>295275</xdr:colOff>
      <xdr:row>137</xdr:row>
      <xdr:rowOff>0</xdr:rowOff>
    </xdr:from>
    <xdr:ext cx="595630" cy="302260"/>
    <xdr:sp>
      <xdr:nvSpPr>
        <xdr:cNvPr id="14" name="shape5"/>
        <xdr:cNvSpPr/>
      </xdr:nvSpPr>
      <xdr:spPr>
        <a:xfrm>
          <a:off x="5476875" y="35661600"/>
          <a:ext cx="595630" cy="3022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5</xdr:col>
      <xdr:colOff>295275</xdr:colOff>
      <xdr:row>137</xdr:row>
      <xdr:rowOff>0</xdr:rowOff>
    </xdr:from>
    <xdr:ext cx="595630" cy="302260"/>
    <xdr:sp>
      <xdr:nvSpPr>
        <xdr:cNvPr id="15" name="shape6"/>
        <xdr:cNvSpPr/>
      </xdr:nvSpPr>
      <xdr:spPr>
        <a:xfrm>
          <a:off x="5476875" y="35661600"/>
          <a:ext cx="595630" cy="3022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5</xdr:col>
      <xdr:colOff>295275</xdr:colOff>
      <xdr:row>137</xdr:row>
      <xdr:rowOff>0</xdr:rowOff>
    </xdr:from>
    <xdr:ext cx="595630" cy="302260"/>
    <xdr:sp>
      <xdr:nvSpPr>
        <xdr:cNvPr id="16" name="shape7"/>
        <xdr:cNvSpPr/>
      </xdr:nvSpPr>
      <xdr:spPr>
        <a:xfrm>
          <a:off x="5476875" y="35661600"/>
          <a:ext cx="595630" cy="3022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5</xdr:col>
      <xdr:colOff>295275</xdr:colOff>
      <xdr:row>137</xdr:row>
      <xdr:rowOff>0</xdr:rowOff>
    </xdr:from>
    <xdr:ext cx="595630" cy="302260"/>
    <xdr:sp>
      <xdr:nvSpPr>
        <xdr:cNvPr id="17" name="shape8"/>
        <xdr:cNvSpPr/>
      </xdr:nvSpPr>
      <xdr:spPr>
        <a:xfrm>
          <a:off x="5476875" y="35661600"/>
          <a:ext cx="595630" cy="30226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137</xdr:row>
      <xdr:rowOff>0</xdr:rowOff>
    </xdr:from>
    <xdr:ext cx="302260" cy="533400"/>
    <xdr:sp>
      <xdr:nvSpPr>
        <xdr:cNvPr id="18" name="shape9"/>
        <xdr:cNvSpPr/>
      </xdr:nvSpPr>
      <xdr:spPr>
        <a:xfrm>
          <a:off x="3481070" y="356616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137</xdr:row>
      <xdr:rowOff>0</xdr:rowOff>
    </xdr:from>
    <xdr:ext cx="302260" cy="533400"/>
    <xdr:sp>
      <xdr:nvSpPr>
        <xdr:cNvPr id="19" name="shape10"/>
        <xdr:cNvSpPr/>
      </xdr:nvSpPr>
      <xdr:spPr>
        <a:xfrm>
          <a:off x="3481070" y="356616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137</xdr:row>
      <xdr:rowOff>0</xdr:rowOff>
    </xdr:from>
    <xdr:ext cx="302260" cy="533400"/>
    <xdr:sp>
      <xdr:nvSpPr>
        <xdr:cNvPr id="20" name="shape11"/>
        <xdr:cNvSpPr/>
      </xdr:nvSpPr>
      <xdr:spPr>
        <a:xfrm>
          <a:off x="3481070" y="356616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137</xdr:row>
      <xdr:rowOff>0</xdr:rowOff>
    </xdr:from>
    <xdr:ext cx="302260" cy="533400"/>
    <xdr:sp>
      <xdr:nvSpPr>
        <xdr:cNvPr id="21" name="shape12"/>
        <xdr:cNvSpPr/>
      </xdr:nvSpPr>
      <xdr:spPr>
        <a:xfrm>
          <a:off x="3481070" y="356616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4" name="shape13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137</xdr:row>
      <xdr:rowOff>0</xdr:rowOff>
    </xdr:from>
    <xdr:ext cx="302260" cy="533400"/>
    <xdr:sp>
      <xdr:nvSpPr>
        <xdr:cNvPr id="22" name="shape14"/>
        <xdr:cNvSpPr/>
      </xdr:nvSpPr>
      <xdr:spPr>
        <a:xfrm>
          <a:off x="3481070" y="356616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137</xdr:row>
      <xdr:rowOff>0</xdr:rowOff>
    </xdr:from>
    <xdr:ext cx="302260" cy="533400"/>
    <xdr:sp>
      <xdr:nvSpPr>
        <xdr:cNvPr id="23" name="shape15"/>
        <xdr:cNvSpPr/>
      </xdr:nvSpPr>
      <xdr:spPr>
        <a:xfrm>
          <a:off x="3481070" y="356616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137</xdr:row>
      <xdr:rowOff>0</xdr:rowOff>
    </xdr:from>
    <xdr:ext cx="302260" cy="533400"/>
    <xdr:sp>
      <xdr:nvSpPr>
        <xdr:cNvPr id="24" name="shape16"/>
        <xdr:cNvSpPr/>
      </xdr:nvSpPr>
      <xdr:spPr>
        <a:xfrm>
          <a:off x="3481070" y="356616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137</xdr:row>
      <xdr:rowOff>0</xdr:rowOff>
    </xdr:from>
    <xdr:ext cx="302260" cy="533400"/>
    <xdr:sp>
      <xdr:nvSpPr>
        <xdr:cNvPr id="25" name="shape17"/>
        <xdr:cNvSpPr/>
      </xdr:nvSpPr>
      <xdr:spPr>
        <a:xfrm>
          <a:off x="3481070" y="356616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137</xdr:row>
      <xdr:rowOff>0</xdr:rowOff>
    </xdr:from>
    <xdr:ext cx="302260" cy="533400"/>
    <xdr:sp>
      <xdr:nvSpPr>
        <xdr:cNvPr id="26" name="shape18"/>
        <xdr:cNvSpPr/>
      </xdr:nvSpPr>
      <xdr:spPr>
        <a:xfrm>
          <a:off x="3481070" y="356616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137</xdr:row>
      <xdr:rowOff>0</xdr:rowOff>
    </xdr:from>
    <xdr:ext cx="302260" cy="533400"/>
    <xdr:sp>
      <xdr:nvSpPr>
        <xdr:cNvPr id="27" name="shape19"/>
        <xdr:cNvSpPr/>
      </xdr:nvSpPr>
      <xdr:spPr>
        <a:xfrm>
          <a:off x="3481070" y="356616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138</xdr:row>
      <xdr:rowOff>0</xdr:rowOff>
    </xdr:from>
    <xdr:ext cx="302260" cy="533400"/>
    <xdr:sp>
      <xdr:nvSpPr>
        <xdr:cNvPr id="28" name="shape20"/>
        <xdr:cNvSpPr/>
      </xdr:nvSpPr>
      <xdr:spPr>
        <a:xfrm>
          <a:off x="3481070" y="359029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138</xdr:row>
      <xdr:rowOff>0</xdr:rowOff>
    </xdr:from>
    <xdr:ext cx="302260" cy="533400"/>
    <xdr:sp>
      <xdr:nvSpPr>
        <xdr:cNvPr id="29" name="shape21"/>
        <xdr:cNvSpPr/>
      </xdr:nvSpPr>
      <xdr:spPr>
        <a:xfrm>
          <a:off x="3481070" y="359029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138</xdr:row>
      <xdr:rowOff>0</xdr:rowOff>
    </xdr:from>
    <xdr:ext cx="302260" cy="533400"/>
    <xdr:sp>
      <xdr:nvSpPr>
        <xdr:cNvPr id="30" name="shape22"/>
        <xdr:cNvSpPr/>
      </xdr:nvSpPr>
      <xdr:spPr>
        <a:xfrm>
          <a:off x="3481070" y="359029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138</xdr:row>
      <xdr:rowOff>0</xdr:rowOff>
    </xdr:from>
    <xdr:ext cx="302260" cy="533400"/>
    <xdr:sp>
      <xdr:nvSpPr>
        <xdr:cNvPr id="31" name="shape23"/>
        <xdr:cNvSpPr/>
      </xdr:nvSpPr>
      <xdr:spPr>
        <a:xfrm>
          <a:off x="3481070" y="359029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5" name="shape24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138</xdr:row>
      <xdr:rowOff>0</xdr:rowOff>
    </xdr:from>
    <xdr:ext cx="302260" cy="533400"/>
    <xdr:sp>
      <xdr:nvSpPr>
        <xdr:cNvPr id="32" name="shape25"/>
        <xdr:cNvSpPr/>
      </xdr:nvSpPr>
      <xdr:spPr>
        <a:xfrm>
          <a:off x="3481070" y="35902900"/>
          <a:ext cx="302260" cy="5334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6" name="shape26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7" name="shape27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268605" cy="456565"/>
    <xdr:sp>
      <xdr:nvSpPr>
        <xdr:cNvPr id="8" name="shape28"/>
        <xdr:cNvSpPr/>
      </xdr:nvSpPr>
      <xdr:spPr>
        <a:xfrm>
          <a:off x="0" y="0"/>
          <a:ext cx="268605" cy="4565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9" name="shape29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10" name="shape30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0</xdr:col>
      <xdr:colOff>0</xdr:colOff>
      <xdr:row>0</xdr:row>
      <xdr:rowOff>0</xdr:rowOff>
    </xdr:from>
    <xdr:ext cx="302895" cy="449580"/>
    <xdr:sp>
      <xdr:nvSpPr>
        <xdr:cNvPr id="11" name="shape31"/>
        <xdr:cNvSpPr/>
      </xdr:nvSpPr>
      <xdr:spPr>
        <a:xfrm>
          <a:off x="0" y="0"/>
          <a:ext cx="302895" cy="44958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368;&#32456;&#25191;&#34892;&#20215;&#26684;&#34920;_202302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368;&#32456;&#25191;&#34892;&#20215;&#26684;&#34920;_20230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368;&#32456;&#25191;&#34892;&#20215;&#26684;&#34920;_2023020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&#26376;&#38376;&#24215;&#26368;&#32456;&#25191;&#34892;&#20215;&#26684;&#34920;_2023022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产地</v>
          </cell>
          <cell r="F1" t="str">
            <v>基本单位</v>
          </cell>
          <cell r="G1" t="str">
            <v>生产厂家</v>
          </cell>
        </row>
        <row r="2">
          <cell r="B2">
            <v>223517</v>
          </cell>
          <cell r="C2" t="str">
            <v>破壁灵芝孢子粉</v>
          </cell>
          <cell r="D2" t="str">
            <v>2gx10袋</v>
          </cell>
          <cell r="E2" t="str">
            <v>福建</v>
          </cell>
          <cell r="F2" t="str">
            <v>袋</v>
          </cell>
          <cell r="G2" t="str">
            <v>仙芝科技（福建）股份有限公司</v>
          </cell>
        </row>
        <row r="3">
          <cell r="B3">
            <v>221408</v>
          </cell>
          <cell r="C3" t="str">
            <v>医用透明质酸钠修复贴</v>
          </cell>
          <cell r="D3" t="str">
            <v>MHA-B-T 5贴</v>
          </cell>
          <cell r="E3" t="str">
            <v>哈尔滨北星</v>
          </cell>
          <cell r="F3" t="str">
            <v>盒</v>
          </cell>
          <cell r="G3" t="str">
            <v>哈尔滨北星药业有限公司</v>
          </cell>
        </row>
        <row r="4">
          <cell r="B4">
            <v>221398</v>
          </cell>
          <cell r="C4" t="str">
            <v>医用皮肤液体敷料</v>
          </cell>
          <cell r="D4" t="str">
            <v>清洁护理I型 100g</v>
          </cell>
          <cell r="E4" t="str">
            <v>吉林省蓝鼎陆和科技</v>
          </cell>
          <cell r="F4" t="str">
            <v>瓶</v>
          </cell>
          <cell r="G4" t="str">
            <v>吉林省蓝鼎陆和科技有限公司</v>
          </cell>
        </row>
        <row r="5">
          <cell r="B5">
            <v>221372</v>
          </cell>
          <cell r="C5" t="str">
            <v>医用促愈功能性敷料</v>
          </cell>
          <cell r="D5" t="str">
            <v>面膜型：5片</v>
          </cell>
          <cell r="E5" t="str">
            <v>吉林省蓝鼎陆和科技</v>
          </cell>
          <cell r="F5" t="str">
            <v>盒</v>
          </cell>
          <cell r="G5" t="str">
            <v>吉林省蓝鼎陆和科技有限公司</v>
          </cell>
        </row>
        <row r="6">
          <cell r="B6">
            <v>221368</v>
          </cell>
          <cell r="C6" t="str">
            <v>医用促愈功能性敷料</v>
          </cell>
          <cell r="D6" t="str">
            <v>综合治疗凝胶型：10g</v>
          </cell>
          <cell r="E6" t="str">
            <v>吉林省蓝鼎陆和科技</v>
          </cell>
          <cell r="F6" t="str">
            <v>盒</v>
          </cell>
          <cell r="G6" t="str">
            <v>吉林省蓝鼎陆和科技有限公司</v>
          </cell>
        </row>
        <row r="7">
          <cell r="B7">
            <v>219324</v>
          </cell>
          <cell r="C7" t="str">
            <v>医用透明质酸钠修复贴</v>
          </cell>
          <cell r="D7" t="str">
            <v>MHA-W-T 26gx5贴</v>
          </cell>
          <cell r="E7" t="str">
            <v>哈尔滨北星</v>
          </cell>
          <cell r="F7" t="str">
            <v>盒</v>
          </cell>
          <cell r="G7" t="str">
            <v>哈尔滨北星药业有限公司</v>
          </cell>
        </row>
        <row r="8">
          <cell r="B8">
            <v>213419</v>
          </cell>
          <cell r="C8" t="str">
            <v>柑橘黄酮片</v>
          </cell>
          <cell r="D8" t="str">
            <v>500mgx40片</v>
          </cell>
          <cell r="E8" t="str">
            <v>法国LES LABORATOIRES SERVIER INDUSTRIE</v>
          </cell>
          <cell r="F8" t="str">
            <v>盒</v>
          </cell>
          <cell r="G8" t="str">
            <v>施维雅(天津)制药有限公司</v>
          </cell>
        </row>
        <row r="9">
          <cell r="B9">
            <v>211660</v>
          </cell>
          <cell r="C9" t="str">
            <v>双歧杆菌四联活菌片</v>
          </cell>
          <cell r="D9" t="str">
            <v>0.5gx15片x6板</v>
          </cell>
          <cell r="E9" t="str">
            <v>杭州远大生物</v>
          </cell>
          <cell r="F9" t="str">
            <v>盒</v>
          </cell>
          <cell r="G9" t="str">
            <v>杭州远大生物制药有限公司</v>
          </cell>
        </row>
        <row r="10">
          <cell r="B10">
            <v>205309</v>
          </cell>
          <cell r="C10" t="str">
            <v>首荟通便胶囊</v>
          </cell>
          <cell r="D10" t="str">
            <v>0.35gx12粒</v>
          </cell>
          <cell r="E10" t="str">
            <v>鲁南厚普制药</v>
          </cell>
          <cell r="F10" t="str">
            <v>盒</v>
          </cell>
          <cell r="G10" t="str">
            <v>鲁南厚普制药有限公司</v>
          </cell>
        </row>
        <row r="11">
          <cell r="B11">
            <v>204071</v>
          </cell>
          <cell r="C11" t="str">
            <v>硫糖铝混悬凝胶</v>
          </cell>
          <cell r="D11" t="str">
            <v>5ml:1gx24袋</v>
          </cell>
          <cell r="E11" t="str">
            <v>昆明积大制药</v>
          </cell>
          <cell r="F11" t="str">
            <v>盒</v>
          </cell>
          <cell r="G11" t="str">
            <v>昆明积大制药股份有限公司</v>
          </cell>
        </row>
        <row r="12">
          <cell r="B12">
            <v>204069</v>
          </cell>
          <cell r="C12" t="str">
            <v>盐酸坦洛新缓释片</v>
          </cell>
          <cell r="D12" t="str">
            <v>0.2mgx20片</v>
          </cell>
          <cell r="E12" t="str">
            <v>昆明积大制药</v>
          </cell>
          <cell r="F12" t="str">
            <v>盒</v>
          </cell>
          <cell r="G12" t="str">
            <v>昆明积大制药股份有限公司</v>
          </cell>
        </row>
        <row r="13">
          <cell r="B13">
            <v>201067</v>
          </cell>
          <cell r="C13" t="str">
            <v>小儿参术健脾丸</v>
          </cell>
          <cell r="D13" t="str">
            <v>3gx10丸(大蜜丸)</v>
          </cell>
          <cell r="E13" t="str">
            <v>广盛原中医药</v>
          </cell>
          <cell r="F13" t="str">
            <v>袋</v>
          </cell>
          <cell r="G13" t="str">
            <v>广盛原中医药有限公司</v>
          </cell>
        </row>
        <row r="14">
          <cell r="B14">
            <v>199986</v>
          </cell>
          <cell r="C14" t="str">
            <v>双歧杆菌四联活菌片</v>
          </cell>
          <cell r="D14" t="str">
            <v>0.5gx9片x6板</v>
          </cell>
          <cell r="E14" t="str">
            <v>杭州远大生物</v>
          </cell>
          <cell r="F14" t="str">
            <v>盒</v>
          </cell>
          <cell r="G14" t="str">
            <v>杭州远大生物制药有限公司</v>
          </cell>
        </row>
        <row r="15">
          <cell r="B15">
            <v>198161</v>
          </cell>
          <cell r="C15" t="str">
            <v>酮康唑乳膏</v>
          </cell>
          <cell r="D15" t="str">
            <v>20g(10g:0.2g)</v>
          </cell>
          <cell r="E15" t="str">
            <v>滇虹药业</v>
          </cell>
          <cell r="F15" t="str">
            <v>支</v>
          </cell>
          <cell r="G15" t="str">
            <v>滇虹药业集团股份有限公司</v>
          </cell>
        </row>
        <row r="16">
          <cell r="B16">
            <v>192579</v>
          </cell>
          <cell r="C16" t="str">
            <v>灵芝孢子（破壁）</v>
          </cell>
          <cell r="D16" t="str">
            <v>3gx24袋</v>
          </cell>
          <cell r="E16" t="str">
            <v>四川</v>
          </cell>
          <cell r="F16" t="str">
            <v>盒</v>
          </cell>
          <cell r="G16" t="str">
            <v>四川峨嵋山道地药材有限公司</v>
          </cell>
        </row>
        <row r="17">
          <cell r="B17">
            <v>188540</v>
          </cell>
          <cell r="C17" t="str">
            <v>桔贝合剂</v>
          </cell>
          <cell r="D17" t="str">
            <v>10mlx6支</v>
          </cell>
          <cell r="E17" t="str">
            <v>鲁南厚普</v>
          </cell>
          <cell r="F17" t="str">
            <v>盒</v>
          </cell>
          <cell r="G17" t="str">
            <v>鲁南厚普制药有限公司</v>
          </cell>
        </row>
        <row r="18">
          <cell r="B18">
            <v>188362</v>
          </cell>
          <cell r="C18" t="str">
            <v>灵芝孢子(破壁)</v>
          </cell>
          <cell r="D18" t="str">
            <v>2gx30袋 </v>
          </cell>
          <cell r="E18" t="str">
            <v>四川</v>
          </cell>
          <cell r="F18" t="str">
            <v>盒</v>
          </cell>
          <cell r="G18" t="str">
            <v>四川峨嵋山道地药材有限公司</v>
          </cell>
        </row>
        <row r="19">
          <cell r="B19">
            <v>184369</v>
          </cell>
          <cell r="C19" t="str">
            <v>重组胶原蛋白敷料(可复美)</v>
          </cell>
          <cell r="D19" t="str">
            <v>HCD02421椭圆形5片</v>
          </cell>
          <cell r="E19" t="str">
            <v>陕西巨子生物</v>
          </cell>
          <cell r="F19" t="str">
            <v>盒</v>
          </cell>
          <cell r="G19" t="str">
            <v>陕西巨子生物技术有限公司</v>
          </cell>
        </row>
        <row r="20">
          <cell r="B20">
            <v>182316</v>
          </cell>
          <cell r="C20" t="str">
            <v>双歧杆菌四联活菌片(思连康)</v>
          </cell>
          <cell r="D20" t="str">
            <v>0.5gx36片</v>
          </cell>
          <cell r="E20" t="str">
            <v>杭州远大生物</v>
          </cell>
          <cell r="F20" t="str">
            <v>盒</v>
          </cell>
          <cell r="G20" t="str">
            <v>杭州远大生物制药有限公司</v>
          </cell>
        </row>
        <row r="21">
          <cell r="B21">
            <v>180409</v>
          </cell>
          <cell r="C21" t="str">
            <v>开塞露</v>
          </cell>
          <cell r="D21" t="str">
            <v>10ml×2支</v>
          </cell>
          <cell r="E21" t="str">
            <v>武汉五景</v>
          </cell>
          <cell r="F21" t="str">
            <v>盒</v>
          </cell>
          <cell r="G21" t="str">
            <v>武汉五景药业有限公司</v>
          </cell>
        </row>
        <row r="22">
          <cell r="B22">
            <v>175576</v>
          </cell>
          <cell r="C22" t="str">
            <v>透明质酸凝胶敷料</v>
          </cell>
          <cell r="D22" t="str">
            <v>YFG-30（30g/支）</v>
          </cell>
          <cell r="E22" t="str">
            <v>南京天纵</v>
          </cell>
          <cell r="F22" t="str">
            <v>盒</v>
          </cell>
          <cell r="G22" t="str">
            <v>南京天纵易康生物科技股份有限公司</v>
          </cell>
        </row>
        <row r="23">
          <cell r="B23">
            <v>173080</v>
          </cell>
          <cell r="C23" t="str">
            <v>硅凝胶</v>
          </cell>
          <cell r="D23" t="str">
            <v>15g</v>
          </cell>
          <cell r="E23" t="str">
            <v>Hanson　Medical,Inc</v>
          </cell>
          <cell r="F23" t="str">
            <v>支</v>
          </cell>
          <cell r="G23" t="str">
            <v>Hanson Medical,Inc</v>
          </cell>
        </row>
        <row r="24">
          <cell r="B24">
            <v>168283</v>
          </cell>
          <cell r="C24" t="str">
            <v>安神补脑液</v>
          </cell>
          <cell r="D24" t="str">
            <v>10mlx20支</v>
          </cell>
          <cell r="E24" t="str">
            <v>鲁南厚普</v>
          </cell>
          <cell r="F24" t="str">
            <v>盒</v>
          </cell>
          <cell r="G24" t="str">
            <v>鲁南厚普制药有限公司</v>
          </cell>
        </row>
        <row r="25">
          <cell r="B25">
            <v>154878</v>
          </cell>
          <cell r="C25" t="str">
            <v>保和咀嚼片</v>
          </cell>
          <cell r="D25" t="str">
            <v>1.05gx16片</v>
          </cell>
          <cell r="E25" t="str">
            <v>广东邦民</v>
          </cell>
          <cell r="F25" t="str">
            <v>盒</v>
          </cell>
          <cell r="G25" t="str">
            <v>广东邦民制药厂有限公司</v>
          </cell>
        </row>
        <row r="26">
          <cell r="B26">
            <v>153446</v>
          </cell>
          <cell r="C26" t="str">
            <v>济生肾气丸</v>
          </cell>
          <cell r="D26" t="str">
            <v>100gx3瓶</v>
          </cell>
          <cell r="E26" t="str">
            <v>浙江东方</v>
          </cell>
          <cell r="F26" t="str">
            <v>盒</v>
          </cell>
          <cell r="G26" t="str">
            <v>太极集团浙江东方制药有限公司</v>
          </cell>
        </row>
        <row r="27">
          <cell r="B27">
            <v>135354</v>
          </cell>
          <cell r="C27" t="str">
            <v>气血康口服液</v>
          </cell>
          <cell r="D27" t="str">
            <v>10mlx10支(OTC装)</v>
          </cell>
          <cell r="E27" t="str">
            <v>云南白药文山</v>
          </cell>
          <cell r="F27" t="str">
            <v>盒</v>
          </cell>
          <cell r="G27" t="str">
            <v>云南白药集团文山七花有限责任公司</v>
          </cell>
        </row>
        <row r="28">
          <cell r="B28">
            <v>121565</v>
          </cell>
          <cell r="C28" t="str">
            <v>腰痛丸</v>
          </cell>
          <cell r="D28" t="str">
            <v>9gx6袋(水蜜丸)</v>
          </cell>
          <cell r="E28" t="str">
            <v>浙江东方</v>
          </cell>
          <cell r="F28" t="str">
            <v>盒</v>
          </cell>
          <cell r="G28" t="str">
            <v>太极集团浙江东方制药有限公司</v>
          </cell>
        </row>
        <row r="29">
          <cell r="B29">
            <v>114970</v>
          </cell>
          <cell r="C29" t="str">
            <v>当归调经颗粒</v>
          </cell>
          <cell r="D29" t="str">
            <v>10gx10袋</v>
          </cell>
          <cell r="E29" t="str">
            <v>浙江东方</v>
          </cell>
          <cell r="F29" t="str">
            <v>盒</v>
          </cell>
          <cell r="G29" t="str">
            <v>太极集团浙江东方制药有限公司</v>
          </cell>
        </row>
        <row r="30">
          <cell r="B30">
            <v>101716</v>
          </cell>
          <cell r="C30" t="str">
            <v>他达拉非片(希爱力)</v>
          </cell>
          <cell r="D30" t="str">
            <v>20mgx1粒</v>
          </cell>
          <cell r="E30" t="str">
            <v>Lilly del Caribe(波多黎各）</v>
          </cell>
          <cell r="F30" t="str">
            <v>盒</v>
          </cell>
          <cell r="G30" t="str">
            <v>Lilly del Caribe lnc.PUERTO RICO(波多黎各）</v>
          </cell>
        </row>
        <row r="31">
          <cell r="B31">
            <v>101715</v>
          </cell>
          <cell r="C31" t="str">
            <v>他达拉非片(希爱力)</v>
          </cell>
          <cell r="D31" t="str">
            <v>20mgx4粒</v>
          </cell>
          <cell r="E31" t="str">
            <v>LillydelCaribeInc(波多黎各)</v>
          </cell>
          <cell r="F31" t="str">
            <v>盒</v>
          </cell>
          <cell r="G31" t="str">
            <v>Lilly del Caribe lnc.PUERTO RICO(波多黎各）</v>
          </cell>
        </row>
        <row r="32">
          <cell r="B32">
            <v>75452</v>
          </cell>
          <cell r="C32" t="str">
            <v>安神补心片</v>
          </cell>
          <cell r="D32" t="str">
            <v>0.32gx12片x5板(薄膜衣)</v>
          </cell>
          <cell r="E32" t="str">
            <v>浙江东方</v>
          </cell>
          <cell r="F32" t="str">
            <v>盒</v>
          </cell>
          <cell r="G32" t="str">
            <v>太极集团浙江东方制药有限公司</v>
          </cell>
        </row>
        <row r="33">
          <cell r="B33">
            <v>75419</v>
          </cell>
          <cell r="C33" t="str">
            <v>补肾益脑胶囊</v>
          </cell>
          <cell r="D33" t="str">
            <v>0.27gx12粒x6板</v>
          </cell>
          <cell r="E33" t="str">
            <v>浙江东方</v>
          </cell>
          <cell r="F33" t="str">
            <v>盒</v>
          </cell>
          <cell r="G33" t="str">
            <v>太极集团浙江东方制药有限公司</v>
          </cell>
        </row>
        <row r="34">
          <cell r="B34">
            <v>75043</v>
          </cell>
          <cell r="C34" t="str">
            <v>盐酸左西替利嗪口服溶液</v>
          </cell>
          <cell r="D34" t="str">
            <v>0.05%:10mlx6支</v>
          </cell>
          <cell r="E34" t="str">
            <v>重庆华邦制药</v>
          </cell>
          <cell r="F34" t="str">
            <v>盒</v>
          </cell>
          <cell r="G34" t="str">
            <v>重庆华邦制药有限公司</v>
          </cell>
        </row>
        <row r="35">
          <cell r="B35">
            <v>73781</v>
          </cell>
          <cell r="C35" t="str">
            <v>盐酸洛美沙星滴耳液(乐芬)</v>
          </cell>
          <cell r="D35" t="str">
            <v>5ml:15mg</v>
          </cell>
          <cell r="E35" t="str">
            <v>武汉五景</v>
          </cell>
          <cell r="F35" t="str">
            <v>支</v>
          </cell>
          <cell r="G35" t="str">
            <v>武汉五景药业有限公司</v>
          </cell>
        </row>
        <row r="36">
          <cell r="B36">
            <v>67694</v>
          </cell>
          <cell r="C36" t="str">
            <v>复方酮康唑发用洗剂</v>
          </cell>
          <cell r="D36" t="str">
            <v>100ml
</v>
          </cell>
          <cell r="E36" t="str">
            <v>滇虹药业股份</v>
          </cell>
          <cell r="F36" t="str">
            <v>盒</v>
          </cell>
          <cell r="G36" t="str">
            <v>滇虹药业集团股份有限公司</v>
          </cell>
        </row>
        <row r="37">
          <cell r="B37">
            <v>65506</v>
          </cell>
          <cell r="C37" t="str">
            <v>妇宝颗粒</v>
          </cell>
          <cell r="D37" t="str">
            <v>10gx8袋</v>
          </cell>
          <cell r="E37" t="str">
            <v>浙江东方</v>
          </cell>
          <cell r="F37" t="str">
            <v>盒</v>
          </cell>
          <cell r="G37" t="str">
            <v>太极集团浙江东方制药有限公司</v>
          </cell>
        </row>
        <row r="38">
          <cell r="B38">
            <v>59973</v>
          </cell>
          <cell r="C38" t="str">
            <v>十全大补膏</v>
          </cell>
          <cell r="D38" t="str">
            <v>250gx2瓶</v>
          </cell>
          <cell r="E38" t="str">
            <v>浙江东方</v>
          </cell>
          <cell r="F38" t="str">
            <v>盒</v>
          </cell>
          <cell r="G38" t="str">
            <v>太极集团浙江东方制药有限公司</v>
          </cell>
        </row>
        <row r="39">
          <cell r="B39">
            <v>49946</v>
          </cell>
          <cell r="C39" t="str">
            <v>参苏感冒片</v>
          </cell>
          <cell r="D39" t="str">
            <v>12片x3板</v>
          </cell>
          <cell r="E39" t="str">
            <v>桐君阁药厂</v>
          </cell>
          <cell r="F39" t="str">
            <v>盒</v>
          </cell>
          <cell r="G39" t="str">
            <v>太极集团重庆桐君阁药厂有限公司</v>
          </cell>
        </row>
        <row r="40">
          <cell r="B40">
            <v>33149</v>
          </cell>
          <cell r="C40" t="str">
            <v>酮康唑洗剂</v>
          </cell>
          <cell r="D40" t="str">
            <v>2%：50ml</v>
          </cell>
          <cell r="E40" t="str">
            <v>南京白敬宇</v>
          </cell>
          <cell r="F40" t="str">
            <v>瓶</v>
          </cell>
          <cell r="G40" t="str">
            <v>南京白敬宇制药有限责任公司</v>
          </cell>
        </row>
        <row r="41">
          <cell r="B41">
            <v>30878</v>
          </cell>
          <cell r="C41" t="str">
            <v>四季抗病毒合剂</v>
          </cell>
          <cell r="D41" t="str">
            <v>120ml</v>
          </cell>
          <cell r="E41" t="str">
            <v>陕西海天制药</v>
          </cell>
          <cell r="F41" t="str">
            <v>瓶</v>
          </cell>
          <cell r="G41" t="str">
            <v>陕西海天制药有限公司</v>
          </cell>
        </row>
        <row r="42">
          <cell r="B42">
            <v>22944</v>
          </cell>
          <cell r="C42" t="str">
            <v>丙酸氟替卡松鼻喷雾剂</v>
          </cell>
          <cell r="D42" t="str">
            <v>50ug：120喷</v>
          </cell>
          <cell r="E42" t="str">
            <v>西班牙</v>
          </cell>
          <cell r="F42" t="str">
            <v>盒</v>
          </cell>
          <cell r="G42" t="str">
            <v>西班牙Glaxo Wellcome S.A</v>
          </cell>
        </row>
        <row r="43">
          <cell r="B43">
            <v>1854</v>
          </cell>
          <cell r="C43" t="str">
            <v>复方酮康唑发用洗剂(康王洗剂)</v>
          </cell>
          <cell r="D43" t="str">
            <v>50ml</v>
          </cell>
          <cell r="E43" t="str">
            <v>滇虹股份</v>
          </cell>
          <cell r="F43" t="str">
            <v>盒</v>
          </cell>
          <cell r="G43" t="str">
            <v>滇虹药业集团股份有限公司</v>
          </cell>
        </row>
        <row r="44">
          <cell r="B44">
            <v>274</v>
          </cell>
          <cell r="C44" t="str">
            <v>阿苯达唑片(史克肠虫清)</v>
          </cell>
          <cell r="D44" t="str">
            <v>0.2gx10片</v>
          </cell>
          <cell r="E44" t="str">
            <v>天津史克</v>
          </cell>
          <cell r="F44" t="str">
            <v>盒</v>
          </cell>
          <cell r="G44" t="str">
            <v>中美天津史克制药有限公司</v>
          </cell>
        </row>
        <row r="45">
          <cell r="C45" t="str">
            <v/>
          </cell>
          <cell r="D45" t="str">
            <v/>
          </cell>
          <cell r="E45" t="str">
            <v/>
          </cell>
          <cell r="F45" t="str">
            <v/>
          </cell>
          <cell r="G45" t="str">
            <v/>
          </cell>
        </row>
      </sheetData>
      <sheetData sheetId="1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253130</v>
          </cell>
          <cell r="C2" t="str">
            <v>单过硫酸氢钾复合盐消毒粉</v>
          </cell>
          <cell r="D2" t="str">
            <v>2gx10袋</v>
          </cell>
          <cell r="E2" t="str">
            <v>盒</v>
          </cell>
          <cell r="F2" t="str">
            <v>山东华辰制药有限公司</v>
          </cell>
          <cell r="G2" t="str">
            <v>山东华辰</v>
          </cell>
        </row>
        <row r="3">
          <cell r="B3">
            <v>243909</v>
          </cell>
          <cell r="C3" t="str">
            <v>灵芝孢子(破壁)</v>
          </cell>
          <cell r="D3" t="str">
            <v>2gx12袋</v>
          </cell>
          <cell r="E3" t="str">
            <v>盒</v>
          </cell>
          <cell r="F3" t="str">
            <v>四川峨嵋山道地药材有限公司</v>
          </cell>
          <cell r="G3" t="str">
            <v>四川</v>
          </cell>
        </row>
        <row r="4">
          <cell r="B4">
            <v>243754</v>
          </cell>
          <cell r="C4" t="str">
            <v>牙齿防龋膏</v>
          </cell>
          <cell r="D4" t="str">
            <v>120g</v>
          </cell>
          <cell r="E4" t="str">
            <v>盒</v>
          </cell>
          <cell r="F4" t="str">
            <v>丹东欣时代生物医药科技有限公司</v>
          </cell>
          <cell r="G4" t="str">
            <v>丹东欣时代</v>
          </cell>
        </row>
        <row r="5">
          <cell r="B5">
            <v>243753</v>
          </cell>
          <cell r="C5" t="str">
            <v>牙齿研磨膏</v>
          </cell>
          <cell r="D5" t="str">
            <v>120g</v>
          </cell>
          <cell r="E5" t="str">
            <v>盒</v>
          </cell>
          <cell r="F5" t="str">
            <v>丹东欣时代生物医药科技有限公司</v>
          </cell>
          <cell r="G5" t="str">
            <v>丹东欣时代</v>
          </cell>
        </row>
        <row r="6">
          <cell r="B6">
            <v>243752</v>
          </cell>
          <cell r="C6" t="str">
            <v>脱敏糊剂</v>
          </cell>
          <cell r="D6" t="str">
            <v>120g</v>
          </cell>
          <cell r="E6" t="str">
            <v>盒</v>
          </cell>
          <cell r="F6" t="str">
            <v>丹东欣时代生物医药科技有限公司</v>
          </cell>
          <cell r="G6" t="str">
            <v>丹东欣时代</v>
          </cell>
        </row>
        <row r="7">
          <cell r="B7">
            <v>235956</v>
          </cell>
          <cell r="C7" t="str">
            <v>奥利司他胶囊</v>
          </cell>
          <cell r="D7" t="str">
            <v>120mgx24粒</v>
          </cell>
          <cell r="E7" t="str">
            <v>盒</v>
          </cell>
          <cell r="F7" t="str">
            <v>山东新时代药业有限公司</v>
          </cell>
          <cell r="G7" t="str">
            <v>山东新时代</v>
          </cell>
        </row>
        <row r="8">
          <cell r="B8">
            <v>235955</v>
          </cell>
          <cell r="C8" t="str">
            <v>奥利司他胶囊</v>
          </cell>
          <cell r="D8" t="str">
            <v>120mgx6粒</v>
          </cell>
          <cell r="E8" t="str">
            <v>盒</v>
          </cell>
          <cell r="F8" t="str">
            <v>山东新时代药业有限公司</v>
          </cell>
          <cell r="G8" t="str">
            <v>山东新时代</v>
          </cell>
        </row>
        <row r="9">
          <cell r="B9">
            <v>227220</v>
          </cell>
          <cell r="C9" t="str">
            <v>牙齿防龋膏</v>
          </cell>
          <cell r="D9" t="str">
            <v>90g</v>
          </cell>
          <cell r="E9" t="str">
            <v>盒</v>
          </cell>
          <cell r="F9" t="str">
            <v>丹东欣时代生物医药科技有限公司</v>
          </cell>
          <cell r="G9" t="str">
            <v>丹东欣时代</v>
          </cell>
        </row>
        <row r="10">
          <cell r="B10">
            <v>223517</v>
          </cell>
          <cell r="C10" t="str">
            <v>破壁灵芝孢子粉</v>
          </cell>
          <cell r="D10" t="str">
            <v>2gx10袋</v>
          </cell>
          <cell r="E10" t="str">
            <v>袋</v>
          </cell>
          <cell r="F10" t="str">
            <v>仙芝科技（福建）股份有限公司</v>
          </cell>
          <cell r="G10" t="str">
            <v>福建</v>
          </cell>
        </row>
        <row r="11">
          <cell r="B11">
            <v>221408</v>
          </cell>
          <cell r="C11" t="str">
            <v>医用透明质酸钠修复贴</v>
          </cell>
          <cell r="D11" t="str">
            <v>MHA-B-T 5贴</v>
          </cell>
          <cell r="E11" t="str">
            <v>盒</v>
          </cell>
          <cell r="F11" t="str">
            <v>哈尔滨北星药业有限公司</v>
          </cell>
          <cell r="G11" t="str">
            <v>哈尔滨北星</v>
          </cell>
        </row>
        <row r="12">
          <cell r="B12">
            <v>221398</v>
          </cell>
          <cell r="C12" t="str">
            <v>医用皮肤液体敷料</v>
          </cell>
          <cell r="D12" t="str">
            <v>清洁护理I型 100g</v>
          </cell>
          <cell r="E12" t="str">
            <v>瓶</v>
          </cell>
          <cell r="F12" t="str">
            <v>吉林省蓝鼎陆和科技有限公司</v>
          </cell>
          <cell r="G12" t="str">
            <v>吉林省蓝鼎陆和科技</v>
          </cell>
        </row>
        <row r="13">
          <cell r="B13">
            <v>221372</v>
          </cell>
          <cell r="C13" t="str">
            <v>医用促愈功能性敷料</v>
          </cell>
          <cell r="D13" t="str">
            <v>面膜型：5片</v>
          </cell>
          <cell r="E13" t="str">
            <v>盒</v>
          </cell>
          <cell r="F13" t="str">
            <v>吉林省蓝鼎陆和科技有限公司</v>
          </cell>
          <cell r="G13" t="str">
            <v>吉林省蓝鼎陆和科技</v>
          </cell>
        </row>
        <row r="14">
          <cell r="B14">
            <v>221368</v>
          </cell>
          <cell r="C14" t="str">
            <v>医用促愈功能性敷料</v>
          </cell>
          <cell r="D14" t="str">
            <v>综合治疗凝胶型：10g</v>
          </cell>
          <cell r="E14" t="str">
            <v>盒</v>
          </cell>
          <cell r="F14" t="str">
            <v>吉林省蓝鼎陆和科技有限公司</v>
          </cell>
          <cell r="G14" t="str">
            <v>吉林省蓝鼎陆和科技</v>
          </cell>
        </row>
        <row r="15">
          <cell r="B15">
            <v>219324</v>
          </cell>
          <cell r="C15" t="str">
            <v>医用透明质酸钠修复贴</v>
          </cell>
          <cell r="D15" t="str">
            <v>MHA-W-T 26gx5贴</v>
          </cell>
          <cell r="E15" t="str">
            <v>盒</v>
          </cell>
          <cell r="F15" t="str">
            <v>哈尔滨北星药业有限公司</v>
          </cell>
          <cell r="G15" t="str">
            <v>哈尔滨北星</v>
          </cell>
        </row>
        <row r="16">
          <cell r="B16">
            <v>213419</v>
          </cell>
          <cell r="C16" t="str">
            <v>柑橘黄酮片</v>
          </cell>
          <cell r="D16" t="str">
            <v>500mgx40片</v>
          </cell>
          <cell r="E16" t="str">
            <v>盒</v>
          </cell>
          <cell r="F16" t="str">
            <v>施维雅(天津)制药有限公司</v>
          </cell>
          <cell r="G16" t="str">
            <v>法国LES LABORATOIRES SERVIER INDUSTRIE</v>
          </cell>
        </row>
        <row r="17">
          <cell r="B17">
            <v>211660</v>
          </cell>
          <cell r="C17" t="str">
            <v>双歧杆菌四联活菌片</v>
          </cell>
          <cell r="D17" t="str">
            <v>0.5gx15片x6板</v>
          </cell>
          <cell r="E17" t="str">
            <v>盒</v>
          </cell>
          <cell r="F17" t="str">
            <v>杭州远大生物制药有限公司</v>
          </cell>
          <cell r="G17" t="str">
            <v>杭州远大生物</v>
          </cell>
        </row>
        <row r="18">
          <cell r="B18">
            <v>207731</v>
          </cell>
          <cell r="C18" t="str">
            <v>碳酸钙D3咀嚼片(Ⅱ)</v>
          </cell>
          <cell r="D18" t="str">
            <v>0.75g:60IUx60片</v>
          </cell>
          <cell r="E18" t="str">
            <v>瓶</v>
          </cell>
          <cell r="F18" t="str">
            <v>浙江康恩贝制药股份有限公司</v>
          </cell>
          <cell r="G18" t="str">
            <v>浙江康恩贝</v>
          </cell>
        </row>
        <row r="19">
          <cell r="B19">
            <v>205309</v>
          </cell>
          <cell r="C19" t="str">
            <v>首荟通便胶囊</v>
          </cell>
          <cell r="D19" t="str">
            <v>0.35gx12粒</v>
          </cell>
          <cell r="E19" t="str">
            <v>盒</v>
          </cell>
          <cell r="F19" t="str">
            <v>鲁南厚普制药有限公司</v>
          </cell>
          <cell r="G19" t="str">
            <v>鲁南厚普制药</v>
          </cell>
        </row>
        <row r="20">
          <cell r="B20">
            <v>204071</v>
          </cell>
          <cell r="C20" t="str">
            <v>硫糖铝混悬凝胶</v>
          </cell>
          <cell r="D20" t="str">
            <v>5ml:1gx24袋</v>
          </cell>
          <cell r="E20" t="str">
            <v>盒</v>
          </cell>
          <cell r="F20" t="str">
            <v>昆明积大制药股份有限公司</v>
          </cell>
          <cell r="G20" t="str">
            <v>昆明积大制药</v>
          </cell>
        </row>
        <row r="21">
          <cell r="B21">
            <v>204069</v>
          </cell>
          <cell r="C21" t="str">
            <v>盐酸坦洛新缓释片</v>
          </cell>
          <cell r="D21" t="str">
            <v>0.2mgx20片</v>
          </cell>
          <cell r="E21" t="str">
            <v>盒</v>
          </cell>
          <cell r="F21" t="str">
            <v>昆明积大制药股份有限公司</v>
          </cell>
          <cell r="G21" t="str">
            <v>昆明积大制药</v>
          </cell>
        </row>
        <row r="22">
          <cell r="B22">
            <v>201067</v>
          </cell>
          <cell r="C22" t="str">
            <v>小儿参术健脾丸</v>
          </cell>
          <cell r="D22" t="str">
            <v>3gx10丸(大蜜丸)</v>
          </cell>
          <cell r="E22" t="str">
            <v>袋</v>
          </cell>
          <cell r="F22" t="str">
            <v>广盛原中医药有限公司</v>
          </cell>
          <cell r="G22" t="str">
            <v>广盛原中医药</v>
          </cell>
        </row>
        <row r="23">
          <cell r="B23">
            <v>199986</v>
          </cell>
          <cell r="C23" t="str">
            <v>双歧杆菌四联活菌片</v>
          </cell>
          <cell r="D23" t="str">
            <v>0.5gx9片x6板</v>
          </cell>
          <cell r="E23" t="str">
            <v>盒</v>
          </cell>
          <cell r="F23" t="str">
            <v>杭州远大生物制药有限公司</v>
          </cell>
          <cell r="G23" t="str">
            <v>杭州远大生物</v>
          </cell>
        </row>
        <row r="24">
          <cell r="B24">
            <v>198161</v>
          </cell>
          <cell r="C24" t="str">
            <v>酮康唑乳膏</v>
          </cell>
          <cell r="D24" t="str">
            <v>20g(10g:0.2g)</v>
          </cell>
          <cell r="E24" t="str">
            <v>支</v>
          </cell>
          <cell r="F24" t="str">
            <v>滇虹药业集团股份有限公司</v>
          </cell>
          <cell r="G24" t="str">
            <v>滇虹药业</v>
          </cell>
        </row>
        <row r="25">
          <cell r="B25">
            <v>192579</v>
          </cell>
          <cell r="C25" t="str">
            <v>灵芝孢子（破壁）</v>
          </cell>
          <cell r="D25" t="str">
            <v>3gx24袋</v>
          </cell>
          <cell r="E25" t="str">
            <v>盒</v>
          </cell>
          <cell r="F25" t="str">
            <v>四川峨嵋山道地药材有限公司</v>
          </cell>
          <cell r="G25" t="str">
            <v>四川</v>
          </cell>
        </row>
        <row r="26">
          <cell r="B26">
            <v>188540</v>
          </cell>
          <cell r="C26" t="str">
            <v>桔贝合剂</v>
          </cell>
          <cell r="D26" t="str">
            <v>10mlx6支</v>
          </cell>
          <cell r="E26" t="str">
            <v>盒</v>
          </cell>
          <cell r="F26" t="str">
            <v>鲁南厚普制药有限公司</v>
          </cell>
          <cell r="G26" t="str">
            <v>鲁南厚普</v>
          </cell>
        </row>
        <row r="27">
          <cell r="B27">
            <v>188362</v>
          </cell>
          <cell r="C27" t="str">
            <v>灵芝孢子(破壁)</v>
          </cell>
          <cell r="D27" t="str">
            <v>2gx30袋 </v>
          </cell>
          <cell r="E27" t="str">
            <v>盒</v>
          </cell>
          <cell r="F27" t="str">
            <v>四川峨嵋山道地药材有限公司</v>
          </cell>
          <cell r="G27" t="str">
            <v>四川</v>
          </cell>
        </row>
        <row r="28">
          <cell r="B28">
            <v>184369</v>
          </cell>
          <cell r="C28" t="str">
            <v>重组胶原蛋白敷料(可复美)</v>
          </cell>
          <cell r="D28" t="str">
            <v>HCD02421椭圆形5片</v>
          </cell>
          <cell r="E28" t="str">
            <v>盒</v>
          </cell>
          <cell r="F28" t="str">
            <v>陕西巨子生物技术有限公司</v>
          </cell>
          <cell r="G28" t="str">
            <v>陕西巨子生物</v>
          </cell>
        </row>
        <row r="29">
          <cell r="B29">
            <v>182316</v>
          </cell>
          <cell r="C29" t="str">
            <v>双歧杆菌四联活菌片(思连康)</v>
          </cell>
          <cell r="D29" t="str">
            <v>0.5gx36片</v>
          </cell>
          <cell r="E29" t="str">
            <v>盒</v>
          </cell>
          <cell r="F29" t="str">
            <v>杭州远大生物制药有限公司</v>
          </cell>
          <cell r="G29" t="str">
            <v>杭州远大生物</v>
          </cell>
        </row>
        <row r="30">
          <cell r="B30">
            <v>180409</v>
          </cell>
          <cell r="C30" t="str">
            <v>开塞露</v>
          </cell>
          <cell r="D30" t="str">
            <v>10ml×2支</v>
          </cell>
          <cell r="E30" t="str">
            <v>盒</v>
          </cell>
          <cell r="F30" t="str">
            <v>武汉五景药业有限公司</v>
          </cell>
          <cell r="G30" t="str">
            <v>武汉五景</v>
          </cell>
        </row>
        <row r="31">
          <cell r="B31">
            <v>175576</v>
          </cell>
          <cell r="C31" t="str">
            <v>透明质酸凝胶敷料</v>
          </cell>
          <cell r="D31" t="str">
            <v>YFG-30（30g/支）</v>
          </cell>
          <cell r="E31" t="str">
            <v>盒</v>
          </cell>
          <cell r="F31" t="str">
            <v>南京天纵易康生物科技股份有限公司</v>
          </cell>
          <cell r="G31" t="str">
            <v>南京天纵</v>
          </cell>
        </row>
        <row r="32">
          <cell r="B32">
            <v>173080</v>
          </cell>
          <cell r="C32" t="str">
            <v>硅凝胶</v>
          </cell>
          <cell r="D32" t="str">
            <v>15g</v>
          </cell>
          <cell r="E32" t="str">
            <v>支</v>
          </cell>
          <cell r="F32" t="str">
            <v>Hanson Medical,Inc</v>
          </cell>
          <cell r="G32" t="str">
            <v>Hanson　Medical,Inc</v>
          </cell>
        </row>
        <row r="33">
          <cell r="B33">
            <v>168283</v>
          </cell>
          <cell r="C33" t="str">
            <v>安神补脑液</v>
          </cell>
          <cell r="D33" t="str">
            <v>10mlx20支</v>
          </cell>
          <cell r="E33" t="str">
            <v>盒</v>
          </cell>
          <cell r="F33" t="str">
            <v>鲁南厚普制药有限公司</v>
          </cell>
          <cell r="G33" t="str">
            <v>鲁南厚普</v>
          </cell>
        </row>
        <row r="34">
          <cell r="B34">
            <v>154878</v>
          </cell>
          <cell r="C34" t="str">
            <v>保和咀嚼片</v>
          </cell>
          <cell r="D34" t="str">
            <v>1.05gx16片</v>
          </cell>
          <cell r="E34" t="str">
            <v>盒</v>
          </cell>
          <cell r="F34" t="str">
            <v>广东邦民制药厂有限公司</v>
          </cell>
          <cell r="G34" t="str">
            <v>广东邦民</v>
          </cell>
        </row>
        <row r="35">
          <cell r="B35">
            <v>153446</v>
          </cell>
          <cell r="C35" t="str">
            <v>济生肾气丸</v>
          </cell>
          <cell r="D35" t="str">
            <v>100gx3瓶</v>
          </cell>
          <cell r="E35" t="str">
            <v>盒</v>
          </cell>
          <cell r="F35" t="str">
            <v>太极集团浙江东方制药有限公司</v>
          </cell>
          <cell r="G35" t="str">
            <v>浙江东方</v>
          </cell>
        </row>
        <row r="36">
          <cell r="B36">
            <v>137374</v>
          </cell>
          <cell r="C36" t="str">
            <v>杜仲双降袋泡剂</v>
          </cell>
          <cell r="D36" t="str">
            <v>3.5gx18袋</v>
          </cell>
          <cell r="E36" t="str">
            <v>盒</v>
          </cell>
          <cell r="F36" t="str">
            <v>贵州神奇药业股份有限公司</v>
          </cell>
          <cell r="G36" t="str">
            <v>贵州神奇药业</v>
          </cell>
        </row>
        <row r="37">
          <cell r="B37">
            <v>135354</v>
          </cell>
          <cell r="C37" t="str">
            <v>气血康口服液</v>
          </cell>
          <cell r="D37" t="str">
            <v>10mlx10支(OTC装)</v>
          </cell>
          <cell r="E37" t="str">
            <v>盒</v>
          </cell>
          <cell r="F37" t="str">
            <v>云南白药集团文山七花有限责任公司</v>
          </cell>
          <cell r="G37" t="str">
            <v>云南白药文山</v>
          </cell>
        </row>
        <row r="38">
          <cell r="B38">
            <v>129872</v>
          </cell>
          <cell r="C38" t="str">
            <v>六味地黄丸</v>
          </cell>
          <cell r="D38" t="str">
            <v>360丸x2瓶（浓缩丸）</v>
          </cell>
          <cell r="E38" t="str">
            <v>盒</v>
          </cell>
          <cell r="F38" t="str">
            <v>太极集团浙江东方制药有限公司</v>
          </cell>
          <cell r="G38" t="str">
            <v>浙江东方</v>
          </cell>
        </row>
        <row r="39">
          <cell r="B39">
            <v>121565</v>
          </cell>
          <cell r="C39" t="str">
            <v>腰痛丸</v>
          </cell>
          <cell r="D39" t="str">
            <v>9gx6袋(水蜜丸)</v>
          </cell>
          <cell r="E39" t="str">
            <v>盒</v>
          </cell>
          <cell r="F39" t="str">
            <v>太极集团浙江东方制药有限公司</v>
          </cell>
          <cell r="G39" t="str">
            <v>浙江东方</v>
          </cell>
        </row>
        <row r="40">
          <cell r="B40">
            <v>121342</v>
          </cell>
          <cell r="C40" t="str">
            <v>五黄养阴颗粒</v>
          </cell>
          <cell r="D40" t="str">
            <v>6gx12袋</v>
          </cell>
          <cell r="E40" t="str">
            <v>盒</v>
          </cell>
          <cell r="F40" t="str">
            <v>重庆神奇药业股份有限公司(重庆东田药业有限公司)</v>
          </cell>
          <cell r="G40" t="str">
            <v>重庆神奇</v>
          </cell>
        </row>
        <row r="41">
          <cell r="B41">
            <v>114970</v>
          </cell>
          <cell r="C41" t="str">
            <v>当归调经颗粒</v>
          </cell>
          <cell r="D41" t="str">
            <v>10gx10袋</v>
          </cell>
          <cell r="E41" t="str">
            <v>盒</v>
          </cell>
          <cell r="F41" t="str">
            <v>太极集团浙江东方制药有限公司</v>
          </cell>
          <cell r="G41" t="str">
            <v>浙江东方</v>
          </cell>
        </row>
        <row r="42">
          <cell r="B42">
            <v>101716</v>
          </cell>
          <cell r="C42" t="str">
            <v>他达拉非片(希爱力)</v>
          </cell>
          <cell r="D42" t="str">
            <v>20mgx1粒</v>
          </cell>
          <cell r="E42" t="str">
            <v>盒</v>
          </cell>
          <cell r="F42" t="str">
            <v>Lilly del Caribe lnc.PUERTO RICO(波多黎各）</v>
          </cell>
          <cell r="G42" t="str">
            <v>Lilly del Caribe(波多黎各）</v>
          </cell>
        </row>
        <row r="43">
          <cell r="B43">
            <v>101715</v>
          </cell>
          <cell r="C43" t="str">
            <v>他达拉非片(希爱力)</v>
          </cell>
          <cell r="D43" t="str">
            <v>20mgx4粒</v>
          </cell>
          <cell r="E43" t="str">
            <v>盒</v>
          </cell>
          <cell r="F43" t="str">
            <v>Lilly del Caribe lnc.PUERTO RICO(波多黎各）</v>
          </cell>
          <cell r="G43" t="str">
            <v>LillydelCaribeInc(波多黎各)</v>
          </cell>
        </row>
        <row r="44">
          <cell r="B44">
            <v>86799</v>
          </cell>
          <cell r="C44" t="str">
            <v>玉屏风胶囊</v>
          </cell>
          <cell r="D44" t="str">
            <v>0.5gxz10粒x2板</v>
          </cell>
          <cell r="E44" t="str">
            <v>盒</v>
          </cell>
          <cell r="F44" t="str">
            <v>江苏吉贝尔药业有限公司</v>
          </cell>
          <cell r="G44" t="str">
            <v>江苏吉贝尔</v>
          </cell>
        </row>
        <row r="45">
          <cell r="B45">
            <v>75452</v>
          </cell>
          <cell r="C45" t="str">
            <v>安神补心片</v>
          </cell>
          <cell r="D45" t="str">
            <v>0.32gx12片x5板(薄膜衣)</v>
          </cell>
          <cell r="E45" t="str">
            <v>盒</v>
          </cell>
          <cell r="F45" t="str">
            <v>太极集团浙江东方制药有限公司</v>
          </cell>
          <cell r="G45" t="str">
            <v>浙江东方</v>
          </cell>
        </row>
        <row r="46">
          <cell r="B46">
            <v>75419</v>
          </cell>
          <cell r="C46" t="str">
            <v>补肾益脑胶囊</v>
          </cell>
          <cell r="D46" t="str">
            <v>0.27gx12粒x6板</v>
          </cell>
          <cell r="E46" t="str">
            <v>盒</v>
          </cell>
          <cell r="F46" t="str">
            <v>太极集团浙江东方制药有限公司</v>
          </cell>
          <cell r="G46" t="str">
            <v>浙江东方</v>
          </cell>
        </row>
        <row r="47">
          <cell r="B47">
            <v>75043</v>
          </cell>
          <cell r="C47" t="str">
            <v>盐酸左西替利嗪口服溶液</v>
          </cell>
          <cell r="D47" t="str">
            <v>0.05%:10mlx6支</v>
          </cell>
          <cell r="E47" t="str">
            <v>盒</v>
          </cell>
          <cell r="F47" t="str">
            <v>重庆华邦制药有限公司</v>
          </cell>
          <cell r="G47" t="str">
            <v>重庆华邦制药</v>
          </cell>
        </row>
        <row r="48">
          <cell r="B48">
            <v>73781</v>
          </cell>
          <cell r="C48" t="str">
            <v>盐酸洛美沙星滴耳液(乐芬)</v>
          </cell>
          <cell r="D48" t="str">
            <v>5ml:15mg</v>
          </cell>
          <cell r="E48" t="str">
            <v>支</v>
          </cell>
          <cell r="F48" t="str">
            <v>武汉五景药业有限公司</v>
          </cell>
          <cell r="G48" t="str">
            <v>武汉五景</v>
          </cell>
        </row>
        <row r="49">
          <cell r="B49">
            <v>67694</v>
          </cell>
          <cell r="C49" t="str">
            <v>复方酮康唑发用洗剂</v>
          </cell>
          <cell r="D49" t="str">
            <v>100ml
</v>
          </cell>
          <cell r="E49" t="str">
            <v>盒</v>
          </cell>
          <cell r="F49" t="str">
            <v>滇虹药业集团股份有限公司</v>
          </cell>
          <cell r="G49" t="str">
            <v>滇虹药业股份</v>
          </cell>
        </row>
        <row r="50">
          <cell r="B50">
            <v>65506</v>
          </cell>
          <cell r="C50" t="str">
            <v>妇宝颗粒</v>
          </cell>
          <cell r="D50" t="str">
            <v>10gx8袋</v>
          </cell>
          <cell r="E50" t="str">
            <v>盒</v>
          </cell>
          <cell r="F50" t="str">
            <v>太极集团浙江东方制药有限公司</v>
          </cell>
          <cell r="G50" t="str">
            <v>浙江东方</v>
          </cell>
        </row>
        <row r="51">
          <cell r="B51">
            <v>64698</v>
          </cell>
          <cell r="C51" t="str">
            <v>四季抗病毒胶囊</v>
          </cell>
          <cell r="D51" t="str">
            <v>0.38gx12粒x2板</v>
          </cell>
          <cell r="E51" t="str">
            <v>盒</v>
          </cell>
          <cell r="F51" t="str">
            <v>陕西海天制药有限公司</v>
          </cell>
          <cell r="G51" t="str">
            <v>陕西海天制药</v>
          </cell>
        </row>
        <row r="52">
          <cell r="B52">
            <v>59973</v>
          </cell>
          <cell r="C52" t="str">
            <v>十全大补膏</v>
          </cell>
          <cell r="D52" t="str">
            <v>250gx2瓶</v>
          </cell>
          <cell r="E52" t="str">
            <v>盒</v>
          </cell>
          <cell r="F52" t="str">
            <v>太极集团浙江东方制药有限公司</v>
          </cell>
          <cell r="G52" t="str">
            <v>浙江东方</v>
          </cell>
        </row>
        <row r="53">
          <cell r="B53">
            <v>49946</v>
          </cell>
          <cell r="C53" t="str">
            <v>参苏感冒片</v>
          </cell>
          <cell r="D53" t="str">
            <v>12片x3板</v>
          </cell>
          <cell r="E53" t="str">
            <v>盒</v>
          </cell>
          <cell r="F53" t="str">
            <v>太极集团重庆桐君阁药厂有限公司</v>
          </cell>
          <cell r="G53" t="str">
            <v>桐君阁药厂</v>
          </cell>
        </row>
        <row r="54">
          <cell r="B54">
            <v>33149</v>
          </cell>
          <cell r="C54" t="str">
            <v>酮康唑洗剂</v>
          </cell>
          <cell r="D54" t="str">
            <v>2%：50ml</v>
          </cell>
          <cell r="E54" t="str">
            <v>瓶</v>
          </cell>
          <cell r="F54" t="str">
            <v>南京白敬宇制药有限责任公司</v>
          </cell>
          <cell r="G54" t="str">
            <v>南京白敬宇</v>
          </cell>
        </row>
        <row r="55">
          <cell r="B55">
            <v>30878</v>
          </cell>
          <cell r="C55" t="str">
            <v>四季抗病毒合剂</v>
          </cell>
          <cell r="D55" t="str">
            <v>120ml</v>
          </cell>
          <cell r="E55" t="str">
            <v>瓶</v>
          </cell>
          <cell r="F55" t="str">
            <v>陕西海天制药有限公司</v>
          </cell>
          <cell r="G55" t="str">
            <v>陕西海天制药</v>
          </cell>
        </row>
        <row r="56">
          <cell r="B56">
            <v>22944</v>
          </cell>
          <cell r="C56" t="str">
            <v>丙酸氟替卡松鼻喷雾剂</v>
          </cell>
          <cell r="D56" t="str">
            <v>50ug：120喷</v>
          </cell>
          <cell r="E56" t="str">
            <v>盒</v>
          </cell>
          <cell r="F56" t="str">
            <v>西班牙Glaxo Wellcome S.A</v>
          </cell>
          <cell r="G56" t="str">
            <v>西班牙</v>
          </cell>
        </row>
        <row r="57">
          <cell r="B57">
            <v>1854</v>
          </cell>
          <cell r="C57" t="str">
            <v>复方酮康唑发用洗剂(康王洗剂)</v>
          </cell>
          <cell r="D57" t="str">
            <v>50ml</v>
          </cell>
          <cell r="E57" t="str">
            <v>盒</v>
          </cell>
          <cell r="F57" t="str">
            <v>滇虹药业集团股份有限公司</v>
          </cell>
          <cell r="G57" t="str">
            <v>滇虹股份</v>
          </cell>
        </row>
        <row r="58">
          <cell r="B58">
            <v>274</v>
          </cell>
          <cell r="C58" t="str">
            <v>阿苯达唑片(史克肠虫清)</v>
          </cell>
          <cell r="D58" t="str">
            <v>0.2gx10片</v>
          </cell>
          <cell r="E58" t="str">
            <v>盒</v>
          </cell>
          <cell r="F58" t="str">
            <v>中美天津史克制药有限公司</v>
          </cell>
          <cell r="G58" t="str">
            <v>天津史克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</row>
        <row r="2">
          <cell r="B2">
            <v>256656</v>
          </cell>
          <cell r="C2" t="str">
            <v>施尔洁75%酒精消毒喷剂</v>
          </cell>
          <cell r="D2" t="str">
            <v>330ml（茶香师联名款）</v>
          </cell>
          <cell r="E2" t="str">
            <v>瓶</v>
          </cell>
          <cell r="F2" t="str">
            <v>深圳市施尔洁生物工程有限公司</v>
          </cell>
          <cell r="G2" t="str">
            <v>深圳市施尔洁</v>
          </cell>
        </row>
        <row r="3">
          <cell r="B3">
            <v>255048</v>
          </cell>
          <cell r="C3" t="str">
            <v>体虚感冒合剂</v>
          </cell>
          <cell r="D3" t="str">
            <v>10mgx6支</v>
          </cell>
          <cell r="E3" t="str">
            <v>盒</v>
          </cell>
          <cell r="F3" t="str">
            <v>河南省奥林特制药厂</v>
          </cell>
          <cell r="G3" t="str">
            <v>河南省奥林特</v>
          </cell>
        </row>
        <row r="4">
          <cell r="B4">
            <v>248234</v>
          </cell>
          <cell r="C4" t="str">
            <v>穴位眼贴</v>
          </cell>
          <cell r="D4" t="str">
            <v>A型175mmx70mmx1贴x7袋</v>
          </cell>
          <cell r="E4" t="str">
            <v>盒</v>
          </cell>
          <cell r="F4" t="str">
            <v>山西健康之路医疗器械有限公司</v>
          </cell>
          <cell r="G4" t="str">
            <v>山西健康之路医疗器械</v>
          </cell>
        </row>
        <row r="5">
          <cell r="B5">
            <v>248228</v>
          </cell>
          <cell r="C5" t="str">
            <v>穴位眼贴</v>
          </cell>
          <cell r="D5" t="str">
            <v>B型185mmx70mmx1贴x7袋</v>
          </cell>
          <cell r="E5" t="str">
            <v>盒</v>
          </cell>
          <cell r="F5" t="str">
            <v>山西健康之路医疗器械有限公司</v>
          </cell>
          <cell r="G5" t="str">
            <v>山西健康之路医疗器械</v>
          </cell>
        </row>
        <row r="6">
          <cell r="B6">
            <v>243465</v>
          </cell>
          <cell r="C6" t="str">
            <v>棉片</v>
          </cell>
          <cell r="D6" t="str">
            <v>Ⅱ型 20cmx20cm60片/袋</v>
          </cell>
          <cell r="E6" t="str">
            <v>袋</v>
          </cell>
          <cell r="F6" t="str">
            <v>稳健医疗（天门）有限公司</v>
          </cell>
          <cell r="G6" t="str">
            <v>稳健医疗（天门）</v>
          </cell>
        </row>
        <row r="7">
          <cell r="B7">
            <v>243433</v>
          </cell>
          <cell r="C7" t="str">
            <v>纯棉柔巾</v>
          </cell>
          <cell r="D7" t="str">
            <v>21cmx21cmx8片x8包</v>
          </cell>
          <cell r="E7" t="str">
            <v>袋</v>
          </cell>
          <cell r="F7" t="str">
            <v>稳健医疗（黄冈）有限公司</v>
          </cell>
          <cell r="G7" t="str">
            <v>稳健医疗（黄冈）</v>
          </cell>
        </row>
        <row r="8">
          <cell r="B8">
            <v>243426</v>
          </cell>
          <cell r="C8" t="str">
            <v>棉片</v>
          </cell>
          <cell r="D8" t="str">
            <v>10cmx12cm60片/袋</v>
          </cell>
          <cell r="E8" t="str">
            <v>袋</v>
          </cell>
          <cell r="F8" t="str">
            <v>稳健医疗（天门）有限公司</v>
          </cell>
          <cell r="G8" t="str">
            <v>稳健医疗（天门）</v>
          </cell>
        </row>
        <row r="9">
          <cell r="B9">
            <v>243425</v>
          </cell>
          <cell r="C9" t="str">
            <v>棉片</v>
          </cell>
          <cell r="D9" t="str">
            <v>I型 15cmx20cm80片/包</v>
          </cell>
          <cell r="E9" t="str">
            <v>包</v>
          </cell>
          <cell r="F9" t="str">
            <v>稳健医疗（天门）有限公司</v>
          </cell>
          <cell r="G9" t="str">
            <v>稳健医疗（天门）</v>
          </cell>
        </row>
        <row r="10">
          <cell r="B10">
            <v>240221</v>
          </cell>
          <cell r="C10" t="str">
            <v>卓悦蛋白粉</v>
          </cell>
          <cell r="D10" t="str">
            <v>400g（10gx40袋）</v>
          </cell>
          <cell r="E10" t="str">
            <v>罐</v>
          </cell>
          <cell r="F10" t="str">
            <v>惠州市鑫福来实业发展有限公司</v>
          </cell>
          <cell r="G10" t="str">
            <v>惠州市鑫福来</v>
          </cell>
        </row>
        <row r="11">
          <cell r="B11">
            <v>239536</v>
          </cell>
          <cell r="C11" t="str">
            <v>医用外科口罩</v>
          </cell>
          <cell r="D11" t="str">
            <v>14.5cmx9cmx1只 耳挂式 儿童</v>
          </cell>
          <cell r="E11" t="str">
            <v>只</v>
          </cell>
          <cell r="F11" t="str">
            <v>奥美医疗用品股份有限公司</v>
          </cell>
          <cell r="G11" t="str">
            <v>奥美医疗</v>
          </cell>
        </row>
        <row r="12">
          <cell r="B12">
            <v>238734</v>
          </cell>
          <cell r="C12" t="str">
            <v>钙尔奇钙铁锌维生素C维生素K片</v>
          </cell>
          <cell r="D12" t="str">
            <v>73.5g(1.05gx70片)</v>
          </cell>
          <cell r="E12" t="str">
            <v>瓶</v>
          </cell>
          <cell r="F12" t="str">
            <v>惠氏制药有限公司</v>
          </cell>
          <cell r="G12" t="str">
            <v>惠氏制药</v>
          </cell>
        </row>
        <row r="13">
          <cell r="B13">
            <v>238702</v>
          </cell>
          <cell r="C13" t="str">
            <v>钙尔奇钙镁锌维生素D维生素B1片</v>
          </cell>
          <cell r="D13" t="str">
            <v>77g(1.1gx70片)</v>
          </cell>
          <cell r="E13" t="str">
            <v>瓶</v>
          </cell>
          <cell r="F13" t="str">
            <v>惠氏制药有限公司</v>
          </cell>
          <cell r="G13" t="str">
            <v>惠氏制药</v>
          </cell>
        </row>
        <row r="14">
          <cell r="B14">
            <v>236762</v>
          </cell>
          <cell r="C14" t="str">
            <v>氨糖软骨素钙片</v>
          </cell>
          <cell r="D14" t="str">
            <v>102g（0.85gx120片）</v>
          </cell>
          <cell r="E14" t="str">
            <v>瓶</v>
          </cell>
          <cell r="F14" t="str">
            <v>深圳赛保尔生物药业有限公司</v>
          </cell>
          <cell r="G14" t="str">
            <v>深圳赛保尔</v>
          </cell>
        </row>
        <row r="15">
          <cell r="B15">
            <v>236679</v>
          </cell>
          <cell r="C15" t="str">
            <v>医用护理垫</v>
          </cell>
          <cell r="D15" t="str">
            <v>HGWJ-111360mmx80mmx5片</v>
          </cell>
          <cell r="E15" t="str">
            <v>盒</v>
          </cell>
          <cell r="F15" t="str">
            <v>稳健医疗（黄冈）有限公司</v>
          </cell>
          <cell r="G15" t="str">
            <v>稳健医疗</v>
          </cell>
        </row>
        <row r="16">
          <cell r="B16">
            <v>236678</v>
          </cell>
          <cell r="C16" t="str">
            <v>医用护理垫</v>
          </cell>
          <cell r="D16" t="str">
            <v>HGWJ-111245mmx70mmx10片</v>
          </cell>
          <cell r="E16" t="str">
            <v>盒</v>
          </cell>
          <cell r="F16" t="str">
            <v>稳健医疗（黄冈）有限公司</v>
          </cell>
          <cell r="G16" t="str">
            <v>稳健医疗</v>
          </cell>
        </row>
        <row r="17">
          <cell r="B17">
            <v>236412</v>
          </cell>
          <cell r="C17" t="str">
            <v>牙科用毛刷</v>
          </cell>
          <cell r="D17" t="str">
            <v>16cmx2支（儿童型）</v>
          </cell>
          <cell r="E17" t="str">
            <v>盒</v>
          </cell>
          <cell r="F17" t="str">
            <v>湖北科力迪防护用品有限公司</v>
          </cell>
          <cell r="G17" t="str">
            <v>湖北科力迪防</v>
          </cell>
        </row>
        <row r="18">
          <cell r="B18">
            <v>233285</v>
          </cell>
          <cell r="C18" t="str">
            <v>医用外科口罩</v>
          </cell>
          <cell r="D18" t="str">
            <v>17.5cmx9cm-3层x1只（单只独立包装、灭菌级成人耳挂式）</v>
          </cell>
          <cell r="E18" t="str">
            <v>只</v>
          </cell>
          <cell r="F18" t="str">
            <v>奥美医疗用品股份有限公司</v>
          </cell>
          <cell r="G18" t="str">
            <v>奥美医疗</v>
          </cell>
        </row>
        <row r="19">
          <cell r="B19">
            <v>232601</v>
          </cell>
          <cell r="C19" t="str">
            <v>他达拉非片</v>
          </cell>
          <cell r="D19" t="str">
            <v>20mgx3片</v>
          </cell>
          <cell r="E19" t="str">
            <v>盒</v>
          </cell>
          <cell r="F19" t="str">
            <v>广东东阳光药业有限公司</v>
          </cell>
          <cell r="G19" t="str">
            <v>广东东阳光</v>
          </cell>
        </row>
        <row r="20">
          <cell r="B20">
            <v>229261</v>
          </cell>
          <cell r="C20" t="str">
            <v>牙科用毛刷</v>
          </cell>
          <cell r="D20" t="str">
            <v>19cmx2支 软毛型</v>
          </cell>
          <cell r="E20" t="str">
            <v>盒</v>
          </cell>
          <cell r="F20" t="str">
            <v>湖北科力迪防护用品有限公司</v>
          </cell>
          <cell r="G20" t="str">
            <v>湖北科力迪</v>
          </cell>
        </row>
        <row r="21">
          <cell r="B21">
            <v>219951</v>
          </cell>
          <cell r="C21" t="str">
            <v>成长快乐多种维生素锌咀嚼片(牛奶味)</v>
          </cell>
          <cell r="D21" t="str">
            <v>120g(1.5gx80片)</v>
          </cell>
          <cell r="E21" t="str">
            <v>瓶</v>
          </cell>
          <cell r="F21" t="str">
            <v>养生堂药业有限公司</v>
          </cell>
          <cell r="G21" t="str">
            <v>养生堂药业</v>
          </cell>
        </row>
        <row r="22">
          <cell r="B22">
            <v>219949</v>
          </cell>
          <cell r="C22" t="str">
            <v>成长快乐多种维生素钙咀嚼片(巧克力味)</v>
          </cell>
          <cell r="D22" t="str">
            <v>120g(1.5gx80片)</v>
          </cell>
          <cell r="E22" t="str">
            <v>瓶</v>
          </cell>
          <cell r="F22" t="str">
            <v>养生堂药业有限公司</v>
          </cell>
          <cell r="G22" t="str">
            <v>养生堂药业</v>
          </cell>
        </row>
        <row r="23">
          <cell r="B23">
            <v>215350</v>
          </cell>
          <cell r="C23" t="str">
            <v>乐力氨糖软骨素加钙片</v>
          </cell>
          <cell r="D23" t="str">
            <v>1.25gx（100+20)片</v>
          </cell>
          <cell r="E23" t="str">
            <v>盒</v>
          </cell>
          <cell r="F23" t="str">
            <v>武汉维奥制药有限公司</v>
          </cell>
          <cell r="G23" t="str">
            <v>武汉维奥</v>
          </cell>
        </row>
        <row r="24">
          <cell r="B24">
            <v>213660</v>
          </cell>
          <cell r="C24" t="str">
            <v>百合康维生素C含片（青苹果味）</v>
          </cell>
          <cell r="D24" t="str">
            <v>48g(0.8gx60片)</v>
          </cell>
          <cell r="E24" t="str">
            <v>盒</v>
          </cell>
          <cell r="F24" t="str">
            <v>威海百合生物技术股份有限公司</v>
          </cell>
          <cell r="G24" t="str">
            <v>威海百合生物</v>
          </cell>
        </row>
        <row r="25">
          <cell r="B25">
            <v>208433</v>
          </cell>
          <cell r="C25" t="str">
            <v>养生堂维生素C泡腾片</v>
          </cell>
          <cell r="D25" t="str">
            <v>42g(4.2gx10片)针叶樱桃味</v>
          </cell>
          <cell r="E25" t="str">
            <v>支</v>
          </cell>
          <cell r="F25" t="str">
            <v>养生堂药业有限公司</v>
          </cell>
          <cell r="G25" t="str">
            <v>养生堂</v>
          </cell>
        </row>
        <row r="26">
          <cell r="B26">
            <v>207587</v>
          </cell>
          <cell r="C26" t="str">
            <v>百合康牌B族维生素片(甜橙味)</v>
          </cell>
          <cell r="D26" t="str">
            <v>30g（600mgx50片）</v>
          </cell>
          <cell r="E26" t="str">
            <v>盒</v>
          </cell>
          <cell r="F26" t="str">
            <v>威海百合生物技术股份有限公司</v>
          </cell>
          <cell r="G26" t="str">
            <v>威海百合生物</v>
          </cell>
        </row>
        <row r="27">
          <cell r="B27">
            <v>205173</v>
          </cell>
          <cell r="C27" t="str">
            <v>熊胆粉</v>
          </cell>
          <cell r="D27" t="str">
            <v>0.1gx3瓶</v>
          </cell>
          <cell r="E27" t="str">
            <v>盒</v>
          </cell>
          <cell r="F27" t="str">
            <v>都江堰市中善制药厂</v>
          </cell>
          <cell r="G27" t="str">
            <v>都江堰中善制药</v>
          </cell>
        </row>
        <row r="28">
          <cell r="B28">
            <v>204129</v>
          </cell>
          <cell r="C28" t="str">
            <v>成长快乐牌多种维生素锌咀嚼片</v>
          </cell>
          <cell r="D28" t="str">
            <v>180g(1.5gx120片)</v>
          </cell>
          <cell r="E28" t="str">
            <v>盒</v>
          </cell>
          <cell r="F28" t="str">
            <v>养生堂药业有限公司</v>
          </cell>
          <cell r="G28" t="str">
            <v>养生堂药业</v>
          </cell>
        </row>
        <row r="29">
          <cell r="B29">
            <v>198856</v>
          </cell>
          <cell r="C29" t="str">
            <v>百合康牌钙维生素D软胶囊</v>
          </cell>
          <cell r="D29" t="str">
            <v>60g（1000mgx60粒）</v>
          </cell>
          <cell r="E29" t="str">
            <v>盒</v>
          </cell>
          <cell r="F29" t="str">
            <v>威海百合生物技术股份有限公司</v>
          </cell>
          <cell r="G29" t="str">
            <v>威海百合生物技术</v>
          </cell>
        </row>
        <row r="30">
          <cell r="B30">
            <v>191517</v>
          </cell>
          <cell r="C30" t="str">
            <v>熊胆粉</v>
          </cell>
          <cell r="D30" t="str">
            <v>0.1gx10瓶</v>
          </cell>
          <cell r="E30" t="str">
            <v>盒</v>
          </cell>
          <cell r="F30" t="str">
            <v>都江堰市中善制药厂</v>
          </cell>
          <cell r="G30" t="str">
            <v>都江堰市中善</v>
          </cell>
        </row>
        <row r="31">
          <cell r="B31">
            <v>191516</v>
          </cell>
          <cell r="C31" t="str">
            <v>熊胆粉</v>
          </cell>
          <cell r="D31" t="str">
            <v>0.3gx10瓶</v>
          </cell>
          <cell r="E31" t="str">
            <v>盒</v>
          </cell>
          <cell r="F31" t="str">
            <v>都江堰市中善制药厂</v>
          </cell>
          <cell r="G31" t="str">
            <v>都江堰市中善</v>
          </cell>
        </row>
        <row r="32">
          <cell r="B32">
            <v>188715</v>
          </cell>
          <cell r="C32" t="str">
            <v>成长快乐牌多种维生素钙咀嚼片</v>
          </cell>
          <cell r="D32" t="str">
            <v>180g（1.5gx120片）</v>
          </cell>
          <cell r="E32" t="str">
            <v>瓶</v>
          </cell>
          <cell r="F32" t="str">
            <v>养生堂药业有限公司</v>
          </cell>
          <cell r="G32" t="str">
            <v>养生堂药业</v>
          </cell>
        </row>
        <row r="33">
          <cell r="B33">
            <v>179327</v>
          </cell>
          <cell r="C33" t="str">
            <v>麦金利牌益生菌粉</v>
          </cell>
          <cell r="D33" t="str">
            <v>30g(1.5gx20袋)</v>
          </cell>
          <cell r="E33" t="str">
            <v>盒</v>
          </cell>
          <cell r="F33" t="str">
            <v>深圳市麦金利实业有限公司</v>
          </cell>
          <cell r="G33" t="str">
            <v>深圳市麦金利</v>
          </cell>
        </row>
        <row r="34">
          <cell r="B34">
            <v>178937</v>
          </cell>
          <cell r="C34" t="str">
            <v>小儿布洛芬栓</v>
          </cell>
          <cell r="D34" t="str">
            <v>50mgx3粒</v>
          </cell>
          <cell r="E34" t="str">
            <v>盒</v>
          </cell>
          <cell r="F34" t="str">
            <v>山西达英儿童制药有限公司</v>
          </cell>
          <cell r="G34" t="str">
            <v>山西达英</v>
          </cell>
        </row>
        <row r="35">
          <cell r="B35">
            <v>168600</v>
          </cell>
          <cell r="C35" t="str">
            <v>鸿洋神牌蓝莓叶黄素β-胡萝卜素软胶囊</v>
          </cell>
          <cell r="D35" t="str">
            <v>30g(0.5gx60粒)</v>
          </cell>
          <cell r="E35" t="str">
            <v>盒</v>
          </cell>
          <cell r="F35" t="str">
            <v>威海百合生物技术股份有限公司</v>
          </cell>
          <cell r="G35" t="str">
            <v>威海百合生物</v>
          </cell>
        </row>
        <row r="36">
          <cell r="B36">
            <v>168152</v>
          </cell>
          <cell r="C36" t="str">
            <v>乐赛牌益生菌胶囊</v>
          </cell>
          <cell r="D36" t="str">
            <v>10.5g(0.35gx30粒)</v>
          </cell>
          <cell r="E36" t="str">
            <v>盒</v>
          </cell>
          <cell r="F36" t="str">
            <v>合生元(广州)健康产品有限公司</v>
          </cell>
          <cell r="G36" t="str">
            <v>合生元(广州)</v>
          </cell>
        </row>
        <row r="37">
          <cell r="B37">
            <v>166599</v>
          </cell>
          <cell r="C37" t="str">
            <v>康麦斯牌碳酸钙维生素D软胶囊</v>
          </cell>
          <cell r="D37" t="str">
            <v>200g（2gx100粒）</v>
          </cell>
          <cell r="E37" t="str">
            <v>瓶</v>
          </cell>
          <cell r="F37" t="str">
            <v>康龙集团公司(Kang Long Group gorp)</v>
          </cell>
          <cell r="G37" t="str">
            <v>美国康龙集团公司</v>
          </cell>
        </row>
        <row r="38">
          <cell r="B38">
            <v>162622</v>
          </cell>
          <cell r="C38" t="str">
            <v>百合康牌蛋白粉</v>
          </cell>
          <cell r="D38" t="str">
            <v>400g（10gx40袋）</v>
          </cell>
          <cell r="E38" t="str">
            <v>罐</v>
          </cell>
          <cell r="F38" t="str">
            <v>威海百合生物技术股份有限公司</v>
          </cell>
          <cell r="G38" t="str">
            <v>威海百合</v>
          </cell>
        </row>
        <row r="39">
          <cell r="B39">
            <v>159523</v>
          </cell>
          <cell r="C39" t="str">
            <v>BIOHEK牌褪黑素维生素B6软胶囊</v>
          </cell>
          <cell r="D39" t="str">
            <v>0.15gx60粒</v>
          </cell>
          <cell r="E39" t="str">
            <v>盒</v>
          </cell>
          <cell r="F39" t="str">
            <v>威海百合生物技术股份有限公司</v>
          </cell>
          <cell r="G39" t="str">
            <v>威海百合生物技术</v>
          </cell>
        </row>
        <row r="40">
          <cell r="B40">
            <v>159520</v>
          </cell>
          <cell r="C40" t="str">
            <v>百合康牌维生素C含片</v>
          </cell>
          <cell r="D40" t="str">
            <v>1.2gx60片</v>
          </cell>
          <cell r="E40" t="str">
            <v>盒</v>
          </cell>
          <cell r="F40" t="str">
            <v>威海百合生物技术股份有限公司</v>
          </cell>
          <cell r="G40" t="str">
            <v>威海百合生物技术</v>
          </cell>
        </row>
        <row r="41">
          <cell r="B41">
            <v>159519</v>
          </cell>
          <cell r="C41" t="str">
            <v>氨基葡萄糖硫酸软骨素钙软胶囊</v>
          </cell>
          <cell r="D41" t="str">
            <v>0.5gx60粒</v>
          </cell>
          <cell r="E41" t="str">
            <v>盒</v>
          </cell>
          <cell r="F41" t="str">
            <v>威海百合生物技术股份有限公司</v>
          </cell>
          <cell r="G41" t="str">
            <v>威海百合生物技术</v>
          </cell>
        </row>
        <row r="42">
          <cell r="B42">
            <v>159515</v>
          </cell>
          <cell r="C42" t="str">
            <v>百合康牌DHA藻油亚麻籽油软胶囊</v>
          </cell>
          <cell r="D42" t="str">
            <v>30g（0.5gx60粒）</v>
          </cell>
          <cell r="E42" t="str">
            <v>盒</v>
          </cell>
          <cell r="F42" t="str">
            <v>威海百合生物技术股份有限公司</v>
          </cell>
          <cell r="G42" t="str">
            <v>威海百合生物技术</v>
          </cell>
        </row>
        <row r="43">
          <cell r="B43">
            <v>159511</v>
          </cell>
          <cell r="C43" t="str">
            <v>多种维生素矿物质片</v>
          </cell>
          <cell r="D43" t="str">
            <v>1.0gx60片</v>
          </cell>
          <cell r="E43" t="str">
            <v>盒</v>
          </cell>
          <cell r="F43" t="str">
            <v>威海百合生物技术股份有限公司</v>
          </cell>
          <cell r="G43" t="str">
            <v>威海百合生物技术</v>
          </cell>
        </row>
        <row r="44">
          <cell r="B44">
            <v>159507</v>
          </cell>
          <cell r="C44" t="str">
            <v>百合康牌鱼油软胶囊</v>
          </cell>
          <cell r="D44" t="str">
            <v>1.0gx100粒</v>
          </cell>
          <cell r="E44" t="str">
            <v>盒</v>
          </cell>
          <cell r="F44" t="str">
            <v>威海百合生物技术股份有限公司</v>
          </cell>
          <cell r="G44" t="str">
            <v>威海百合生物技术</v>
          </cell>
        </row>
        <row r="45">
          <cell r="B45">
            <v>157343</v>
          </cell>
          <cell r="C45" t="str">
            <v>阿胶益寿口服液</v>
          </cell>
          <cell r="D45" t="str">
            <v>20mLx14支</v>
          </cell>
          <cell r="E45" t="str">
            <v>盒</v>
          </cell>
          <cell r="F45" t="str">
            <v>江西半边天药业有限公司</v>
          </cell>
          <cell r="G45" t="str">
            <v>江西半边天</v>
          </cell>
        </row>
        <row r="46">
          <cell r="B46">
            <v>156696</v>
          </cell>
          <cell r="C46" t="str">
            <v>壮腰健肾片</v>
          </cell>
          <cell r="D46" t="str">
            <v>18片x4板</v>
          </cell>
          <cell r="E46" t="str">
            <v>盒</v>
          </cell>
          <cell r="F46" t="str">
            <v>景忠山国药(唐山)有限公司(原：唐山景忠山药业)</v>
          </cell>
          <cell r="G46" t="str">
            <v>景忠山国药（唐山）</v>
          </cell>
        </row>
        <row r="47">
          <cell r="B47">
            <v>154554</v>
          </cell>
          <cell r="C47" t="str">
            <v>益气养血口服液</v>
          </cell>
          <cell r="D47" t="str">
            <v>10mLx12支</v>
          </cell>
          <cell r="E47" t="str">
            <v>盒</v>
          </cell>
          <cell r="F47" t="str">
            <v>通化汇金堂药业股份有限公司(通化华辰药业股份有限公司)</v>
          </cell>
          <cell r="G47" t="str">
            <v>通化汇金堂</v>
          </cell>
        </row>
        <row r="48">
          <cell r="B48">
            <v>152404</v>
          </cell>
          <cell r="C48" t="str">
            <v>康麦斯牌多种维生素及矿物质片</v>
          </cell>
          <cell r="D48" t="str">
            <v>1360mgx60片</v>
          </cell>
          <cell r="E48" t="str">
            <v>瓶</v>
          </cell>
          <cell r="F48" t="str">
            <v>康龙集团公司(Kang Long Group gorp)</v>
          </cell>
          <cell r="G48" t="str">
            <v>美国康龙</v>
          </cell>
        </row>
        <row r="49">
          <cell r="B49">
            <v>145110</v>
          </cell>
          <cell r="C49" t="str">
            <v>艾瑞昔布片</v>
          </cell>
          <cell r="D49" t="str">
            <v>0.1gx10片</v>
          </cell>
          <cell r="E49" t="str">
            <v>盒</v>
          </cell>
          <cell r="F49" t="str">
            <v>江苏恒瑞医药股份有限公司</v>
          </cell>
          <cell r="G49" t="str">
            <v>江苏恒瑞</v>
          </cell>
        </row>
        <row r="50">
          <cell r="B50">
            <v>142709</v>
          </cell>
          <cell r="C50" t="str">
            <v>苯磺酸氨氯地平片</v>
          </cell>
          <cell r="D50" t="str">
            <v>5mgx21片</v>
          </cell>
          <cell r="E50" t="str">
            <v>盒</v>
          </cell>
          <cell r="F50" t="str">
            <v>江西制药有限责任公司</v>
          </cell>
          <cell r="G50" t="str">
            <v>江西制药</v>
          </cell>
        </row>
        <row r="51">
          <cell r="B51">
            <v>138183</v>
          </cell>
          <cell r="C51" t="str">
            <v>非布司他片</v>
          </cell>
          <cell r="D51" t="str">
            <v>40mgx10片</v>
          </cell>
          <cell r="E51" t="str">
            <v>盒</v>
          </cell>
          <cell r="F51" t="str">
            <v>江苏恒瑞医药股份有限公司</v>
          </cell>
          <cell r="G51" t="str">
            <v>江苏恒瑞</v>
          </cell>
        </row>
        <row r="52">
          <cell r="B52">
            <v>138033</v>
          </cell>
          <cell r="C52" t="str">
            <v>养生堂牌天然维生素E软胶囊</v>
          </cell>
          <cell r="D52" t="str">
            <v>30g（250mgx120粒）</v>
          </cell>
          <cell r="E52" t="str">
            <v>盒</v>
          </cell>
          <cell r="F52" t="str">
            <v>养生堂药业有限公司</v>
          </cell>
          <cell r="G52" t="str">
            <v>养生堂药业(海南养生堂)</v>
          </cell>
        </row>
        <row r="53">
          <cell r="B53">
            <v>125370</v>
          </cell>
          <cell r="C53" t="str">
            <v>甘草锌颗粒</v>
          </cell>
          <cell r="D53" t="str">
            <v>1.5gx20袋</v>
          </cell>
          <cell r="E53" t="str">
            <v>盒</v>
          </cell>
          <cell r="F53" t="str">
            <v>山东达因海洋生物制药股份有限公司</v>
          </cell>
          <cell r="G53" t="str">
            <v>山东达因海洋</v>
          </cell>
        </row>
        <row r="54">
          <cell r="B54">
            <v>123944</v>
          </cell>
          <cell r="C54" t="str">
            <v>康麦斯牌芦荟软胶囊</v>
          </cell>
          <cell r="D54" t="str">
            <v>1341mgx60s(80.46g)</v>
          </cell>
          <cell r="E54" t="str">
            <v>瓶</v>
          </cell>
          <cell r="F54" t="str">
            <v>康龙集团公司(Kang Long Group gorp)</v>
          </cell>
          <cell r="G54" t="str">
            <v>美国康龙</v>
          </cell>
        </row>
        <row r="55">
          <cell r="B55">
            <v>115435</v>
          </cell>
          <cell r="C55" t="str">
            <v>康麦斯牌深海鱼油胶囊</v>
          </cell>
          <cell r="D55" t="str">
            <v>137g(1370mgx100粒)</v>
          </cell>
          <cell r="E55" t="str">
            <v>瓶</v>
          </cell>
          <cell r="F55" t="str">
            <v>康龙集团公司(Kang Long Group gorp)</v>
          </cell>
          <cell r="G55" t="str">
            <v>美国康龙(上海康麦斯经销)</v>
          </cell>
        </row>
        <row r="56">
          <cell r="B56">
            <v>115434</v>
          </cell>
          <cell r="C56" t="str">
            <v>康麦斯牌卵磷脂胶囊</v>
          </cell>
          <cell r="D56" t="str">
            <v>165g(1650mgx100粒)</v>
          </cell>
          <cell r="E56" t="str">
            <v>盒</v>
          </cell>
          <cell r="F56" t="str">
            <v>康龙集团公司(Kang Long Group gorp)</v>
          </cell>
          <cell r="G56" t="str">
            <v>美国康龙(上海康麦斯经销)</v>
          </cell>
        </row>
        <row r="57">
          <cell r="B57">
            <v>115433</v>
          </cell>
          <cell r="C57" t="str">
            <v>康麦斯牌深海鱼油胶囊</v>
          </cell>
          <cell r="D57" t="str">
            <v>274g(1370mgx200粒)</v>
          </cell>
          <cell r="E57" t="str">
            <v>瓶</v>
          </cell>
          <cell r="F57" t="str">
            <v>康龙集团公司(Kang Long Group gorp)</v>
          </cell>
          <cell r="G57" t="str">
            <v>美国KangLong(美国康龙)</v>
          </cell>
        </row>
        <row r="58">
          <cell r="B58">
            <v>115425</v>
          </cell>
          <cell r="C58" t="str">
            <v>康麦斯牌卵磷脂胶囊</v>
          </cell>
          <cell r="D58" t="str">
            <v>330g(1650mgx200粒)</v>
          </cell>
          <cell r="E58" t="str">
            <v>瓶</v>
          </cell>
          <cell r="F58" t="str">
            <v>康龙集团公司(Kang Long Group gorp)</v>
          </cell>
          <cell r="G58" t="str">
            <v>美国KangLong(美国康龙)</v>
          </cell>
        </row>
        <row r="59">
          <cell r="B59">
            <v>112213</v>
          </cell>
          <cell r="C59" t="str">
            <v>复方碳酸钙泡腾颗粒</v>
          </cell>
          <cell r="D59" t="str">
            <v>1.5gx30袋</v>
          </cell>
          <cell r="E59" t="str">
            <v>盒</v>
          </cell>
          <cell r="F59" t="str">
            <v>山东达因海洋生物制药股份有限公司</v>
          </cell>
          <cell r="G59" t="str">
            <v>山东达因海洋</v>
          </cell>
        </row>
        <row r="60">
          <cell r="B60">
            <v>111002</v>
          </cell>
          <cell r="C60" t="str">
            <v>百合康牌芦荟软胶囊</v>
          </cell>
          <cell r="D60" t="str">
            <v>30g（0.5gx60粒）</v>
          </cell>
          <cell r="E60" t="str">
            <v>瓶</v>
          </cell>
          <cell r="F60" t="str">
            <v>威海百合生物技术股份有限公司</v>
          </cell>
          <cell r="G60" t="str">
            <v>威海百合生物技术</v>
          </cell>
        </row>
        <row r="61">
          <cell r="B61">
            <v>104016</v>
          </cell>
          <cell r="C61" t="str">
            <v>百合康大豆卵磷脂软胶囊</v>
          </cell>
          <cell r="D61" t="str">
            <v>1.2gx100粒</v>
          </cell>
          <cell r="E61" t="str">
            <v>瓶</v>
          </cell>
          <cell r="F61" t="str">
            <v>威海百合生物技术股份有限公司</v>
          </cell>
          <cell r="G61" t="str">
            <v>威海百合生物技术</v>
          </cell>
        </row>
        <row r="62">
          <cell r="B62">
            <v>82184</v>
          </cell>
          <cell r="C62" t="str">
            <v>维生素AD滴剂</v>
          </cell>
          <cell r="D62" t="str">
            <v>2000U：700Ux30粒（1岁以上）</v>
          </cell>
          <cell r="E62" t="str">
            <v>盒</v>
          </cell>
          <cell r="F62" t="str">
            <v>山东达因海洋生物制药股份有限公司</v>
          </cell>
          <cell r="G62" t="str">
            <v>山东达因海洋</v>
          </cell>
        </row>
        <row r="63">
          <cell r="B63">
            <v>82179</v>
          </cell>
          <cell r="C63" t="str">
            <v>维生素AD滴剂</v>
          </cell>
          <cell r="D63" t="str">
            <v>1500U：500Ux30粒（0-1岁）</v>
          </cell>
          <cell r="E63" t="str">
            <v>盒</v>
          </cell>
          <cell r="F63" t="str">
            <v>山东达因海洋生物制药股份有限公司</v>
          </cell>
          <cell r="G63" t="str">
            <v>山东达因海洋</v>
          </cell>
        </row>
        <row r="64">
          <cell r="B64">
            <v>74934</v>
          </cell>
          <cell r="C64" t="str">
            <v>康麦斯牌维生素E软胶囊</v>
          </cell>
          <cell r="D64" t="str">
            <v>660mgx60粒</v>
          </cell>
          <cell r="E64" t="str">
            <v>瓶</v>
          </cell>
          <cell r="F64" t="str">
            <v>康龙集团公司(Kang Long Group gorp)</v>
          </cell>
          <cell r="G64" t="str">
            <v>美国康龙</v>
          </cell>
        </row>
        <row r="65">
          <cell r="B65">
            <v>74933</v>
          </cell>
          <cell r="C65" t="str">
            <v>康麦斯牌维生素A软胶囊</v>
          </cell>
          <cell r="D65" t="str">
            <v>100mgx60粒</v>
          </cell>
          <cell r="E65" t="str">
            <v>瓶</v>
          </cell>
          <cell r="F65" t="str">
            <v>康龙集团公司(Kang Long Group gorp)</v>
          </cell>
          <cell r="G65" t="str">
            <v>美国康龙</v>
          </cell>
        </row>
        <row r="66">
          <cell r="B66">
            <v>62986</v>
          </cell>
          <cell r="C66" t="str">
            <v>康麦斯牌忆立清胶囊</v>
          </cell>
          <cell r="D66" t="str">
            <v>698mg×60片</v>
          </cell>
          <cell r="E66" t="str">
            <v>瓶</v>
          </cell>
          <cell r="F66" t="str">
            <v>康龙集团公司(Kang Long Group gorp)</v>
          </cell>
          <cell r="G66" t="str">
            <v>美国康龙</v>
          </cell>
        </row>
        <row r="67">
          <cell r="B67">
            <v>62982</v>
          </cell>
          <cell r="C67" t="str">
            <v>康麦斯牌维生素C片</v>
          </cell>
          <cell r="D67" t="str">
            <v>38.4g(640mgx60片)</v>
          </cell>
          <cell r="E67" t="str">
            <v>瓶</v>
          </cell>
          <cell r="F67" t="str">
            <v>康龙集团公司(Kang Long Group gorp)</v>
          </cell>
          <cell r="G67" t="str">
            <v>美国康龙(上海康麦斯经销)</v>
          </cell>
        </row>
        <row r="68">
          <cell r="B68">
            <v>62051</v>
          </cell>
          <cell r="C68" t="str">
            <v>康麦斯牌牛初乳含片</v>
          </cell>
          <cell r="D68" t="str">
            <v>1588.3mg×60片(90g)</v>
          </cell>
          <cell r="E68" t="str">
            <v>瓶</v>
          </cell>
          <cell r="F68" t="str">
            <v>康龙集团公司(Kang Long Group gorp)</v>
          </cell>
          <cell r="G68" t="str">
            <v>美国康龙</v>
          </cell>
        </row>
        <row r="69">
          <cell r="B69">
            <v>62049</v>
          </cell>
          <cell r="C69" t="str">
            <v>康麦斯牌蜂胶胶囊</v>
          </cell>
          <cell r="D69" t="str">
            <v>500mg×60片(30g)</v>
          </cell>
          <cell r="E69" t="str">
            <v>瓶</v>
          </cell>
          <cell r="F69" t="str">
            <v>康龙集团公司(Kang Long Group gorp)</v>
          </cell>
          <cell r="G69" t="str">
            <v>美国康龙</v>
          </cell>
        </row>
        <row r="70">
          <cell r="B70">
            <v>40995</v>
          </cell>
          <cell r="C70" t="str">
            <v>天然维生素C咀嚼片</v>
          </cell>
          <cell r="D70" t="str">
            <v>76.5克（0.85gx90片）</v>
          </cell>
          <cell r="E70" t="str">
            <v>瓶</v>
          </cell>
          <cell r="F70" t="str">
            <v>养生堂药业有限公司</v>
          </cell>
          <cell r="G70" t="str">
            <v>养生堂药业</v>
          </cell>
        </row>
        <row r="71">
          <cell r="B71">
            <v>20232</v>
          </cell>
          <cell r="C71" t="str">
            <v>成长快乐牌复合维生素软片（果味型）</v>
          </cell>
          <cell r="D71" t="str">
            <v>3gx80片</v>
          </cell>
          <cell r="E71" t="str">
            <v>瓶</v>
          </cell>
          <cell r="F71" t="str">
            <v>养生堂药业有限公司</v>
          </cell>
          <cell r="G71" t="str">
            <v>养生堂</v>
          </cell>
        </row>
        <row r="72">
          <cell r="B72">
            <v>19226</v>
          </cell>
          <cell r="C72" t="str">
            <v>迈之灵片</v>
          </cell>
          <cell r="D72" t="str">
            <v>260mgx40片(每片含马栗提取物150mg)</v>
          </cell>
          <cell r="E72" t="str">
            <v>盒</v>
          </cell>
          <cell r="F72" t="str">
            <v>德国礼达大药厂</v>
          </cell>
          <cell r="G72" t="str">
            <v>德国礼达大药厂</v>
          </cell>
        </row>
        <row r="73">
          <cell r="B73">
            <v>16645</v>
          </cell>
          <cell r="C73" t="str">
            <v>康麦斯蒜油胶囊</v>
          </cell>
          <cell r="D73" t="str">
            <v>34.1g(341mgx100粒)</v>
          </cell>
          <cell r="E73" t="str">
            <v>瓶</v>
          </cell>
          <cell r="F73" t="str">
            <v>康龙集团公司(Kang Long Group gorp)</v>
          </cell>
          <cell r="G73" t="str">
            <v>美国康龙(上海康麦斯经销)</v>
          </cell>
        </row>
        <row r="74">
          <cell r="B74">
            <v>16644</v>
          </cell>
          <cell r="C74" t="str">
            <v>康麦斯牌美康宁（褪黑素）片</v>
          </cell>
          <cell r="D74" t="str">
            <v>300mgx60片</v>
          </cell>
          <cell r="E74" t="str">
            <v>瓶</v>
          </cell>
          <cell r="F74" t="str">
            <v>康龙集团公司(Kang Long Group gorp)</v>
          </cell>
          <cell r="G74" t="str">
            <v>美国KONGLONGGROUP</v>
          </cell>
        </row>
        <row r="132"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</row>
        <row r="2">
          <cell r="B2">
            <v>243753</v>
          </cell>
          <cell r="C2" t="str">
            <v>牙齿研磨膏</v>
          </cell>
        </row>
        <row r="3">
          <cell r="B3">
            <v>243752</v>
          </cell>
          <cell r="C3" t="str">
            <v>脱敏糊剂</v>
          </cell>
        </row>
        <row r="4">
          <cell r="B4">
            <v>241182</v>
          </cell>
          <cell r="C4" t="str">
            <v>硝苯地平控释片</v>
          </cell>
        </row>
        <row r="5">
          <cell r="B5">
            <v>240221</v>
          </cell>
          <cell r="C5" t="str">
            <v>卓悦蛋白粉</v>
          </cell>
        </row>
        <row r="6">
          <cell r="B6">
            <v>236412</v>
          </cell>
          <cell r="C6" t="str">
            <v>牙科用毛刷</v>
          </cell>
        </row>
        <row r="7">
          <cell r="B7">
            <v>235956</v>
          </cell>
          <cell r="C7" t="str">
            <v>奥利司他胶囊</v>
          </cell>
        </row>
        <row r="8">
          <cell r="B8">
            <v>232108</v>
          </cell>
          <cell r="C8" t="str">
            <v>医用液体敷料贴（原透明质酸钠皮肤保湿贴）</v>
          </cell>
        </row>
        <row r="9">
          <cell r="B9">
            <v>229261</v>
          </cell>
          <cell r="C9" t="str">
            <v>牙科用毛刷</v>
          </cell>
        </row>
        <row r="10">
          <cell r="B10">
            <v>227220</v>
          </cell>
          <cell r="C10" t="str">
            <v>牙齿防龋膏</v>
          </cell>
        </row>
        <row r="11">
          <cell r="B11">
            <v>225989</v>
          </cell>
          <cell r="C11" t="str">
            <v>他达拉非片</v>
          </cell>
        </row>
        <row r="12">
          <cell r="B12">
            <v>222506</v>
          </cell>
          <cell r="C12" t="str">
            <v>奥利司他胶囊</v>
          </cell>
        </row>
        <row r="13">
          <cell r="B13">
            <v>220466</v>
          </cell>
          <cell r="C13" t="str">
            <v>维生素AD滴剂(胶囊型)</v>
          </cell>
        </row>
        <row r="14">
          <cell r="B14">
            <v>220178</v>
          </cell>
          <cell r="C14" t="str">
            <v>非布司他片</v>
          </cell>
        </row>
        <row r="15">
          <cell r="B15">
            <v>217848</v>
          </cell>
          <cell r="C15" t="str">
            <v>葡萄糖酸钙锌口服溶液</v>
          </cell>
        </row>
        <row r="16">
          <cell r="B16">
            <v>214826</v>
          </cell>
          <cell r="C16" t="str">
            <v>三七粉</v>
          </cell>
        </row>
        <row r="17">
          <cell r="B17">
            <v>211501</v>
          </cell>
          <cell r="C17" t="str">
            <v>利伐沙班片</v>
          </cell>
        </row>
        <row r="18">
          <cell r="B18">
            <v>210421</v>
          </cell>
          <cell r="C18" t="str">
            <v>磷酸西格列汀片</v>
          </cell>
        </row>
        <row r="19">
          <cell r="B19">
            <v>208936</v>
          </cell>
          <cell r="C19" t="str">
            <v>多维元素片（21）</v>
          </cell>
        </row>
        <row r="20">
          <cell r="B20">
            <v>208345</v>
          </cell>
          <cell r="C20" t="str">
            <v>健心胶囊</v>
          </cell>
        </row>
        <row r="21">
          <cell r="B21">
            <v>207866</v>
          </cell>
          <cell r="C21" t="str">
            <v>川贝母粉</v>
          </cell>
        </row>
        <row r="22">
          <cell r="B22">
            <v>205173</v>
          </cell>
          <cell r="C22" t="str">
            <v>熊胆粉</v>
          </cell>
        </row>
        <row r="23">
          <cell r="B23">
            <v>204294</v>
          </cell>
          <cell r="C23" t="str">
            <v>缬沙坦氨氯地平片（I）</v>
          </cell>
        </row>
        <row r="24">
          <cell r="B24">
            <v>203603</v>
          </cell>
          <cell r="C24" t="str">
            <v>祛湿颗粒</v>
          </cell>
        </row>
        <row r="25">
          <cell r="B25">
            <v>203192</v>
          </cell>
          <cell r="C25" t="str">
            <v>养生堂蛋白粉</v>
          </cell>
        </row>
        <row r="26">
          <cell r="B26">
            <v>203191</v>
          </cell>
          <cell r="C26" t="str">
            <v>盐酸氨基葡萄糖胶囊</v>
          </cell>
        </row>
        <row r="27">
          <cell r="B27">
            <v>201535</v>
          </cell>
          <cell r="C27" t="str">
            <v>缬沙坦胶囊</v>
          </cell>
        </row>
        <row r="28">
          <cell r="B28">
            <v>195217</v>
          </cell>
          <cell r="C28" t="str">
            <v>健脾八珍糕</v>
          </cell>
        </row>
        <row r="29">
          <cell r="B29">
            <v>194096</v>
          </cell>
          <cell r="C29" t="str">
            <v>桑椹膏</v>
          </cell>
        </row>
        <row r="30">
          <cell r="B30">
            <v>191517</v>
          </cell>
          <cell r="C30" t="str">
            <v>熊胆粉</v>
          </cell>
        </row>
        <row r="31">
          <cell r="B31">
            <v>189678</v>
          </cell>
          <cell r="C31" t="str">
            <v>叶酸片</v>
          </cell>
        </row>
        <row r="32">
          <cell r="B32">
            <v>186545</v>
          </cell>
          <cell r="C32" t="str">
            <v>百乐眠胶囊</v>
          </cell>
        </row>
        <row r="33">
          <cell r="B33">
            <v>184369</v>
          </cell>
          <cell r="C33" t="str">
            <v>类人胶原蛋白敷料(可复美)</v>
          </cell>
        </row>
        <row r="34">
          <cell r="B34">
            <v>183439</v>
          </cell>
          <cell r="C34" t="str">
            <v>维生素D滴剂</v>
          </cell>
        </row>
        <row r="35">
          <cell r="B35">
            <v>182964</v>
          </cell>
          <cell r="C35" t="str">
            <v>蛋白粉</v>
          </cell>
        </row>
        <row r="36">
          <cell r="B36">
            <v>181356</v>
          </cell>
          <cell r="C36" t="str">
            <v>五维赖氨酸片</v>
          </cell>
        </row>
        <row r="37">
          <cell r="B37">
            <v>179327</v>
          </cell>
          <cell r="C37" t="str">
            <v>麦金利牌益生菌粉</v>
          </cell>
        </row>
        <row r="38">
          <cell r="B38">
            <v>177716</v>
          </cell>
          <cell r="C38" t="str">
            <v>制川贝母粉</v>
          </cell>
        </row>
        <row r="39">
          <cell r="B39">
            <v>171499</v>
          </cell>
          <cell r="C39" t="str">
            <v>肠炎宁片</v>
          </cell>
        </row>
        <row r="40">
          <cell r="B40">
            <v>169668</v>
          </cell>
          <cell r="C40" t="str">
            <v>维生素AD滴剂</v>
          </cell>
        </row>
        <row r="41">
          <cell r="B41">
            <v>169237</v>
          </cell>
          <cell r="C41" t="str">
            <v>山药破壁饮片</v>
          </cell>
        </row>
        <row r="42">
          <cell r="B42">
            <v>168283</v>
          </cell>
          <cell r="C42" t="str">
            <v>安神补脑液</v>
          </cell>
        </row>
        <row r="43">
          <cell r="B43">
            <v>166819</v>
          </cell>
          <cell r="C43" t="str">
            <v>还少丹</v>
          </cell>
        </row>
        <row r="44">
          <cell r="B44">
            <v>166722</v>
          </cell>
          <cell r="C44" t="str">
            <v>阿托伐他汀钙片</v>
          </cell>
        </row>
        <row r="45">
          <cell r="B45">
            <v>166413</v>
          </cell>
          <cell r="C45" t="str">
            <v>保妇康凝胶</v>
          </cell>
        </row>
        <row r="46">
          <cell r="B46">
            <v>165176</v>
          </cell>
          <cell r="C46" t="str">
            <v>奥利司他胶囊</v>
          </cell>
        </row>
        <row r="47">
          <cell r="B47">
            <v>164949</v>
          </cell>
          <cell r="C47" t="str">
            <v>还少丹</v>
          </cell>
        </row>
        <row r="48">
          <cell r="B48">
            <v>162305</v>
          </cell>
          <cell r="C48" t="str">
            <v>氨糖软骨素钙片</v>
          </cell>
        </row>
        <row r="49">
          <cell r="B49">
            <v>161198</v>
          </cell>
          <cell r="C49" t="str">
            <v>乳酸菌素片</v>
          </cell>
        </row>
        <row r="50">
          <cell r="B50">
            <v>159753</v>
          </cell>
          <cell r="C50" t="str">
            <v>噻托溴铵粉雾剂</v>
          </cell>
        </row>
        <row r="51">
          <cell r="B51">
            <v>159751</v>
          </cell>
          <cell r="C51" t="str">
            <v>甘草酸二铵肠溶胶囊</v>
          </cell>
        </row>
        <row r="52">
          <cell r="B52">
            <v>158376</v>
          </cell>
          <cell r="C52" t="str">
            <v>恩替卡韦分散片</v>
          </cell>
        </row>
        <row r="53">
          <cell r="B53">
            <v>155108</v>
          </cell>
          <cell r="C53" t="str">
            <v>复方鱼腥草合剂</v>
          </cell>
        </row>
        <row r="54">
          <cell r="B54">
            <v>154554</v>
          </cell>
          <cell r="C54" t="str">
            <v>益气养血口服液</v>
          </cell>
        </row>
        <row r="55">
          <cell r="B55">
            <v>148955</v>
          </cell>
          <cell r="C55" t="str">
            <v>定坤丹</v>
          </cell>
        </row>
        <row r="56">
          <cell r="B56">
            <v>147262</v>
          </cell>
          <cell r="C56" t="str">
            <v>益安宁丸</v>
          </cell>
        </row>
        <row r="57">
          <cell r="B57">
            <v>145563</v>
          </cell>
          <cell r="C57" t="str">
            <v>噻托溴铵粉雾剂(带吸入器)</v>
          </cell>
        </row>
        <row r="58">
          <cell r="B58">
            <v>140507</v>
          </cell>
          <cell r="C58" t="str">
            <v>蛋白粉(汤臣倍健)</v>
          </cell>
        </row>
        <row r="59">
          <cell r="B59">
            <v>139577</v>
          </cell>
          <cell r="C59" t="str">
            <v>黄芪精</v>
          </cell>
        </row>
        <row r="60">
          <cell r="B60">
            <v>138584</v>
          </cell>
          <cell r="C60" t="str">
            <v>天然维生素C咀嚼片</v>
          </cell>
        </row>
        <row r="61">
          <cell r="B61">
            <v>138325</v>
          </cell>
          <cell r="C61" t="str">
            <v>天然维生素E软胶囊（养生堂）</v>
          </cell>
        </row>
        <row r="62">
          <cell r="B62">
            <v>137250</v>
          </cell>
          <cell r="C62" t="str">
            <v>金钙尔奇碳酸钙维D3元素片(4)(金钙尔奇D)</v>
          </cell>
        </row>
        <row r="63">
          <cell r="B63">
            <v>132393</v>
          </cell>
          <cell r="C63" t="str">
            <v>小儿麦枣咀嚼片</v>
          </cell>
        </row>
        <row r="64">
          <cell r="B64">
            <v>124620</v>
          </cell>
          <cell r="C64" t="str">
            <v>黄芪破壁饮片</v>
          </cell>
        </row>
        <row r="65">
          <cell r="B65">
            <v>122671</v>
          </cell>
          <cell r="C65" t="str">
            <v>逍遥丸</v>
          </cell>
        </row>
        <row r="66">
          <cell r="B66">
            <v>119652</v>
          </cell>
          <cell r="C66" t="str">
            <v>多烯磷脂酰胆碱胶囊(易善复)</v>
          </cell>
        </row>
        <row r="67">
          <cell r="B67">
            <v>116987</v>
          </cell>
          <cell r="C67" t="str">
            <v>氨糖软骨素维生素D钙片</v>
          </cell>
        </row>
        <row r="68">
          <cell r="B68">
            <v>115429</v>
          </cell>
          <cell r="C68" t="str">
            <v>复方红衣补血口服液</v>
          </cell>
        </row>
        <row r="69">
          <cell r="B69">
            <v>106019</v>
          </cell>
          <cell r="C69" t="str">
            <v>复方补骨脂颗粒</v>
          </cell>
        </row>
        <row r="70">
          <cell r="B70">
            <v>84174</v>
          </cell>
          <cell r="C70" t="str">
            <v>六味地黄丸</v>
          </cell>
        </row>
        <row r="71">
          <cell r="B71">
            <v>74899</v>
          </cell>
          <cell r="C71" t="str">
            <v>复方阿胶浆</v>
          </cell>
        </row>
        <row r="72">
          <cell r="B72">
            <v>39778</v>
          </cell>
          <cell r="C72" t="str">
            <v>桑椹膏</v>
          </cell>
        </row>
        <row r="73">
          <cell r="B73">
            <v>39103</v>
          </cell>
          <cell r="C73" t="str">
            <v>葡萄糖酸钙锌口服溶液</v>
          </cell>
        </row>
        <row r="74">
          <cell r="B74">
            <v>28084</v>
          </cell>
          <cell r="C74" t="str">
            <v>清热通淋片(优泌泰)</v>
          </cell>
        </row>
        <row r="75">
          <cell r="B75">
            <v>27632</v>
          </cell>
          <cell r="C75" t="str">
            <v>灵芝糖浆</v>
          </cell>
        </row>
        <row r="76">
          <cell r="B76">
            <v>21580</v>
          </cell>
          <cell r="C76" t="str">
            <v>补肾益寿胶囊</v>
          </cell>
        </row>
        <row r="77">
          <cell r="B77">
            <v>15124</v>
          </cell>
          <cell r="C77" t="str">
            <v>散寒解热口服液</v>
          </cell>
        </row>
        <row r="78">
          <cell r="B78">
            <v>1285</v>
          </cell>
          <cell r="C78" t="str">
            <v>补肾益寿胶囊</v>
          </cell>
        </row>
        <row r="79">
          <cell r="B79">
            <v>236412</v>
          </cell>
          <cell r="C79" t="str">
            <v>牙科用毛刷</v>
          </cell>
        </row>
        <row r="80">
          <cell r="B80">
            <v>232108</v>
          </cell>
          <cell r="C80" t="str">
            <v>医用液体敷料贴（原透明质酸钠皮肤保湿贴）</v>
          </cell>
        </row>
        <row r="81">
          <cell r="B81">
            <v>229261</v>
          </cell>
          <cell r="C81" t="str">
            <v>牙科用毛刷</v>
          </cell>
        </row>
        <row r="82">
          <cell r="B82">
            <v>225989</v>
          </cell>
          <cell r="C82" t="str">
            <v>他达拉非片</v>
          </cell>
        </row>
        <row r="83">
          <cell r="B83">
            <v>222506</v>
          </cell>
          <cell r="C83" t="str">
            <v>奥利司他胶囊</v>
          </cell>
        </row>
        <row r="84">
          <cell r="B84">
            <v>220466</v>
          </cell>
          <cell r="C84" t="str">
            <v>维生素AD滴剂(胶囊型)</v>
          </cell>
        </row>
        <row r="85">
          <cell r="B85">
            <v>220178</v>
          </cell>
          <cell r="C85" t="str">
            <v>非布司他片</v>
          </cell>
        </row>
        <row r="86">
          <cell r="B86">
            <v>217848</v>
          </cell>
          <cell r="C86" t="str">
            <v>葡萄糖酸钙锌口服溶液</v>
          </cell>
        </row>
        <row r="87">
          <cell r="B87">
            <v>214826</v>
          </cell>
          <cell r="C87" t="str">
            <v>三七粉</v>
          </cell>
        </row>
        <row r="88">
          <cell r="B88">
            <v>211501</v>
          </cell>
          <cell r="C88" t="str">
            <v>利伐沙班片</v>
          </cell>
        </row>
        <row r="89">
          <cell r="B89">
            <v>210421</v>
          </cell>
          <cell r="C89" t="str">
            <v>磷酸西格列汀片</v>
          </cell>
        </row>
        <row r="90">
          <cell r="B90">
            <v>208936</v>
          </cell>
          <cell r="C90" t="str">
            <v>多维元素片（21）</v>
          </cell>
        </row>
        <row r="91">
          <cell r="B91">
            <v>208345</v>
          </cell>
          <cell r="C91" t="str">
            <v>健心胶囊</v>
          </cell>
        </row>
        <row r="92">
          <cell r="B92">
            <v>207866</v>
          </cell>
          <cell r="C92" t="str">
            <v>川贝母粉</v>
          </cell>
        </row>
        <row r="93">
          <cell r="B93">
            <v>205173</v>
          </cell>
          <cell r="C93" t="str">
            <v>熊胆粉</v>
          </cell>
        </row>
        <row r="94">
          <cell r="B94">
            <v>204294</v>
          </cell>
          <cell r="C94" t="str">
            <v>缬沙坦氨氯地平片（I）</v>
          </cell>
        </row>
        <row r="95">
          <cell r="B95">
            <v>203603</v>
          </cell>
          <cell r="C95" t="str">
            <v>祛湿颗粒</v>
          </cell>
        </row>
        <row r="96">
          <cell r="B96">
            <v>203192</v>
          </cell>
          <cell r="C96" t="str">
            <v>养生堂蛋白粉</v>
          </cell>
        </row>
        <row r="97">
          <cell r="B97">
            <v>203191</v>
          </cell>
          <cell r="C97" t="str">
            <v>盐酸氨基葡萄糖胶囊</v>
          </cell>
        </row>
        <row r="98">
          <cell r="B98">
            <v>201535</v>
          </cell>
          <cell r="C98" t="str">
            <v>缬沙坦胶囊</v>
          </cell>
        </row>
        <row r="99">
          <cell r="B99">
            <v>195217</v>
          </cell>
          <cell r="C99" t="str">
            <v>健脾八珍糕</v>
          </cell>
        </row>
        <row r="100">
          <cell r="B100">
            <v>194096</v>
          </cell>
          <cell r="C100" t="str">
            <v>桑椹膏</v>
          </cell>
        </row>
        <row r="101">
          <cell r="B101">
            <v>191517</v>
          </cell>
          <cell r="C101" t="str">
            <v>熊胆粉</v>
          </cell>
        </row>
        <row r="102">
          <cell r="B102">
            <v>189678</v>
          </cell>
          <cell r="C102" t="str">
            <v>叶酸片</v>
          </cell>
        </row>
        <row r="103">
          <cell r="B103">
            <v>186545</v>
          </cell>
          <cell r="C103" t="str">
            <v>百乐眠胶囊</v>
          </cell>
        </row>
        <row r="104">
          <cell r="B104">
            <v>184369</v>
          </cell>
          <cell r="C104" t="str">
            <v>类人胶原蛋白敷料(可复美)</v>
          </cell>
        </row>
        <row r="105">
          <cell r="B105">
            <v>183439</v>
          </cell>
          <cell r="C105" t="str">
            <v>维生素D滴剂</v>
          </cell>
        </row>
        <row r="106">
          <cell r="B106">
            <v>182964</v>
          </cell>
          <cell r="C106" t="str">
            <v>蛋白粉</v>
          </cell>
        </row>
        <row r="107">
          <cell r="B107">
            <v>181356</v>
          </cell>
          <cell r="C107" t="str">
            <v>五维赖氨酸片</v>
          </cell>
        </row>
        <row r="108">
          <cell r="B108">
            <v>179327</v>
          </cell>
          <cell r="C108" t="str">
            <v>麦金利牌益生菌粉</v>
          </cell>
        </row>
        <row r="109">
          <cell r="B109">
            <v>177716</v>
          </cell>
          <cell r="C109" t="str">
            <v>制川贝母粉</v>
          </cell>
        </row>
        <row r="110">
          <cell r="B110">
            <v>171499</v>
          </cell>
          <cell r="C110" t="str">
            <v>肠炎宁片</v>
          </cell>
        </row>
        <row r="111">
          <cell r="B111">
            <v>169668</v>
          </cell>
          <cell r="C111" t="str">
            <v>维生素AD滴剂</v>
          </cell>
        </row>
        <row r="112">
          <cell r="B112">
            <v>169237</v>
          </cell>
          <cell r="C112" t="str">
            <v>山药破壁饮片</v>
          </cell>
        </row>
        <row r="113">
          <cell r="B113">
            <v>168283</v>
          </cell>
          <cell r="C113" t="str">
            <v>安神补脑液</v>
          </cell>
        </row>
        <row r="114">
          <cell r="B114">
            <v>166819</v>
          </cell>
          <cell r="C114" t="str">
            <v>还少丹</v>
          </cell>
        </row>
        <row r="115">
          <cell r="B115">
            <v>166722</v>
          </cell>
          <cell r="C115" t="str">
            <v>阿托伐他汀钙片</v>
          </cell>
        </row>
        <row r="116">
          <cell r="B116">
            <v>166413</v>
          </cell>
          <cell r="C116" t="str">
            <v>保妇康凝胶</v>
          </cell>
        </row>
        <row r="117">
          <cell r="B117">
            <v>165176</v>
          </cell>
          <cell r="C117" t="str">
            <v>奥利司他胶囊</v>
          </cell>
        </row>
        <row r="118">
          <cell r="B118">
            <v>164949</v>
          </cell>
          <cell r="C118" t="str">
            <v>还少丹</v>
          </cell>
        </row>
        <row r="119">
          <cell r="B119">
            <v>162305</v>
          </cell>
          <cell r="C119" t="str">
            <v>氨糖软骨素钙片</v>
          </cell>
        </row>
        <row r="120">
          <cell r="B120">
            <v>161198</v>
          </cell>
          <cell r="C120" t="str">
            <v>乳酸菌素片</v>
          </cell>
        </row>
        <row r="121">
          <cell r="B121">
            <v>159753</v>
          </cell>
          <cell r="C121" t="str">
            <v>噻托溴铵粉雾剂</v>
          </cell>
        </row>
        <row r="122">
          <cell r="B122">
            <v>159751</v>
          </cell>
          <cell r="C122" t="str">
            <v>甘草酸二铵肠溶胶囊</v>
          </cell>
        </row>
        <row r="123">
          <cell r="B123">
            <v>158376</v>
          </cell>
          <cell r="C123" t="str">
            <v>恩替卡韦分散片</v>
          </cell>
        </row>
        <row r="124">
          <cell r="B124">
            <v>155108</v>
          </cell>
          <cell r="C124" t="str">
            <v>复方鱼腥草合剂</v>
          </cell>
        </row>
        <row r="125">
          <cell r="B125">
            <v>154554</v>
          </cell>
          <cell r="C125" t="str">
            <v>益气养血口服液</v>
          </cell>
        </row>
        <row r="126">
          <cell r="B126">
            <v>148955</v>
          </cell>
          <cell r="C126" t="str">
            <v>定坤丹</v>
          </cell>
        </row>
        <row r="127">
          <cell r="B127">
            <v>147262</v>
          </cell>
          <cell r="C127" t="str">
            <v>益安宁丸</v>
          </cell>
        </row>
        <row r="128">
          <cell r="B128">
            <v>145563</v>
          </cell>
          <cell r="C128" t="str">
            <v>噻托溴铵粉雾剂(带吸入器)</v>
          </cell>
        </row>
        <row r="129">
          <cell r="B129">
            <v>140507</v>
          </cell>
          <cell r="C129" t="str">
            <v>蛋白粉(汤臣倍健)</v>
          </cell>
        </row>
        <row r="130">
          <cell r="B130">
            <v>139577</v>
          </cell>
          <cell r="C130" t="str">
            <v>黄芪精</v>
          </cell>
        </row>
        <row r="131">
          <cell r="B131">
            <v>138584</v>
          </cell>
          <cell r="C131" t="str">
            <v>天然维生素C咀嚼片</v>
          </cell>
        </row>
        <row r="132">
          <cell r="B132">
            <v>138325</v>
          </cell>
          <cell r="C132" t="str">
            <v>天然维生素E软胶囊（养生堂）</v>
          </cell>
        </row>
        <row r="133">
          <cell r="B133">
            <v>137250</v>
          </cell>
          <cell r="C133" t="str">
            <v>金钙尔奇碳酸钙维D3元素片(4)(金钙尔奇D)</v>
          </cell>
        </row>
        <row r="134">
          <cell r="B134">
            <v>132393</v>
          </cell>
          <cell r="C134" t="str">
            <v>小儿麦枣咀嚼片</v>
          </cell>
        </row>
        <row r="135">
          <cell r="B135">
            <v>124620</v>
          </cell>
          <cell r="C135" t="str">
            <v>黄芪破壁饮片</v>
          </cell>
        </row>
        <row r="136">
          <cell r="B136">
            <v>122671</v>
          </cell>
          <cell r="C136" t="str">
            <v>逍遥丸</v>
          </cell>
        </row>
        <row r="137">
          <cell r="B137">
            <v>119652</v>
          </cell>
          <cell r="C137" t="str">
            <v>多烯磷脂酰胆碱胶囊(易善复)</v>
          </cell>
        </row>
        <row r="138">
          <cell r="B138">
            <v>116987</v>
          </cell>
          <cell r="C138" t="str">
            <v>氨糖软骨素维生素D钙片</v>
          </cell>
        </row>
        <row r="139">
          <cell r="B139">
            <v>115429</v>
          </cell>
          <cell r="C139" t="str">
            <v>复方红衣补血口服液</v>
          </cell>
        </row>
        <row r="140">
          <cell r="B140">
            <v>106019</v>
          </cell>
          <cell r="C140" t="str">
            <v>复方补骨脂颗粒</v>
          </cell>
        </row>
        <row r="141">
          <cell r="B141">
            <v>84174</v>
          </cell>
          <cell r="C141" t="str">
            <v>六味地黄丸</v>
          </cell>
        </row>
        <row r="142">
          <cell r="B142">
            <v>74899</v>
          </cell>
          <cell r="C142" t="str">
            <v>复方阿胶浆</v>
          </cell>
        </row>
        <row r="143">
          <cell r="B143">
            <v>39778</v>
          </cell>
          <cell r="C143" t="str">
            <v>桑椹膏</v>
          </cell>
        </row>
        <row r="144">
          <cell r="B144">
            <v>39103</v>
          </cell>
          <cell r="C144" t="str">
            <v>葡萄糖酸钙锌口服溶液</v>
          </cell>
        </row>
        <row r="145">
          <cell r="B145">
            <v>28084</v>
          </cell>
          <cell r="C145" t="str">
            <v>清热通淋片(优泌泰)</v>
          </cell>
        </row>
        <row r="146">
          <cell r="B146">
            <v>27632</v>
          </cell>
          <cell r="C146" t="str">
            <v>灵芝糖浆</v>
          </cell>
        </row>
        <row r="147">
          <cell r="B147">
            <v>21580</v>
          </cell>
          <cell r="C147" t="str">
            <v>补肾益寿胶囊</v>
          </cell>
        </row>
        <row r="148">
          <cell r="B148">
            <v>15124</v>
          </cell>
          <cell r="C148" t="str">
            <v>散寒解热口服液</v>
          </cell>
        </row>
        <row r="149">
          <cell r="B149">
            <v>1285</v>
          </cell>
          <cell r="C149" t="str">
            <v>补肾益寿胶囊</v>
          </cell>
        </row>
        <row r="150">
          <cell r="C150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  <sheetName val="Sheet1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零售价</v>
          </cell>
          <cell r="J1" t="str">
            <v>考核价</v>
          </cell>
        </row>
        <row r="2">
          <cell r="B2">
            <v>243577</v>
          </cell>
          <cell r="C2" t="str">
            <v>清洗液</v>
          </cell>
          <cell r="D2" t="str">
            <v>2000ml</v>
          </cell>
          <cell r="E2" t="str">
            <v>瓶</v>
          </cell>
          <cell r="F2" t="str">
            <v>湖北中研科院药业有限公司</v>
          </cell>
          <cell r="G2" t="str">
            <v>湖北中研科院</v>
          </cell>
          <cell r="H2" t="str">
            <v>公司零售价</v>
          </cell>
          <cell r="I2">
            <v>28</v>
          </cell>
          <cell r="J2" t="e">
            <v>#N/A</v>
          </cell>
        </row>
        <row r="3">
          <cell r="B3">
            <v>15124</v>
          </cell>
          <cell r="C3" t="str">
            <v>散寒解热口服液</v>
          </cell>
          <cell r="D3" t="str">
            <v>10mlx6支</v>
          </cell>
          <cell r="E3" t="str">
            <v>盒</v>
          </cell>
          <cell r="F3" t="str">
            <v>国药集团宜宾制药有限责任公司</v>
          </cell>
          <cell r="G3" t="str">
            <v>国药集团宜宾制药</v>
          </cell>
          <cell r="H3" t="str">
            <v>公司零售价</v>
          </cell>
          <cell r="I3">
            <v>29.8</v>
          </cell>
          <cell r="J3">
            <v>19.8</v>
          </cell>
        </row>
        <row r="4">
          <cell r="B4">
            <v>226400</v>
          </cell>
          <cell r="C4" t="str">
            <v>医用清洁敷料</v>
          </cell>
          <cell r="D4" t="str">
            <v>2kg</v>
          </cell>
          <cell r="E4" t="str">
            <v>桶</v>
          </cell>
          <cell r="F4" t="str">
            <v>四川护家卫士生物医药科技有限公司</v>
          </cell>
          <cell r="G4" t="str">
            <v>四川护家卫士</v>
          </cell>
          <cell r="H4" t="str">
            <v>公司零售价</v>
          </cell>
          <cell r="I4">
            <v>29.9</v>
          </cell>
          <cell r="J4">
            <v>11.5</v>
          </cell>
        </row>
        <row r="5">
          <cell r="B5">
            <v>161198</v>
          </cell>
          <cell r="C5" t="str">
            <v>乳酸菌素片</v>
          </cell>
          <cell r="D5" t="str">
            <v>0.4gx64片</v>
          </cell>
          <cell r="E5" t="str">
            <v>盒</v>
          </cell>
          <cell r="F5" t="str">
            <v>江中药业股份有限公司</v>
          </cell>
          <cell r="G5" t="str">
            <v>江中药业</v>
          </cell>
          <cell r="H5" t="str">
            <v>公司零售价</v>
          </cell>
          <cell r="I5">
            <v>31.5</v>
          </cell>
          <cell r="J5">
            <v>14.5</v>
          </cell>
        </row>
        <row r="6">
          <cell r="B6">
            <v>58522</v>
          </cell>
          <cell r="C6" t="str">
            <v>沉香化气片</v>
          </cell>
          <cell r="D6" t="str">
            <v>0.5gx12片x2板</v>
          </cell>
          <cell r="E6" t="str">
            <v>盒</v>
          </cell>
          <cell r="F6" t="str">
            <v>太极集团重庆桐君阁药厂有限公司</v>
          </cell>
          <cell r="G6" t="str">
            <v>桐君阁药厂</v>
          </cell>
          <cell r="H6" t="str">
            <v>公司零售价</v>
          </cell>
          <cell r="I6">
            <v>35</v>
          </cell>
          <cell r="J6">
            <v>11.812</v>
          </cell>
        </row>
        <row r="7">
          <cell r="B7">
            <v>28084</v>
          </cell>
          <cell r="C7" t="str">
            <v>清热通淋片(优泌泰)</v>
          </cell>
          <cell r="D7" t="str">
            <v>0.39gx12片x3板</v>
          </cell>
          <cell r="E7" t="str">
            <v>盒</v>
          </cell>
          <cell r="F7" t="str">
            <v>江西杏林白马药业股份有限公司（原：江西杏林白马药业有限公司）</v>
          </cell>
          <cell r="G7" t="str">
            <v>江西杏林白马</v>
          </cell>
          <cell r="H7" t="str">
            <v>公司零售价</v>
          </cell>
          <cell r="I7">
            <v>38</v>
          </cell>
          <cell r="J7">
            <v>21.7</v>
          </cell>
        </row>
        <row r="8">
          <cell r="B8">
            <v>155108</v>
          </cell>
          <cell r="C8" t="str">
            <v>复方鱼腥草合剂</v>
          </cell>
          <cell r="D8" t="str">
            <v>10mlx18瓶</v>
          </cell>
          <cell r="E8" t="str">
            <v>盒</v>
          </cell>
          <cell r="F8" t="str">
            <v>浙江康恩贝中药有限公司</v>
          </cell>
          <cell r="G8" t="str">
            <v>浙江康恩贝中药</v>
          </cell>
          <cell r="H8" t="str">
            <v>公司零售价</v>
          </cell>
          <cell r="I8">
            <v>45</v>
          </cell>
          <cell r="J8">
            <v>17.71</v>
          </cell>
        </row>
        <row r="9">
          <cell r="B9">
            <v>189678</v>
          </cell>
          <cell r="C9" t="str">
            <v>叶酸片</v>
          </cell>
          <cell r="D9" t="str">
            <v>0.4mgx31片x2板</v>
          </cell>
          <cell r="E9" t="str">
            <v>盒</v>
          </cell>
          <cell r="F9" t="str">
            <v>北京斯利安药业有限公司(原:北京北大药业有限公司)</v>
          </cell>
          <cell r="G9" t="str">
            <v>北京斯利安</v>
          </cell>
          <cell r="H9" t="str">
            <v>公司零售价</v>
          </cell>
          <cell r="I9">
            <v>58</v>
          </cell>
          <cell r="J9">
            <v>24.58</v>
          </cell>
        </row>
        <row r="10">
          <cell r="B10">
            <v>208936</v>
          </cell>
          <cell r="C10" t="str">
            <v>多维元素片（21）</v>
          </cell>
          <cell r="D10" t="str">
            <v>90片</v>
          </cell>
          <cell r="E10" t="str">
            <v>盒</v>
          </cell>
          <cell r="F10" t="str">
            <v>江西南昌桑海制药有限责任公司（原:江西南昌桑海制药厂）</v>
          </cell>
          <cell r="G10" t="str">
            <v>江西南昌桑海</v>
          </cell>
          <cell r="H10" t="str">
            <v>公司零售价</v>
          </cell>
          <cell r="I10">
            <v>68</v>
          </cell>
          <cell r="J10">
            <v>23.8</v>
          </cell>
        </row>
        <row r="11">
          <cell r="B11">
            <v>166413</v>
          </cell>
          <cell r="C11" t="str">
            <v>保妇康凝胶</v>
          </cell>
          <cell r="D11" t="str">
            <v>4gx4支</v>
          </cell>
          <cell r="E11" t="str">
            <v>盒</v>
          </cell>
          <cell r="F11" t="str">
            <v>江西杏林白马药业股份有限公司（原：江西杏林白马药业有限公司）</v>
          </cell>
          <cell r="G11" t="str">
            <v>江西杏林白马</v>
          </cell>
          <cell r="H11" t="str">
            <v>公司零售价</v>
          </cell>
          <cell r="I11">
            <v>68</v>
          </cell>
          <cell r="J11">
            <v>38.8</v>
          </cell>
        </row>
        <row r="12">
          <cell r="B12">
            <v>106019</v>
          </cell>
          <cell r="C12" t="str">
            <v>复方补骨脂颗粒</v>
          </cell>
          <cell r="D12" t="str">
            <v>20gx8袋</v>
          </cell>
          <cell r="E12" t="str">
            <v>盒</v>
          </cell>
          <cell r="F12" t="str">
            <v>重庆科瑞东和制药有限责任公司(原：重庆天晓制药)</v>
          </cell>
          <cell r="G12" t="str">
            <v>重庆科瑞东和</v>
          </cell>
          <cell r="H12" t="str">
            <v>公司零售价</v>
          </cell>
          <cell r="I12">
            <v>78</v>
          </cell>
          <cell r="J12">
            <v>44.5</v>
          </cell>
        </row>
        <row r="13">
          <cell r="B13">
            <v>27632</v>
          </cell>
          <cell r="C13" t="str">
            <v>灵芝糖浆</v>
          </cell>
          <cell r="D13" t="str">
            <v>160ml</v>
          </cell>
          <cell r="E13" t="str">
            <v>瓶</v>
          </cell>
          <cell r="F13" t="str">
            <v>江西杏林白马药业股份有限公司（原：江西杏林白马药业有限公司）</v>
          </cell>
          <cell r="G13" t="str">
            <v>江西杏林白马</v>
          </cell>
          <cell r="H13" t="str">
            <v>公司零售价</v>
          </cell>
          <cell r="I13">
            <v>78</v>
          </cell>
          <cell r="J13">
            <v>46.8</v>
          </cell>
        </row>
        <row r="14">
          <cell r="B14">
            <v>177716</v>
          </cell>
          <cell r="C14" t="str">
            <v>制川贝母粉</v>
          </cell>
          <cell r="D14" t="str">
            <v>1gx6袋</v>
          </cell>
          <cell r="E14" t="str">
            <v>盒</v>
          </cell>
          <cell r="F14" t="str">
            <v>绵阳好医生中药饮片有限公司</v>
          </cell>
          <cell r="G14" t="str">
            <v>四川</v>
          </cell>
          <cell r="H14" t="str">
            <v>公司零售价</v>
          </cell>
          <cell r="I14">
            <v>168</v>
          </cell>
          <cell r="J14">
            <v>75.5</v>
          </cell>
        </row>
        <row r="15">
          <cell r="B15">
            <v>198979</v>
          </cell>
          <cell r="C15" t="str">
            <v>life.space益生菌粉</v>
          </cell>
          <cell r="D15" t="str">
            <v>30g(1.5gx20袋）</v>
          </cell>
          <cell r="E15" t="str">
            <v>盒</v>
          </cell>
          <cell r="F15" t="str">
            <v>汤臣倍健股份有限公司</v>
          </cell>
          <cell r="G15" t="str">
            <v>汤臣倍健</v>
          </cell>
          <cell r="H15" t="str">
            <v>公司零售价</v>
          </cell>
          <cell r="I15">
            <v>178</v>
          </cell>
          <cell r="J15">
            <v>87.1488</v>
          </cell>
        </row>
        <row r="16">
          <cell r="B16">
            <v>166880</v>
          </cell>
          <cell r="C16" t="str">
            <v>五子衍宗丸</v>
          </cell>
          <cell r="D16" t="str">
            <v>10丸x30袋(浓缩丸）</v>
          </cell>
          <cell r="E16" t="str">
            <v>盒</v>
          </cell>
          <cell r="F16" t="str">
            <v>太极集团四川绵阳制药有限公司</v>
          </cell>
          <cell r="G16" t="str">
            <v>四川绵阳制药</v>
          </cell>
          <cell r="H16" t="str">
            <v>公司零售价</v>
          </cell>
          <cell r="I16">
            <v>198</v>
          </cell>
          <cell r="J16">
            <v>89.1</v>
          </cell>
        </row>
        <row r="17">
          <cell r="B17">
            <v>1285</v>
          </cell>
          <cell r="C17" t="str">
            <v>补肾益寿胶囊</v>
          </cell>
          <cell r="D17" t="str">
            <v>0.3gx60粒x3瓶</v>
          </cell>
          <cell r="E17" t="str">
            <v>盒</v>
          </cell>
          <cell r="F17" t="str">
            <v>太极集团重庆涪陵制药厂有限公司</v>
          </cell>
          <cell r="G17" t="str">
            <v>太极涪陵药厂</v>
          </cell>
          <cell r="H17" t="str">
            <v>公司零售价</v>
          </cell>
          <cell r="I17">
            <v>294</v>
          </cell>
          <cell r="J17">
            <v>198</v>
          </cell>
        </row>
        <row r="18">
          <cell r="B18">
            <v>203191</v>
          </cell>
          <cell r="C18" t="str">
            <v>盐酸氨基葡萄糖胶囊</v>
          </cell>
          <cell r="D18" t="str">
            <v>0.75gx90粒</v>
          </cell>
          <cell r="E18" t="str">
            <v>盒</v>
          </cell>
          <cell r="F18" t="str">
            <v>澳美制药厂</v>
          </cell>
          <cell r="G18" t="str">
            <v>澳美制药</v>
          </cell>
          <cell r="H18" t="str">
            <v>公司零售价</v>
          </cell>
          <cell r="I18">
            <v>298</v>
          </cell>
          <cell r="J18">
            <v>92.72</v>
          </cell>
        </row>
        <row r="19">
          <cell r="B19">
            <v>207713</v>
          </cell>
          <cell r="C19" t="str">
            <v>DHA藻油凝胶糖果（爱乐维）</v>
          </cell>
          <cell r="D19" t="str">
            <v>22.8g（0.76gx30粒）</v>
          </cell>
          <cell r="E19" t="str">
            <v>盒</v>
          </cell>
          <cell r="F19" t="str">
            <v>仙乐健康科技股份有限公司</v>
          </cell>
          <cell r="G19" t="str">
            <v>仙乐健康科技</v>
          </cell>
          <cell r="H19" t="str">
            <v>公司零售价</v>
          </cell>
          <cell r="I19">
            <v>348</v>
          </cell>
          <cell r="J19">
            <v>104.55</v>
          </cell>
        </row>
        <row r="20">
          <cell r="B20">
            <v>218374</v>
          </cell>
          <cell r="C20" t="str">
            <v>life.space益生菌粉</v>
          </cell>
          <cell r="D20" t="str">
            <v>72g(1.5gx20袋x2盒+1.5gx8袋x1盒</v>
          </cell>
          <cell r="E20" t="str">
            <v>盒</v>
          </cell>
          <cell r="F20" t="str">
            <v>汤臣倍健股份有限公司</v>
          </cell>
          <cell r="G20" t="str">
            <v>汤臣倍健</v>
          </cell>
          <cell r="H20" t="str">
            <v>公司零售价</v>
          </cell>
          <cell r="I20">
            <v>356</v>
          </cell>
          <cell r="J20">
            <v>170.88</v>
          </cell>
        </row>
        <row r="39">
          <cell r="C39" t="str">
            <v/>
          </cell>
          <cell r="D39" t="str">
            <v/>
          </cell>
          <cell r="E39" t="str">
            <v/>
          </cell>
          <cell r="F39" t="str">
            <v/>
          </cell>
          <cell r="G39" t="str">
            <v/>
          </cell>
          <cell r="H39" t="str">
            <v/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D201"/>
  <sheetViews>
    <sheetView tabSelected="1" workbookViewId="0">
      <pane ySplit="1" topLeftCell="A2" activePane="bottomLeft" state="frozen"/>
      <selection/>
      <selection pane="bottomLeft" activeCell="H10" sqref="H10"/>
    </sheetView>
  </sheetViews>
  <sheetFormatPr defaultColWidth="9" defaultRowHeight="19" customHeight="1"/>
  <cols>
    <col min="1" max="1" width="6.83333333333333" style="3" customWidth="1"/>
    <col min="2" max="2" width="6.66666666666667" style="3" customWidth="1"/>
    <col min="3" max="4" width="14.1666666666667" style="3" customWidth="1"/>
    <col min="5" max="5" width="26.1666666666667" style="3" customWidth="1"/>
    <col min="6" max="6" width="19.6666666666667" style="3" customWidth="1"/>
    <col min="7" max="7" width="35.1666666666667" style="3" customWidth="1"/>
    <col min="8" max="9" width="9" style="3"/>
    <col min="10" max="10" width="9.16666666666667" style="3"/>
    <col min="11" max="11" width="12.6666666666667" style="3"/>
    <col min="12" max="12" width="34" style="4" customWidth="1"/>
    <col min="13" max="13" width="18.125" style="3" customWidth="1"/>
    <col min="14" max="14" width="13.8333333333333" style="3" customWidth="1"/>
    <col min="15" max="16" width="9" style="3" customWidth="1"/>
    <col min="17" max="17" width="12.5" style="3" customWidth="1"/>
    <col min="18" max="18" width="9" style="3" customWidth="1"/>
    <col min="19" max="30" width="9" style="3"/>
    <col min="31" max="16384" width="9" style="5"/>
  </cols>
  <sheetData>
    <row r="1" s="1" customFormat="1" ht="62" customHeight="1" spans="1:18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11" t="s">
        <v>10</v>
      </c>
      <c r="L1" s="12" t="s">
        <v>11</v>
      </c>
      <c r="M1" s="6" t="s">
        <v>12</v>
      </c>
      <c r="N1" s="12" t="s">
        <v>13</v>
      </c>
      <c r="O1" s="7" t="s">
        <v>14</v>
      </c>
      <c r="P1" s="7" t="s">
        <v>15</v>
      </c>
      <c r="Q1" s="6" t="s">
        <v>16</v>
      </c>
      <c r="R1" s="6" t="s">
        <v>17</v>
      </c>
    </row>
    <row r="2" ht="28" customHeight="1" spans="1:18">
      <c r="A2" s="8">
        <v>1</v>
      </c>
      <c r="B2" s="8"/>
      <c r="C2" s="8" t="s">
        <v>18</v>
      </c>
      <c r="D2" s="8">
        <v>22944</v>
      </c>
      <c r="E2" s="8" t="str">
        <f>VLOOKUP(D:D,[1]门店最终执行价格表!$B:$C,2,0)</f>
        <v>丙酸氟替卡松鼻喷雾剂</v>
      </c>
      <c r="F2" s="8" t="str">
        <f>VLOOKUP(D:D,[1]门店最终执行价格表!$B:$D,3,0)</f>
        <v>50ug：120喷</v>
      </c>
      <c r="G2" s="8" t="str">
        <f>VLOOKUP(D:D,[1]门店最终执行价格表!$B:$G,6,0)</f>
        <v>西班牙Glaxo Wellcome S.A</v>
      </c>
      <c r="H2" s="8" t="str">
        <f>VLOOKUP(D:D,[1]门店最终执行价格表!$B:$F,5,0)</f>
        <v>盒</v>
      </c>
      <c r="I2" s="8">
        <v>123.5</v>
      </c>
      <c r="J2" s="8">
        <v>86.5</v>
      </c>
      <c r="K2" s="13">
        <f>(I2-J2)/I2</f>
        <v>0.299595141700405</v>
      </c>
      <c r="L2" s="14" t="s">
        <v>19</v>
      </c>
      <c r="M2" s="8" t="s">
        <v>20</v>
      </c>
      <c r="N2" s="8" t="s">
        <v>21</v>
      </c>
      <c r="O2" s="8"/>
      <c r="P2" s="8"/>
      <c r="Q2" s="8"/>
      <c r="R2" s="8"/>
    </row>
    <row r="3" customHeight="1" spans="1:18">
      <c r="A3" s="8">
        <v>2</v>
      </c>
      <c r="B3" s="8"/>
      <c r="C3" s="8" t="s">
        <v>22</v>
      </c>
      <c r="D3" s="8">
        <v>274</v>
      </c>
      <c r="E3" s="8" t="str">
        <f>VLOOKUP(D:D,[1]门店最终执行价格表!$B:$C,2,0)</f>
        <v>阿苯达唑片(史克肠虫清)</v>
      </c>
      <c r="F3" s="8" t="str">
        <f>VLOOKUP(D:D,[1]门店最终执行价格表!$B:$D,3,0)</f>
        <v>0.2gx10片</v>
      </c>
      <c r="G3" s="8" t="str">
        <f>VLOOKUP(D:D,[1]门店最终执行价格表!$B:$G,6,0)</f>
        <v>中美天津史克制药有限公司</v>
      </c>
      <c r="H3" s="8" t="str">
        <f>VLOOKUP(D:D,[1]门店最终执行价格表!$B:$F,5,0)</f>
        <v>盒</v>
      </c>
      <c r="I3" s="8">
        <v>18.8</v>
      </c>
      <c r="J3" s="8">
        <v>13.06</v>
      </c>
      <c r="K3" s="13">
        <f>(I3-J3)/I3</f>
        <v>0.30531914893617</v>
      </c>
      <c r="L3" s="15" t="s">
        <v>23</v>
      </c>
      <c r="M3" s="8" t="s">
        <v>20</v>
      </c>
      <c r="N3" s="8" t="s">
        <v>24</v>
      </c>
      <c r="O3" s="8"/>
      <c r="P3" s="8"/>
      <c r="Q3" s="8"/>
      <c r="R3" s="8"/>
    </row>
    <row r="4" customHeight="1" spans="1:18">
      <c r="A4" s="8">
        <v>3</v>
      </c>
      <c r="B4" s="8"/>
      <c r="C4" s="8" t="s">
        <v>22</v>
      </c>
      <c r="D4" s="8">
        <v>67694</v>
      </c>
      <c r="E4" s="8" t="str">
        <f>VLOOKUP(D:D,[1]门店最终执行价格表!$B:$C,2,0)</f>
        <v>复方酮康唑发用洗剂</v>
      </c>
      <c r="F4" s="9" t="str">
        <f>VLOOKUP(D:D,[1]门店最终执行价格表!$B:$D,3,0)</f>
        <v>100ml
</v>
      </c>
      <c r="G4" s="8" t="str">
        <f>VLOOKUP(D:D,[1]门店最终执行价格表!$B:$G,6,0)</f>
        <v>滇虹药业集团股份有限公司</v>
      </c>
      <c r="H4" s="8" t="str">
        <f>VLOOKUP(D:D,[1]门店最终执行价格表!$B:$F,5,0)</f>
        <v>盒</v>
      </c>
      <c r="I4" s="8">
        <v>91</v>
      </c>
      <c r="J4" s="8">
        <v>49.16</v>
      </c>
      <c r="K4" s="13">
        <f>(I4-J4)/I4</f>
        <v>0.45978021978022</v>
      </c>
      <c r="L4" s="15" t="s">
        <v>23</v>
      </c>
      <c r="M4" s="8" t="s">
        <v>20</v>
      </c>
      <c r="N4" s="8" t="s">
        <v>25</v>
      </c>
      <c r="O4" s="8"/>
      <c r="P4" s="8"/>
      <c r="Q4" s="8"/>
      <c r="R4" s="8"/>
    </row>
    <row r="5" customHeight="1" spans="1:18">
      <c r="A5" s="8">
        <v>4</v>
      </c>
      <c r="B5" s="8"/>
      <c r="C5" s="8" t="s">
        <v>22</v>
      </c>
      <c r="D5" s="8">
        <v>1854</v>
      </c>
      <c r="E5" s="8" t="str">
        <f>VLOOKUP(D:D,[1]门店最终执行价格表!$B:$C,2,0)</f>
        <v>复方酮康唑发用洗剂(康王洗剂)</v>
      </c>
      <c r="F5" s="8" t="str">
        <f>VLOOKUP(D:D,[1]门店最终执行价格表!$B:$D,3,0)</f>
        <v>50ml</v>
      </c>
      <c r="G5" s="8" t="str">
        <f>VLOOKUP(D:D,[1]门店最终执行价格表!$B:$G,6,0)</f>
        <v>滇虹药业集团股份有限公司</v>
      </c>
      <c r="H5" s="8" t="str">
        <f>VLOOKUP(D:D,[1]门店最终执行价格表!$B:$F,5,0)</f>
        <v>盒</v>
      </c>
      <c r="I5" s="8">
        <v>47.3</v>
      </c>
      <c r="J5" s="8">
        <v>32.83</v>
      </c>
      <c r="K5" s="13">
        <f>(I5-J5)/I5</f>
        <v>0.305919661733615</v>
      </c>
      <c r="L5" s="15" t="s">
        <v>23</v>
      </c>
      <c r="M5" s="8" t="s">
        <v>20</v>
      </c>
      <c r="N5" s="8" t="s">
        <v>24</v>
      </c>
      <c r="O5" s="8"/>
      <c r="P5" s="8"/>
      <c r="Q5" s="8"/>
      <c r="R5" s="8"/>
    </row>
    <row r="6" customHeight="1" spans="1:18">
      <c r="A6" s="8">
        <v>5</v>
      </c>
      <c r="B6" s="8"/>
      <c r="C6" s="8" t="s">
        <v>22</v>
      </c>
      <c r="D6" s="8">
        <v>33149</v>
      </c>
      <c r="E6" s="8" t="str">
        <f>VLOOKUP(D:D,[1]门店最终执行价格表!$B:$C,2,0)</f>
        <v>酮康唑洗剂</v>
      </c>
      <c r="F6" s="8" t="str">
        <f>VLOOKUP(D:D,[1]门店最终执行价格表!$B:$D,3,0)</f>
        <v>2%：50ml</v>
      </c>
      <c r="G6" s="8" t="str">
        <f>VLOOKUP(D:D,[1]门店最终执行价格表!$B:$G,6,0)</f>
        <v>南京白敬宇制药有限责任公司</v>
      </c>
      <c r="H6" s="8" t="str">
        <f>VLOOKUP(D:D,[1]门店最终执行价格表!$B:$F,5,0)</f>
        <v>瓶</v>
      </c>
      <c r="I6" s="8">
        <v>44.7</v>
      </c>
      <c r="J6" s="8">
        <v>31.78</v>
      </c>
      <c r="K6" s="13">
        <f>(I6-J6)/I6</f>
        <v>0.289038031319911</v>
      </c>
      <c r="L6" s="15" t="s">
        <v>23</v>
      </c>
      <c r="M6" s="8" t="s">
        <v>20</v>
      </c>
      <c r="N6" s="8" t="s">
        <v>24</v>
      </c>
      <c r="O6" s="8"/>
      <c r="P6" s="8"/>
      <c r="Q6" s="8"/>
      <c r="R6" s="8"/>
    </row>
    <row r="7" customHeight="1" spans="1:18">
      <c r="A7" s="8">
        <v>6</v>
      </c>
      <c r="B7" s="8"/>
      <c r="C7" s="8" t="s">
        <v>18</v>
      </c>
      <c r="D7" s="8">
        <v>135354</v>
      </c>
      <c r="E7" s="8" t="str">
        <f>VLOOKUP(D:D,[1]门店最终执行价格表!$B:$C,2,0)</f>
        <v>气血康口服液</v>
      </c>
      <c r="F7" s="8" t="str">
        <f>VLOOKUP(D:D,[1]门店最终执行价格表!$B:$D,3,0)</f>
        <v>10mlx10支(OTC装)</v>
      </c>
      <c r="G7" s="8" t="str">
        <f>VLOOKUP(D:D,[1]门店最终执行价格表!$B:$G,6,0)</f>
        <v>云南白药集团文山七花有限责任公司</v>
      </c>
      <c r="H7" s="8" t="str">
        <f>VLOOKUP(D:D,[1]门店最终执行价格表!$B:$F,5,0)</f>
        <v>盒</v>
      </c>
      <c r="I7" s="8">
        <v>87</v>
      </c>
      <c r="J7" s="8">
        <v>47.87</v>
      </c>
      <c r="K7" s="13">
        <f t="shared" ref="K7:K69" si="0">(I7-J7)/I7</f>
        <v>0.449770114942529</v>
      </c>
      <c r="L7" s="15" t="s">
        <v>26</v>
      </c>
      <c r="M7" s="8" t="s">
        <v>20</v>
      </c>
      <c r="N7" s="8" t="s">
        <v>27</v>
      </c>
      <c r="O7" s="8"/>
      <c r="P7" s="8"/>
      <c r="Q7" s="8"/>
      <c r="R7" s="8"/>
    </row>
    <row r="8" customHeight="1" spans="1:18">
      <c r="A8" s="8">
        <v>7</v>
      </c>
      <c r="B8" s="8"/>
      <c r="C8" s="8" t="s">
        <v>28</v>
      </c>
      <c r="D8" s="8">
        <v>184369</v>
      </c>
      <c r="E8" s="8" t="str">
        <f>VLOOKUP(D:D,[1]门店最终执行价格表!$B:$C,2,0)</f>
        <v>重组胶原蛋白敷料(可复美)</v>
      </c>
      <c r="F8" s="8" t="str">
        <f>VLOOKUP(D:D,[1]门店最终执行价格表!$B:$D,3,0)</f>
        <v>HCD02421椭圆形5片</v>
      </c>
      <c r="G8" s="8" t="str">
        <f>VLOOKUP(D:D,[1]门店最终执行价格表!$B:$G,6,0)</f>
        <v>陕西巨子生物技术有限公司</v>
      </c>
      <c r="H8" s="8" t="str">
        <f>VLOOKUP(D:D,[1]门店最终执行价格表!$B:$F,5,0)</f>
        <v>盒</v>
      </c>
      <c r="I8" s="8">
        <v>198</v>
      </c>
      <c r="J8" s="8">
        <v>113</v>
      </c>
      <c r="K8" s="13">
        <f t="shared" si="0"/>
        <v>0.429292929292929</v>
      </c>
      <c r="L8" s="15" t="s">
        <v>29</v>
      </c>
      <c r="M8" s="8" t="s">
        <v>20</v>
      </c>
      <c r="N8" s="8" t="s">
        <v>23</v>
      </c>
      <c r="O8" s="8"/>
      <c r="P8" s="8"/>
      <c r="Q8" s="8"/>
      <c r="R8" s="8"/>
    </row>
    <row r="9" customHeight="1" spans="1:18">
      <c r="A9" s="8">
        <v>8</v>
      </c>
      <c r="B9" s="8"/>
      <c r="C9" s="8" t="s">
        <v>28</v>
      </c>
      <c r="D9" s="8">
        <v>184369</v>
      </c>
      <c r="E9" s="8" t="str">
        <f>VLOOKUP(D:D,[1]门店最终执行价格表!$B:$C,2,0)</f>
        <v>重组胶原蛋白敷料(可复美)</v>
      </c>
      <c r="F9" s="8" t="str">
        <f>VLOOKUP(D:D,[1]门店最终执行价格表!$B:$D,3,0)</f>
        <v>HCD02421椭圆形5片</v>
      </c>
      <c r="G9" s="8" t="str">
        <f>VLOOKUP(D:D,[1]门店最终执行价格表!$B:$G,6,0)</f>
        <v>陕西巨子生物技术有限公司</v>
      </c>
      <c r="H9" s="8" t="str">
        <f>VLOOKUP(D:D,[1]门店最终执行价格表!$B:$F,5,0)</f>
        <v>盒</v>
      </c>
      <c r="I9" s="8">
        <v>198</v>
      </c>
      <c r="J9" s="8">
        <v>113</v>
      </c>
      <c r="K9" s="13">
        <f t="shared" si="0"/>
        <v>0.429292929292929</v>
      </c>
      <c r="L9" s="15" t="s">
        <v>30</v>
      </c>
      <c r="M9" s="16" t="s">
        <v>31</v>
      </c>
      <c r="N9" s="8" t="s">
        <v>23</v>
      </c>
      <c r="O9" s="8"/>
      <c r="P9" s="8"/>
      <c r="Q9" s="8"/>
      <c r="R9" s="8"/>
    </row>
    <row r="10" customHeight="1" spans="1:18">
      <c r="A10" s="8">
        <v>9</v>
      </c>
      <c r="B10" s="8"/>
      <c r="C10" s="8" t="s">
        <v>28</v>
      </c>
      <c r="D10" s="8">
        <v>227220</v>
      </c>
      <c r="E10" s="8" t="str">
        <f>VLOOKUP(D:D,[1]Sheet1!$B:$C,2,0)</f>
        <v>牙齿防龋膏</v>
      </c>
      <c r="F10" s="8" t="str">
        <f>VLOOKUP(D:D,[1]Sheet1!$B:$D,3,0)</f>
        <v>90g</v>
      </c>
      <c r="G10" s="8" t="str">
        <f>VLOOKUP(D:D,[1]Sheet1!$B:$G,6,0)</f>
        <v>丹东欣时代</v>
      </c>
      <c r="H10" s="8" t="str">
        <f>VLOOKUP(D:D,[1]Sheet1!$B:$E,4,0)</f>
        <v>盒</v>
      </c>
      <c r="I10" s="8">
        <v>58</v>
      </c>
      <c r="J10" s="8">
        <v>17.5</v>
      </c>
      <c r="K10" s="13">
        <f t="shared" si="0"/>
        <v>0.698275862068966</v>
      </c>
      <c r="L10" s="15" t="s">
        <v>32</v>
      </c>
      <c r="M10" s="8" t="s">
        <v>20</v>
      </c>
      <c r="N10" s="8" t="s">
        <v>23</v>
      </c>
      <c r="O10" s="8"/>
      <c r="P10" s="8"/>
      <c r="Q10" s="8"/>
      <c r="R10" s="8"/>
    </row>
    <row r="11" customHeight="1" spans="1:18">
      <c r="A11" s="8">
        <v>10</v>
      </c>
      <c r="B11" s="8"/>
      <c r="C11" s="8" t="s">
        <v>28</v>
      </c>
      <c r="D11" s="8">
        <v>243752</v>
      </c>
      <c r="E11" s="8" t="str">
        <f>VLOOKUP(D:D,[1]Sheet1!$B:$C,2,0)</f>
        <v>脱敏糊剂</v>
      </c>
      <c r="F11" s="8" t="str">
        <f>VLOOKUP(D:D,[1]Sheet1!$B:$D,3,0)</f>
        <v>120g</v>
      </c>
      <c r="G11" s="8" t="str">
        <f>VLOOKUP(D:D,[1]Sheet1!$B:$G,6,0)</f>
        <v>丹东欣时代</v>
      </c>
      <c r="H11" s="8" t="str">
        <f>VLOOKUP(D:D,[1]Sheet1!$B:$E,4,0)</f>
        <v>盒</v>
      </c>
      <c r="I11" s="8">
        <v>58</v>
      </c>
      <c r="J11" s="8">
        <v>17.5</v>
      </c>
      <c r="K11" s="13">
        <f t="shared" si="0"/>
        <v>0.698275862068966</v>
      </c>
      <c r="L11" s="15"/>
      <c r="M11" s="8" t="s">
        <v>20</v>
      </c>
      <c r="N11" s="8" t="s">
        <v>23</v>
      </c>
      <c r="O11" s="8"/>
      <c r="P11" s="8"/>
      <c r="Q11" s="8"/>
      <c r="R11" s="8"/>
    </row>
    <row r="12" customHeight="1" spans="1:18">
      <c r="A12" s="8">
        <v>11</v>
      </c>
      <c r="B12" s="8"/>
      <c r="C12" s="8" t="s">
        <v>28</v>
      </c>
      <c r="D12" s="8">
        <v>243753</v>
      </c>
      <c r="E12" s="8" t="str">
        <f>VLOOKUP(D:D,[1]Sheet1!$B:$C,2,0)</f>
        <v>牙齿研磨膏</v>
      </c>
      <c r="F12" s="8" t="str">
        <f>VLOOKUP(D:D,[1]Sheet1!$B:$D,3,0)</f>
        <v>120g</v>
      </c>
      <c r="G12" s="8" t="str">
        <f>VLOOKUP(D:D,[1]Sheet1!$B:$G,6,0)</f>
        <v>丹东欣时代</v>
      </c>
      <c r="H12" s="8" t="str">
        <f>VLOOKUP(D:D,[1]Sheet1!$B:$E,4,0)</f>
        <v>盒</v>
      </c>
      <c r="I12" s="8">
        <v>58</v>
      </c>
      <c r="J12" s="8">
        <v>17.5</v>
      </c>
      <c r="K12" s="13">
        <f t="shared" si="0"/>
        <v>0.698275862068966</v>
      </c>
      <c r="L12" s="15"/>
      <c r="M12" s="8" t="s">
        <v>20</v>
      </c>
      <c r="N12" s="8" t="s">
        <v>23</v>
      </c>
      <c r="O12" s="8"/>
      <c r="P12" s="8"/>
      <c r="Q12" s="8"/>
      <c r="R12" s="8"/>
    </row>
    <row r="13" customHeight="1" spans="1:18">
      <c r="A13" s="8">
        <v>12</v>
      </c>
      <c r="B13" s="8"/>
      <c r="C13" s="8" t="s">
        <v>28</v>
      </c>
      <c r="D13" s="8">
        <v>243754</v>
      </c>
      <c r="E13" s="8" t="str">
        <f>VLOOKUP(D:D,[1]Sheet1!$B:$C,2,0)</f>
        <v>牙齿防龋膏</v>
      </c>
      <c r="F13" s="8" t="str">
        <f>VLOOKUP(D:D,[1]Sheet1!$B:$D,3,0)</f>
        <v>120g</v>
      </c>
      <c r="G13" s="8" t="str">
        <f>VLOOKUP(D:D,[1]Sheet1!$B:$G,6,0)</f>
        <v>丹东欣时代</v>
      </c>
      <c r="H13" s="8" t="str">
        <f>VLOOKUP(D:D,[1]Sheet1!$B:$E,4,0)</f>
        <v>盒</v>
      </c>
      <c r="I13" s="8">
        <v>58</v>
      </c>
      <c r="J13" s="8">
        <v>17.5</v>
      </c>
      <c r="K13" s="13">
        <f t="shared" si="0"/>
        <v>0.698275862068966</v>
      </c>
      <c r="L13" s="15"/>
      <c r="M13" s="8" t="s">
        <v>20</v>
      </c>
      <c r="N13" s="8" t="s">
        <v>23</v>
      </c>
      <c r="O13" s="8"/>
      <c r="P13" s="8"/>
      <c r="Q13" s="8"/>
      <c r="R13" s="8"/>
    </row>
    <row r="14" customHeight="1" spans="1:18">
      <c r="A14" s="8">
        <v>13</v>
      </c>
      <c r="B14" s="8"/>
      <c r="C14" s="8" t="s">
        <v>28</v>
      </c>
      <c r="D14" s="8">
        <v>219324</v>
      </c>
      <c r="E14" s="8" t="str">
        <f>VLOOKUP(D:D,[1]门店最终执行价格表!$B:$C,2,0)</f>
        <v>医用透明质酸钠修复贴</v>
      </c>
      <c r="F14" s="8" t="str">
        <f>VLOOKUP(D:D,[1]门店最终执行价格表!$B:$D,3,0)</f>
        <v>MHA-W-T 26gx5贴</v>
      </c>
      <c r="G14" s="8" t="str">
        <f>VLOOKUP(D:D,[1]门店最终执行价格表!$B:$G,6,0)</f>
        <v>哈尔滨北星药业有限公司</v>
      </c>
      <c r="H14" s="8" t="str">
        <f>VLOOKUP(D:D,[1]门店最终执行价格表!$B:$F,5,0)</f>
        <v>盒</v>
      </c>
      <c r="I14" s="8">
        <v>148</v>
      </c>
      <c r="J14" s="8">
        <v>68</v>
      </c>
      <c r="K14" s="13">
        <f t="shared" si="0"/>
        <v>0.540540540540541</v>
      </c>
      <c r="L14" s="15" t="s">
        <v>33</v>
      </c>
      <c r="M14" s="8" t="s">
        <v>20</v>
      </c>
      <c r="N14" s="8" t="s">
        <v>23</v>
      </c>
      <c r="O14" s="8"/>
      <c r="P14" s="8"/>
      <c r="Q14" s="8"/>
      <c r="R14" s="8"/>
    </row>
    <row r="15" customHeight="1" spans="1:18">
      <c r="A15" s="8">
        <v>14</v>
      </c>
      <c r="B15" s="8"/>
      <c r="C15" s="8" t="s">
        <v>28</v>
      </c>
      <c r="D15" s="8">
        <v>221408</v>
      </c>
      <c r="E15" s="8" t="str">
        <f>VLOOKUP(D:D,[1]门店最终执行价格表!$B:$C,2,0)</f>
        <v>医用透明质酸钠修复贴</v>
      </c>
      <c r="F15" s="8" t="str">
        <f>VLOOKUP(D:D,[1]门店最终执行价格表!$B:$D,3,0)</f>
        <v>MHA-B-T 5贴</v>
      </c>
      <c r="G15" s="8" t="str">
        <f>VLOOKUP(D:D,[1]门店最终执行价格表!$B:$G,6,0)</f>
        <v>哈尔滨北星药业有限公司</v>
      </c>
      <c r="H15" s="8" t="str">
        <f>VLOOKUP(D:D,[1]门店最终执行价格表!$B:$F,5,0)</f>
        <v>盒</v>
      </c>
      <c r="I15" s="8">
        <v>199</v>
      </c>
      <c r="J15" s="8">
        <v>98</v>
      </c>
      <c r="K15" s="13">
        <f t="shared" si="0"/>
        <v>0.507537688442211</v>
      </c>
      <c r="L15" s="15" t="s">
        <v>29</v>
      </c>
      <c r="M15" s="8" t="s">
        <v>20</v>
      </c>
      <c r="N15" s="8" t="s">
        <v>23</v>
      </c>
      <c r="O15" s="8"/>
      <c r="P15" s="8"/>
      <c r="Q15" s="8"/>
      <c r="R15" s="8"/>
    </row>
    <row r="16" customHeight="1" spans="1:18">
      <c r="A16" s="8">
        <v>15</v>
      </c>
      <c r="B16" s="8"/>
      <c r="C16" s="8" t="s">
        <v>28</v>
      </c>
      <c r="D16" s="8">
        <v>221372</v>
      </c>
      <c r="E16" s="8" t="str">
        <f>VLOOKUP(D:D,[1]门店最终执行价格表!$B:$C,2,0)</f>
        <v>医用促愈功能性敷料</v>
      </c>
      <c r="F16" s="8" t="str">
        <f>VLOOKUP(D:D,[1]门店最终执行价格表!$B:$D,3,0)</f>
        <v>面膜型：5片</v>
      </c>
      <c r="G16" s="8" t="str">
        <f>VLOOKUP(D:D,[1]门店最终执行价格表!$B:$G,6,0)</f>
        <v>吉林省蓝鼎陆和科技有限公司</v>
      </c>
      <c r="H16" s="8" t="str">
        <f>VLOOKUP(D:D,[1]门店最终执行价格表!$B:$F,5,0)</f>
        <v>盒</v>
      </c>
      <c r="I16" s="8">
        <v>198</v>
      </c>
      <c r="J16" s="8">
        <v>96</v>
      </c>
      <c r="K16" s="13">
        <f t="shared" si="0"/>
        <v>0.515151515151515</v>
      </c>
      <c r="L16" s="15" t="s">
        <v>34</v>
      </c>
      <c r="M16" s="8" t="s">
        <v>20</v>
      </c>
      <c r="N16" s="8" t="s">
        <v>23</v>
      </c>
      <c r="O16" s="8"/>
      <c r="P16" s="8"/>
      <c r="Q16" s="8"/>
      <c r="R16" s="8"/>
    </row>
    <row r="17" customHeight="1" spans="1:18">
      <c r="A17" s="8">
        <v>16</v>
      </c>
      <c r="B17" s="8"/>
      <c r="C17" s="8" t="s">
        <v>28</v>
      </c>
      <c r="D17" s="8">
        <v>221368</v>
      </c>
      <c r="E17" s="8" t="str">
        <f>VLOOKUP(D:D,[1]门店最终执行价格表!$B:$C,2,0)</f>
        <v>医用促愈功能性敷料</v>
      </c>
      <c r="F17" s="8" t="str">
        <f>VLOOKUP(D:D,[1]门店最终执行价格表!$B:$D,3,0)</f>
        <v>综合治疗凝胶型：10g</v>
      </c>
      <c r="G17" s="8" t="str">
        <f>VLOOKUP(D:D,[1]门店最终执行价格表!$B:$G,6,0)</f>
        <v>吉林省蓝鼎陆和科技有限公司</v>
      </c>
      <c r="H17" s="8" t="str">
        <f>VLOOKUP(D:D,[1]门店最终执行价格表!$B:$F,5,0)</f>
        <v>盒</v>
      </c>
      <c r="I17" s="8">
        <v>118</v>
      </c>
      <c r="J17" s="8">
        <v>57</v>
      </c>
      <c r="K17" s="13">
        <f t="shared" si="0"/>
        <v>0.516949152542373</v>
      </c>
      <c r="L17" s="15" t="s">
        <v>29</v>
      </c>
      <c r="M17" s="8" t="s">
        <v>20</v>
      </c>
      <c r="N17" s="8" t="s">
        <v>23</v>
      </c>
      <c r="O17" s="8"/>
      <c r="P17" s="8"/>
      <c r="Q17" s="8"/>
      <c r="R17" s="8"/>
    </row>
    <row r="18" customHeight="1" spans="1:18">
      <c r="A18" s="8">
        <v>17</v>
      </c>
      <c r="B18" s="8"/>
      <c r="C18" s="8" t="s">
        <v>28</v>
      </c>
      <c r="D18" s="8">
        <v>221398</v>
      </c>
      <c r="E18" s="8" t="str">
        <f>VLOOKUP(D:D,[1]门店最终执行价格表!$B:$C,2,0)</f>
        <v>医用皮肤液体敷料</v>
      </c>
      <c r="F18" s="8" t="str">
        <f>VLOOKUP(D:D,[1]门店最终执行价格表!$B:$D,3,0)</f>
        <v>清洁护理I型 100g</v>
      </c>
      <c r="G18" s="8" t="str">
        <f>VLOOKUP(D:D,[1]门店最终执行价格表!$B:$G,6,0)</f>
        <v>吉林省蓝鼎陆和科技有限公司</v>
      </c>
      <c r="H18" s="8" t="str">
        <f>VLOOKUP(D:D,[1]门店最终执行价格表!$B:$F,5,0)</f>
        <v>瓶</v>
      </c>
      <c r="I18" s="8">
        <v>138</v>
      </c>
      <c r="J18" s="8">
        <v>67</v>
      </c>
      <c r="K18" s="13">
        <f t="shared" si="0"/>
        <v>0.514492753623188</v>
      </c>
      <c r="L18" s="15" t="s">
        <v>29</v>
      </c>
      <c r="M18" s="8" t="s">
        <v>20</v>
      </c>
      <c r="N18" s="8" t="s">
        <v>23</v>
      </c>
      <c r="O18" s="8"/>
      <c r="P18" s="8"/>
      <c r="Q18" s="8"/>
      <c r="R18" s="8"/>
    </row>
    <row r="19" customHeight="1" spans="1:18">
      <c r="A19" s="8">
        <v>18</v>
      </c>
      <c r="B19" s="8"/>
      <c r="C19" s="8" t="s">
        <v>28</v>
      </c>
      <c r="D19" s="8">
        <v>175576</v>
      </c>
      <c r="E19" s="8" t="str">
        <f>VLOOKUP(D:D,[1]门店最终执行价格表!$B:$C,2,0)</f>
        <v>透明质酸凝胶敷料</v>
      </c>
      <c r="F19" s="8" t="str">
        <f>VLOOKUP(D:D,[1]门店最终执行价格表!$B:$D,3,0)</f>
        <v>YFG-30（30g/支）</v>
      </c>
      <c r="G19" s="8" t="str">
        <f>VLOOKUP(D:D,[1]门店最终执行价格表!$B:$G,6,0)</f>
        <v>南京天纵易康生物科技股份有限公司</v>
      </c>
      <c r="H19" s="8" t="str">
        <f>VLOOKUP(D:D,[1]门店最终执行价格表!$B:$F,5,0)</f>
        <v>盒</v>
      </c>
      <c r="I19" s="8">
        <v>136</v>
      </c>
      <c r="J19" s="8">
        <v>81.6</v>
      </c>
      <c r="K19" s="13">
        <f t="shared" si="0"/>
        <v>0.4</v>
      </c>
      <c r="L19" s="15" t="s">
        <v>35</v>
      </c>
      <c r="M19" s="8" t="s">
        <v>20</v>
      </c>
      <c r="N19" s="8" t="s">
        <v>23</v>
      </c>
      <c r="O19" s="8"/>
      <c r="P19" s="8"/>
      <c r="Q19" s="8"/>
      <c r="R19" s="8"/>
    </row>
    <row r="20" customHeight="1" spans="1:18">
      <c r="A20" s="8">
        <v>19</v>
      </c>
      <c r="B20" s="8"/>
      <c r="C20" s="8" t="s">
        <v>22</v>
      </c>
      <c r="D20" s="8">
        <v>122689</v>
      </c>
      <c r="E20" s="8" t="s">
        <v>36</v>
      </c>
      <c r="F20" s="8" t="s">
        <v>37</v>
      </c>
      <c r="G20" s="8" t="s">
        <v>38</v>
      </c>
      <c r="H20" s="8" t="s">
        <v>39</v>
      </c>
      <c r="I20" s="8">
        <v>78</v>
      </c>
      <c r="J20" s="8">
        <v>39</v>
      </c>
      <c r="K20" s="13">
        <f t="shared" si="0"/>
        <v>0.5</v>
      </c>
      <c r="L20" s="15" t="s">
        <v>23</v>
      </c>
      <c r="M20" s="8" t="s">
        <v>20</v>
      </c>
      <c r="N20" s="8" t="s">
        <v>25</v>
      </c>
      <c r="O20" s="8"/>
      <c r="P20" s="8"/>
      <c r="Q20" s="8"/>
      <c r="R20" s="8"/>
    </row>
    <row r="21" customHeight="1" spans="1:18">
      <c r="A21" s="8">
        <v>20</v>
      </c>
      <c r="B21" s="8"/>
      <c r="C21" s="8" t="s">
        <v>18</v>
      </c>
      <c r="D21" s="8">
        <v>137374</v>
      </c>
      <c r="E21" s="8" t="str">
        <f>VLOOKUP(D:D,[1]Sheet1!$B:$C,2,0)</f>
        <v>杜仲双降袋泡剂</v>
      </c>
      <c r="F21" s="8" t="str">
        <f>VLOOKUP(D:D,[1]Sheet1!$B:$D,3,0)</f>
        <v>3.5gx18袋</v>
      </c>
      <c r="G21" s="8" t="str">
        <f>VLOOKUP(D:D,[1]Sheet1!$B:$G,6,0)</f>
        <v>贵州神奇药业</v>
      </c>
      <c r="H21" s="8" t="str">
        <f>VLOOKUP(D:D,[1]Sheet1!$B:$E,4,0)</f>
        <v>盒</v>
      </c>
      <c r="I21" s="8">
        <v>78</v>
      </c>
      <c r="J21" s="8">
        <v>27.3</v>
      </c>
      <c r="K21" s="13">
        <f t="shared" si="0"/>
        <v>0.65</v>
      </c>
      <c r="L21" s="15" t="s">
        <v>40</v>
      </c>
      <c r="M21" s="8" t="s">
        <v>20</v>
      </c>
      <c r="N21" s="8" t="s">
        <v>41</v>
      </c>
      <c r="O21" s="8"/>
      <c r="P21" s="8"/>
      <c r="Q21" s="8"/>
      <c r="R21" s="8"/>
    </row>
    <row r="22" customHeight="1" spans="1:18">
      <c r="A22" s="8">
        <v>21</v>
      </c>
      <c r="B22" s="8"/>
      <c r="C22" s="8" t="s">
        <v>18</v>
      </c>
      <c r="D22" s="8">
        <v>121342</v>
      </c>
      <c r="E22" s="8" t="str">
        <f>VLOOKUP(D:D,[1]Sheet1!$B:$C,2,0)</f>
        <v>五黄养阴颗粒</v>
      </c>
      <c r="F22" s="8" t="str">
        <f>VLOOKUP(D:D,[1]Sheet1!$B:$D,3,0)</f>
        <v>6gx12袋</v>
      </c>
      <c r="G22" s="8" t="str">
        <f>VLOOKUP(D:D,[1]Sheet1!$B:$G,6,0)</f>
        <v>重庆神奇</v>
      </c>
      <c r="H22" s="8" t="str">
        <f>VLOOKUP(D:D,[1]Sheet1!$B:$E,4,0)</f>
        <v>盒</v>
      </c>
      <c r="I22" s="8">
        <v>128</v>
      </c>
      <c r="J22" s="8">
        <v>38.4</v>
      </c>
      <c r="K22" s="13">
        <f t="shared" si="0"/>
        <v>0.7</v>
      </c>
      <c r="L22" s="15" t="s">
        <v>42</v>
      </c>
      <c r="M22" s="8" t="s">
        <v>20</v>
      </c>
      <c r="N22" s="8" t="s">
        <v>25</v>
      </c>
      <c r="O22" s="8"/>
      <c r="P22" s="8"/>
      <c r="Q22" s="8"/>
      <c r="R22" s="8"/>
    </row>
    <row r="23" customHeight="1" spans="1:18">
      <c r="A23" s="8">
        <v>22</v>
      </c>
      <c r="B23" s="8"/>
      <c r="C23" s="8" t="s">
        <v>22</v>
      </c>
      <c r="D23" s="8">
        <v>173080</v>
      </c>
      <c r="E23" s="8" t="str">
        <f>VLOOKUP(D:D,[1]门店最终执行价格表!$B:$C,2,0)</f>
        <v>硅凝胶</v>
      </c>
      <c r="F23" s="8" t="str">
        <f>VLOOKUP(D:D,[1]门店最终执行价格表!$B:$D,3,0)</f>
        <v>15g</v>
      </c>
      <c r="G23" s="8" t="str">
        <f>VLOOKUP(D:D,[1]门店最终执行价格表!$B:$G,6,0)</f>
        <v>Hanson Medical,Inc</v>
      </c>
      <c r="H23" s="8" t="str">
        <f>VLOOKUP(D:D,[1]门店最终执行价格表!$B:$F,5,0)</f>
        <v>支</v>
      </c>
      <c r="I23" s="8">
        <v>218</v>
      </c>
      <c r="J23" s="8">
        <v>141</v>
      </c>
      <c r="K23" s="13">
        <f t="shared" si="0"/>
        <v>0.353211009174312</v>
      </c>
      <c r="L23" s="15" t="s">
        <v>23</v>
      </c>
      <c r="M23" s="8" t="s">
        <v>20</v>
      </c>
      <c r="N23" s="8" t="s">
        <v>43</v>
      </c>
      <c r="O23" s="8"/>
      <c r="P23" s="8"/>
      <c r="Q23" s="8"/>
      <c r="R23" s="8"/>
    </row>
    <row r="24" customHeight="1" spans="1:18">
      <c r="A24" s="8">
        <v>23</v>
      </c>
      <c r="B24" s="8"/>
      <c r="C24" s="8" t="s">
        <v>22</v>
      </c>
      <c r="D24" s="8">
        <v>101716</v>
      </c>
      <c r="E24" s="8" t="str">
        <f>VLOOKUP(D:D,[1]门店最终执行价格表!$B:$C,2,0)</f>
        <v>他达拉非片(希爱力)</v>
      </c>
      <c r="F24" s="8" t="str">
        <f>VLOOKUP(D:D,[1]门店最终执行价格表!$B:$D,3,0)</f>
        <v>20mgx1粒</v>
      </c>
      <c r="G24" s="8" t="str">
        <f>VLOOKUP(D:D,[1]门店最终执行价格表!$B:$G,6,0)</f>
        <v>Lilly del Caribe lnc.PUERTO RICO(波多黎各）</v>
      </c>
      <c r="H24" s="8" t="str">
        <f>VLOOKUP(D:D,[1]门店最终执行价格表!$B:$F,5,0)</f>
        <v>盒</v>
      </c>
      <c r="I24" s="8">
        <v>115</v>
      </c>
      <c r="J24" s="8">
        <v>82.1</v>
      </c>
      <c r="K24" s="13">
        <f t="shared" si="0"/>
        <v>0.286086956521739</v>
      </c>
      <c r="L24" s="15" t="s">
        <v>23</v>
      </c>
      <c r="M24" s="8" t="s">
        <v>20</v>
      </c>
      <c r="N24" s="8" t="s">
        <v>44</v>
      </c>
      <c r="O24" s="8"/>
      <c r="P24" s="8"/>
      <c r="Q24" s="8"/>
      <c r="R24" s="8"/>
    </row>
    <row r="25" customHeight="1" spans="1:18">
      <c r="A25" s="8">
        <v>24</v>
      </c>
      <c r="B25" s="8"/>
      <c r="C25" s="8" t="s">
        <v>22</v>
      </c>
      <c r="D25" s="8">
        <v>101715</v>
      </c>
      <c r="E25" s="8" t="str">
        <f>VLOOKUP(D:D,[1]门店最终执行价格表!$B:$C,2,0)</f>
        <v>他达拉非片(希爱力)</v>
      </c>
      <c r="F25" s="8" t="str">
        <f>VLOOKUP(D:D,[1]门店最终执行价格表!$B:$D,3,0)</f>
        <v>20mgx4粒</v>
      </c>
      <c r="G25" s="8" t="str">
        <f>VLOOKUP(D:D,[1]门店最终执行价格表!$B:$G,6,0)</f>
        <v>Lilly del Caribe lnc.PUERTO RICO(波多黎各）</v>
      </c>
      <c r="H25" s="8" t="str">
        <f>VLOOKUP(D:D,[1]门店最终执行价格表!$B:$F,5,0)</f>
        <v>盒</v>
      </c>
      <c r="I25" s="8">
        <v>398</v>
      </c>
      <c r="J25" s="8">
        <v>292.1</v>
      </c>
      <c r="K25" s="13">
        <f t="shared" si="0"/>
        <v>0.26608040201005</v>
      </c>
      <c r="L25" s="15" t="s">
        <v>23</v>
      </c>
      <c r="M25" s="8" t="s">
        <v>20</v>
      </c>
      <c r="N25" s="8" t="s">
        <v>45</v>
      </c>
      <c r="O25" s="8"/>
      <c r="P25" s="8"/>
      <c r="Q25" s="8"/>
      <c r="R25" s="8"/>
    </row>
    <row r="26" customHeight="1" spans="1:18">
      <c r="A26" s="8">
        <v>25</v>
      </c>
      <c r="B26" s="8"/>
      <c r="C26" s="8" t="s">
        <v>22</v>
      </c>
      <c r="D26" s="8">
        <v>243908</v>
      </c>
      <c r="E26" s="8" t="s">
        <v>46</v>
      </c>
      <c r="F26" s="8" t="s">
        <v>47</v>
      </c>
      <c r="G26" s="8" t="s">
        <v>48</v>
      </c>
      <c r="H26" s="8" t="s">
        <v>39</v>
      </c>
      <c r="I26" s="8">
        <v>59</v>
      </c>
      <c r="J26" s="8">
        <v>25.5</v>
      </c>
      <c r="K26" s="13">
        <f t="shared" si="0"/>
        <v>0.567796610169492</v>
      </c>
      <c r="L26" s="15" t="s">
        <v>23</v>
      </c>
      <c r="M26" s="8" t="s">
        <v>20</v>
      </c>
      <c r="N26" s="8" t="s">
        <v>27</v>
      </c>
      <c r="O26" s="8"/>
      <c r="P26" s="8"/>
      <c r="Q26" s="8"/>
      <c r="R26" s="8"/>
    </row>
    <row r="27" customHeight="1" spans="1:18">
      <c r="A27" s="8">
        <v>26</v>
      </c>
      <c r="B27" s="8"/>
      <c r="C27" s="8" t="s">
        <v>18</v>
      </c>
      <c r="D27" s="8">
        <v>188362</v>
      </c>
      <c r="E27" s="8" t="str">
        <f>VLOOKUP(D:D,[1]门店最终执行价格表!$B:$C,2,0)</f>
        <v>灵芝孢子(破壁)</v>
      </c>
      <c r="F27" s="8" t="str">
        <f>VLOOKUP(D:D,[1]门店最终执行价格表!$B:$D,3,0)</f>
        <v>2gx30袋 </v>
      </c>
      <c r="G27" s="8" t="str">
        <f>VLOOKUP(D:D,[1]门店最终执行价格表!$B:$G,6,0)</f>
        <v>四川峨嵋山道地药材有限公司</v>
      </c>
      <c r="H27" s="8" t="str">
        <f>VLOOKUP(D:D,[1]门店最终执行价格表!$B:$F,5,0)</f>
        <v>盒</v>
      </c>
      <c r="I27" s="8">
        <v>349</v>
      </c>
      <c r="J27" s="8">
        <v>110.26</v>
      </c>
      <c r="K27" s="13">
        <f t="shared" si="0"/>
        <v>0.68406876790831</v>
      </c>
      <c r="L27" s="15" t="s">
        <v>49</v>
      </c>
      <c r="M27" s="8" t="s">
        <v>20</v>
      </c>
      <c r="N27" s="8" t="s">
        <v>50</v>
      </c>
      <c r="O27" s="8"/>
      <c r="P27" s="8"/>
      <c r="Q27" s="8"/>
      <c r="R27" s="8"/>
    </row>
    <row r="28" customHeight="1" spans="1:18">
      <c r="A28" s="8">
        <v>27</v>
      </c>
      <c r="B28" s="8"/>
      <c r="C28" s="8" t="s">
        <v>18</v>
      </c>
      <c r="D28" s="8">
        <v>192579</v>
      </c>
      <c r="E28" s="8" t="str">
        <f>VLOOKUP(D:D,[1]门店最终执行价格表!$B:$C,2,0)</f>
        <v>灵芝孢子（破壁）</v>
      </c>
      <c r="F28" s="8" t="str">
        <f>VLOOKUP(D:D,[1]门店最终执行价格表!$B:$D,3,0)</f>
        <v>3gx24袋</v>
      </c>
      <c r="G28" s="8" t="str">
        <f>VLOOKUP(D:D,[1]门店最终执行价格表!$B:$G,6,0)</f>
        <v>四川峨嵋山道地药材有限公司</v>
      </c>
      <c r="H28" s="8" t="str">
        <f>VLOOKUP(D:D,[1]门店最终执行价格表!$B:$F,5,0)</f>
        <v>盒</v>
      </c>
      <c r="I28" s="8">
        <v>349</v>
      </c>
      <c r="J28" s="8">
        <v>110.26</v>
      </c>
      <c r="K28" s="13">
        <f t="shared" si="0"/>
        <v>0.68406876790831</v>
      </c>
      <c r="L28" s="15" t="s">
        <v>49</v>
      </c>
      <c r="M28" s="8" t="s">
        <v>20</v>
      </c>
      <c r="N28" s="8" t="s">
        <v>50</v>
      </c>
      <c r="O28" s="8"/>
      <c r="P28" s="8"/>
      <c r="Q28" s="8"/>
      <c r="R28" s="8"/>
    </row>
    <row r="29" customHeight="1" spans="1:18">
      <c r="A29" s="8">
        <v>28</v>
      </c>
      <c r="B29" s="8"/>
      <c r="C29" s="8" t="s">
        <v>18</v>
      </c>
      <c r="D29" s="8">
        <v>243909</v>
      </c>
      <c r="E29" s="8" t="str">
        <f>VLOOKUP(D:D,[1]Sheet1!$B:$C,2,0)</f>
        <v>灵芝孢子(破壁)</v>
      </c>
      <c r="F29" s="8" t="str">
        <f>VLOOKUP(D:D,[1]Sheet1!$B:$D,3,0)</f>
        <v>2gx12袋</v>
      </c>
      <c r="G29" s="8" t="str">
        <f>VLOOKUP(D:D,[1]Sheet1!$B:$G,6,0)</f>
        <v>四川</v>
      </c>
      <c r="H29" s="8" t="str">
        <f>VLOOKUP(D:D,[1]Sheet1!$B:$E,4,0)</f>
        <v>盒</v>
      </c>
      <c r="I29" s="8">
        <v>148</v>
      </c>
      <c r="J29" s="8">
        <v>28</v>
      </c>
      <c r="K29" s="13">
        <f t="shared" si="0"/>
        <v>0.810810810810811</v>
      </c>
      <c r="L29" s="15" t="s">
        <v>49</v>
      </c>
      <c r="M29" s="8" t="s">
        <v>20</v>
      </c>
      <c r="N29" s="8" t="s">
        <v>21</v>
      </c>
      <c r="O29" s="8"/>
      <c r="P29" s="8"/>
      <c r="Q29" s="8"/>
      <c r="R29" s="8"/>
    </row>
    <row r="30" customHeight="1" spans="1:18">
      <c r="A30" s="8">
        <v>29</v>
      </c>
      <c r="B30" s="8"/>
      <c r="C30" s="8" t="s">
        <v>28</v>
      </c>
      <c r="D30" s="8">
        <v>223517</v>
      </c>
      <c r="E30" s="8" t="str">
        <f>VLOOKUP(D:D,[1]门店最终执行价格表!$B:$C,2,0)</f>
        <v>破壁灵芝孢子粉</v>
      </c>
      <c r="F30" s="8" t="str">
        <f>VLOOKUP(D:D,[1]门店最终执行价格表!$B:$D,3,0)</f>
        <v>2gx10袋</v>
      </c>
      <c r="G30" s="8" t="str">
        <f>VLOOKUP(D:D,[1]门店最终执行价格表!$B:$G,6,0)</f>
        <v>仙芝科技（福建）股份有限公司</v>
      </c>
      <c r="H30" s="8" t="str">
        <f>VLOOKUP(D:D,[1]门店最终执行价格表!$B:$F,5,0)</f>
        <v>袋</v>
      </c>
      <c r="I30" s="8">
        <v>298</v>
      </c>
      <c r="J30" s="8">
        <v>96.85</v>
      </c>
      <c r="K30" s="13">
        <f t="shared" si="0"/>
        <v>0.675</v>
      </c>
      <c r="L30" s="15" t="s">
        <v>49</v>
      </c>
      <c r="M30" s="8" t="s">
        <v>20</v>
      </c>
      <c r="N30" s="8" t="s">
        <v>23</v>
      </c>
      <c r="O30" s="8"/>
      <c r="P30" s="8"/>
      <c r="Q30" s="8"/>
      <c r="R30" s="8"/>
    </row>
    <row r="31" customHeight="1" spans="1:18">
      <c r="A31" s="8">
        <v>30</v>
      </c>
      <c r="B31" s="8"/>
      <c r="C31" s="8" t="s">
        <v>22</v>
      </c>
      <c r="D31" s="8">
        <v>30878</v>
      </c>
      <c r="E31" s="8" t="str">
        <f>VLOOKUP(D:D,[1]门店最终执行价格表!$B:$C,2,0)</f>
        <v>四季抗病毒合剂</v>
      </c>
      <c r="F31" s="8" t="str">
        <f>VLOOKUP(D:D,[1]门店最终执行价格表!$B:$D,3,0)</f>
        <v>120ml</v>
      </c>
      <c r="G31" s="8" t="str">
        <f>VLOOKUP(D:D,[1]门店最终执行价格表!$B:$G,6,0)</f>
        <v>陕西海天制药有限公司</v>
      </c>
      <c r="H31" s="8" t="str">
        <f>VLOOKUP(D:D,[1]门店最终执行价格表!$B:$F,5,0)</f>
        <v>瓶</v>
      </c>
      <c r="I31" s="8">
        <v>38</v>
      </c>
      <c r="J31" s="8">
        <v>26.6</v>
      </c>
      <c r="K31" s="13">
        <f t="shared" si="0"/>
        <v>0.3</v>
      </c>
      <c r="L31" s="15" t="s">
        <v>23</v>
      </c>
      <c r="M31" s="8" t="s">
        <v>20</v>
      </c>
      <c r="N31" s="8" t="s">
        <v>41</v>
      </c>
      <c r="O31" s="8"/>
      <c r="P31" s="8"/>
      <c r="Q31" s="8"/>
      <c r="R31" s="8"/>
    </row>
    <row r="32" customHeight="1" spans="1:18">
      <c r="A32" s="8">
        <v>31</v>
      </c>
      <c r="B32" s="8"/>
      <c r="C32" s="8" t="s">
        <v>22</v>
      </c>
      <c r="D32" s="8">
        <v>64698</v>
      </c>
      <c r="E32" s="8" t="str">
        <f>VLOOKUP(D:D,[1]Sheet1!$B:$C,2,0)</f>
        <v>四季抗病毒胶囊</v>
      </c>
      <c r="F32" s="8" t="str">
        <f>VLOOKUP(D:D,[1]Sheet1!$B:$D,3,0)</f>
        <v>0.38gx12粒x2板</v>
      </c>
      <c r="G32" s="8" t="str">
        <f>VLOOKUP(D:D,[1]Sheet1!$B:$G,6,0)</f>
        <v>陕西海天制药</v>
      </c>
      <c r="H32" s="8" t="str">
        <f>VLOOKUP(D:D,[1]Sheet1!$B:$E,4,0)</f>
        <v>盒</v>
      </c>
      <c r="I32" s="8">
        <v>38</v>
      </c>
      <c r="J32" s="8">
        <v>19</v>
      </c>
      <c r="K32" s="13">
        <f t="shared" si="0"/>
        <v>0.5</v>
      </c>
      <c r="L32" s="15" t="s">
        <v>23</v>
      </c>
      <c r="M32" s="8" t="s">
        <v>20</v>
      </c>
      <c r="N32" s="8" t="s">
        <v>25</v>
      </c>
      <c r="O32" s="8"/>
      <c r="P32" s="8"/>
      <c r="Q32" s="8"/>
      <c r="R32" s="8"/>
    </row>
    <row r="33" customHeight="1" spans="1:18">
      <c r="A33" s="8">
        <v>32</v>
      </c>
      <c r="B33" s="8"/>
      <c r="C33" s="8" t="s">
        <v>22</v>
      </c>
      <c r="D33" s="8">
        <v>204069</v>
      </c>
      <c r="E33" s="8" t="str">
        <f>VLOOKUP(D:D,[1]门店最终执行价格表!$B:$C,2,0)</f>
        <v>盐酸坦洛新缓释片</v>
      </c>
      <c r="F33" s="8" t="str">
        <f>VLOOKUP(D:D,[1]门店最终执行价格表!$B:$D,3,0)</f>
        <v>0.2mgx20片</v>
      </c>
      <c r="G33" s="8" t="str">
        <f>VLOOKUP(D:D,[1]门店最终执行价格表!$B:$G,6,0)</f>
        <v>昆明积大制药股份有限公司</v>
      </c>
      <c r="H33" s="8" t="str">
        <f>VLOOKUP(D:D,[1]门店最终执行价格表!$B:$F,5,0)</f>
        <v>盒</v>
      </c>
      <c r="I33" s="8">
        <v>68</v>
      </c>
      <c r="J33" s="8">
        <v>39.2</v>
      </c>
      <c r="K33" s="13">
        <f t="shared" si="0"/>
        <v>0.423529411764706</v>
      </c>
      <c r="L33" s="15" t="s">
        <v>23</v>
      </c>
      <c r="M33" s="8" t="s">
        <v>20</v>
      </c>
      <c r="N33" s="8" t="s">
        <v>41</v>
      </c>
      <c r="O33" s="8"/>
      <c r="P33" s="8"/>
      <c r="Q33" s="8"/>
      <c r="R33" s="8"/>
    </row>
    <row r="34" customHeight="1" spans="1:18">
      <c r="A34" s="8">
        <v>33</v>
      </c>
      <c r="B34" s="8"/>
      <c r="C34" s="8" t="s">
        <v>22</v>
      </c>
      <c r="D34" s="8">
        <v>204071</v>
      </c>
      <c r="E34" s="8" t="str">
        <f>VLOOKUP(D:D,[1]门店最终执行价格表!$B:$C,2,0)</f>
        <v>硫糖铝混悬凝胶</v>
      </c>
      <c r="F34" s="8" t="str">
        <f>VLOOKUP(D:D,[1]门店最终执行价格表!$B:$D,3,0)</f>
        <v>5ml:1gx24袋</v>
      </c>
      <c r="G34" s="8" t="str">
        <f>VLOOKUP(D:D,[1]门店最终执行价格表!$B:$G,6,0)</f>
        <v>昆明积大制药股份有限公司</v>
      </c>
      <c r="H34" s="8" t="str">
        <f>VLOOKUP(D:D,[1]门店最终执行价格表!$B:$F,5,0)</f>
        <v>盒</v>
      </c>
      <c r="I34" s="8">
        <v>60.5</v>
      </c>
      <c r="J34" s="8">
        <v>30.24</v>
      </c>
      <c r="K34" s="13">
        <f t="shared" si="0"/>
        <v>0.500165289256198</v>
      </c>
      <c r="L34" s="15" t="s">
        <v>23</v>
      </c>
      <c r="M34" s="8" t="s">
        <v>20</v>
      </c>
      <c r="N34" s="8" t="s">
        <v>41</v>
      </c>
      <c r="O34" s="8"/>
      <c r="P34" s="8"/>
      <c r="Q34" s="8"/>
      <c r="R34" s="8"/>
    </row>
    <row r="35" customHeight="1" spans="1:18">
      <c r="A35" s="8">
        <v>34</v>
      </c>
      <c r="B35" s="8"/>
      <c r="C35" s="8" t="s">
        <v>28</v>
      </c>
      <c r="D35" s="8">
        <v>253130</v>
      </c>
      <c r="E35" s="8" t="str">
        <f>VLOOKUP(D:D,[1]Sheet1!$B:$C,2,0)</f>
        <v>单过硫酸氢钾复合盐消毒粉</v>
      </c>
      <c r="F35" s="8" t="str">
        <f>VLOOKUP(D:D,[1]Sheet1!$B:$D,3,0)</f>
        <v>2gx10袋</v>
      </c>
      <c r="G35" s="8" t="str">
        <f>VLOOKUP(D:D,[1]Sheet1!$B:$G,6,0)</f>
        <v>山东华辰</v>
      </c>
      <c r="H35" s="8" t="str">
        <f>VLOOKUP(D:D,[1]Sheet1!$B:$E,4,0)</f>
        <v>盒</v>
      </c>
      <c r="I35" s="8">
        <v>29.8</v>
      </c>
      <c r="J35" s="8">
        <v>17.8</v>
      </c>
      <c r="K35" s="13">
        <f t="shared" si="0"/>
        <v>0.402684563758389</v>
      </c>
      <c r="L35" s="14" t="s">
        <v>51</v>
      </c>
      <c r="M35" s="8" t="s">
        <v>20</v>
      </c>
      <c r="N35" s="8" t="s">
        <v>23</v>
      </c>
      <c r="O35" s="8"/>
      <c r="P35" s="8"/>
      <c r="Q35" s="8"/>
      <c r="R35" s="8"/>
    </row>
    <row r="36" customHeight="1" spans="1:18">
      <c r="A36" s="8">
        <v>35</v>
      </c>
      <c r="B36" s="8"/>
      <c r="C36" s="8" t="s">
        <v>22</v>
      </c>
      <c r="D36" s="8">
        <v>75043</v>
      </c>
      <c r="E36" s="8" t="str">
        <f>VLOOKUP(D:D,[1]门店最终执行价格表!$B:$C,2,0)</f>
        <v>盐酸左西替利嗪口服溶液</v>
      </c>
      <c r="F36" s="8" t="str">
        <f>VLOOKUP(D:D,[1]门店最终执行价格表!$B:$D,3,0)</f>
        <v>0.05%:10mlx6支</v>
      </c>
      <c r="G36" s="8" t="str">
        <f>VLOOKUP(D:D,[1]门店最终执行价格表!$B:$G,6,0)</f>
        <v>重庆华邦制药有限公司</v>
      </c>
      <c r="H36" s="8" t="str">
        <f>VLOOKUP(D:D,[1]门店最终执行价格表!$B:$F,5,0)</f>
        <v>盒</v>
      </c>
      <c r="I36" s="8">
        <v>23.5</v>
      </c>
      <c r="J36" s="8">
        <v>16.38</v>
      </c>
      <c r="K36" s="13">
        <f t="shared" si="0"/>
        <v>0.302978723404255</v>
      </c>
      <c r="L36" s="15" t="s">
        <v>23</v>
      </c>
      <c r="M36" s="8" t="s">
        <v>20</v>
      </c>
      <c r="N36" s="8" t="s">
        <v>24</v>
      </c>
      <c r="O36" s="8"/>
      <c r="P36" s="8"/>
      <c r="Q36" s="8"/>
      <c r="R36" s="8"/>
    </row>
    <row r="37" customHeight="1" spans="1:18">
      <c r="A37" s="8">
        <v>36</v>
      </c>
      <c r="B37" s="8"/>
      <c r="C37" s="8" t="s">
        <v>18</v>
      </c>
      <c r="D37" s="8">
        <v>201067</v>
      </c>
      <c r="E37" s="8" t="str">
        <f>VLOOKUP(D:D,[1]门店最终执行价格表!$B:$C,2,0)</f>
        <v>小儿参术健脾丸</v>
      </c>
      <c r="F37" s="8" t="str">
        <f>VLOOKUP(D:D,[1]门店最终执行价格表!$B:$D,3,0)</f>
        <v>3gx10丸(大蜜丸)</v>
      </c>
      <c r="G37" s="8" t="str">
        <f>VLOOKUP(D:D,[1]门店最终执行价格表!$B:$G,6,0)</f>
        <v>广盛原中医药有限公司</v>
      </c>
      <c r="H37" s="8" t="str">
        <f>VLOOKUP(D:D,[1]门店最终执行价格表!$B:$F,5,0)</f>
        <v>袋</v>
      </c>
      <c r="I37" s="8">
        <v>39.5</v>
      </c>
      <c r="J37" s="8">
        <v>16.1</v>
      </c>
      <c r="K37" s="13">
        <f t="shared" si="0"/>
        <v>0.592405063291139</v>
      </c>
      <c r="L37" s="15" t="s">
        <v>52</v>
      </c>
      <c r="M37" s="8" t="s">
        <v>20</v>
      </c>
      <c r="N37" s="8" t="s">
        <v>53</v>
      </c>
      <c r="O37" s="8"/>
      <c r="P37" s="8"/>
      <c r="Q37" s="8"/>
      <c r="R37" s="8"/>
    </row>
    <row r="38" customHeight="1" spans="1:18">
      <c r="A38" s="8">
        <v>37</v>
      </c>
      <c r="B38" s="8"/>
      <c r="C38" s="8" t="s">
        <v>28</v>
      </c>
      <c r="D38" s="8">
        <v>49946</v>
      </c>
      <c r="E38" s="8" t="str">
        <f>VLOOKUP(D:D,[1]门店最终执行价格表!$B:$C,2,0)</f>
        <v>参苏感冒片</v>
      </c>
      <c r="F38" s="8" t="str">
        <f>VLOOKUP(D:D,[1]门店最终执行价格表!$B:$D,3,0)</f>
        <v>12片x3板</v>
      </c>
      <c r="G38" s="8" t="str">
        <f>VLOOKUP(D:D,[1]门店最终执行价格表!$B:$G,6,0)</f>
        <v>太极集团重庆桐君阁药厂有限公司</v>
      </c>
      <c r="H38" s="8" t="str">
        <f>VLOOKUP(D:D,[1]门店最终执行价格表!$B:$F,5,0)</f>
        <v>盒</v>
      </c>
      <c r="I38" s="8">
        <v>23</v>
      </c>
      <c r="J38" s="8">
        <v>10.4</v>
      </c>
      <c r="K38" s="13">
        <f t="shared" si="0"/>
        <v>0.547826086956522</v>
      </c>
      <c r="L38" s="15" t="s">
        <v>29</v>
      </c>
      <c r="M38" s="8" t="s">
        <v>20</v>
      </c>
      <c r="N38" s="8" t="s">
        <v>23</v>
      </c>
      <c r="O38" s="8"/>
      <c r="P38" s="8"/>
      <c r="Q38" s="8"/>
      <c r="R38" s="8"/>
    </row>
    <row r="39" customHeight="1" spans="1:18">
      <c r="A39" s="8">
        <v>38</v>
      </c>
      <c r="B39" s="8"/>
      <c r="C39" s="8" t="s">
        <v>18</v>
      </c>
      <c r="D39" s="8">
        <v>86799</v>
      </c>
      <c r="E39" s="8" t="str">
        <f>VLOOKUP(D:D,[1]Sheet1!$B:$C,2,0)</f>
        <v>玉屏风胶囊</v>
      </c>
      <c r="F39" s="8" t="str">
        <f>VLOOKUP(D:D,[1]Sheet1!$B:$D,3,0)</f>
        <v>0.5gxz10粒x2板</v>
      </c>
      <c r="G39" s="8" t="str">
        <f>VLOOKUP(D:D,[1]Sheet1!$B:$G,6,0)</f>
        <v>江苏吉贝尔</v>
      </c>
      <c r="H39" s="8" t="str">
        <f>VLOOKUP(D:D,[1]Sheet1!$B:$E,4,0)</f>
        <v>盒</v>
      </c>
      <c r="I39" s="8">
        <v>36</v>
      </c>
      <c r="J39" s="8">
        <v>15.2</v>
      </c>
      <c r="K39" s="13">
        <f t="shared" si="0"/>
        <v>0.577777777777778</v>
      </c>
      <c r="L39" s="15" t="s">
        <v>54</v>
      </c>
      <c r="M39" s="8" t="s">
        <v>20</v>
      </c>
      <c r="N39" s="8" t="s">
        <v>55</v>
      </c>
      <c r="O39" s="8"/>
      <c r="P39" s="8"/>
      <c r="Q39" s="8"/>
      <c r="R39" s="8"/>
    </row>
    <row r="40" customHeight="1" spans="1:18">
      <c r="A40" s="8">
        <v>39</v>
      </c>
      <c r="B40" s="8"/>
      <c r="C40" s="8" t="s">
        <v>22</v>
      </c>
      <c r="D40" s="8">
        <v>213419</v>
      </c>
      <c r="E40" s="8" t="str">
        <f>VLOOKUP(D:D,[1]门店最终执行价格表!$B:$C,2,0)</f>
        <v>柑橘黄酮片</v>
      </c>
      <c r="F40" s="8" t="str">
        <f>VLOOKUP(D:D,[1]门店最终执行价格表!$B:$D,3,0)</f>
        <v>500mgx40片</v>
      </c>
      <c r="G40" s="8" t="str">
        <f>VLOOKUP(D:D,[1]门店最终执行价格表!$B:$G,6,0)</f>
        <v>施维雅(天津)制药有限公司</v>
      </c>
      <c r="H40" s="8" t="str">
        <f>VLOOKUP(D:D,[1]门店最终执行价格表!$B:$F,5,0)</f>
        <v>盒</v>
      </c>
      <c r="I40" s="8">
        <v>120</v>
      </c>
      <c r="J40" s="8">
        <v>94.32</v>
      </c>
      <c r="K40" s="13">
        <f t="shared" si="0"/>
        <v>0.214</v>
      </c>
      <c r="L40" s="15" t="s">
        <v>23</v>
      </c>
      <c r="M40" s="8" t="s">
        <v>20</v>
      </c>
      <c r="N40" s="8" t="s">
        <v>27</v>
      </c>
      <c r="O40" s="8"/>
      <c r="P40" s="8"/>
      <c r="Q40" s="8"/>
      <c r="R40" s="8"/>
    </row>
    <row r="41" customHeight="1" spans="1:18">
      <c r="A41" s="8">
        <v>40</v>
      </c>
      <c r="B41" s="8"/>
      <c r="C41" s="8" t="s">
        <v>22</v>
      </c>
      <c r="D41" s="8">
        <v>180409</v>
      </c>
      <c r="E41" s="8" t="str">
        <f>VLOOKUP(D:D,[1]门店最终执行价格表!$B:$C,2,0)</f>
        <v>开塞露</v>
      </c>
      <c r="F41" s="8" t="str">
        <f>VLOOKUP(D:D,[1]门店最终执行价格表!$B:$D,3,0)</f>
        <v>10ml×2支</v>
      </c>
      <c r="G41" s="8" t="str">
        <f>VLOOKUP(D:D,[1]门店最终执行价格表!$B:$G,6,0)</f>
        <v>武汉五景药业有限公司</v>
      </c>
      <c r="H41" s="8" t="str">
        <f>VLOOKUP(D:D,[1]门店最终执行价格表!$B:$F,5,0)</f>
        <v>盒</v>
      </c>
      <c r="I41" s="8">
        <v>7.8</v>
      </c>
      <c r="J41" s="8">
        <v>2.8</v>
      </c>
      <c r="K41" s="13">
        <f t="shared" si="0"/>
        <v>0.641025641025641</v>
      </c>
      <c r="L41" s="15" t="s">
        <v>23</v>
      </c>
      <c r="M41" s="8" t="s">
        <v>20</v>
      </c>
      <c r="N41" s="8" t="s">
        <v>56</v>
      </c>
      <c r="O41" s="8"/>
      <c r="P41" s="8"/>
      <c r="Q41" s="8"/>
      <c r="R41" s="8"/>
    </row>
    <row r="42" customHeight="1" spans="1:18">
      <c r="A42" s="8">
        <v>41</v>
      </c>
      <c r="B42" s="8"/>
      <c r="C42" s="8" t="s">
        <v>22</v>
      </c>
      <c r="D42" s="8">
        <v>73781</v>
      </c>
      <c r="E42" s="8" t="str">
        <f>VLOOKUP(D:D,[1]门店最终执行价格表!$B:$C,2,0)</f>
        <v>盐酸洛美沙星滴耳液(乐芬)</v>
      </c>
      <c r="F42" s="8" t="str">
        <f>VLOOKUP(D:D,[1]门店最终执行价格表!$B:$D,3,0)</f>
        <v>5ml:15mg</v>
      </c>
      <c r="G42" s="8" t="str">
        <f>VLOOKUP(D:D,[1]门店最终执行价格表!$B:$G,6,0)</f>
        <v>武汉五景药业有限公司</v>
      </c>
      <c r="H42" s="8" t="str">
        <f>VLOOKUP(D:D,[1]门店最终执行价格表!$B:$F,5,0)</f>
        <v>支</v>
      </c>
      <c r="I42" s="8">
        <v>17.8</v>
      </c>
      <c r="J42" s="8">
        <v>6.9</v>
      </c>
      <c r="K42" s="13">
        <f t="shared" si="0"/>
        <v>0.612359550561798</v>
      </c>
      <c r="L42" s="15" t="s">
        <v>23</v>
      </c>
      <c r="M42" s="8" t="s">
        <v>20</v>
      </c>
      <c r="N42" s="8" t="s">
        <v>41</v>
      </c>
      <c r="O42" s="8"/>
      <c r="P42" s="8"/>
      <c r="Q42" s="8"/>
      <c r="R42" s="8"/>
    </row>
    <row r="43" customHeight="1" spans="1:18">
      <c r="A43" s="8">
        <v>42</v>
      </c>
      <c r="B43" s="8"/>
      <c r="C43" s="8" t="s">
        <v>18</v>
      </c>
      <c r="D43" s="8">
        <v>235955</v>
      </c>
      <c r="E43" s="8" t="str">
        <f>VLOOKUP(D:D,[1]Sheet1!$B:$C,2,0)</f>
        <v>奥利司他胶囊</v>
      </c>
      <c r="F43" s="8" t="str">
        <f>VLOOKUP(D:D,[1]Sheet1!$B:$D,3,0)</f>
        <v>120mgx6粒</v>
      </c>
      <c r="G43" s="8" t="str">
        <f>VLOOKUP(D:D,[1]Sheet1!$B:$G,6,0)</f>
        <v>山东新时代</v>
      </c>
      <c r="H43" s="8" t="str">
        <f>VLOOKUP(D:D,[1]Sheet1!$B:$E,4,0)</f>
        <v>盒</v>
      </c>
      <c r="I43" s="8">
        <v>138</v>
      </c>
      <c r="J43" s="8">
        <v>35.9</v>
      </c>
      <c r="K43" s="13">
        <f t="shared" si="0"/>
        <v>0.739855072463768</v>
      </c>
      <c r="L43" s="15" t="s">
        <v>57</v>
      </c>
      <c r="M43" s="8" t="s">
        <v>20</v>
      </c>
      <c r="N43" s="8" t="s">
        <v>58</v>
      </c>
      <c r="O43" s="8"/>
      <c r="P43" s="8"/>
      <c r="Q43" s="8"/>
      <c r="R43" s="8"/>
    </row>
    <row r="44" customHeight="1" spans="1:18">
      <c r="A44" s="8">
        <v>43</v>
      </c>
      <c r="B44" s="8"/>
      <c r="C44" s="8" t="s">
        <v>18</v>
      </c>
      <c r="D44" s="8">
        <v>235956</v>
      </c>
      <c r="E44" s="8" t="str">
        <f>VLOOKUP(D:D,[1]Sheet1!$B:$C,2,0)</f>
        <v>奥利司他胶囊</v>
      </c>
      <c r="F44" s="8" t="str">
        <f>VLOOKUP(D:D,[1]Sheet1!$B:$D,3,0)</f>
        <v>120mgx24粒</v>
      </c>
      <c r="G44" s="8" t="str">
        <f>VLOOKUP(D:D,[1]Sheet1!$B:$G,6,0)</f>
        <v>山东新时代</v>
      </c>
      <c r="H44" s="8" t="str">
        <f>VLOOKUP(D:D,[1]Sheet1!$B:$E,4,0)</f>
        <v>盒</v>
      </c>
      <c r="I44" s="8">
        <v>398</v>
      </c>
      <c r="J44" s="8">
        <v>128.3</v>
      </c>
      <c r="K44" s="13">
        <f t="shared" si="0"/>
        <v>0.677638190954774</v>
      </c>
      <c r="L44" s="15" t="s">
        <v>57</v>
      </c>
      <c r="M44" s="8" t="s">
        <v>20</v>
      </c>
      <c r="N44" s="8" t="s">
        <v>58</v>
      </c>
      <c r="O44" s="8"/>
      <c r="P44" s="8"/>
      <c r="Q44" s="8"/>
      <c r="R44" s="8"/>
    </row>
    <row r="45" customHeight="1" spans="1:18">
      <c r="A45" s="8">
        <v>44</v>
      </c>
      <c r="B45" s="8"/>
      <c r="C45" s="8" t="s">
        <v>18</v>
      </c>
      <c r="D45" s="8">
        <v>168283</v>
      </c>
      <c r="E45" s="8" t="str">
        <f>VLOOKUP(D:D,[1]门店最终执行价格表!$B:$C,2,0)</f>
        <v>安神补脑液</v>
      </c>
      <c r="F45" s="8" t="str">
        <f>VLOOKUP(D:D,[1]门店最终执行价格表!$B:$D,3,0)</f>
        <v>10mlx20支</v>
      </c>
      <c r="G45" s="8" t="str">
        <f>VLOOKUP(D:D,[1]门店最终执行价格表!$B:$G,6,0)</f>
        <v>鲁南厚普制药有限公司</v>
      </c>
      <c r="H45" s="8" t="str">
        <f>VLOOKUP(D:D,[1]门店最终执行价格表!$B:$F,5,0)</f>
        <v>盒</v>
      </c>
      <c r="I45" s="8">
        <v>46</v>
      </c>
      <c r="J45" s="8">
        <v>23</v>
      </c>
      <c r="K45" s="13">
        <f t="shared" si="0"/>
        <v>0.5</v>
      </c>
      <c r="L45" s="15" t="s">
        <v>23</v>
      </c>
      <c r="M45" s="8" t="s">
        <v>20</v>
      </c>
      <c r="N45" s="9" t="s">
        <v>24</v>
      </c>
      <c r="O45" s="8"/>
      <c r="P45" s="8"/>
      <c r="Q45" s="8"/>
      <c r="R45" s="8"/>
    </row>
    <row r="46" customHeight="1" spans="1:18">
      <c r="A46" s="8">
        <v>45</v>
      </c>
      <c r="B46" s="8"/>
      <c r="C46" s="8" t="s">
        <v>18</v>
      </c>
      <c r="D46" s="8">
        <v>188540</v>
      </c>
      <c r="E46" s="8" t="str">
        <f>VLOOKUP(D:D,[1]门店最终执行价格表!$B:$C,2,0)</f>
        <v>桔贝合剂</v>
      </c>
      <c r="F46" s="8" t="str">
        <f>VLOOKUP(D:D,[1]门店最终执行价格表!$B:$D,3,0)</f>
        <v>10mlx6支</v>
      </c>
      <c r="G46" s="8" t="str">
        <f>VLOOKUP(D:D,[1]门店最终执行价格表!$B:$G,6,0)</f>
        <v>鲁南厚普制药有限公司</v>
      </c>
      <c r="H46" s="8" t="str">
        <f>VLOOKUP(D:D,[1]门店最终执行价格表!$B:$F,5,0)</f>
        <v>盒</v>
      </c>
      <c r="I46" s="8">
        <v>45</v>
      </c>
      <c r="J46" s="8">
        <v>27.23</v>
      </c>
      <c r="K46" s="13">
        <f t="shared" si="0"/>
        <v>0.394888888888889</v>
      </c>
      <c r="L46" s="15" t="s">
        <v>23</v>
      </c>
      <c r="M46" s="8" t="s">
        <v>20</v>
      </c>
      <c r="N46" s="8" t="s">
        <v>24</v>
      </c>
      <c r="O46" s="8"/>
      <c r="P46" s="8"/>
      <c r="Q46" s="8"/>
      <c r="R46" s="8"/>
    </row>
    <row r="47" customHeight="1" spans="1:18">
      <c r="A47" s="8">
        <v>46</v>
      </c>
      <c r="B47" s="8"/>
      <c r="C47" s="8" t="s">
        <v>18</v>
      </c>
      <c r="D47" s="8">
        <v>205309</v>
      </c>
      <c r="E47" s="8" t="str">
        <f>VLOOKUP(D:D,[1]门店最终执行价格表!$B:$C,2,0)</f>
        <v>首荟通便胶囊</v>
      </c>
      <c r="F47" s="8" t="str">
        <f>VLOOKUP(D:D,[1]门店最终执行价格表!$B:$D,3,0)</f>
        <v>0.35gx12粒</v>
      </c>
      <c r="G47" s="8" t="str">
        <f>VLOOKUP(D:D,[1]门店最终执行价格表!$B:$G,6,0)</f>
        <v>鲁南厚普制药有限公司</v>
      </c>
      <c r="H47" s="8" t="str">
        <f>VLOOKUP(D:D,[1]门店最终执行价格表!$B:$F,5,0)</f>
        <v>盒</v>
      </c>
      <c r="I47" s="8">
        <v>430</v>
      </c>
      <c r="J47" s="8">
        <v>171.57</v>
      </c>
      <c r="K47" s="13">
        <f t="shared" si="0"/>
        <v>0.601</v>
      </c>
      <c r="L47" s="15"/>
      <c r="M47" s="8" t="s">
        <v>20</v>
      </c>
      <c r="N47" s="8" t="s">
        <v>21</v>
      </c>
      <c r="O47" s="8"/>
      <c r="P47" s="8"/>
      <c r="Q47" s="8"/>
      <c r="R47" s="8"/>
    </row>
    <row r="48" customHeight="1" spans="1:18">
      <c r="A48" s="8">
        <v>47</v>
      </c>
      <c r="B48" s="8"/>
      <c r="C48" s="8" t="s">
        <v>28</v>
      </c>
      <c r="D48" s="8">
        <v>154878</v>
      </c>
      <c r="E48" s="8" t="str">
        <f>VLOOKUP(D:D,[1]门店最终执行价格表!$B:$C,2,0)</f>
        <v>保和咀嚼片</v>
      </c>
      <c r="F48" s="8" t="str">
        <f>VLOOKUP(D:D,[1]门店最终执行价格表!$B:$D,3,0)</f>
        <v>1.05gx16片</v>
      </c>
      <c r="G48" s="8" t="str">
        <f>VLOOKUP(D:D,[1]门店最终执行价格表!$B:$G,6,0)</f>
        <v>广东邦民制药厂有限公司</v>
      </c>
      <c r="H48" s="8" t="str">
        <f>VLOOKUP(D:D,[1]门店最终执行价格表!$B:$F,5,0)</f>
        <v>盒</v>
      </c>
      <c r="I48" s="8">
        <v>22.8</v>
      </c>
      <c r="J48" s="8">
        <v>6</v>
      </c>
      <c r="K48" s="13">
        <f t="shared" si="0"/>
        <v>0.736842105263158</v>
      </c>
      <c r="L48" s="15" t="s">
        <v>59</v>
      </c>
      <c r="M48" s="8" t="s">
        <v>20</v>
      </c>
      <c r="N48" s="8" t="s">
        <v>23</v>
      </c>
      <c r="O48" s="8"/>
      <c r="P48" s="8"/>
      <c r="Q48" s="8"/>
      <c r="R48" s="8"/>
    </row>
    <row r="49" ht="33" customHeight="1" spans="1:18">
      <c r="A49" s="8">
        <v>48</v>
      </c>
      <c r="B49" s="8"/>
      <c r="C49" s="8" t="s">
        <v>28</v>
      </c>
      <c r="D49" s="8">
        <v>182316</v>
      </c>
      <c r="E49" s="8" t="str">
        <f>VLOOKUP(D:D,[1]门店最终执行价格表!$B:$C,2,0)</f>
        <v>双歧杆菌四联活菌片(思连康)</v>
      </c>
      <c r="F49" s="8" t="str">
        <f>VLOOKUP(D:D,[1]门店最终执行价格表!$B:$D,3,0)</f>
        <v>0.5gx36片</v>
      </c>
      <c r="G49" s="8" t="str">
        <f>VLOOKUP(D:D,[1]门店最终执行价格表!$B:$G,6,0)</f>
        <v>杭州远大生物制药有限公司</v>
      </c>
      <c r="H49" s="8" t="str">
        <f>VLOOKUP(D:D,[1]门店最终执行价格表!$B:$F,5,0)</f>
        <v>盒</v>
      </c>
      <c r="I49" s="8">
        <v>49.8</v>
      </c>
      <c r="J49" s="8">
        <v>34.81</v>
      </c>
      <c r="K49" s="13">
        <f t="shared" si="0"/>
        <v>0.301004016064257</v>
      </c>
      <c r="L49" s="15" t="s">
        <v>60</v>
      </c>
      <c r="M49" s="8" t="s">
        <v>20</v>
      </c>
      <c r="N49" s="8" t="s">
        <v>23</v>
      </c>
      <c r="O49" s="8"/>
      <c r="P49" s="8"/>
      <c r="Q49" s="8"/>
      <c r="R49" s="8"/>
    </row>
    <row r="50" ht="29" customHeight="1" spans="1:18">
      <c r="A50" s="8">
        <v>49</v>
      </c>
      <c r="B50" s="8"/>
      <c r="C50" s="8" t="s">
        <v>28</v>
      </c>
      <c r="D50" s="8">
        <v>199986</v>
      </c>
      <c r="E50" s="8" t="str">
        <f>VLOOKUP(D:D,[1]门店最终执行价格表!$B:$C,2,0)</f>
        <v>双歧杆菌四联活菌片</v>
      </c>
      <c r="F50" s="8" t="str">
        <f>VLOOKUP(D:D,[1]门店最终执行价格表!$B:$D,3,0)</f>
        <v>0.5gx9片x6板</v>
      </c>
      <c r="G50" s="8" t="str">
        <f>VLOOKUP(D:D,[1]门店最终执行价格表!$B:$G,6,0)</f>
        <v>杭州远大生物制药有限公司</v>
      </c>
      <c r="H50" s="8" t="str">
        <f>VLOOKUP(D:D,[1]门店最终执行价格表!$B:$F,5,0)</f>
        <v>盒</v>
      </c>
      <c r="I50" s="8">
        <v>71</v>
      </c>
      <c r="J50" s="8">
        <v>48.98</v>
      </c>
      <c r="K50" s="13">
        <f t="shared" si="0"/>
        <v>0.310140845070423</v>
      </c>
      <c r="L50" s="15" t="s">
        <v>61</v>
      </c>
      <c r="M50" s="8" t="s">
        <v>20</v>
      </c>
      <c r="N50" s="8" t="s">
        <v>23</v>
      </c>
      <c r="O50" s="8"/>
      <c r="P50" s="8"/>
      <c r="Q50" s="8"/>
      <c r="R50" s="8"/>
    </row>
    <row r="51" ht="32" customHeight="1" spans="1:18">
      <c r="A51" s="8">
        <v>50</v>
      </c>
      <c r="B51" s="8"/>
      <c r="C51" s="8" t="s">
        <v>28</v>
      </c>
      <c r="D51" s="8">
        <v>211660</v>
      </c>
      <c r="E51" s="8" t="str">
        <f>VLOOKUP(D:D,[1]门店最终执行价格表!$B:$C,2,0)</f>
        <v>双歧杆菌四联活菌片</v>
      </c>
      <c r="F51" s="8" t="str">
        <f>VLOOKUP(D:D,[1]门店最终执行价格表!$B:$D,3,0)</f>
        <v>0.5gx15片x6板</v>
      </c>
      <c r="G51" s="8" t="str">
        <f>VLOOKUP(D:D,[1]门店最终执行价格表!$B:$G,6,0)</f>
        <v>杭州远大生物制药有限公司</v>
      </c>
      <c r="H51" s="8" t="str">
        <f>VLOOKUP(D:D,[1]门店最终执行价格表!$B:$F,5,0)</f>
        <v>盒</v>
      </c>
      <c r="I51" s="8">
        <v>112</v>
      </c>
      <c r="J51" s="8">
        <v>78.4</v>
      </c>
      <c r="K51" s="13">
        <f t="shared" si="0"/>
        <v>0.3</v>
      </c>
      <c r="L51" s="15" t="s">
        <v>62</v>
      </c>
      <c r="M51" s="8" t="s">
        <v>20</v>
      </c>
      <c r="N51" s="8" t="s">
        <v>23</v>
      </c>
      <c r="O51" s="8"/>
      <c r="P51" s="8"/>
      <c r="Q51" s="8"/>
      <c r="R51" s="8"/>
    </row>
    <row r="52" customHeight="1" spans="1:18">
      <c r="A52" s="8">
        <v>51</v>
      </c>
      <c r="B52" s="8"/>
      <c r="C52" s="8" t="s">
        <v>22</v>
      </c>
      <c r="D52" s="8">
        <v>145110</v>
      </c>
      <c r="E52" s="8" t="str">
        <f>VLOOKUP(D52,[2]门店最终执行价格表!$B:$C,2,0)</f>
        <v>艾瑞昔布片</v>
      </c>
      <c r="F52" s="8" t="str">
        <f>VLOOKUP(D52,[2]门店最终执行价格表!$B:$D,3,0)</f>
        <v>0.1gx10片</v>
      </c>
      <c r="G52" s="8" t="str">
        <f>VLOOKUP(D52,[2]门店最终执行价格表!$B:$G,6,0)</f>
        <v>江苏恒瑞</v>
      </c>
      <c r="H52" s="8" t="str">
        <f>VLOOKUP(D52,[2]门店最终执行价格表!$B:$E,4)</f>
        <v>瓶</v>
      </c>
      <c r="I52" s="8">
        <v>58</v>
      </c>
      <c r="J52" s="8">
        <v>30</v>
      </c>
      <c r="K52" s="13">
        <f t="shared" si="0"/>
        <v>0.482758620689655</v>
      </c>
      <c r="L52" s="15" t="s">
        <v>23</v>
      </c>
      <c r="M52" s="8" t="s">
        <v>20</v>
      </c>
      <c r="N52" s="8" t="s">
        <v>24</v>
      </c>
      <c r="O52" s="8"/>
      <c r="P52" s="8"/>
      <c r="Q52" s="8"/>
      <c r="R52" s="8"/>
    </row>
    <row r="53" customHeight="1" spans="1:18">
      <c r="A53" s="8">
        <v>52</v>
      </c>
      <c r="B53" s="8"/>
      <c r="C53" s="8" t="s">
        <v>22</v>
      </c>
      <c r="D53" s="8">
        <v>138183</v>
      </c>
      <c r="E53" s="8" t="str">
        <f>VLOOKUP(D53,[2]门店最终执行价格表!$B:$C,2,0)</f>
        <v>非布司他片</v>
      </c>
      <c r="F53" s="8" t="str">
        <f>VLOOKUP(D53,[2]门店最终执行价格表!$B:$D,3,0)</f>
        <v>40mgx10片</v>
      </c>
      <c r="G53" s="8" t="str">
        <f>VLOOKUP(D53,[2]门店最终执行价格表!$B:$G,6,0)</f>
        <v>江苏恒瑞</v>
      </c>
      <c r="H53" s="8" t="str">
        <f>VLOOKUP(D53,[2]门店最终执行价格表!$B:$E,4)</f>
        <v>瓶</v>
      </c>
      <c r="I53" s="8">
        <v>38</v>
      </c>
      <c r="J53" s="8">
        <v>14.98</v>
      </c>
      <c r="K53" s="13">
        <f t="shared" si="0"/>
        <v>0.605789473684211</v>
      </c>
      <c r="L53" s="15" t="s">
        <v>23</v>
      </c>
      <c r="M53" s="8" t="s">
        <v>20</v>
      </c>
      <c r="N53" s="8" t="s">
        <v>56</v>
      </c>
      <c r="O53" s="8"/>
      <c r="P53" s="8"/>
      <c r="Q53" s="8"/>
      <c r="R53" s="8"/>
    </row>
    <row r="54" customHeight="1" spans="1:18">
      <c r="A54" s="8">
        <v>53</v>
      </c>
      <c r="B54" s="8"/>
      <c r="C54" s="8" t="s">
        <v>22</v>
      </c>
      <c r="D54" s="8">
        <v>255048</v>
      </c>
      <c r="E54" s="8" t="str">
        <f>VLOOKUP(D54,[2]门店最终执行价格表!$B:$C,2,0)</f>
        <v>体虚感冒合剂</v>
      </c>
      <c r="F54" s="8" t="str">
        <f>VLOOKUP(D54,[2]门店最终执行价格表!$B:$D,3,0)</f>
        <v>10mgx6支</v>
      </c>
      <c r="G54" s="8" t="str">
        <f>VLOOKUP(D54,[2]门店最终执行价格表!$B:$G,6,0)</f>
        <v>河南省奥林特</v>
      </c>
      <c r="H54" s="8" t="str">
        <f>VLOOKUP(D54,[2]门店最终执行价格表!$B:$E,4)</f>
        <v>瓶</v>
      </c>
      <c r="I54" s="8">
        <v>39.8</v>
      </c>
      <c r="J54" s="8">
        <v>12.96</v>
      </c>
      <c r="K54" s="13">
        <f t="shared" si="0"/>
        <v>0.674371859296482</v>
      </c>
      <c r="L54" s="15" t="s">
        <v>23</v>
      </c>
      <c r="M54" s="8" t="s">
        <v>20</v>
      </c>
      <c r="N54" s="8" t="s">
        <v>24</v>
      </c>
      <c r="O54" s="8"/>
      <c r="P54" s="8"/>
      <c r="Q54" s="8"/>
      <c r="R54" s="8"/>
    </row>
    <row r="55" customHeight="1" spans="1:18">
      <c r="A55" s="8">
        <v>54</v>
      </c>
      <c r="B55" s="8"/>
      <c r="C55" s="8" t="s">
        <v>28</v>
      </c>
      <c r="D55" s="8">
        <v>233285</v>
      </c>
      <c r="E55" s="8" t="str">
        <f>VLOOKUP(D55,[2]门店最终执行价格表!$B:$C,2,0)</f>
        <v>医用外科口罩</v>
      </c>
      <c r="F55" s="8" t="str">
        <f>VLOOKUP(D55,[2]门店最终执行价格表!$B:$D,3,0)</f>
        <v>17.5cmx9cm-3层x1只（单只独立包装、灭菌级成人耳挂式）</v>
      </c>
      <c r="G55" s="8" t="str">
        <f>VLOOKUP(D55,[2]门店最终执行价格表!$B:$G,6,0)</f>
        <v>奥美医疗</v>
      </c>
      <c r="H55" s="8" t="str">
        <f>VLOOKUP(D55,[2]门店最终执行价格表!$B:$E,4)</f>
        <v>瓶</v>
      </c>
      <c r="I55" s="8">
        <v>1</v>
      </c>
      <c r="J55" s="8">
        <v>0.4</v>
      </c>
      <c r="K55" s="13">
        <f t="shared" si="0"/>
        <v>0.6</v>
      </c>
      <c r="L55" s="15" t="s">
        <v>63</v>
      </c>
      <c r="M55" s="8" t="s">
        <v>64</v>
      </c>
      <c r="N55" s="8" t="s">
        <v>23</v>
      </c>
      <c r="O55" s="8"/>
      <c r="P55" s="8"/>
      <c r="Q55" s="8"/>
      <c r="R55" s="8"/>
    </row>
    <row r="56" customHeight="1" spans="1:18">
      <c r="A56" s="8">
        <v>55</v>
      </c>
      <c r="B56" s="8"/>
      <c r="C56" s="8" t="s">
        <v>28</v>
      </c>
      <c r="D56" s="8">
        <v>239536</v>
      </c>
      <c r="E56" s="8" t="str">
        <f>VLOOKUP(D56,[2]门店最终执行价格表!$B:$C,2,0)</f>
        <v>医用外科口罩</v>
      </c>
      <c r="F56" s="8" t="str">
        <f>VLOOKUP(D56,[2]门店最终执行价格表!$B:$D,3,0)</f>
        <v>14.5cmx9cmx1只 耳挂式 儿童</v>
      </c>
      <c r="G56" s="8" t="str">
        <f>VLOOKUP(D56,[2]门店最终执行价格表!$B:$G,6,0)</f>
        <v>奥美医疗</v>
      </c>
      <c r="H56" s="8" t="str">
        <f>VLOOKUP(D56,[2]门店最终执行价格表!$B:$E,4)</f>
        <v>瓶</v>
      </c>
      <c r="I56" s="8">
        <v>1</v>
      </c>
      <c r="J56" s="8">
        <v>0.4</v>
      </c>
      <c r="K56" s="13">
        <f t="shared" si="0"/>
        <v>0.6</v>
      </c>
      <c r="L56" s="15" t="s">
        <v>65</v>
      </c>
      <c r="M56" s="8" t="s">
        <v>64</v>
      </c>
      <c r="N56" s="8" t="s">
        <v>23</v>
      </c>
      <c r="O56" s="8"/>
      <c r="P56" s="8"/>
      <c r="Q56" s="8"/>
      <c r="R56" s="8"/>
    </row>
    <row r="57" customHeight="1" spans="1:18">
      <c r="A57" s="8">
        <v>56</v>
      </c>
      <c r="B57" s="8"/>
      <c r="C57" s="8" t="s">
        <v>22</v>
      </c>
      <c r="D57" s="8">
        <v>256656</v>
      </c>
      <c r="E57" s="8" t="str">
        <f>VLOOKUP(D57,[2]门店最终执行价格表!$B:$C,2,0)</f>
        <v>施尔洁75%酒精消毒喷剂</v>
      </c>
      <c r="F57" s="8" t="str">
        <f>VLOOKUP(D57,[2]门店最终执行价格表!$B:$D,3,0)</f>
        <v>330ml（茶香师联名款）</v>
      </c>
      <c r="G57" s="8" t="str">
        <f>VLOOKUP(D57,[2]门店最终执行价格表!$B:$G,6,0)</f>
        <v>深圳市施尔洁</v>
      </c>
      <c r="H57" s="8" t="str">
        <f>VLOOKUP(D57,[2]门店最终执行价格表!$B:$E,4)</f>
        <v>瓶</v>
      </c>
      <c r="I57" s="8">
        <v>19.9</v>
      </c>
      <c r="J57" s="8">
        <v>13</v>
      </c>
      <c r="K57" s="13">
        <f t="shared" si="0"/>
        <v>0.346733668341708</v>
      </c>
      <c r="L57" s="15" t="s">
        <v>23</v>
      </c>
      <c r="M57" s="8" t="s">
        <v>20</v>
      </c>
      <c r="N57" s="8" t="s">
        <v>66</v>
      </c>
      <c r="O57" s="8"/>
      <c r="P57" s="8"/>
      <c r="Q57" s="8"/>
      <c r="R57" s="8"/>
    </row>
    <row r="58" customHeight="1" spans="1:18">
      <c r="A58" s="8">
        <v>57</v>
      </c>
      <c r="B58" s="8"/>
      <c r="C58" s="8" t="s">
        <v>18</v>
      </c>
      <c r="D58" s="8">
        <v>168152</v>
      </c>
      <c r="E58" s="8" t="str">
        <f>VLOOKUP(D58,[2]门店最终执行价格表!$B:$C,2,0)</f>
        <v>乐赛牌益生菌胶囊</v>
      </c>
      <c r="F58" s="8" t="str">
        <f>VLOOKUP(D58,[2]门店最终执行价格表!$B:$D,3,0)</f>
        <v>10.5g(0.35gx30粒)</v>
      </c>
      <c r="G58" s="8" t="str">
        <f>VLOOKUP(D58,[2]门店最终执行价格表!$B:$G,6,0)</f>
        <v>合生元(广州)</v>
      </c>
      <c r="H58" s="8" t="str">
        <f>VLOOKUP(D58,[2]门店最终执行价格表!$B:$E,4)</f>
        <v>瓶</v>
      </c>
      <c r="I58" s="8">
        <v>168</v>
      </c>
      <c r="J58" s="8">
        <v>84</v>
      </c>
      <c r="K58" s="13">
        <f t="shared" si="0"/>
        <v>0.5</v>
      </c>
      <c r="L58" s="15" t="s">
        <v>29</v>
      </c>
      <c r="M58" s="8" t="s">
        <v>20</v>
      </c>
      <c r="N58" s="9" t="s">
        <v>67</v>
      </c>
      <c r="O58" s="8"/>
      <c r="P58" s="8"/>
      <c r="Q58" s="8"/>
      <c r="R58" s="8"/>
    </row>
    <row r="59" customHeight="1" spans="1:18">
      <c r="A59" s="8">
        <v>58</v>
      </c>
      <c r="B59" s="8"/>
      <c r="C59" s="8" t="s">
        <v>28</v>
      </c>
      <c r="D59" s="8">
        <v>82179</v>
      </c>
      <c r="E59" s="8" t="str">
        <f>VLOOKUP(D59,[2]门店最终执行价格表!$B:$C,2,0)</f>
        <v>维生素AD滴剂</v>
      </c>
      <c r="F59" s="8" t="str">
        <f>VLOOKUP(D59,[2]门店最终执行价格表!$B:$D,3,0)</f>
        <v>1500U：500Ux30粒（0-1岁）</v>
      </c>
      <c r="G59" s="8" t="str">
        <f>VLOOKUP(D59,[2]门店最终执行价格表!$B:$G,6,0)</f>
        <v>山东达因海洋</v>
      </c>
      <c r="H59" s="8" t="str">
        <f>VLOOKUP(D59,[2]门店最终执行价格表!$B:$E,4)</f>
        <v>瓶</v>
      </c>
      <c r="I59" s="8">
        <v>39.8</v>
      </c>
      <c r="J59" s="8">
        <v>30.8</v>
      </c>
      <c r="K59" s="13">
        <f t="shared" si="0"/>
        <v>0.226130653266332</v>
      </c>
      <c r="L59" s="15" t="s">
        <v>68</v>
      </c>
      <c r="M59" s="8" t="s">
        <v>20</v>
      </c>
      <c r="N59" s="8" t="s">
        <v>23</v>
      </c>
      <c r="O59" s="8"/>
      <c r="P59" s="8"/>
      <c r="Q59" s="8"/>
      <c r="R59" s="8"/>
    </row>
    <row r="60" customHeight="1" spans="1:18">
      <c r="A60" s="8">
        <v>59</v>
      </c>
      <c r="B60" s="8"/>
      <c r="C60" s="8" t="s">
        <v>28</v>
      </c>
      <c r="D60" s="8">
        <v>82184</v>
      </c>
      <c r="E60" s="8" t="str">
        <f>VLOOKUP(D60,[2]门店最终执行价格表!$B:$C,2,0)</f>
        <v>维生素AD滴剂</v>
      </c>
      <c r="F60" s="8" t="str">
        <f>VLOOKUP(D60,[2]门店最终执行价格表!$B:$D,3,0)</f>
        <v>2000U：700Ux30粒（1岁以上）</v>
      </c>
      <c r="G60" s="8" t="str">
        <f>VLOOKUP(D60,[2]门店最终执行价格表!$B:$G,6,0)</f>
        <v>山东达因海洋</v>
      </c>
      <c r="H60" s="8" t="str">
        <f>VLOOKUP(D60,[2]门店最终执行价格表!$B:$E,4)</f>
        <v>瓶</v>
      </c>
      <c r="I60" s="8">
        <v>39.8</v>
      </c>
      <c r="J60" s="8">
        <v>31.08</v>
      </c>
      <c r="K60" s="13">
        <f t="shared" si="0"/>
        <v>0.219095477386935</v>
      </c>
      <c r="L60" s="15" t="s">
        <v>68</v>
      </c>
      <c r="M60" s="8" t="s">
        <v>20</v>
      </c>
      <c r="N60" s="8" t="s">
        <v>23</v>
      </c>
      <c r="O60" s="8"/>
      <c r="P60" s="8"/>
      <c r="Q60" s="8"/>
      <c r="R60" s="8"/>
    </row>
    <row r="61" customHeight="1" spans="1:18">
      <c r="A61" s="8">
        <v>60</v>
      </c>
      <c r="B61" s="8"/>
      <c r="C61" s="8" t="s">
        <v>22</v>
      </c>
      <c r="D61" s="8">
        <v>112213</v>
      </c>
      <c r="E61" s="8" t="str">
        <f>VLOOKUP(D61,[2]门店最终执行价格表!$B:$C,2,0)</f>
        <v>复方碳酸钙泡腾颗粒</v>
      </c>
      <c r="F61" s="8" t="str">
        <f>VLOOKUP(D61,[2]门店最终执行价格表!$B:$D,3,0)</f>
        <v>1.5gx30袋</v>
      </c>
      <c r="G61" s="8" t="str">
        <f>VLOOKUP(D61,[2]门店最终执行价格表!$B:$G,6,0)</f>
        <v>山东达因海洋</v>
      </c>
      <c r="H61" s="8" t="str">
        <f>VLOOKUP(D61,[2]门店最终执行价格表!$B:$E,4)</f>
        <v>瓶</v>
      </c>
      <c r="I61" s="8">
        <v>98</v>
      </c>
      <c r="J61" s="8">
        <v>52.5</v>
      </c>
      <c r="K61" s="13">
        <f t="shared" si="0"/>
        <v>0.464285714285714</v>
      </c>
      <c r="L61" s="15" t="s">
        <v>23</v>
      </c>
      <c r="M61" s="8" t="s">
        <v>20</v>
      </c>
      <c r="N61" s="8" t="s">
        <v>21</v>
      </c>
      <c r="O61" s="8"/>
      <c r="P61" s="8"/>
      <c r="Q61" s="8"/>
      <c r="R61" s="8"/>
    </row>
    <row r="62" customHeight="1" spans="1:18">
      <c r="A62" s="8">
        <v>61</v>
      </c>
      <c r="B62" s="8"/>
      <c r="C62" s="8" t="s">
        <v>22</v>
      </c>
      <c r="D62" s="8">
        <v>192265</v>
      </c>
      <c r="E62" s="8" t="s">
        <v>69</v>
      </c>
      <c r="F62" s="8" t="s">
        <v>70</v>
      </c>
      <c r="G62" s="8" t="s">
        <v>70</v>
      </c>
      <c r="H62" s="8" t="str">
        <f>VLOOKUP(D62,[2]门店最终执行价格表!$B:$E,4)</f>
        <v>瓶</v>
      </c>
      <c r="I62" s="8">
        <v>99</v>
      </c>
      <c r="J62" s="8">
        <v>85</v>
      </c>
      <c r="K62" s="13">
        <f t="shared" si="0"/>
        <v>0.141414141414141</v>
      </c>
      <c r="L62" s="15" t="s">
        <v>23</v>
      </c>
      <c r="M62" s="8" t="s">
        <v>20</v>
      </c>
      <c r="N62" s="8" t="s">
        <v>21</v>
      </c>
      <c r="O62" s="8"/>
      <c r="P62" s="8"/>
      <c r="Q62" s="8"/>
      <c r="R62" s="8"/>
    </row>
    <row r="63" customHeight="1" spans="1:18">
      <c r="A63" s="8">
        <v>62</v>
      </c>
      <c r="B63" s="8"/>
      <c r="C63" s="8" t="s">
        <v>22</v>
      </c>
      <c r="D63" s="8">
        <v>125370</v>
      </c>
      <c r="E63" s="8" t="str">
        <f>VLOOKUP(D63,[2]门店最终执行价格表!$B:$C,2,0)</f>
        <v>甘草锌颗粒</v>
      </c>
      <c r="F63" s="8" t="str">
        <f>VLOOKUP(D63,[2]门店最终执行价格表!$B:$D,3,0)</f>
        <v>1.5gx20袋</v>
      </c>
      <c r="G63" s="8" t="str">
        <f>VLOOKUP(D63,[2]门店最终执行价格表!$B:$G,6,0)</f>
        <v>山东达因海洋</v>
      </c>
      <c r="H63" s="8" t="str">
        <f>VLOOKUP(D63,[2]门店最终执行价格表!$B:$E,4)</f>
        <v>瓶</v>
      </c>
      <c r="I63" s="8">
        <v>36</v>
      </c>
      <c r="J63" s="8">
        <v>27.75</v>
      </c>
      <c r="K63" s="13">
        <f t="shared" si="0"/>
        <v>0.229166666666667</v>
      </c>
      <c r="L63" s="15" t="s">
        <v>23</v>
      </c>
      <c r="M63" s="8" t="s">
        <v>20</v>
      </c>
      <c r="N63" s="8" t="s">
        <v>41</v>
      </c>
      <c r="O63" s="8"/>
      <c r="P63" s="8"/>
      <c r="Q63" s="8"/>
      <c r="R63" s="8"/>
    </row>
    <row r="64" customHeight="1" spans="1:18">
      <c r="A64" s="8">
        <v>63</v>
      </c>
      <c r="B64" s="8"/>
      <c r="C64" s="8" t="s">
        <v>22</v>
      </c>
      <c r="D64" s="8">
        <v>178937</v>
      </c>
      <c r="E64" s="8" t="str">
        <f>VLOOKUP(D64,[2]门店最终执行价格表!$B:$C,2,0)</f>
        <v>小儿布洛芬栓</v>
      </c>
      <c r="F64" s="8" t="str">
        <f>VLOOKUP(D64,[2]门店最终执行价格表!$B:$D,3,0)</f>
        <v>50mgx3粒</v>
      </c>
      <c r="G64" s="8" t="str">
        <f>VLOOKUP(D64,[2]门店最终执行价格表!$B:$G,6,0)</f>
        <v>山西达英</v>
      </c>
      <c r="H64" s="8" t="str">
        <f>VLOOKUP(D64,[2]门店最终执行价格表!$B:$E,4)</f>
        <v>瓶</v>
      </c>
      <c r="I64" s="8">
        <v>32.5</v>
      </c>
      <c r="J64" s="8">
        <v>12.27</v>
      </c>
      <c r="K64" s="13">
        <f t="shared" si="0"/>
        <v>0.622461538461539</v>
      </c>
      <c r="L64" s="15" t="s">
        <v>23</v>
      </c>
      <c r="M64" s="8" t="s">
        <v>20</v>
      </c>
      <c r="N64" s="8" t="s">
        <v>41</v>
      </c>
      <c r="O64" s="8"/>
      <c r="P64" s="8"/>
      <c r="Q64" s="8"/>
      <c r="R64" s="8"/>
    </row>
    <row r="65" customHeight="1" spans="1:18">
      <c r="A65" s="8">
        <v>64</v>
      </c>
      <c r="B65" s="8"/>
      <c r="C65" s="8" t="s">
        <v>18</v>
      </c>
      <c r="D65" s="8">
        <v>142709</v>
      </c>
      <c r="E65" s="8" t="str">
        <f>VLOOKUP(D65,[2]门店最终执行价格表!$B:$C,2,0)</f>
        <v>苯磺酸氨氯地平片</v>
      </c>
      <c r="F65" s="8" t="str">
        <f>VLOOKUP(D65,[2]门店最终执行价格表!$B:$D,3,0)</f>
        <v>5mgx21片</v>
      </c>
      <c r="G65" s="8" t="str">
        <f>VLOOKUP(D65,[2]门店最终执行价格表!$B:$G,6,0)</f>
        <v>江西制药</v>
      </c>
      <c r="H65" s="8" t="str">
        <f>VLOOKUP(D65,[2]门店最终执行价格表!$B:$E,4)</f>
        <v>瓶</v>
      </c>
      <c r="I65" s="8">
        <v>29.8</v>
      </c>
      <c r="J65" s="8">
        <v>8.6</v>
      </c>
      <c r="K65" s="13">
        <f t="shared" si="0"/>
        <v>0.711409395973154</v>
      </c>
      <c r="L65" s="15" t="s">
        <v>42</v>
      </c>
      <c r="M65" s="8" t="s">
        <v>20</v>
      </c>
      <c r="N65" s="8" t="s">
        <v>56</v>
      </c>
      <c r="O65" s="8"/>
      <c r="P65" s="8"/>
      <c r="Q65" s="8"/>
      <c r="R65" s="8"/>
    </row>
    <row r="66" customHeight="1" spans="1:18">
      <c r="A66" s="8">
        <v>65</v>
      </c>
      <c r="B66" s="8"/>
      <c r="C66" s="8" t="s">
        <v>18</v>
      </c>
      <c r="D66" s="8">
        <v>156696</v>
      </c>
      <c r="E66" s="8" t="str">
        <f>VLOOKUP(D66,[2]门店最终执行价格表!$B:$C,2,0)</f>
        <v>壮腰健肾片</v>
      </c>
      <c r="F66" s="8" t="str">
        <f>VLOOKUP(D66,[2]门店最终执行价格表!$B:$D,3,0)</f>
        <v>18片x4板</v>
      </c>
      <c r="G66" s="8" t="str">
        <f>VLOOKUP(D66,[2]门店最终执行价格表!$B:$G,6,0)</f>
        <v>景忠山国药（唐山）</v>
      </c>
      <c r="H66" s="8" t="str">
        <f>VLOOKUP(D66,[2]门店最终执行价格表!$B:$E,4)</f>
        <v>瓶</v>
      </c>
      <c r="I66" s="8">
        <v>69</v>
      </c>
      <c r="J66" s="8">
        <v>29.67</v>
      </c>
      <c r="K66" s="13">
        <f t="shared" si="0"/>
        <v>0.57</v>
      </c>
      <c r="L66" s="15" t="s">
        <v>29</v>
      </c>
      <c r="M66" s="8" t="s">
        <v>20</v>
      </c>
      <c r="N66" s="8" t="s">
        <v>71</v>
      </c>
      <c r="O66" s="8"/>
      <c r="P66" s="8"/>
      <c r="Q66" s="8"/>
      <c r="R66" s="8"/>
    </row>
    <row r="67" customHeight="1" spans="1:18">
      <c r="A67" s="8">
        <v>66</v>
      </c>
      <c r="B67" s="8"/>
      <c r="C67" s="8" t="s">
        <v>18</v>
      </c>
      <c r="D67" s="8">
        <v>232601</v>
      </c>
      <c r="E67" s="8" t="str">
        <f>VLOOKUP(D67,[2]门店最终执行价格表!$B:$C,2,0)</f>
        <v>他达拉非片</v>
      </c>
      <c r="F67" s="8" t="str">
        <f>VLOOKUP(D67,[2]门店最终执行价格表!$B:$D,3,0)</f>
        <v>20mgx3片</v>
      </c>
      <c r="G67" s="8" t="str">
        <f>VLOOKUP(D67,[2]门店最终执行价格表!$B:$G,6,0)</f>
        <v>广东东阳光</v>
      </c>
      <c r="H67" s="8" t="str">
        <f>VLOOKUP(D67,[2]门店最终执行价格表!$B:$E,4)</f>
        <v>瓶</v>
      </c>
      <c r="I67" s="8">
        <v>198</v>
      </c>
      <c r="J67" s="8">
        <v>99</v>
      </c>
      <c r="K67" s="13">
        <f t="shared" si="0"/>
        <v>0.5</v>
      </c>
      <c r="L67" s="15" t="s">
        <v>29</v>
      </c>
      <c r="M67" s="8" t="s">
        <v>20</v>
      </c>
      <c r="N67" s="8" t="s">
        <v>72</v>
      </c>
      <c r="O67" s="8"/>
      <c r="P67" s="8"/>
      <c r="Q67" s="8"/>
      <c r="R67" s="8"/>
    </row>
    <row r="68" customHeight="1" spans="1:18">
      <c r="A68" s="8">
        <v>67</v>
      </c>
      <c r="B68" s="8"/>
      <c r="C68" s="8" t="s">
        <v>18</v>
      </c>
      <c r="D68" s="8">
        <v>157343</v>
      </c>
      <c r="E68" s="8" t="str">
        <f>VLOOKUP(D68,[2]门店最终执行价格表!$B:$C,2,0)</f>
        <v>阿胶益寿口服液</v>
      </c>
      <c r="F68" s="8" t="str">
        <f>VLOOKUP(D68,[2]门店最终执行价格表!$B:$D,3,0)</f>
        <v>20mLx14支</v>
      </c>
      <c r="G68" s="8" t="str">
        <f>VLOOKUP(D68,[2]门店最终执行价格表!$B:$G,6,0)</f>
        <v>江西半边天</v>
      </c>
      <c r="H68" s="8" t="str">
        <f>VLOOKUP(D68,[2]门店最终执行价格表!$B:$E,4)</f>
        <v>瓶</v>
      </c>
      <c r="I68" s="8">
        <v>118</v>
      </c>
      <c r="J68" s="8">
        <v>50.74</v>
      </c>
      <c r="K68" s="13">
        <f t="shared" si="0"/>
        <v>0.57</v>
      </c>
      <c r="L68" s="15" t="s">
        <v>40</v>
      </c>
      <c r="M68" s="8" t="s">
        <v>20</v>
      </c>
      <c r="N68" s="8" t="s">
        <v>55</v>
      </c>
      <c r="O68" s="8"/>
      <c r="P68" s="8"/>
      <c r="Q68" s="8"/>
      <c r="R68" s="8"/>
    </row>
    <row r="69" customHeight="1" spans="1:18">
      <c r="A69" s="8">
        <v>68</v>
      </c>
      <c r="B69" s="8"/>
      <c r="C69" s="8" t="s">
        <v>18</v>
      </c>
      <c r="D69" s="8">
        <v>154554</v>
      </c>
      <c r="E69" s="8" t="str">
        <f>VLOOKUP(D69,[2]门店最终执行价格表!$B:$C,2,0)</f>
        <v>益气养血口服液</v>
      </c>
      <c r="F69" s="8" t="str">
        <f>VLOOKUP(D69,[2]门店最终执行价格表!$B:$D,3,0)</f>
        <v>10mLx12支</v>
      </c>
      <c r="G69" s="8" t="str">
        <f>VLOOKUP(D69,[2]门店最终执行价格表!$B:$G,6,0)</f>
        <v>通化汇金堂</v>
      </c>
      <c r="H69" s="8" t="str">
        <f>VLOOKUP(D69,[2]门店最终执行价格表!$B:$E,4)</f>
        <v>瓶</v>
      </c>
      <c r="I69" s="8">
        <v>58</v>
      </c>
      <c r="J69" s="8">
        <v>20.3</v>
      </c>
      <c r="K69" s="13">
        <f t="shared" si="0"/>
        <v>0.65</v>
      </c>
      <c r="L69" s="15" t="s">
        <v>40</v>
      </c>
      <c r="M69" s="8" t="s">
        <v>20</v>
      </c>
      <c r="N69" s="8" t="s">
        <v>24</v>
      </c>
      <c r="O69" s="8"/>
      <c r="P69" s="8"/>
      <c r="Q69" s="8"/>
      <c r="R69" s="8"/>
    </row>
    <row r="70" customHeight="1" spans="1:18">
      <c r="A70" s="8">
        <v>69</v>
      </c>
      <c r="B70" s="8"/>
      <c r="C70" s="8" t="s">
        <v>28</v>
      </c>
      <c r="D70" s="9">
        <v>152404</v>
      </c>
      <c r="E70" s="9" t="s">
        <v>73</v>
      </c>
      <c r="F70" s="8" t="str">
        <f>VLOOKUP(D70,[2]门店最终执行价格表!$B:$D,3,0)</f>
        <v>1360mgx60片</v>
      </c>
      <c r="G70" s="8" t="str">
        <f>VLOOKUP(D70,[2]门店最终执行价格表!$B:$G,6,0)</f>
        <v>美国康龙</v>
      </c>
      <c r="H70" s="8" t="str">
        <f>VLOOKUP(D70,[2]门店最终执行价格表!$B:$E,4)</f>
        <v>瓶</v>
      </c>
      <c r="I70" s="8">
        <v>198</v>
      </c>
      <c r="J70" s="8">
        <v>71.64</v>
      </c>
      <c r="K70" s="13">
        <f t="shared" ref="K70:K122" si="1">(I70-J70)/I70</f>
        <v>0.638181818181818</v>
      </c>
      <c r="L70" s="14" t="s">
        <v>74</v>
      </c>
      <c r="M70" s="8" t="s">
        <v>20</v>
      </c>
      <c r="N70" s="8" t="s">
        <v>23</v>
      </c>
      <c r="O70" s="8"/>
      <c r="P70" s="8"/>
      <c r="Q70" s="8"/>
      <c r="R70" s="8"/>
    </row>
    <row r="71" customHeight="1" spans="1:18">
      <c r="A71" s="8">
        <v>70</v>
      </c>
      <c r="B71" s="8"/>
      <c r="C71" s="8" t="s">
        <v>28</v>
      </c>
      <c r="D71" s="9">
        <v>166599</v>
      </c>
      <c r="E71" s="9" t="s">
        <v>75</v>
      </c>
      <c r="F71" s="8" t="str">
        <f>VLOOKUP(D71,[2]门店最终执行价格表!$B:$D,3,0)</f>
        <v>200g（2gx100粒）</v>
      </c>
      <c r="G71" s="8" t="str">
        <f>VLOOKUP(D71,[2]门店最终执行价格表!$B:$G,6,0)</f>
        <v>美国康龙集团公司</v>
      </c>
      <c r="H71" s="8" t="str">
        <f>VLOOKUP(D71,[2]门店最终执行价格表!$B:$E,4)</f>
        <v>瓶</v>
      </c>
      <c r="I71" s="8">
        <v>228</v>
      </c>
      <c r="J71" s="8">
        <v>82.08</v>
      </c>
      <c r="K71" s="13">
        <f t="shared" si="1"/>
        <v>0.64</v>
      </c>
      <c r="L71" s="14" t="s">
        <v>74</v>
      </c>
      <c r="M71" s="8" t="s">
        <v>20</v>
      </c>
      <c r="N71" s="8" t="s">
        <v>23</v>
      </c>
      <c r="O71" s="8"/>
      <c r="P71" s="8"/>
      <c r="Q71" s="8"/>
      <c r="R71" s="8"/>
    </row>
    <row r="72" customHeight="1" spans="1:18">
      <c r="A72" s="8">
        <v>71</v>
      </c>
      <c r="B72" s="8"/>
      <c r="C72" s="8" t="s">
        <v>28</v>
      </c>
      <c r="D72" s="9">
        <v>115434</v>
      </c>
      <c r="E72" s="9" t="s">
        <v>76</v>
      </c>
      <c r="F72" s="8" t="str">
        <f>VLOOKUP(D72,[2]门店最终执行价格表!$B:$D,3,0)</f>
        <v>165g(1650mgx100粒)</v>
      </c>
      <c r="G72" s="8" t="str">
        <f>VLOOKUP(D72,[2]门店最终执行价格表!$B:$G,6,0)</f>
        <v>美国康龙(上海康麦斯经销)</v>
      </c>
      <c r="H72" s="8" t="str">
        <f>VLOOKUP(D72,[2]门店最终执行价格表!$B:$E,4)</f>
        <v>瓶</v>
      </c>
      <c r="I72" s="8">
        <v>199</v>
      </c>
      <c r="J72" s="8">
        <v>71.64</v>
      </c>
      <c r="K72" s="13">
        <f t="shared" si="1"/>
        <v>0.64</v>
      </c>
      <c r="L72" s="14" t="s">
        <v>74</v>
      </c>
      <c r="M72" s="8" t="s">
        <v>20</v>
      </c>
      <c r="N72" s="8" t="s">
        <v>23</v>
      </c>
      <c r="O72" s="8"/>
      <c r="P72" s="8"/>
      <c r="Q72" s="8"/>
      <c r="R72" s="8"/>
    </row>
    <row r="73" customHeight="1" spans="1:18">
      <c r="A73" s="8">
        <v>72</v>
      </c>
      <c r="B73" s="8"/>
      <c r="C73" s="8" t="s">
        <v>28</v>
      </c>
      <c r="D73" s="9">
        <v>115425</v>
      </c>
      <c r="E73" s="9" t="s">
        <v>77</v>
      </c>
      <c r="F73" s="8" t="str">
        <f>VLOOKUP(D73,[2]门店最终执行价格表!$B:$D,3,0)</f>
        <v>330g(1650mgx200粒)</v>
      </c>
      <c r="G73" s="8" t="str">
        <f>VLOOKUP(D73,[2]门店最终执行价格表!$B:$G,6,0)</f>
        <v>美国KangLong(美国康龙)</v>
      </c>
      <c r="H73" s="8" t="str">
        <f>VLOOKUP(D73,[2]门店最终执行价格表!$B:$E,4)</f>
        <v>瓶</v>
      </c>
      <c r="I73" s="8">
        <v>366</v>
      </c>
      <c r="J73" s="8">
        <v>131.76</v>
      </c>
      <c r="K73" s="13">
        <f t="shared" si="1"/>
        <v>0.64</v>
      </c>
      <c r="L73" s="14" t="s">
        <v>74</v>
      </c>
      <c r="M73" s="8" t="s">
        <v>20</v>
      </c>
      <c r="N73" s="8" t="s">
        <v>23</v>
      </c>
      <c r="O73" s="8"/>
      <c r="P73" s="8"/>
      <c r="Q73" s="8"/>
      <c r="R73" s="8"/>
    </row>
    <row r="74" customHeight="1" spans="1:18">
      <c r="A74" s="8">
        <v>73</v>
      </c>
      <c r="B74" s="8"/>
      <c r="C74" s="8" t="s">
        <v>28</v>
      </c>
      <c r="D74" s="9">
        <v>115435</v>
      </c>
      <c r="E74" s="9" t="s">
        <v>78</v>
      </c>
      <c r="F74" s="8" t="str">
        <f>VLOOKUP(D74,[2]门店最终执行价格表!$B:$D,3,0)</f>
        <v>137g(1370mgx100粒)</v>
      </c>
      <c r="G74" s="8" t="str">
        <f>VLOOKUP(D74,[2]门店最终执行价格表!$B:$G,6,0)</f>
        <v>美国康龙(上海康麦斯经销)</v>
      </c>
      <c r="H74" s="8" t="str">
        <f>VLOOKUP(D74,[2]门店最终执行价格表!$B:$E,4)</f>
        <v>瓶</v>
      </c>
      <c r="I74" s="8">
        <v>199</v>
      </c>
      <c r="J74" s="8">
        <v>71.64</v>
      </c>
      <c r="K74" s="13">
        <f t="shared" si="1"/>
        <v>0.64</v>
      </c>
      <c r="L74" s="14" t="s">
        <v>74</v>
      </c>
      <c r="M74" s="8" t="s">
        <v>20</v>
      </c>
      <c r="N74" s="8" t="s">
        <v>23</v>
      </c>
      <c r="O74" s="8"/>
      <c r="P74" s="8"/>
      <c r="Q74" s="8"/>
      <c r="R74" s="8"/>
    </row>
    <row r="75" customHeight="1" spans="1:18">
      <c r="A75" s="8">
        <v>74</v>
      </c>
      <c r="B75" s="8"/>
      <c r="C75" s="8" t="s">
        <v>28</v>
      </c>
      <c r="D75" s="9">
        <v>115433</v>
      </c>
      <c r="E75" s="9" t="s">
        <v>79</v>
      </c>
      <c r="F75" s="8" t="str">
        <f>VLOOKUP(D75,[2]门店最终执行价格表!$B:$D,3,0)</f>
        <v>274g(1370mgx200粒)</v>
      </c>
      <c r="G75" s="8" t="str">
        <f>VLOOKUP(D75,[2]门店最终执行价格表!$B:$G,6,0)</f>
        <v>美国KangLong(美国康龙)</v>
      </c>
      <c r="H75" s="8" t="str">
        <f>VLOOKUP(D75,[2]门店最终执行价格表!$B:$E,4)</f>
        <v>瓶</v>
      </c>
      <c r="I75" s="8">
        <v>366</v>
      </c>
      <c r="J75" s="8">
        <v>131.76</v>
      </c>
      <c r="K75" s="13">
        <f t="shared" si="1"/>
        <v>0.64</v>
      </c>
      <c r="L75" s="14" t="s">
        <v>74</v>
      </c>
      <c r="M75" s="8" t="s">
        <v>20</v>
      </c>
      <c r="N75" s="8" t="s">
        <v>23</v>
      </c>
      <c r="O75" s="8"/>
      <c r="P75" s="8"/>
      <c r="Q75" s="8"/>
      <c r="R75" s="8"/>
    </row>
    <row r="76" customHeight="1" spans="1:18">
      <c r="A76" s="8">
        <v>75</v>
      </c>
      <c r="B76" s="8"/>
      <c r="C76" s="8" t="s">
        <v>28</v>
      </c>
      <c r="D76" s="9">
        <v>207587</v>
      </c>
      <c r="E76" s="9" t="s">
        <v>80</v>
      </c>
      <c r="F76" s="8" t="str">
        <f>VLOOKUP(D76,[2]门店最终执行价格表!$B:$D,3,0)</f>
        <v>30g（600mgx50片）</v>
      </c>
      <c r="G76" s="8" t="str">
        <f>VLOOKUP(D76,[2]门店最终执行价格表!$B:$G,6,0)</f>
        <v>威海百合生物</v>
      </c>
      <c r="H76" s="8" t="str">
        <f>VLOOKUP(D76,[2]门店最终执行价格表!$B:$E,4)</f>
        <v>瓶</v>
      </c>
      <c r="I76" s="8">
        <v>118</v>
      </c>
      <c r="J76" s="8">
        <v>29.5</v>
      </c>
      <c r="K76" s="13">
        <f t="shared" si="1"/>
        <v>0.75</v>
      </c>
      <c r="L76" s="14" t="s">
        <v>81</v>
      </c>
      <c r="M76" s="8" t="s">
        <v>20</v>
      </c>
      <c r="N76" s="8" t="s">
        <v>23</v>
      </c>
      <c r="O76" s="8"/>
      <c r="P76" s="8"/>
      <c r="Q76" s="8"/>
      <c r="R76" s="8"/>
    </row>
    <row r="77" customHeight="1" spans="1:18">
      <c r="A77" s="8">
        <v>76</v>
      </c>
      <c r="B77" s="8"/>
      <c r="C77" s="8" t="s">
        <v>28</v>
      </c>
      <c r="D77" s="9">
        <v>159520</v>
      </c>
      <c r="E77" s="9" t="s">
        <v>82</v>
      </c>
      <c r="F77" s="8" t="str">
        <f>VLOOKUP(D77,[2]门店最终执行价格表!$B:$D,3,0)</f>
        <v>1.2gx60片</v>
      </c>
      <c r="G77" s="8" t="str">
        <f>VLOOKUP(D77,[2]门店最终执行价格表!$B:$G,6,0)</f>
        <v>威海百合生物技术</v>
      </c>
      <c r="H77" s="8" t="str">
        <f>VLOOKUP(D77,[2]门店最终执行价格表!$B:$E,4)</f>
        <v>瓶</v>
      </c>
      <c r="I77" s="8">
        <v>118</v>
      </c>
      <c r="J77" s="8">
        <v>29.5</v>
      </c>
      <c r="K77" s="13">
        <f t="shared" si="1"/>
        <v>0.75</v>
      </c>
      <c r="L77" s="14" t="s">
        <v>81</v>
      </c>
      <c r="M77" s="8" t="s">
        <v>20</v>
      </c>
      <c r="N77" s="8" t="s">
        <v>23</v>
      </c>
      <c r="O77" s="8"/>
      <c r="P77" s="8"/>
      <c r="Q77" s="8"/>
      <c r="R77" s="8"/>
    </row>
    <row r="78" customHeight="1" spans="1:18">
      <c r="A78" s="8">
        <v>77</v>
      </c>
      <c r="B78" s="8"/>
      <c r="C78" s="8" t="s">
        <v>28</v>
      </c>
      <c r="D78" s="9">
        <v>213660</v>
      </c>
      <c r="E78" s="9" t="s">
        <v>83</v>
      </c>
      <c r="F78" s="8" t="str">
        <f>VLOOKUP(D78,[2]门店最终执行价格表!$B:$D,3,0)</f>
        <v>48g(0.8gx60片)</v>
      </c>
      <c r="G78" s="8" t="str">
        <f>VLOOKUP(D78,[2]门店最终执行价格表!$B:$G,6,0)</f>
        <v>威海百合生物</v>
      </c>
      <c r="H78" s="8" t="str">
        <f>VLOOKUP(D78,[2]门店最终执行价格表!$B:$E,4)</f>
        <v>瓶</v>
      </c>
      <c r="I78" s="8">
        <v>118</v>
      </c>
      <c r="J78" s="8">
        <v>29.5</v>
      </c>
      <c r="K78" s="13">
        <f t="shared" si="1"/>
        <v>0.75</v>
      </c>
      <c r="L78" s="14" t="s">
        <v>81</v>
      </c>
      <c r="M78" s="8" t="s">
        <v>20</v>
      </c>
      <c r="N78" s="8" t="s">
        <v>23</v>
      </c>
      <c r="O78" s="8"/>
      <c r="P78" s="8"/>
      <c r="Q78" s="8"/>
      <c r="R78" s="8"/>
    </row>
    <row r="79" customHeight="1" spans="1:18">
      <c r="A79" s="8">
        <v>78</v>
      </c>
      <c r="B79" s="8"/>
      <c r="C79" s="8" t="s">
        <v>28</v>
      </c>
      <c r="D79" s="9">
        <v>104016</v>
      </c>
      <c r="E79" s="9" t="s">
        <v>84</v>
      </c>
      <c r="F79" s="8" t="str">
        <f>VLOOKUP(D79,[2]门店最终执行价格表!$B:$D,3,0)</f>
        <v>1.2gx100粒</v>
      </c>
      <c r="G79" s="8" t="str">
        <f>VLOOKUP(D79,[2]门店最终执行价格表!$B:$G,6,0)</f>
        <v>威海百合生物技术</v>
      </c>
      <c r="H79" s="8" t="str">
        <f>VLOOKUP(D79,[2]门店最终执行价格表!$B:$E,4)</f>
        <v>瓶</v>
      </c>
      <c r="I79" s="8">
        <v>148</v>
      </c>
      <c r="J79" s="8">
        <v>44.4</v>
      </c>
      <c r="K79" s="13">
        <f t="shared" si="1"/>
        <v>0.7</v>
      </c>
      <c r="L79" s="14" t="s">
        <v>85</v>
      </c>
      <c r="M79" s="8" t="s">
        <v>20</v>
      </c>
      <c r="N79" s="8" t="s">
        <v>23</v>
      </c>
      <c r="O79" s="8"/>
      <c r="P79" s="8"/>
      <c r="Q79" s="8"/>
      <c r="R79" s="8"/>
    </row>
    <row r="80" customHeight="1" spans="1:18">
      <c r="A80" s="8">
        <v>79</v>
      </c>
      <c r="B80" s="8"/>
      <c r="C80" s="8" t="s">
        <v>28</v>
      </c>
      <c r="D80" s="9">
        <v>198856</v>
      </c>
      <c r="E80" s="9" t="s">
        <v>86</v>
      </c>
      <c r="F80" s="8" t="str">
        <f>VLOOKUP(D80,[2]门店最终执行价格表!$B:$D,3,0)</f>
        <v>60g（1000mgx60粒）</v>
      </c>
      <c r="G80" s="8" t="str">
        <f>VLOOKUP(D80,[2]门店最终执行价格表!$B:$G,6,0)</f>
        <v>威海百合生物技术</v>
      </c>
      <c r="H80" s="8" t="str">
        <f>VLOOKUP(D80,[2]门店最终执行价格表!$B:$E,4)</f>
        <v>瓶</v>
      </c>
      <c r="I80" s="8">
        <v>88</v>
      </c>
      <c r="J80" s="8">
        <v>26.4</v>
      </c>
      <c r="K80" s="13">
        <f t="shared" si="1"/>
        <v>0.7</v>
      </c>
      <c r="L80" s="14" t="s">
        <v>85</v>
      </c>
      <c r="M80" s="8" t="s">
        <v>20</v>
      </c>
      <c r="N80" s="8" t="s">
        <v>23</v>
      </c>
      <c r="O80" s="8"/>
      <c r="P80" s="8"/>
      <c r="Q80" s="8"/>
      <c r="R80" s="8"/>
    </row>
    <row r="81" customHeight="1" spans="1:18">
      <c r="A81" s="8">
        <v>80</v>
      </c>
      <c r="B81" s="8"/>
      <c r="C81" s="8" t="s">
        <v>28</v>
      </c>
      <c r="D81" s="9">
        <v>159515</v>
      </c>
      <c r="E81" s="9" t="s">
        <v>87</v>
      </c>
      <c r="F81" s="8" t="str">
        <f>VLOOKUP(D81,[2]门店最终执行价格表!$B:$D,3,0)</f>
        <v>30g（0.5gx60粒）</v>
      </c>
      <c r="G81" s="8" t="str">
        <f>VLOOKUP(D81,[2]门店最终执行价格表!$B:$G,6,0)</f>
        <v>威海百合生物技术</v>
      </c>
      <c r="H81" s="8" t="str">
        <f>VLOOKUP(D81,[2]门店最终执行价格表!$B:$E,4)</f>
        <v>瓶</v>
      </c>
      <c r="I81" s="8">
        <v>268</v>
      </c>
      <c r="J81" s="8">
        <v>80.4</v>
      </c>
      <c r="K81" s="13">
        <f t="shared" si="1"/>
        <v>0.7</v>
      </c>
      <c r="L81" s="14" t="s">
        <v>85</v>
      </c>
      <c r="M81" s="8" t="s">
        <v>20</v>
      </c>
      <c r="N81" s="8" t="s">
        <v>23</v>
      </c>
      <c r="O81" s="8"/>
      <c r="P81" s="8"/>
      <c r="Q81" s="8"/>
      <c r="R81" s="8"/>
    </row>
    <row r="82" customHeight="1" spans="1:18">
      <c r="A82" s="8">
        <v>81</v>
      </c>
      <c r="B82" s="8"/>
      <c r="C82" s="8" t="s">
        <v>28</v>
      </c>
      <c r="D82" s="9">
        <v>111002</v>
      </c>
      <c r="E82" s="9" t="s">
        <v>88</v>
      </c>
      <c r="F82" s="8" t="str">
        <f>VLOOKUP(D82,[2]门店最终执行价格表!$B:$D,3,0)</f>
        <v>30g（0.5gx60粒）</v>
      </c>
      <c r="G82" s="8" t="str">
        <f>VLOOKUP(D82,[2]门店最终执行价格表!$B:$G,6,0)</f>
        <v>威海百合生物技术</v>
      </c>
      <c r="H82" s="8" t="str">
        <f>VLOOKUP(D82,[2]门店最终执行价格表!$B:$E,4)</f>
        <v>瓶</v>
      </c>
      <c r="I82" s="8">
        <v>138</v>
      </c>
      <c r="J82" s="8">
        <v>41.4</v>
      </c>
      <c r="K82" s="13">
        <f t="shared" si="1"/>
        <v>0.7</v>
      </c>
      <c r="L82" s="14" t="s">
        <v>85</v>
      </c>
      <c r="M82" s="8" t="s">
        <v>20</v>
      </c>
      <c r="N82" s="8" t="s">
        <v>23</v>
      </c>
      <c r="O82" s="8"/>
      <c r="P82" s="8"/>
      <c r="Q82" s="8"/>
      <c r="R82" s="8"/>
    </row>
    <row r="83" customHeight="1" spans="1:18">
      <c r="A83" s="8">
        <v>82</v>
      </c>
      <c r="B83" s="8"/>
      <c r="C83" s="8" t="s">
        <v>28</v>
      </c>
      <c r="D83" s="9">
        <v>159523</v>
      </c>
      <c r="E83" s="9" t="s">
        <v>89</v>
      </c>
      <c r="F83" s="8" t="str">
        <f>VLOOKUP(D83,[2]门店最终执行价格表!$B:$D,3,0)</f>
        <v>0.15gx60粒</v>
      </c>
      <c r="G83" s="8" t="str">
        <f>VLOOKUP(D83,[2]门店最终执行价格表!$B:$G,6,0)</f>
        <v>威海百合生物技术</v>
      </c>
      <c r="H83" s="8" t="str">
        <f>VLOOKUP(D83,[2]门店最终执行价格表!$B:$E,4)</f>
        <v>瓶</v>
      </c>
      <c r="I83" s="8">
        <v>118</v>
      </c>
      <c r="J83" s="8">
        <v>35.4</v>
      </c>
      <c r="K83" s="13">
        <f t="shared" si="1"/>
        <v>0.7</v>
      </c>
      <c r="L83" s="14" t="s">
        <v>85</v>
      </c>
      <c r="M83" s="8" t="s">
        <v>20</v>
      </c>
      <c r="N83" s="8" t="s">
        <v>23</v>
      </c>
      <c r="O83" s="8"/>
      <c r="P83" s="8"/>
      <c r="Q83" s="8"/>
      <c r="R83" s="8"/>
    </row>
    <row r="84" customHeight="1" spans="1:18">
      <c r="A84" s="8">
        <v>83</v>
      </c>
      <c r="B84" s="8"/>
      <c r="C84" s="8" t="s">
        <v>28</v>
      </c>
      <c r="D84" s="9">
        <v>159507</v>
      </c>
      <c r="E84" s="9" t="s">
        <v>90</v>
      </c>
      <c r="F84" s="8" t="str">
        <f>VLOOKUP(D84,[2]门店最终执行价格表!$B:$D,3,0)</f>
        <v>1.0gx100粒</v>
      </c>
      <c r="G84" s="8" t="str">
        <f>VLOOKUP(D84,[2]门店最终执行价格表!$B:$G,6,0)</f>
        <v>威海百合生物技术</v>
      </c>
      <c r="H84" s="8" t="str">
        <f>VLOOKUP(D84,[2]门店最终执行价格表!$B:$E,4)</f>
        <v>瓶</v>
      </c>
      <c r="I84" s="8">
        <v>128</v>
      </c>
      <c r="J84" s="8">
        <v>38.4</v>
      </c>
      <c r="K84" s="13">
        <f t="shared" si="1"/>
        <v>0.7</v>
      </c>
      <c r="L84" s="14" t="s">
        <v>85</v>
      </c>
      <c r="M84" s="8" t="s">
        <v>20</v>
      </c>
      <c r="N84" s="8" t="s">
        <v>23</v>
      </c>
      <c r="O84" s="8"/>
      <c r="P84" s="8"/>
      <c r="Q84" s="8"/>
      <c r="R84" s="8"/>
    </row>
    <row r="85" customHeight="1" spans="1:18">
      <c r="A85" s="8">
        <v>84</v>
      </c>
      <c r="B85" s="8"/>
      <c r="C85" s="8" t="s">
        <v>28</v>
      </c>
      <c r="D85" s="9">
        <v>159511</v>
      </c>
      <c r="E85" s="9" t="s">
        <v>91</v>
      </c>
      <c r="F85" s="8" t="str">
        <f>VLOOKUP(D85,[2]门店最终执行价格表!$B:$D,3,0)</f>
        <v>1.0gx60片</v>
      </c>
      <c r="G85" s="8" t="str">
        <f>VLOOKUP(D85,[2]门店最终执行价格表!$B:$G,6,0)</f>
        <v>威海百合生物技术</v>
      </c>
      <c r="H85" s="8" t="str">
        <f>VLOOKUP(D85,[2]门店最终执行价格表!$B:$E,4)</f>
        <v>瓶</v>
      </c>
      <c r="I85" s="8">
        <v>138</v>
      </c>
      <c r="J85" s="8">
        <v>41.4</v>
      </c>
      <c r="K85" s="13">
        <f t="shared" si="1"/>
        <v>0.7</v>
      </c>
      <c r="L85" s="14" t="s">
        <v>85</v>
      </c>
      <c r="M85" s="8" t="s">
        <v>20</v>
      </c>
      <c r="N85" s="8" t="s">
        <v>23</v>
      </c>
      <c r="O85" s="8"/>
      <c r="P85" s="8"/>
      <c r="Q85" s="8"/>
      <c r="R85" s="8"/>
    </row>
    <row r="86" customHeight="1" spans="1:18">
      <c r="A86" s="8">
        <v>85</v>
      </c>
      <c r="B86" s="8"/>
      <c r="C86" s="8" t="s">
        <v>28</v>
      </c>
      <c r="D86" s="9">
        <v>159519</v>
      </c>
      <c r="E86" s="9" t="s">
        <v>92</v>
      </c>
      <c r="F86" s="8" t="str">
        <f>VLOOKUP(D86,[2]门店最终执行价格表!$B:$D,3,0)</f>
        <v>0.5gx60粒</v>
      </c>
      <c r="G86" s="8" t="str">
        <f>VLOOKUP(D86,[2]门店最终执行价格表!$B:$G,6,0)</f>
        <v>威海百合生物技术</v>
      </c>
      <c r="H86" s="8" t="str">
        <f>VLOOKUP(D86,[2]门店最终执行价格表!$B:$E,4)</f>
        <v>瓶</v>
      </c>
      <c r="I86" s="8">
        <v>168</v>
      </c>
      <c r="J86" s="8">
        <v>42</v>
      </c>
      <c r="K86" s="13">
        <f t="shared" si="1"/>
        <v>0.75</v>
      </c>
      <c r="L86" s="14" t="s">
        <v>93</v>
      </c>
      <c r="M86" s="8" t="s">
        <v>20</v>
      </c>
      <c r="N86" s="8" t="s">
        <v>23</v>
      </c>
      <c r="O86" s="8"/>
      <c r="P86" s="8"/>
      <c r="Q86" s="8"/>
      <c r="R86" s="8"/>
    </row>
    <row r="87" customHeight="1" spans="1:18">
      <c r="A87" s="8">
        <v>86</v>
      </c>
      <c r="B87" s="8"/>
      <c r="C87" s="8" t="s">
        <v>28</v>
      </c>
      <c r="D87" s="9">
        <v>16644</v>
      </c>
      <c r="E87" s="9" t="s">
        <v>94</v>
      </c>
      <c r="F87" s="8" t="str">
        <f>VLOOKUP(D87,[2]门店最终执行价格表!$B:$D,3,0)</f>
        <v>300mgx60片</v>
      </c>
      <c r="G87" s="8" t="str">
        <f>VLOOKUP(D87,[2]门店最终执行价格表!$B:$G,6,0)</f>
        <v>美国KONGLONGGROUP</v>
      </c>
      <c r="H87" s="8" t="e">
        <f>VLOOKUP(D87,[2]门店最终执行价格表!$B:$E,4)</f>
        <v>#N/A</v>
      </c>
      <c r="I87" s="8">
        <v>188</v>
      </c>
      <c r="J87" s="8">
        <v>67.68</v>
      </c>
      <c r="K87" s="13">
        <f t="shared" si="1"/>
        <v>0.64</v>
      </c>
      <c r="L87" s="14" t="s">
        <v>74</v>
      </c>
      <c r="M87" s="8" t="s">
        <v>20</v>
      </c>
      <c r="N87" s="8" t="s">
        <v>23</v>
      </c>
      <c r="O87" s="8"/>
      <c r="P87" s="8"/>
      <c r="Q87" s="8"/>
      <c r="R87" s="8"/>
    </row>
    <row r="88" customHeight="1" spans="1:18">
      <c r="A88" s="8">
        <v>87</v>
      </c>
      <c r="B88" s="8"/>
      <c r="C88" s="8" t="s">
        <v>28</v>
      </c>
      <c r="D88" s="9">
        <v>62049</v>
      </c>
      <c r="E88" s="9" t="s">
        <v>95</v>
      </c>
      <c r="F88" s="8" t="str">
        <f>VLOOKUP(D88,[2]门店最终执行价格表!$B:$D,3,0)</f>
        <v>500mg×60片(30g)</v>
      </c>
      <c r="G88" s="8" t="str">
        <f>VLOOKUP(D88,[2]门店最终执行价格表!$B:$G,6,0)</f>
        <v>美国康龙</v>
      </c>
      <c r="H88" s="8" t="e">
        <f>VLOOKUP(D88,[2]门店最终执行价格表!$B:$E,4)</f>
        <v>#N/A</v>
      </c>
      <c r="I88" s="8">
        <v>299</v>
      </c>
      <c r="J88" s="8">
        <v>107.64</v>
      </c>
      <c r="K88" s="13">
        <f t="shared" si="1"/>
        <v>0.64</v>
      </c>
      <c r="L88" s="14" t="s">
        <v>74</v>
      </c>
      <c r="M88" s="8" t="s">
        <v>20</v>
      </c>
      <c r="N88" s="8" t="s">
        <v>23</v>
      </c>
      <c r="O88" s="8"/>
      <c r="P88" s="8"/>
      <c r="Q88" s="8"/>
      <c r="R88" s="8"/>
    </row>
    <row r="89" customHeight="1" spans="1:18">
      <c r="A89" s="8">
        <v>88</v>
      </c>
      <c r="B89" s="8"/>
      <c r="C89" s="8" t="s">
        <v>28</v>
      </c>
      <c r="D89" s="9">
        <v>123944</v>
      </c>
      <c r="E89" s="9" t="s">
        <v>96</v>
      </c>
      <c r="F89" s="8" t="str">
        <f>VLOOKUP(D89,[2]门店最终执行价格表!$B:$D,3,0)</f>
        <v>1341mgx60s(80.46g)</v>
      </c>
      <c r="G89" s="8" t="str">
        <f>VLOOKUP(D89,[2]门店最终执行价格表!$B:$G,6,0)</f>
        <v>美国康龙</v>
      </c>
      <c r="H89" s="8" t="str">
        <f>VLOOKUP(D89,[2]门店最终执行价格表!$B:$E,4)</f>
        <v>瓶</v>
      </c>
      <c r="I89" s="8">
        <v>198</v>
      </c>
      <c r="J89" s="8">
        <v>71.28</v>
      </c>
      <c r="K89" s="13">
        <f t="shared" si="1"/>
        <v>0.64</v>
      </c>
      <c r="L89" s="14" t="s">
        <v>74</v>
      </c>
      <c r="M89" s="8" t="s">
        <v>20</v>
      </c>
      <c r="N89" s="8" t="s">
        <v>23</v>
      </c>
      <c r="O89" s="8"/>
      <c r="P89" s="8"/>
      <c r="Q89" s="8"/>
      <c r="R89" s="8"/>
    </row>
    <row r="90" customHeight="1" spans="1:18">
      <c r="A90" s="8">
        <v>89</v>
      </c>
      <c r="B90" s="8"/>
      <c r="C90" s="8" t="s">
        <v>28</v>
      </c>
      <c r="D90" s="9">
        <v>16645</v>
      </c>
      <c r="E90" s="9" t="s">
        <v>97</v>
      </c>
      <c r="F90" s="8" t="str">
        <f>VLOOKUP(D90,[2]门店最终执行价格表!$B:$D,3,0)</f>
        <v>34.1g(341mgx100粒)</v>
      </c>
      <c r="G90" s="8" t="str">
        <f>VLOOKUP(D90,[2]门店最终执行价格表!$B:$G,6,0)</f>
        <v>美国康龙(上海康麦斯经销)</v>
      </c>
      <c r="H90" s="8" t="e">
        <f>VLOOKUP(D90,[2]门店最终执行价格表!$B:$E,4)</f>
        <v>#N/A</v>
      </c>
      <c r="I90" s="8">
        <v>168</v>
      </c>
      <c r="J90" s="8">
        <v>60.48</v>
      </c>
      <c r="K90" s="13">
        <f t="shared" si="1"/>
        <v>0.64</v>
      </c>
      <c r="L90" s="14" t="s">
        <v>74</v>
      </c>
      <c r="M90" s="8" t="s">
        <v>20</v>
      </c>
      <c r="N90" s="8" t="s">
        <v>23</v>
      </c>
      <c r="O90" s="8"/>
      <c r="P90" s="8"/>
      <c r="Q90" s="8"/>
      <c r="R90" s="8"/>
    </row>
    <row r="91" customHeight="1" spans="1:18">
      <c r="A91" s="8">
        <v>90</v>
      </c>
      <c r="B91" s="8"/>
      <c r="C91" s="8" t="s">
        <v>28</v>
      </c>
      <c r="D91" s="9">
        <v>62982</v>
      </c>
      <c r="E91" s="9" t="s">
        <v>98</v>
      </c>
      <c r="F91" s="8" t="str">
        <f>VLOOKUP(D91,[2]门店最终执行价格表!$B:$D,3,0)</f>
        <v>38.4g(640mgx60片)</v>
      </c>
      <c r="G91" s="8" t="str">
        <f>VLOOKUP(D91,[2]门店最终执行价格表!$B:$G,6,0)</f>
        <v>美国康龙(上海康麦斯经销)</v>
      </c>
      <c r="H91" s="8" t="e">
        <f>VLOOKUP(D91,[2]门店最终执行价格表!$B:$E,4)</f>
        <v>#N/A</v>
      </c>
      <c r="I91" s="8">
        <v>168</v>
      </c>
      <c r="J91" s="8">
        <v>60.48</v>
      </c>
      <c r="K91" s="13">
        <f t="shared" si="1"/>
        <v>0.64</v>
      </c>
      <c r="L91" s="14" t="s">
        <v>74</v>
      </c>
      <c r="M91" s="8" t="s">
        <v>20</v>
      </c>
      <c r="N91" s="8" t="s">
        <v>23</v>
      </c>
      <c r="O91" s="8"/>
      <c r="P91" s="8"/>
      <c r="Q91" s="8"/>
      <c r="R91" s="8"/>
    </row>
    <row r="92" customHeight="1" spans="1:18">
      <c r="A92" s="8">
        <v>91</v>
      </c>
      <c r="B92" s="8"/>
      <c r="C92" s="8" t="s">
        <v>28</v>
      </c>
      <c r="D92" s="9">
        <v>62051</v>
      </c>
      <c r="E92" s="9" t="s">
        <v>99</v>
      </c>
      <c r="F92" s="8" t="str">
        <f>VLOOKUP(D92,[2]门店最终执行价格表!$B:$D,3,0)</f>
        <v>1588.3mg×60片(90g)</v>
      </c>
      <c r="G92" s="8" t="str">
        <f>VLOOKUP(D92,[2]门店最终执行价格表!$B:$G,6,0)</f>
        <v>美国康龙</v>
      </c>
      <c r="H92" s="8" t="e">
        <f>VLOOKUP(D92,[2]门店最终执行价格表!$B:$E,4)</f>
        <v>#N/A</v>
      </c>
      <c r="I92" s="8">
        <v>268</v>
      </c>
      <c r="J92" s="8">
        <v>96.48</v>
      </c>
      <c r="K92" s="13">
        <f t="shared" si="1"/>
        <v>0.64</v>
      </c>
      <c r="L92" s="14" t="s">
        <v>74</v>
      </c>
      <c r="M92" s="8" t="s">
        <v>20</v>
      </c>
      <c r="N92" s="8" t="s">
        <v>23</v>
      </c>
      <c r="O92" s="8"/>
      <c r="P92" s="8"/>
      <c r="Q92" s="8"/>
      <c r="R92" s="8"/>
    </row>
    <row r="93" customHeight="1" spans="1:18">
      <c r="A93" s="8">
        <v>92</v>
      </c>
      <c r="B93" s="8"/>
      <c r="C93" s="8" t="s">
        <v>28</v>
      </c>
      <c r="D93" s="9">
        <v>74933</v>
      </c>
      <c r="E93" s="9" t="s">
        <v>100</v>
      </c>
      <c r="F93" s="8" t="str">
        <f>VLOOKUP(D93,[2]门店最终执行价格表!$B:$D,3,0)</f>
        <v>100mgx60粒</v>
      </c>
      <c r="G93" s="8" t="str">
        <f>VLOOKUP(D93,[2]门店最终执行价格表!$B:$G,6,0)</f>
        <v>美国康龙</v>
      </c>
      <c r="H93" s="8" t="e">
        <f>VLOOKUP(D93,[2]门店最终执行价格表!$B:$E,4)</f>
        <v>#N/A</v>
      </c>
      <c r="I93" s="8">
        <v>168</v>
      </c>
      <c r="J93" s="8">
        <v>60.48</v>
      </c>
      <c r="K93" s="13">
        <f t="shared" si="1"/>
        <v>0.64</v>
      </c>
      <c r="L93" s="14" t="s">
        <v>74</v>
      </c>
      <c r="M93" s="8" t="s">
        <v>20</v>
      </c>
      <c r="N93" s="8" t="s">
        <v>23</v>
      </c>
      <c r="O93" s="8"/>
      <c r="P93" s="8"/>
      <c r="Q93" s="8"/>
      <c r="R93" s="8"/>
    </row>
    <row r="94" customHeight="1" spans="1:18">
      <c r="A94" s="8">
        <v>93</v>
      </c>
      <c r="B94" s="8"/>
      <c r="C94" s="8" t="s">
        <v>28</v>
      </c>
      <c r="D94" s="9">
        <v>74934</v>
      </c>
      <c r="E94" s="9" t="s">
        <v>101</v>
      </c>
      <c r="F94" s="8" t="str">
        <f>VLOOKUP(D94,[2]门店最终执行价格表!$B:$D,3,0)</f>
        <v>660mgx60粒</v>
      </c>
      <c r="G94" s="8" t="str">
        <f>VLOOKUP(D94,[2]门店最终执行价格表!$B:$G,6,0)</f>
        <v>美国康龙</v>
      </c>
      <c r="H94" s="8" t="str">
        <f>VLOOKUP(D94,[2]门店最终执行价格表!$B:$E,4)</f>
        <v>瓶</v>
      </c>
      <c r="I94" s="8">
        <v>198</v>
      </c>
      <c r="J94" s="8">
        <v>71.28</v>
      </c>
      <c r="K94" s="13">
        <f t="shared" si="1"/>
        <v>0.64</v>
      </c>
      <c r="L94" s="14" t="s">
        <v>74</v>
      </c>
      <c r="M94" s="8" t="s">
        <v>20</v>
      </c>
      <c r="N94" s="8" t="s">
        <v>23</v>
      </c>
      <c r="O94" s="8"/>
      <c r="P94" s="8"/>
      <c r="Q94" s="8"/>
      <c r="R94" s="8"/>
    </row>
    <row r="95" customHeight="1" spans="1:18">
      <c r="A95" s="8">
        <v>94</v>
      </c>
      <c r="B95" s="8"/>
      <c r="C95" s="8" t="s">
        <v>28</v>
      </c>
      <c r="D95" s="9">
        <v>62986</v>
      </c>
      <c r="E95" s="9" t="s">
        <v>102</v>
      </c>
      <c r="F95" s="8" t="str">
        <f>VLOOKUP(D95,[2]门店最终执行价格表!$B:$D,3,0)</f>
        <v>698mg×60片</v>
      </c>
      <c r="G95" s="8" t="str">
        <f>VLOOKUP(D95,[2]门店最终执行价格表!$B:$G,6,0)</f>
        <v>美国康龙</v>
      </c>
      <c r="H95" s="8" t="e">
        <f>VLOOKUP(D95,[2]门店最终执行价格表!$B:$E,4)</f>
        <v>#N/A</v>
      </c>
      <c r="I95" s="8">
        <v>298</v>
      </c>
      <c r="J95" s="8">
        <v>107.28</v>
      </c>
      <c r="K95" s="13">
        <f t="shared" si="1"/>
        <v>0.64</v>
      </c>
      <c r="L95" s="14" t="s">
        <v>74</v>
      </c>
      <c r="M95" s="8" t="s">
        <v>20</v>
      </c>
      <c r="N95" s="8" t="s">
        <v>23</v>
      </c>
      <c r="O95" s="8"/>
      <c r="P95" s="8"/>
      <c r="Q95" s="8"/>
      <c r="R95" s="8"/>
    </row>
    <row r="96" customHeight="1" spans="1:18">
      <c r="A96" s="8">
        <v>95</v>
      </c>
      <c r="B96" s="8"/>
      <c r="C96" s="8" t="s">
        <v>28</v>
      </c>
      <c r="D96" s="9">
        <v>20232</v>
      </c>
      <c r="E96" s="9" t="s">
        <v>103</v>
      </c>
      <c r="F96" s="8" t="str">
        <f>VLOOKUP(D96,[2]门店最终执行价格表!$B:$D,3,0)</f>
        <v>3gx80片</v>
      </c>
      <c r="G96" s="8" t="str">
        <f>VLOOKUP(D96,[2]门店最终执行价格表!$B:$G,6,0)</f>
        <v>养生堂</v>
      </c>
      <c r="H96" s="8" t="e">
        <f>VLOOKUP(D96,[2]门店最终执行价格表!$B:$E,4)</f>
        <v>#N/A</v>
      </c>
      <c r="I96" s="8">
        <v>128</v>
      </c>
      <c r="J96" s="8">
        <v>57.6</v>
      </c>
      <c r="K96" s="13">
        <f t="shared" si="1"/>
        <v>0.55</v>
      </c>
      <c r="L96" s="14" t="s">
        <v>104</v>
      </c>
      <c r="M96" s="8" t="s">
        <v>20</v>
      </c>
      <c r="N96" s="8" t="s">
        <v>23</v>
      </c>
      <c r="O96" s="8"/>
      <c r="P96" s="8"/>
      <c r="Q96" s="8"/>
      <c r="R96" s="8"/>
    </row>
    <row r="97" customHeight="1" spans="1:18">
      <c r="A97" s="8">
        <v>96</v>
      </c>
      <c r="B97" s="8"/>
      <c r="C97" s="8" t="s">
        <v>28</v>
      </c>
      <c r="D97" s="9">
        <v>204129</v>
      </c>
      <c r="E97" s="9" t="s">
        <v>105</v>
      </c>
      <c r="F97" s="8" t="str">
        <f>VLOOKUP(D97,[2]门店最终执行价格表!$B:$D,3,0)</f>
        <v>180g(1.5gx120片)</v>
      </c>
      <c r="G97" s="8" t="str">
        <f>VLOOKUP(D97,[2]门店最终执行价格表!$B:$G,6,0)</f>
        <v>养生堂药业</v>
      </c>
      <c r="H97" s="8" t="str">
        <f>VLOOKUP(D97,[2]门店最终执行价格表!$B:$E,4)</f>
        <v>瓶</v>
      </c>
      <c r="I97" s="8">
        <v>128</v>
      </c>
      <c r="J97" s="8">
        <v>57.6</v>
      </c>
      <c r="K97" s="13">
        <f t="shared" si="1"/>
        <v>0.55</v>
      </c>
      <c r="L97" s="14" t="s">
        <v>104</v>
      </c>
      <c r="M97" s="8" t="s">
        <v>20</v>
      </c>
      <c r="N97" s="8" t="s">
        <v>23</v>
      </c>
      <c r="O97" s="8"/>
      <c r="P97" s="8"/>
      <c r="Q97" s="8"/>
      <c r="R97" s="8"/>
    </row>
    <row r="98" customHeight="1" spans="1:18">
      <c r="A98" s="8">
        <v>97</v>
      </c>
      <c r="B98" s="8"/>
      <c r="C98" s="8" t="s">
        <v>28</v>
      </c>
      <c r="D98" s="9">
        <v>219951</v>
      </c>
      <c r="E98" s="9" t="s">
        <v>106</v>
      </c>
      <c r="F98" s="8" t="str">
        <f>VLOOKUP(D98,[2]门店最终执行价格表!$B:$D,3,0)</f>
        <v>120g(1.5gx80片)</v>
      </c>
      <c r="G98" s="8" t="str">
        <f>VLOOKUP(D98,[2]门店最终执行价格表!$B:$G,6,0)</f>
        <v>养生堂药业</v>
      </c>
      <c r="H98" s="8" t="str">
        <f>VLOOKUP(D98,[2]门店最终执行价格表!$B:$E,4)</f>
        <v>瓶</v>
      </c>
      <c r="I98" s="8">
        <v>168</v>
      </c>
      <c r="J98" s="8">
        <v>75.6</v>
      </c>
      <c r="K98" s="13">
        <f t="shared" si="1"/>
        <v>0.55</v>
      </c>
      <c r="L98" s="14" t="s">
        <v>104</v>
      </c>
      <c r="M98" s="8" t="s">
        <v>20</v>
      </c>
      <c r="N98" s="8" t="s">
        <v>23</v>
      </c>
      <c r="O98" s="8"/>
      <c r="P98" s="8"/>
      <c r="Q98" s="8"/>
      <c r="R98" s="8"/>
    </row>
    <row r="99" customHeight="1" spans="1:18">
      <c r="A99" s="8">
        <v>98</v>
      </c>
      <c r="B99" s="8"/>
      <c r="C99" s="8" t="s">
        <v>28</v>
      </c>
      <c r="D99" s="9">
        <v>40995</v>
      </c>
      <c r="E99" s="9" t="s">
        <v>107</v>
      </c>
      <c r="F99" s="8" t="str">
        <f>VLOOKUP(D99,[2]门店最终执行价格表!$B:$D,3,0)</f>
        <v>76.5克（0.85gx90片）</v>
      </c>
      <c r="G99" s="8" t="str">
        <f>VLOOKUP(D99,[2]门店最终执行价格表!$B:$G,6,0)</f>
        <v>养生堂药业</v>
      </c>
      <c r="H99" s="8" t="e">
        <f>VLOOKUP(D99,[2]门店最终执行价格表!$B:$E,4)</f>
        <v>#N/A</v>
      </c>
      <c r="I99" s="8">
        <v>128</v>
      </c>
      <c r="J99" s="8">
        <v>57.6</v>
      </c>
      <c r="K99" s="13">
        <f t="shared" si="1"/>
        <v>0.55</v>
      </c>
      <c r="L99" s="14" t="s">
        <v>104</v>
      </c>
      <c r="M99" s="8" t="s">
        <v>20</v>
      </c>
      <c r="N99" s="8" t="s">
        <v>23</v>
      </c>
      <c r="O99" s="8"/>
      <c r="P99" s="8"/>
      <c r="Q99" s="8"/>
      <c r="R99" s="8"/>
    </row>
    <row r="100" customHeight="1" spans="1:18">
      <c r="A100" s="8">
        <v>99</v>
      </c>
      <c r="B100" s="8"/>
      <c r="C100" s="8" t="s">
        <v>28</v>
      </c>
      <c r="D100" s="9">
        <v>188715</v>
      </c>
      <c r="E100" s="9" t="s">
        <v>108</v>
      </c>
      <c r="F100" s="8" t="str">
        <f>VLOOKUP(D100,[2]门店最终执行价格表!$B:$D,3,0)</f>
        <v>180g（1.5gx120片）</v>
      </c>
      <c r="G100" s="8" t="str">
        <f>VLOOKUP(D100,[2]门店最终执行价格表!$B:$G,6,0)</f>
        <v>养生堂药业</v>
      </c>
      <c r="H100" s="8" t="str">
        <f>VLOOKUP(D100,[2]门店最终执行价格表!$B:$E,4)</f>
        <v>瓶</v>
      </c>
      <c r="I100" s="8">
        <v>128</v>
      </c>
      <c r="J100" s="8">
        <v>57.6</v>
      </c>
      <c r="K100" s="13">
        <f t="shared" si="1"/>
        <v>0.55</v>
      </c>
      <c r="L100" s="14" t="s">
        <v>104</v>
      </c>
      <c r="M100" s="8" t="s">
        <v>20</v>
      </c>
      <c r="N100" s="8" t="s">
        <v>23</v>
      </c>
      <c r="O100" s="8"/>
      <c r="P100" s="8"/>
      <c r="Q100" s="8"/>
      <c r="R100" s="8"/>
    </row>
    <row r="101" customHeight="1" spans="1:18">
      <c r="A101" s="8">
        <v>100</v>
      </c>
      <c r="B101" s="8"/>
      <c r="C101" s="8" t="s">
        <v>28</v>
      </c>
      <c r="D101" s="9">
        <v>219949</v>
      </c>
      <c r="E101" s="9" t="s">
        <v>109</v>
      </c>
      <c r="F101" s="8" t="str">
        <f>VLOOKUP(D101,[2]门店最终执行价格表!$B:$D,3,0)</f>
        <v>120g(1.5gx80片)</v>
      </c>
      <c r="G101" s="8" t="str">
        <f>VLOOKUP(D101,[2]门店最终执行价格表!$B:$G,6,0)</f>
        <v>养生堂药业</v>
      </c>
      <c r="H101" s="8" t="str">
        <f>VLOOKUP(D101,[2]门店最终执行价格表!$B:$E,4)</f>
        <v>瓶</v>
      </c>
      <c r="I101" s="8">
        <v>168</v>
      </c>
      <c r="J101" s="8">
        <v>75.6</v>
      </c>
      <c r="K101" s="13">
        <f t="shared" si="1"/>
        <v>0.55</v>
      </c>
      <c r="L101" s="14" t="s">
        <v>104</v>
      </c>
      <c r="M101" s="8" t="s">
        <v>20</v>
      </c>
      <c r="N101" s="8" t="s">
        <v>23</v>
      </c>
      <c r="O101" s="8"/>
      <c r="P101" s="8"/>
      <c r="Q101" s="8"/>
      <c r="R101" s="8"/>
    </row>
    <row r="102" customHeight="1" spans="1:18">
      <c r="A102" s="8">
        <v>101</v>
      </c>
      <c r="B102" s="8"/>
      <c r="C102" s="8" t="s">
        <v>28</v>
      </c>
      <c r="D102" s="9">
        <v>138033</v>
      </c>
      <c r="E102" s="9" t="s">
        <v>110</v>
      </c>
      <c r="F102" s="8" t="str">
        <f>VLOOKUP(D102,[2]门店最终执行价格表!$B:$D,3,0)</f>
        <v>30g（250mgx120粒）</v>
      </c>
      <c r="G102" s="8" t="str">
        <f>VLOOKUP(D102,[2]门店最终执行价格表!$B:$G,6,0)</f>
        <v>养生堂药业(海南养生堂)</v>
      </c>
      <c r="H102" s="8" t="str">
        <f>VLOOKUP(D102,[2]门店最终执行价格表!$B:$E,4)</f>
        <v>瓶</v>
      </c>
      <c r="I102" s="8">
        <v>158</v>
      </c>
      <c r="J102" s="8">
        <v>71.1</v>
      </c>
      <c r="K102" s="13">
        <f t="shared" si="1"/>
        <v>0.55</v>
      </c>
      <c r="L102" s="14" t="s">
        <v>104</v>
      </c>
      <c r="M102" s="8" t="s">
        <v>20</v>
      </c>
      <c r="N102" s="8" t="s">
        <v>23</v>
      </c>
      <c r="O102" s="8"/>
      <c r="P102" s="8"/>
      <c r="Q102" s="8"/>
      <c r="R102" s="8"/>
    </row>
    <row r="103" customHeight="1" spans="1:18">
      <c r="A103" s="8">
        <v>102</v>
      </c>
      <c r="B103" s="8"/>
      <c r="C103" s="8" t="s">
        <v>28</v>
      </c>
      <c r="D103" s="9">
        <v>208433</v>
      </c>
      <c r="E103" s="9" t="s">
        <v>111</v>
      </c>
      <c r="F103" s="8" t="str">
        <f>VLOOKUP(D103,[2]门店最终执行价格表!$B:$D,3,0)</f>
        <v>42g(4.2gx10片)针叶樱桃味</v>
      </c>
      <c r="G103" s="8" t="str">
        <f>VLOOKUP(D103,[2]门店最终执行价格表!$B:$G,6,0)</f>
        <v>养生堂</v>
      </c>
      <c r="H103" s="8" t="str">
        <f>VLOOKUP(D103,[2]门店最终执行价格表!$B:$E,4)</f>
        <v>瓶</v>
      </c>
      <c r="I103" s="8">
        <v>28</v>
      </c>
      <c r="J103" s="8">
        <v>12.6</v>
      </c>
      <c r="K103" s="13">
        <f t="shared" si="1"/>
        <v>0.55</v>
      </c>
      <c r="L103" s="14" t="s">
        <v>112</v>
      </c>
      <c r="M103" s="8" t="s">
        <v>20</v>
      </c>
      <c r="N103" s="8" t="s">
        <v>23</v>
      </c>
      <c r="O103" s="8"/>
      <c r="P103" s="8"/>
      <c r="Q103" s="8"/>
      <c r="R103" s="8"/>
    </row>
    <row r="104" customHeight="1" spans="1:18">
      <c r="A104" s="8">
        <v>103</v>
      </c>
      <c r="B104" s="8"/>
      <c r="C104" s="8" t="s">
        <v>28</v>
      </c>
      <c r="D104" s="9">
        <v>215350</v>
      </c>
      <c r="E104" s="9" t="s">
        <v>113</v>
      </c>
      <c r="F104" s="8" t="str">
        <f>VLOOKUP(D104,[2]门店最终执行价格表!$B:$D,3,0)</f>
        <v>1.25gx（100+20)片</v>
      </c>
      <c r="G104" s="8" t="str">
        <f>VLOOKUP(D104,[2]门店最终执行价格表!$B:$G,6,0)</f>
        <v>武汉维奥</v>
      </c>
      <c r="H104" s="8" t="str">
        <f>VLOOKUP(D104,[2]门店最终执行价格表!$B:$E,4)</f>
        <v>瓶</v>
      </c>
      <c r="I104" s="8">
        <v>269</v>
      </c>
      <c r="J104" s="8">
        <v>96.48</v>
      </c>
      <c r="K104" s="13">
        <f t="shared" si="1"/>
        <v>0.641338289962825</v>
      </c>
      <c r="L104" s="14" t="s">
        <v>74</v>
      </c>
      <c r="M104" s="8" t="s">
        <v>20</v>
      </c>
      <c r="N104" s="8" t="s">
        <v>23</v>
      </c>
      <c r="O104" s="8"/>
      <c r="P104" s="8"/>
      <c r="Q104" s="8"/>
      <c r="R104" s="8"/>
    </row>
    <row r="105" customHeight="1" spans="1:18">
      <c r="A105" s="8">
        <v>104</v>
      </c>
      <c r="B105" s="8"/>
      <c r="C105" s="8" t="s">
        <v>28</v>
      </c>
      <c r="D105" s="9">
        <v>191516</v>
      </c>
      <c r="E105" s="9" t="s">
        <v>114</v>
      </c>
      <c r="F105" s="8" t="str">
        <f>VLOOKUP(D105,[2]门店最终执行价格表!$B:$D,3,0)</f>
        <v>0.3gx10瓶</v>
      </c>
      <c r="G105" s="8" t="str">
        <f>VLOOKUP(D105,[2]门店最终执行价格表!$B:$G,6,0)</f>
        <v>都江堰市中善</v>
      </c>
      <c r="H105" s="8" t="str">
        <f>VLOOKUP(D105,[2]门店最终执行价格表!$B:$E,4)</f>
        <v>瓶</v>
      </c>
      <c r="I105" s="8">
        <v>868</v>
      </c>
      <c r="J105" s="8">
        <v>347.2</v>
      </c>
      <c r="K105" s="13">
        <f t="shared" si="1"/>
        <v>0.6</v>
      </c>
      <c r="L105" s="14" t="s">
        <v>115</v>
      </c>
      <c r="M105" s="8" t="s">
        <v>20</v>
      </c>
      <c r="N105" s="8" t="s">
        <v>23</v>
      </c>
      <c r="O105" s="8"/>
      <c r="P105" s="8"/>
      <c r="Q105" s="8"/>
      <c r="R105" s="8"/>
    </row>
    <row r="106" customHeight="1" spans="1:18">
      <c r="A106" s="8">
        <v>105</v>
      </c>
      <c r="B106" s="8"/>
      <c r="C106" s="8" t="s">
        <v>28</v>
      </c>
      <c r="D106" s="9">
        <v>191517</v>
      </c>
      <c r="E106" s="9" t="s">
        <v>116</v>
      </c>
      <c r="F106" s="8" t="str">
        <f>VLOOKUP(D106,[2]门店最终执行价格表!$B:$D,3,0)</f>
        <v>0.1gx10瓶</v>
      </c>
      <c r="G106" s="8" t="str">
        <f>VLOOKUP(D106,[2]门店最终执行价格表!$B:$G,6,0)</f>
        <v>都江堰市中善</v>
      </c>
      <c r="H106" s="8" t="str">
        <f>VLOOKUP(D106,[2]门店最终执行价格表!$B:$E,4)</f>
        <v>瓶</v>
      </c>
      <c r="I106" s="8">
        <v>298</v>
      </c>
      <c r="J106" s="8">
        <v>119.2</v>
      </c>
      <c r="K106" s="13">
        <f t="shared" si="1"/>
        <v>0.6</v>
      </c>
      <c r="L106" s="14" t="s">
        <v>115</v>
      </c>
      <c r="M106" s="8" t="s">
        <v>20</v>
      </c>
      <c r="N106" s="8" t="s">
        <v>23</v>
      </c>
      <c r="O106" s="8"/>
      <c r="P106" s="8"/>
      <c r="Q106" s="8"/>
      <c r="R106" s="8"/>
    </row>
    <row r="107" customHeight="1" spans="1:18">
      <c r="A107" s="8">
        <v>106</v>
      </c>
      <c r="B107" s="8"/>
      <c r="C107" s="8" t="s">
        <v>28</v>
      </c>
      <c r="D107" s="9">
        <v>205173</v>
      </c>
      <c r="E107" s="9" t="s">
        <v>117</v>
      </c>
      <c r="F107" s="8" t="str">
        <f>VLOOKUP(D107,[2]门店最终执行价格表!$B:$D,3,0)</f>
        <v>0.1gx3瓶</v>
      </c>
      <c r="G107" s="8" t="str">
        <f>VLOOKUP(D107,[2]门店最终执行价格表!$B:$G,6,0)</f>
        <v>都江堰中善制药</v>
      </c>
      <c r="H107" s="8" t="str">
        <f>VLOOKUP(D107,[2]门店最终执行价格表!$B:$E,4)</f>
        <v>瓶</v>
      </c>
      <c r="I107" s="8">
        <v>99</v>
      </c>
      <c r="J107" s="8">
        <v>39.6</v>
      </c>
      <c r="K107" s="13">
        <f t="shared" si="1"/>
        <v>0.6</v>
      </c>
      <c r="L107" s="14" t="s">
        <v>115</v>
      </c>
      <c r="M107" s="8" t="s">
        <v>20</v>
      </c>
      <c r="N107" s="8" t="s">
        <v>23</v>
      </c>
      <c r="O107" s="8"/>
      <c r="P107" s="8"/>
      <c r="Q107" s="8"/>
      <c r="R107" s="8"/>
    </row>
    <row r="108" customHeight="1" spans="1:18">
      <c r="A108" s="8">
        <v>107</v>
      </c>
      <c r="B108" s="8"/>
      <c r="C108" s="8" t="s">
        <v>22</v>
      </c>
      <c r="D108" s="8">
        <v>238702</v>
      </c>
      <c r="E108" s="8" t="s">
        <v>118</v>
      </c>
      <c r="F108" s="8" t="str">
        <f>VLOOKUP(D108,[2]门店最终执行价格表!$B:$D,3,0)</f>
        <v>77g(1.1gx70片)</v>
      </c>
      <c r="G108" s="8" t="str">
        <f>VLOOKUP(D108,[2]门店最终执行价格表!$B:$G,6,0)</f>
        <v>惠氏制药</v>
      </c>
      <c r="H108" s="8" t="str">
        <f>VLOOKUP(D108,[2]门店最终执行价格表!$B:$E,4)</f>
        <v>瓶</v>
      </c>
      <c r="I108" s="8">
        <v>133</v>
      </c>
      <c r="J108" s="8">
        <v>53.2</v>
      </c>
      <c r="K108" s="13">
        <f t="shared" si="1"/>
        <v>0.6</v>
      </c>
      <c r="L108" s="15" t="s">
        <v>23</v>
      </c>
      <c r="M108" s="8" t="s">
        <v>20</v>
      </c>
      <c r="N108" s="8" t="s">
        <v>72</v>
      </c>
      <c r="O108" s="8"/>
      <c r="P108" s="8"/>
      <c r="Q108" s="8"/>
      <c r="R108" s="8"/>
    </row>
    <row r="109" customHeight="1" spans="1:18">
      <c r="A109" s="8">
        <v>108</v>
      </c>
      <c r="B109" s="8"/>
      <c r="C109" s="8" t="s">
        <v>22</v>
      </c>
      <c r="D109" s="8">
        <v>238734</v>
      </c>
      <c r="E109" s="8" t="s">
        <v>119</v>
      </c>
      <c r="F109" s="8" t="str">
        <f>VLOOKUP(D109,[2]门店最终执行价格表!$B:$D,3,0)</f>
        <v>73.5g(1.05gx70片)</v>
      </c>
      <c r="G109" s="8" t="str">
        <f>VLOOKUP(D109,[2]门店最终执行价格表!$B:$G,6,0)</f>
        <v>惠氏制药</v>
      </c>
      <c r="H109" s="8" t="str">
        <f>VLOOKUP(D109,[2]门店最终执行价格表!$B:$E,4)</f>
        <v>瓶</v>
      </c>
      <c r="I109" s="8">
        <v>133</v>
      </c>
      <c r="J109" s="8">
        <v>53.2</v>
      </c>
      <c r="K109" s="13">
        <f t="shared" si="1"/>
        <v>0.6</v>
      </c>
      <c r="L109" s="15" t="s">
        <v>23</v>
      </c>
      <c r="M109" s="8" t="s">
        <v>20</v>
      </c>
      <c r="N109" s="8" t="s">
        <v>72</v>
      </c>
      <c r="O109" s="8"/>
      <c r="P109" s="8"/>
      <c r="Q109" s="8"/>
      <c r="R109" s="8"/>
    </row>
    <row r="110" ht="42" customHeight="1" spans="1:18">
      <c r="A110" s="8">
        <v>109</v>
      </c>
      <c r="B110" s="8"/>
      <c r="C110" s="8" t="s">
        <v>28</v>
      </c>
      <c r="D110" s="9">
        <v>168600</v>
      </c>
      <c r="E110" s="9" t="s">
        <v>120</v>
      </c>
      <c r="F110" s="8" t="str">
        <f>VLOOKUP(D110,[2]门店最终执行价格表!$B:$D,3,0)</f>
        <v>30g(0.5gx60粒)</v>
      </c>
      <c r="G110" s="8" t="str">
        <f>VLOOKUP(D110,[2]门店最终执行价格表!$B:$G,6,0)</f>
        <v>威海百合生物</v>
      </c>
      <c r="H110" s="8" t="str">
        <f>VLOOKUP(D110,[2]门店最终执行价格表!$B:$E,4)</f>
        <v>瓶</v>
      </c>
      <c r="I110" s="8">
        <v>168</v>
      </c>
      <c r="J110" s="8">
        <v>40</v>
      </c>
      <c r="K110" s="13">
        <f t="shared" si="1"/>
        <v>0.761904761904762</v>
      </c>
      <c r="L110" s="14" t="s">
        <v>121</v>
      </c>
      <c r="M110" s="8" t="s">
        <v>20</v>
      </c>
      <c r="N110" s="8" t="s">
        <v>23</v>
      </c>
      <c r="O110" s="8"/>
      <c r="P110" s="8"/>
      <c r="Q110" s="8"/>
      <c r="R110" s="8"/>
    </row>
    <row r="111" customHeight="1" spans="1:18">
      <c r="A111" s="8">
        <v>110</v>
      </c>
      <c r="B111" s="8"/>
      <c r="C111" s="8" t="s">
        <v>28</v>
      </c>
      <c r="D111" s="9">
        <v>248228</v>
      </c>
      <c r="E111" s="9" t="s">
        <v>122</v>
      </c>
      <c r="F111" s="8" t="str">
        <f>VLOOKUP(D111,[2]门店最终执行价格表!$B:$D,3,0)</f>
        <v>B型185mmx70mmx1贴x7袋</v>
      </c>
      <c r="G111" s="8" t="str">
        <f>VLOOKUP(D111,[2]门店最终执行价格表!$B:$G,6,0)</f>
        <v>山西健康之路医疗器械</v>
      </c>
      <c r="H111" s="8" t="str">
        <f>VLOOKUP(D111,[2]门店最终执行价格表!$B:$E,4)</f>
        <v>瓶</v>
      </c>
      <c r="I111" s="8">
        <v>39.8</v>
      </c>
      <c r="J111" s="8">
        <v>15</v>
      </c>
      <c r="K111" s="13">
        <f t="shared" si="1"/>
        <v>0.623115577889447</v>
      </c>
      <c r="L111" s="24" t="s">
        <v>123</v>
      </c>
      <c r="M111" s="8" t="s">
        <v>20</v>
      </c>
      <c r="N111" s="8" t="s">
        <v>23</v>
      </c>
      <c r="O111" s="8"/>
      <c r="P111" s="8"/>
      <c r="Q111" s="8"/>
      <c r="R111" s="8"/>
    </row>
    <row r="112" customHeight="1" spans="1:18">
      <c r="A112" s="8">
        <v>111</v>
      </c>
      <c r="B112" s="8"/>
      <c r="C112" s="8" t="s">
        <v>28</v>
      </c>
      <c r="D112" s="9">
        <v>248234</v>
      </c>
      <c r="E112" s="9" t="s">
        <v>122</v>
      </c>
      <c r="F112" s="8" t="str">
        <f>VLOOKUP(D112,[2]门店最终执行价格表!$B:$D,3,0)</f>
        <v>A型175mmx70mmx1贴x7袋</v>
      </c>
      <c r="G112" s="8" t="str">
        <f>VLOOKUP(D112,[2]门店最终执行价格表!$B:$G,6,0)</f>
        <v>山西健康之路医疗器械</v>
      </c>
      <c r="H112" s="8" t="str">
        <f>VLOOKUP(D112,[2]门店最终执行价格表!$B:$E,4)</f>
        <v>瓶</v>
      </c>
      <c r="I112" s="8">
        <v>39.8</v>
      </c>
      <c r="J112" s="8">
        <v>15</v>
      </c>
      <c r="K112" s="13">
        <f t="shared" si="1"/>
        <v>0.623115577889447</v>
      </c>
      <c r="L112" s="24" t="s">
        <v>123</v>
      </c>
      <c r="M112" s="8" t="s">
        <v>20</v>
      </c>
      <c r="N112" s="8" t="s">
        <v>23</v>
      </c>
      <c r="O112" s="8"/>
      <c r="P112" s="8"/>
      <c r="Q112" s="8"/>
      <c r="R112" s="8"/>
    </row>
    <row r="113" customHeight="1" spans="1:18">
      <c r="A113" s="8">
        <v>112</v>
      </c>
      <c r="B113" s="8"/>
      <c r="C113" s="8" t="s">
        <v>28</v>
      </c>
      <c r="D113" s="9">
        <v>236762</v>
      </c>
      <c r="E113" s="9" t="s">
        <v>124</v>
      </c>
      <c r="F113" s="9" t="s">
        <v>125</v>
      </c>
      <c r="G113" s="8" t="str">
        <f>VLOOKUP(D113,[2]门店最终执行价格表!$B:$G,6,0)</f>
        <v>深圳赛保尔</v>
      </c>
      <c r="H113" s="8" t="str">
        <f>VLOOKUP(D113,[2]门店最终执行价格表!$B:$E,4)</f>
        <v>瓶</v>
      </c>
      <c r="I113" s="8">
        <v>198</v>
      </c>
      <c r="J113" s="8">
        <v>49.5</v>
      </c>
      <c r="K113" s="13">
        <f t="shared" si="1"/>
        <v>0.75</v>
      </c>
      <c r="L113" s="14" t="s">
        <v>126</v>
      </c>
      <c r="M113" s="8" t="s">
        <v>20</v>
      </c>
      <c r="N113" s="8" t="s">
        <v>23</v>
      </c>
      <c r="O113" s="8"/>
      <c r="P113" s="8"/>
      <c r="Q113" s="8"/>
      <c r="R113" s="8"/>
    </row>
    <row r="114" customHeight="1" spans="1:18">
      <c r="A114" s="8">
        <v>113</v>
      </c>
      <c r="B114" s="8"/>
      <c r="C114" s="8" t="s">
        <v>28</v>
      </c>
      <c r="D114" s="9">
        <v>240221</v>
      </c>
      <c r="E114" s="9" t="s">
        <v>127</v>
      </c>
      <c r="F114" s="9" t="s">
        <v>128</v>
      </c>
      <c r="G114" s="8" t="str">
        <f>VLOOKUP(D114,[2]门店最终执行价格表!$B:$G,6,0)</f>
        <v>惠州市鑫福来</v>
      </c>
      <c r="H114" s="8" t="str">
        <f>VLOOKUP(D114,[2]门店最终执行价格表!$B:$E,4)</f>
        <v>瓶</v>
      </c>
      <c r="I114" s="8">
        <v>298</v>
      </c>
      <c r="J114" s="8">
        <v>74.5</v>
      </c>
      <c r="K114" s="13">
        <f t="shared" si="1"/>
        <v>0.75</v>
      </c>
      <c r="L114" s="14" t="s">
        <v>126</v>
      </c>
      <c r="M114" s="8" t="s">
        <v>20</v>
      </c>
      <c r="N114" s="8" t="s">
        <v>23</v>
      </c>
      <c r="O114" s="8"/>
      <c r="P114" s="8"/>
      <c r="Q114" s="8"/>
      <c r="R114" s="8"/>
    </row>
    <row r="115" customHeight="1" spans="1:18">
      <c r="A115" s="8">
        <v>114</v>
      </c>
      <c r="B115" s="8"/>
      <c r="C115" s="8" t="s">
        <v>18</v>
      </c>
      <c r="D115" s="9">
        <v>162622</v>
      </c>
      <c r="E115" s="9" t="s">
        <v>129</v>
      </c>
      <c r="F115" s="9" t="s">
        <v>128</v>
      </c>
      <c r="G115" s="8" t="str">
        <f>VLOOKUP(D115,[2]门店最终执行价格表!$B:$G,6,0)</f>
        <v>威海百合</v>
      </c>
      <c r="H115" s="8" t="str">
        <f>VLOOKUP(D115,[2]门店最终执行价格表!$B:$E,4)</f>
        <v>瓶</v>
      </c>
      <c r="I115" s="8">
        <v>348</v>
      </c>
      <c r="J115" s="8">
        <v>70.38</v>
      </c>
      <c r="K115" s="13">
        <f t="shared" si="1"/>
        <v>0.797758620689655</v>
      </c>
      <c r="L115" s="14" t="s">
        <v>130</v>
      </c>
      <c r="M115" s="8" t="s">
        <v>20</v>
      </c>
      <c r="N115" s="8" t="s">
        <v>131</v>
      </c>
      <c r="O115" s="8"/>
      <c r="P115" s="8"/>
      <c r="Q115" s="8"/>
      <c r="R115" s="8"/>
    </row>
    <row r="116" ht="32" customHeight="1" spans="1:18">
      <c r="A116" s="8">
        <v>115</v>
      </c>
      <c r="B116" s="8"/>
      <c r="C116" s="8" t="s">
        <v>28</v>
      </c>
      <c r="D116" s="9">
        <v>179327</v>
      </c>
      <c r="E116" s="9" t="s">
        <v>132</v>
      </c>
      <c r="F116" s="9" t="s">
        <v>133</v>
      </c>
      <c r="G116" s="8" t="str">
        <f>VLOOKUP(D116,[2]门店最终执行价格表!$B:$G,6,0)</f>
        <v>深圳市麦金利</v>
      </c>
      <c r="H116" s="8" t="str">
        <f>VLOOKUP(D116,[2]门店最终执行价格表!$B:$E,4)</f>
        <v>瓶</v>
      </c>
      <c r="I116" s="8">
        <v>148</v>
      </c>
      <c r="J116" s="8">
        <v>59.2</v>
      </c>
      <c r="K116" s="13">
        <f t="shared" si="1"/>
        <v>0.6</v>
      </c>
      <c r="L116" s="14" t="s">
        <v>134</v>
      </c>
      <c r="M116" s="8" t="s">
        <v>20</v>
      </c>
      <c r="N116" s="8" t="s">
        <v>23</v>
      </c>
      <c r="O116" s="8"/>
      <c r="P116" s="8"/>
      <c r="Q116" s="8"/>
      <c r="R116" s="8"/>
    </row>
    <row r="117" ht="60" customHeight="1" spans="1:18">
      <c r="A117" s="8">
        <v>116</v>
      </c>
      <c r="B117" s="8"/>
      <c r="C117" s="8" t="s">
        <v>28</v>
      </c>
      <c r="D117" s="9">
        <v>148289</v>
      </c>
      <c r="E117" s="9" t="s">
        <v>135</v>
      </c>
      <c r="F117" s="9" t="s">
        <v>136</v>
      </c>
      <c r="G117" s="8" t="s">
        <v>137</v>
      </c>
      <c r="H117" s="8" t="s">
        <v>39</v>
      </c>
      <c r="I117" s="8">
        <v>358</v>
      </c>
      <c r="J117" s="8">
        <v>304.3</v>
      </c>
      <c r="K117" s="13">
        <f t="shared" si="1"/>
        <v>0.15</v>
      </c>
      <c r="L117" s="14" t="s">
        <v>138</v>
      </c>
      <c r="M117" s="16" t="s">
        <v>139</v>
      </c>
      <c r="N117" s="8" t="s">
        <v>23</v>
      </c>
      <c r="O117" s="8"/>
      <c r="P117" s="8"/>
      <c r="Q117" s="8"/>
      <c r="R117" s="8"/>
    </row>
    <row r="118" ht="32" customHeight="1" spans="1:18">
      <c r="A118" s="8">
        <v>117</v>
      </c>
      <c r="B118" s="8"/>
      <c r="C118" s="8" t="s">
        <v>28</v>
      </c>
      <c r="D118" s="9">
        <v>72161</v>
      </c>
      <c r="E118" s="9" t="s">
        <v>140</v>
      </c>
      <c r="F118" s="9" t="s">
        <v>141</v>
      </c>
      <c r="G118" s="8" t="s">
        <v>142</v>
      </c>
      <c r="H118" s="8" t="s">
        <v>39</v>
      </c>
      <c r="I118" s="8">
        <v>298</v>
      </c>
      <c r="J118" s="8">
        <v>253.3</v>
      </c>
      <c r="K118" s="13">
        <f t="shared" si="1"/>
        <v>0.15</v>
      </c>
      <c r="L118" s="14" t="s">
        <v>143</v>
      </c>
      <c r="M118" s="8" t="s">
        <v>20</v>
      </c>
      <c r="N118" s="8" t="s">
        <v>23</v>
      </c>
      <c r="O118" s="8"/>
      <c r="P118" s="8"/>
      <c r="Q118" s="8"/>
      <c r="R118" s="8"/>
    </row>
    <row r="119" ht="32" customHeight="1" spans="1:18">
      <c r="A119" s="8">
        <v>118</v>
      </c>
      <c r="B119" s="8"/>
      <c r="C119" s="8" t="s">
        <v>28</v>
      </c>
      <c r="D119" s="9">
        <v>144659</v>
      </c>
      <c r="E119" s="9" t="s">
        <v>140</v>
      </c>
      <c r="F119" s="9" t="s">
        <v>144</v>
      </c>
      <c r="G119" s="8" t="s">
        <v>142</v>
      </c>
      <c r="H119" s="8" t="s">
        <v>39</v>
      </c>
      <c r="I119" s="8">
        <v>999</v>
      </c>
      <c r="J119" s="8">
        <v>680</v>
      </c>
      <c r="K119" s="13">
        <f t="shared" si="1"/>
        <v>0.319319319319319</v>
      </c>
      <c r="L119" s="14" t="s">
        <v>145</v>
      </c>
      <c r="M119" s="8" t="s">
        <v>20</v>
      </c>
      <c r="N119" s="8" t="s">
        <v>23</v>
      </c>
      <c r="O119" s="8"/>
      <c r="P119" s="8"/>
      <c r="Q119" s="8"/>
      <c r="R119" s="8"/>
    </row>
    <row r="120" ht="32" customHeight="1" spans="1:18">
      <c r="A120" s="8">
        <v>119</v>
      </c>
      <c r="B120" s="8"/>
      <c r="C120" s="8" t="s">
        <v>18</v>
      </c>
      <c r="D120" s="9">
        <v>175630</v>
      </c>
      <c r="E120" s="9" t="s">
        <v>146</v>
      </c>
      <c r="F120" s="9" t="s">
        <v>147</v>
      </c>
      <c r="G120" s="8" t="s">
        <v>148</v>
      </c>
      <c r="H120" s="8" t="s">
        <v>39</v>
      </c>
      <c r="I120" s="8">
        <v>35</v>
      </c>
      <c r="J120" s="8">
        <v>16.9</v>
      </c>
      <c r="K120" s="13">
        <f t="shared" si="1"/>
        <v>0.517142857142857</v>
      </c>
      <c r="L120" s="14" t="s">
        <v>149</v>
      </c>
      <c r="M120" s="8" t="s">
        <v>20</v>
      </c>
      <c r="N120" s="8" t="s">
        <v>24</v>
      </c>
      <c r="O120" s="8"/>
      <c r="P120" s="8"/>
      <c r="Q120" s="8"/>
      <c r="R120" s="8"/>
    </row>
    <row r="121" s="2" customFormat="1" customHeight="1" spans="1:30">
      <c r="A121" s="8">
        <v>120</v>
      </c>
      <c r="B121" s="17"/>
      <c r="C121" s="18" t="s">
        <v>22</v>
      </c>
      <c r="D121" s="18">
        <v>86799</v>
      </c>
      <c r="E121" s="18" t="s">
        <v>150</v>
      </c>
      <c r="F121" s="18" t="s">
        <v>151</v>
      </c>
      <c r="G121" s="18" t="s">
        <v>152</v>
      </c>
      <c r="H121" s="18" t="s">
        <v>39</v>
      </c>
      <c r="I121" s="18">
        <v>36</v>
      </c>
      <c r="J121" s="18">
        <v>15.2</v>
      </c>
      <c r="K121" s="13">
        <f t="shared" si="1"/>
        <v>0.577777777777778</v>
      </c>
      <c r="L121" s="25" t="s">
        <v>153</v>
      </c>
      <c r="M121" s="17" t="s">
        <v>20</v>
      </c>
      <c r="N121" s="18" t="s">
        <v>41</v>
      </c>
      <c r="O121" s="17"/>
      <c r="P121" s="17"/>
      <c r="Q121" s="17"/>
      <c r="R121" s="17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</row>
    <row r="122" s="2" customFormat="1" customHeight="1" spans="1:30">
      <c r="A122" s="8">
        <v>121</v>
      </c>
      <c r="B122" s="17"/>
      <c r="C122" s="18" t="s">
        <v>22</v>
      </c>
      <c r="D122" s="18">
        <v>248770</v>
      </c>
      <c r="E122" s="18" t="s">
        <v>154</v>
      </c>
      <c r="F122" s="18" t="s">
        <v>155</v>
      </c>
      <c r="G122" s="18" t="s">
        <v>156</v>
      </c>
      <c r="H122" s="18" t="s">
        <v>39</v>
      </c>
      <c r="I122" s="18">
        <v>298</v>
      </c>
      <c r="J122" s="18">
        <v>119.2</v>
      </c>
      <c r="K122" s="13">
        <f t="shared" si="1"/>
        <v>0.6</v>
      </c>
      <c r="L122" s="25" t="s">
        <v>23</v>
      </c>
      <c r="M122" s="17" t="s">
        <v>20</v>
      </c>
      <c r="N122" s="18" t="s">
        <v>50</v>
      </c>
      <c r="O122" s="17"/>
      <c r="P122" s="17"/>
      <c r="Q122" s="17"/>
      <c r="R122" s="17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</row>
    <row r="123" customHeight="1" spans="1:18">
      <c r="A123" s="8">
        <v>122</v>
      </c>
      <c r="B123" s="8"/>
      <c r="C123" s="19" t="s">
        <v>28</v>
      </c>
      <c r="D123" s="20">
        <v>220466</v>
      </c>
      <c r="E123" s="20" t="s">
        <v>157</v>
      </c>
      <c r="F123" s="20" t="s">
        <v>158</v>
      </c>
      <c r="G123" s="20" t="s">
        <v>159</v>
      </c>
      <c r="H123" s="20" t="s">
        <v>39</v>
      </c>
      <c r="I123" s="20">
        <v>72.8</v>
      </c>
      <c r="J123" s="20">
        <v>36.4</v>
      </c>
      <c r="K123" s="26">
        <f>(I123-J123)/I123</f>
        <v>0.5</v>
      </c>
      <c r="L123" s="19" t="s">
        <v>40</v>
      </c>
      <c r="M123" s="8" t="s">
        <v>20</v>
      </c>
      <c r="N123" s="20"/>
      <c r="O123" s="8"/>
      <c r="P123" s="8"/>
      <c r="Q123" s="8"/>
      <c r="R123" s="8"/>
    </row>
    <row r="124" customHeight="1" spans="1:18">
      <c r="A124" s="8">
        <v>123</v>
      </c>
      <c r="B124" s="8"/>
      <c r="C124" s="21" t="s">
        <v>28</v>
      </c>
      <c r="D124" s="9">
        <v>220476</v>
      </c>
      <c r="E124" s="9" t="s">
        <v>157</v>
      </c>
      <c r="F124" s="9" t="s">
        <v>160</v>
      </c>
      <c r="G124" s="9" t="s">
        <v>159</v>
      </c>
      <c r="H124" s="9" t="s">
        <v>39</v>
      </c>
      <c r="I124" s="9">
        <v>72.8</v>
      </c>
      <c r="J124" s="23">
        <v>36.4</v>
      </c>
      <c r="K124" s="27">
        <f>(I124-J124)/I124</f>
        <v>0.5</v>
      </c>
      <c r="L124" s="14" t="s">
        <v>40</v>
      </c>
      <c r="M124" s="8" t="s">
        <v>20</v>
      </c>
      <c r="N124" s="9"/>
      <c r="O124" s="8"/>
      <c r="P124" s="8"/>
      <c r="Q124" s="8"/>
      <c r="R124" s="8"/>
    </row>
    <row r="125" customHeight="1" spans="1:18">
      <c r="A125" s="8">
        <v>124</v>
      </c>
      <c r="B125" s="8"/>
      <c r="C125" s="21" t="s">
        <v>28</v>
      </c>
      <c r="D125" s="22">
        <v>183439</v>
      </c>
      <c r="E125" s="23" t="s">
        <v>161</v>
      </c>
      <c r="F125" s="23" t="s">
        <v>162</v>
      </c>
      <c r="G125" s="23" t="s">
        <v>163</v>
      </c>
      <c r="H125" s="23" t="s">
        <v>39</v>
      </c>
      <c r="I125" s="28">
        <v>118</v>
      </c>
      <c r="J125" s="23">
        <v>59</v>
      </c>
      <c r="K125" s="27">
        <f>(I125-J125)/I125</f>
        <v>0.5</v>
      </c>
      <c r="L125" s="21" t="s">
        <v>164</v>
      </c>
      <c r="M125" s="8" t="s">
        <v>20</v>
      </c>
      <c r="N125" s="9"/>
      <c r="O125" s="8"/>
      <c r="P125" s="8"/>
      <c r="Q125" s="8"/>
      <c r="R125" s="8"/>
    </row>
    <row r="126" customHeight="1" spans="1:18">
      <c r="A126" s="8">
        <v>125</v>
      </c>
      <c r="B126" s="8"/>
      <c r="C126" s="21" t="s">
        <v>28</v>
      </c>
      <c r="D126" s="22">
        <v>174232</v>
      </c>
      <c r="E126" s="23" t="s">
        <v>165</v>
      </c>
      <c r="F126" s="23" t="s">
        <v>166</v>
      </c>
      <c r="G126" s="23" t="s">
        <v>167</v>
      </c>
      <c r="H126" s="23" t="s">
        <v>39</v>
      </c>
      <c r="I126" s="28">
        <v>138</v>
      </c>
      <c r="J126" s="23">
        <v>69</v>
      </c>
      <c r="K126" s="27">
        <f>(I126-J126)/I126</f>
        <v>0.5</v>
      </c>
      <c r="L126" s="21" t="s">
        <v>164</v>
      </c>
      <c r="M126" s="8" t="s">
        <v>20</v>
      </c>
      <c r="N126" s="9"/>
      <c r="O126" s="8"/>
      <c r="P126" s="8"/>
      <c r="Q126" s="8"/>
      <c r="R126" s="8"/>
    </row>
    <row r="127" customHeight="1" spans="1:18">
      <c r="A127" s="8">
        <v>126</v>
      </c>
      <c r="B127" s="8"/>
      <c r="C127" s="21" t="s">
        <v>28</v>
      </c>
      <c r="D127" s="22">
        <v>181356</v>
      </c>
      <c r="E127" s="23" t="s">
        <v>168</v>
      </c>
      <c r="F127" s="23" t="s">
        <v>169</v>
      </c>
      <c r="G127" s="23" t="s">
        <v>170</v>
      </c>
      <c r="H127" s="23" t="s">
        <v>39</v>
      </c>
      <c r="I127" s="28">
        <v>78</v>
      </c>
      <c r="J127" s="23">
        <v>44.5</v>
      </c>
      <c r="K127" s="27">
        <f>(I127-J127)/I127</f>
        <v>0.429487179487179</v>
      </c>
      <c r="L127" s="21" t="s">
        <v>60</v>
      </c>
      <c r="M127" s="8" t="s">
        <v>20</v>
      </c>
      <c r="N127" s="9"/>
      <c r="O127" s="8"/>
      <c r="P127" s="8"/>
      <c r="Q127" s="8"/>
      <c r="R127" s="8"/>
    </row>
    <row r="128" customHeight="1" spans="1:18">
      <c r="A128" s="8">
        <v>127</v>
      </c>
      <c r="B128" s="8"/>
      <c r="C128" s="21" t="s">
        <v>28</v>
      </c>
      <c r="D128" s="23">
        <v>203191</v>
      </c>
      <c r="E128" s="23" t="s">
        <v>171</v>
      </c>
      <c r="F128" s="23" t="s">
        <v>172</v>
      </c>
      <c r="G128" s="23" t="s">
        <v>173</v>
      </c>
      <c r="H128" s="23" t="s">
        <v>39</v>
      </c>
      <c r="I128" s="23">
        <v>298</v>
      </c>
      <c r="J128" s="23">
        <v>92.72</v>
      </c>
      <c r="K128" s="27">
        <f>(I128-J128)/I128</f>
        <v>0.688859060402685</v>
      </c>
      <c r="L128" s="21" t="s">
        <v>57</v>
      </c>
      <c r="M128" s="8" t="s">
        <v>20</v>
      </c>
      <c r="N128" s="9"/>
      <c r="O128" s="8"/>
      <c r="P128" s="8"/>
      <c r="Q128" s="8"/>
      <c r="R128" s="8"/>
    </row>
    <row r="129" customHeight="1" spans="1:18">
      <c r="A129" s="8">
        <v>128</v>
      </c>
      <c r="B129" s="8"/>
      <c r="C129" s="21" t="s">
        <v>28</v>
      </c>
      <c r="D129" s="23">
        <v>84174</v>
      </c>
      <c r="E129" s="23" t="s">
        <v>174</v>
      </c>
      <c r="F129" s="23" t="s">
        <v>175</v>
      </c>
      <c r="G129" s="23" t="s">
        <v>176</v>
      </c>
      <c r="H129" s="23" t="s">
        <v>39</v>
      </c>
      <c r="I129" s="23">
        <v>45</v>
      </c>
      <c r="J129" s="23">
        <v>15.75</v>
      </c>
      <c r="K129" s="27">
        <f t="shared" ref="K129:K148" si="2">(I129-J129)/I129</f>
        <v>0.65</v>
      </c>
      <c r="L129" s="21" t="s">
        <v>177</v>
      </c>
      <c r="M129" s="8" t="s">
        <v>20</v>
      </c>
      <c r="N129" s="9"/>
      <c r="O129" s="8"/>
      <c r="P129" s="8"/>
      <c r="Q129" s="8"/>
      <c r="R129" s="8"/>
    </row>
    <row r="130" customHeight="1" spans="1:18">
      <c r="A130" s="8">
        <v>129</v>
      </c>
      <c r="B130" s="8"/>
      <c r="C130" s="8" t="s">
        <v>28</v>
      </c>
      <c r="D130" s="8">
        <v>58522</v>
      </c>
      <c r="E130" s="8" t="s">
        <v>178</v>
      </c>
      <c r="F130" s="8" t="s">
        <v>179</v>
      </c>
      <c r="G130" s="8" t="s">
        <v>180</v>
      </c>
      <c r="H130" s="8" t="str">
        <f>VLOOKUP(D130,[4]门店最终执行价格表!$B:$E,4,0)</f>
        <v>盒</v>
      </c>
      <c r="I130" s="8">
        <f>VLOOKUP(D130,[4]门店最终执行价格表!$B:$I,8,0)</f>
        <v>35</v>
      </c>
      <c r="J130" s="8">
        <f>VLOOKUP(D130,[4]门店最终执行价格表!$B:$J,9,0)</f>
        <v>11.812</v>
      </c>
      <c r="K130" s="27">
        <f t="shared" si="2"/>
        <v>0.662514285714286</v>
      </c>
      <c r="L130" s="15" t="s">
        <v>42</v>
      </c>
      <c r="M130" s="8" t="s">
        <v>20</v>
      </c>
      <c r="N130" s="8"/>
      <c r="O130" s="8"/>
      <c r="P130" s="8"/>
      <c r="Q130" s="8"/>
      <c r="R130" s="8"/>
    </row>
    <row r="131" customHeight="1" spans="1:18">
      <c r="A131" s="8">
        <v>130</v>
      </c>
      <c r="B131" s="8"/>
      <c r="C131" s="8" t="s">
        <v>28</v>
      </c>
      <c r="D131" s="30">
        <v>161198</v>
      </c>
      <c r="E131" s="30" t="s">
        <v>181</v>
      </c>
      <c r="F131" s="30" t="s">
        <v>182</v>
      </c>
      <c r="G131" s="8" t="str">
        <f>VLOOKUP(D131,[4]门店最终执行价格表!$B$2:$F$20,5,0)</f>
        <v>江中药业股份有限公司</v>
      </c>
      <c r="H131" s="8" t="str">
        <f>VLOOKUP(D131,[4]门店最终执行价格表!$B:$E,4,0)</f>
        <v>盒</v>
      </c>
      <c r="I131" s="8">
        <f>VLOOKUP(D131,[4]门店最终执行价格表!$B:$I,8,0)</f>
        <v>31.5</v>
      </c>
      <c r="J131" s="8">
        <f>VLOOKUP(D131,[4]门店最终执行价格表!$B:$J,9,0)</f>
        <v>14.5</v>
      </c>
      <c r="K131" s="27">
        <f t="shared" si="2"/>
        <v>0.53968253968254</v>
      </c>
      <c r="L131" s="15" t="s">
        <v>29</v>
      </c>
      <c r="M131" s="8" t="s">
        <v>20</v>
      </c>
      <c r="N131" s="8"/>
      <c r="O131" s="8"/>
      <c r="P131" s="8"/>
      <c r="Q131" s="8"/>
      <c r="R131" s="8"/>
    </row>
    <row r="132" customHeight="1" spans="1:18">
      <c r="A132" s="8">
        <v>131</v>
      </c>
      <c r="B132" s="8"/>
      <c r="C132" s="8" t="s">
        <v>28</v>
      </c>
      <c r="D132" s="30">
        <v>155108</v>
      </c>
      <c r="E132" s="30" t="s">
        <v>183</v>
      </c>
      <c r="F132" s="30" t="s">
        <v>184</v>
      </c>
      <c r="G132" s="8" t="str">
        <f>VLOOKUP(D132,[4]门店最终执行价格表!$B$2:$F$20,5,0)</f>
        <v>浙江康恩贝中药有限公司</v>
      </c>
      <c r="H132" s="8" t="str">
        <f>VLOOKUP(D132,[4]门店最终执行价格表!$B:$E,4,0)</f>
        <v>盒</v>
      </c>
      <c r="I132" s="8">
        <f>VLOOKUP(D132,[4]门店最终执行价格表!$B:$I,8,0)</f>
        <v>45</v>
      </c>
      <c r="J132" s="8">
        <f>VLOOKUP(D132,[4]门店最终执行价格表!$B:$J,9,0)</f>
        <v>17.71</v>
      </c>
      <c r="K132" s="27">
        <f t="shared" si="2"/>
        <v>0.606444444444444</v>
      </c>
      <c r="L132" s="15" t="s">
        <v>29</v>
      </c>
      <c r="M132" s="8" t="s">
        <v>20</v>
      </c>
      <c r="N132" s="8"/>
      <c r="O132" s="8"/>
      <c r="P132" s="8"/>
      <c r="Q132" s="8"/>
      <c r="R132" s="8"/>
    </row>
    <row r="133" customHeight="1" spans="1:18">
      <c r="A133" s="8">
        <v>132</v>
      </c>
      <c r="B133" s="8"/>
      <c r="C133" s="8" t="s">
        <v>28</v>
      </c>
      <c r="D133" s="30">
        <v>189678</v>
      </c>
      <c r="E133" s="30" t="s">
        <v>185</v>
      </c>
      <c r="F133" s="30" t="s">
        <v>186</v>
      </c>
      <c r="G133" s="8" t="str">
        <f>VLOOKUP(D133,[4]门店最终执行价格表!$B$2:$F$20,5,0)</f>
        <v>北京斯利安药业有限公司(原:北京北大药业有限公司)</v>
      </c>
      <c r="H133" s="8" t="str">
        <f>VLOOKUP(D133,[4]门店最终执行价格表!$B:$E,4,0)</f>
        <v>盒</v>
      </c>
      <c r="I133" s="8">
        <f>VLOOKUP(D133,[4]门店最终执行价格表!$B:$I,8,0)</f>
        <v>58</v>
      </c>
      <c r="J133" s="8">
        <f>VLOOKUP(D133,[4]门店最终执行价格表!$B:$J,9,0)</f>
        <v>24.58</v>
      </c>
      <c r="K133" s="27">
        <f t="shared" si="2"/>
        <v>0.576206896551724</v>
      </c>
      <c r="L133" s="15" t="s">
        <v>187</v>
      </c>
      <c r="M133" s="8" t="s">
        <v>20</v>
      </c>
      <c r="N133" s="8"/>
      <c r="O133" s="8"/>
      <c r="P133" s="8"/>
      <c r="Q133" s="8"/>
      <c r="R133" s="8"/>
    </row>
    <row r="134" customHeight="1" spans="1:18">
      <c r="A134" s="8">
        <v>133</v>
      </c>
      <c r="B134" s="8"/>
      <c r="C134" s="8" t="s">
        <v>28</v>
      </c>
      <c r="D134" s="30">
        <v>27632</v>
      </c>
      <c r="E134" s="30" t="s">
        <v>188</v>
      </c>
      <c r="F134" s="30" t="s">
        <v>189</v>
      </c>
      <c r="G134" s="8" t="str">
        <f>VLOOKUP(D134,[4]门店最终执行价格表!$B$2:$F$20,5,0)</f>
        <v>江西杏林白马药业股份有限公司（原：江西杏林白马药业有限公司）</v>
      </c>
      <c r="H134" s="8" t="str">
        <f>VLOOKUP(D134,[4]门店最终执行价格表!$B:$E,4,0)</f>
        <v>瓶</v>
      </c>
      <c r="I134" s="8">
        <f>VLOOKUP(D134,[4]门店最终执行价格表!$B:$I,8,0)</f>
        <v>78</v>
      </c>
      <c r="J134" s="8">
        <f>VLOOKUP(D134,[4]门店最终执行价格表!$B:$J,9,0)</f>
        <v>46.8</v>
      </c>
      <c r="K134" s="27">
        <f t="shared" si="2"/>
        <v>0.4</v>
      </c>
      <c r="L134" s="42" t="s">
        <v>40</v>
      </c>
      <c r="M134" s="8" t="s">
        <v>20</v>
      </c>
      <c r="N134" s="8"/>
      <c r="O134" s="8"/>
      <c r="P134" s="8"/>
      <c r="Q134" s="8"/>
      <c r="R134" s="8"/>
    </row>
    <row r="135" customHeight="1" spans="1:18">
      <c r="A135" s="8">
        <v>134</v>
      </c>
      <c r="B135" s="8"/>
      <c r="C135" s="8" t="s">
        <v>28</v>
      </c>
      <c r="D135" s="31">
        <v>198979</v>
      </c>
      <c r="E135" s="32" t="s">
        <v>190</v>
      </c>
      <c r="F135" s="31" t="s">
        <v>191</v>
      </c>
      <c r="G135" s="8" t="str">
        <f>VLOOKUP(D135,[4]门店最终执行价格表!$B$2:$F$20,5,0)</f>
        <v>汤臣倍健股份有限公司</v>
      </c>
      <c r="H135" s="8" t="str">
        <f>VLOOKUP(D135,[4]门店最终执行价格表!$B:$E,4,0)</f>
        <v>盒</v>
      </c>
      <c r="I135" s="8">
        <f>VLOOKUP(D135,[4]门店最终执行价格表!$B:$I,8,0)</f>
        <v>178</v>
      </c>
      <c r="J135" s="8">
        <f>VLOOKUP(D135,[4]门店最终执行价格表!$B:$J,9,0)</f>
        <v>87.1488</v>
      </c>
      <c r="K135" s="27">
        <f t="shared" si="2"/>
        <v>0.5104</v>
      </c>
      <c r="L135" s="15" t="s">
        <v>29</v>
      </c>
      <c r="M135" s="8" t="s">
        <v>20</v>
      </c>
      <c r="N135" s="8"/>
      <c r="O135" s="8"/>
      <c r="P135" s="8"/>
      <c r="Q135" s="8"/>
      <c r="R135" s="8"/>
    </row>
    <row r="136" customHeight="1" spans="1:18">
      <c r="A136" s="8">
        <v>135</v>
      </c>
      <c r="B136" s="8"/>
      <c r="C136" s="8" t="s">
        <v>28</v>
      </c>
      <c r="D136" s="32">
        <v>218374</v>
      </c>
      <c r="E136" s="32" t="s">
        <v>190</v>
      </c>
      <c r="F136" s="32" t="s">
        <v>192</v>
      </c>
      <c r="G136" s="8" t="str">
        <f>VLOOKUP(D136,[4]门店最终执行价格表!$B$2:$F$20,5,0)</f>
        <v>汤臣倍健股份有限公司</v>
      </c>
      <c r="H136" s="8" t="str">
        <f>VLOOKUP(D136,[4]门店最终执行价格表!$B:$E,4,0)</f>
        <v>盒</v>
      </c>
      <c r="I136" s="8">
        <f>VLOOKUP(D136,[4]门店最终执行价格表!$B:$I,8,0)</f>
        <v>356</v>
      </c>
      <c r="J136" s="8">
        <f>VLOOKUP(D136,[4]门店最终执行价格表!$B:$J,9,0)</f>
        <v>170.88</v>
      </c>
      <c r="K136" s="27">
        <f t="shared" si="2"/>
        <v>0.52</v>
      </c>
      <c r="L136" s="15" t="s">
        <v>29</v>
      </c>
      <c r="M136" s="8" t="s">
        <v>20</v>
      </c>
      <c r="N136" s="8"/>
      <c r="O136" s="8"/>
      <c r="P136" s="8"/>
      <c r="Q136" s="8"/>
      <c r="R136" s="8"/>
    </row>
    <row r="137" customHeight="1" spans="1:18">
      <c r="A137" s="8">
        <v>136</v>
      </c>
      <c r="B137" s="8"/>
      <c r="C137" s="8" t="s">
        <v>28</v>
      </c>
      <c r="D137" s="8">
        <v>1285</v>
      </c>
      <c r="E137" s="8" t="s">
        <v>193</v>
      </c>
      <c r="F137" s="8"/>
      <c r="G137" s="8" t="str">
        <f>VLOOKUP(D137,[4]门店最终执行价格表!$B$2:$F$20,5,0)</f>
        <v>太极集团重庆涪陵制药厂有限公司</v>
      </c>
      <c r="H137" s="8" t="str">
        <f>VLOOKUP(D137,[4]门店最终执行价格表!$B:$E,4,0)</f>
        <v>盒</v>
      </c>
      <c r="I137" s="8">
        <f>VLOOKUP(D137,[4]门店最终执行价格表!$B:$I,8,0)</f>
        <v>294</v>
      </c>
      <c r="J137" s="8">
        <f>VLOOKUP(D137,[4]门店最终执行价格表!$B:$J,9,0)</f>
        <v>198</v>
      </c>
      <c r="K137" s="27">
        <f t="shared" si="2"/>
        <v>0.326530612244898</v>
      </c>
      <c r="L137" s="15" t="s">
        <v>40</v>
      </c>
      <c r="M137" s="8" t="s">
        <v>20</v>
      </c>
      <c r="N137" s="8"/>
      <c r="O137" s="8"/>
      <c r="P137" s="8"/>
      <c r="Q137" s="8"/>
      <c r="R137" s="8"/>
    </row>
    <row r="138" customHeight="1" spans="1:18">
      <c r="A138" s="8">
        <v>137</v>
      </c>
      <c r="B138" s="8"/>
      <c r="C138" s="8" t="s">
        <v>28</v>
      </c>
      <c r="D138" s="33">
        <v>166880</v>
      </c>
      <c r="E138" s="34" t="s">
        <v>194</v>
      </c>
      <c r="F138" s="33" t="s">
        <v>195</v>
      </c>
      <c r="G138" s="8" t="str">
        <f>VLOOKUP(D138,[4]门店最终执行价格表!$B$2:$F$20,5,0)</f>
        <v>太极集团四川绵阳制药有限公司</v>
      </c>
      <c r="H138" s="8" t="str">
        <f>VLOOKUP(D138,[4]门店最终执行价格表!$B:$E,4,0)</f>
        <v>盒</v>
      </c>
      <c r="I138" s="8">
        <f>VLOOKUP(D138,[4]门店最终执行价格表!$B:$I,8,0)</f>
        <v>198</v>
      </c>
      <c r="J138" s="8">
        <f>VLOOKUP(D138,[4]门店最终执行价格表!$B:$J,9,0)</f>
        <v>89.1</v>
      </c>
      <c r="K138" s="27">
        <f t="shared" si="2"/>
        <v>0.55</v>
      </c>
      <c r="L138" s="15" t="s">
        <v>29</v>
      </c>
      <c r="M138" s="8" t="s">
        <v>20</v>
      </c>
      <c r="N138" s="8"/>
      <c r="O138" s="8"/>
      <c r="P138" s="8"/>
      <c r="Q138" s="8"/>
      <c r="R138" s="8"/>
    </row>
    <row r="139" customHeight="1" spans="1:18">
      <c r="A139" s="8">
        <v>138</v>
      </c>
      <c r="B139" s="8"/>
      <c r="C139" s="8" t="s">
        <v>28</v>
      </c>
      <c r="D139" s="32">
        <v>226400</v>
      </c>
      <c r="E139" s="34" t="s">
        <v>196</v>
      </c>
      <c r="F139" s="34" t="s">
        <v>197</v>
      </c>
      <c r="G139" s="8" t="str">
        <f>VLOOKUP(D139,[4]门店最终执行价格表!$B$2:$F$20,5,0)</f>
        <v>四川护家卫士生物医药科技有限公司</v>
      </c>
      <c r="H139" s="8" t="str">
        <f>VLOOKUP(D139,[4]门店最终执行价格表!$B:$E,4,0)</f>
        <v>桶</v>
      </c>
      <c r="I139" s="8">
        <f>VLOOKUP(D139,[4]门店最终执行价格表!$B:$I,8,0)</f>
        <v>29.9</v>
      </c>
      <c r="J139" s="8">
        <f>VLOOKUP(D139,[4]门店最终执行价格表!$B:$J,9,0)</f>
        <v>11.5</v>
      </c>
      <c r="K139" s="27">
        <f t="shared" si="2"/>
        <v>0.615384615384615</v>
      </c>
      <c r="L139" s="43" t="s">
        <v>198</v>
      </c>
      <c r="M139" s="8" t="s">
        <v>20</v>
      </c>
      <c r="N139" s="8"/>
      <c r="O139" s="8"/>
      <c r="P139" s="8"/>
      <c r="Q139" s="8"/>
      <c r="R139" s="8"/>
    </row>
    <row r="140" customHeight="1" spans="1:18">
      <c r="A140" s="8">
        <v>139</v>
      </c>
      <c r="B140" s="8"/>
      <c r="C140" s="8" t="s">
        <v>28</v>
      </c>
      <c r="D140" s="32">
        <v>243577</v>
      </c>
      <c r="E140" s="34" t="s">
        <v>199</v>
      </c>
      <c r="F140" s="34" t="s">
        <v>200</v>
      </c>
      <c r="G140" s="8" t="str">
        <f>VLOOKUP(D140,[4]门店最终执行价格表!$B$2:$F$20,5,0)</f>
        <v>湖北中研科院药业有限公司</v>
      </c>
      <c r="H140" s="8" t="str">
        <f>VLOOKUP(D140,[4]门店最终执行价格表!$B:$E,4,0)</f>
        <v>瓶</v>
      </c>
      <c r="I140" s="8">
        <f>VLOOKUP(D140,[4]门店最终执行价格表!$B:$I,8,0)</f>
        <v>28</v>
      </c>
      <c r="J140" s="8">
        <v>10.5</v>
      </c>
      <c r="K140" s="27">
        <f t="shared" si="2"/>
        <v>0.625</v>
      </c>
      <c r="L140" s="43" t="s">
        <v>201</v>
      </c>
      <c r="M140" s="8" t="s">
        <v>20</v>
      </c>
      <c r="N140" s="8"/>
      <c r="O140" s="8"/>
      <c r="P140" s="8"/>
      <c r="Q140" s="8"/>
      <c r="R140" s="8"/>
    </row>
    <row r="141" customHeight="1" spans="1:18">
      <c r="A141" s="8">
        <v>140</v>
      </c>
      <c r="B141" s="8"/>
      <c r="C141" s="8" t="s">
        <v>28</v>
      </c>
      <c r="D141" s="35">
        <v>208936</v>
      </c>
      <c r="E141" s="35" t="s">
        <v>202</v>
      </c>
      <c r="F141" s="35" t="s">
        <v>203</v>
      </c>
      <c r="G141" s="8" t="str">
        <f>VLOOKUP(D141,[4]门店最终执行价格表!$B$2:$F$20,5,0)</f>
        <v>江西南昌桑海制药有限责任公司（原:江西南昌桑海制药厂）</v>
      </c>
      <c r="H141" s="8" t="str">
        <f>VLOOKUP(D141,[4]门店最终执行价格表!$B:$E,4,0)</f>
        <v>盒</v>
      </c>
      <c r="I141" s="8">
        <f>VLOOKUP(D141,[4]门店最终执行价格表!$B:$I,8,0)</f>
        <v>68</v>
      </c>
      <c r="J141" s="8">
        <f>VLOOKUP(D141,[4]门店最终执行价格表!$B:$J,9,0)</f>
        <v>23.8</v>
      </c>
      <c r="K141" s="27">
        <f t="shared" si="2"/>
        <v>0.65</v>
      </c>
      <c r="L141" s="15" t="s">
        <v>42</v>
      </c>
      <c r="M141" s="8" t="s">
        <v>20</v>
      </c>
      <c r="N141" s="8"/>
      <c r="O141" s="8"/>
      <c r="P141" s="8"/>
      <c r="Q141" s="8"/>
      <c r="R141" s="8"/>
    </row>
    <row r="142" customHeight="1" spans="1:18">
      <c r="A142" s="8">
        <v>141</v>
      </c>
      <c r="B142" s="8"/>
      <c r="C142" s="8" t="s">
        <v>28</v>
      </c>
      <c r="D142" s="8">
        <v>207713</v>
      </c>
      <c r="E142" s="8" t="s">
        <v>204</v>
      </c>
      <c r="F142" s="8"/>
      <c r="G142" s="8" t="str">
        <f>VLOOKUP(D142,[4]门店最终执行价格表!$B$2:$F$20,5,0)</f>
        <v>仙乐健康科技股份有限公司</v>
      </c>
      <c r="H142" s="8" t="str">
        <f>VLOOKUP(D142,[4]门店最终执行价格表!$B:$E,4,0)</f>
        <v>盒</v>
      </c>
      <c r="I142" s="8">
        <f>VLOOKUP(D142,[4]门店最终执行价格表!$B:$I,8,0)</f>
        <v>348</v>
      </c>
      <c r="J142" s="8">
        <f>VLOOKUP(D142,[4]门店最终执行价格表!$B:$J,9,0)</f>
        <v>104.55</v>
      </c>
      <c r="K142" s="27">
        <f t="shared" si="2"/>
        <v>0.699568965517241</v>
      </c>
      <c r="L142" s="15" t="s">
        <v>59</v>
      </c>
      <c r="M142" s="8" t="s">
        <v>20</v>
      </c>
      <c r="N142" s="8"/>
      <c r="O142" s="8"/>
      <c r="P142" s="8"/>
      <c r="Q142" s="8"/>
      <c r="R142" s="8"/>
    </row>
    <row r="143" customHeight="1" spans="1:18">
      <c r="A143" s="8">
        <v>142</v>
      </c>
      <c r="B143" s="8"/>
      <c r="C143" s="8" t="s">
        <v>28</v>
      </c>
      <c r="D143" s="30">
        <v>177716</v>
      </c>
      <c r="E143" s="30" t="s">
        <v>46</v>
      </c>
      <c r="F143" s="30" t="s">
        <v>205</v>
      </c>
      <c r="G143" s="8" t="str">
        <f>VLOOKUP(D143,[4]门店最终执行价格表!$B$2:$F$20,5,0)</f>
        <v>绵阳好医生中药饮片有限公司</v>
      </c>
      <c r="H143" s="8" t="str">
        <f>VLOOKUP(D143,[4]门店最终执行价格表!$B:$E,4,0)</f>
        <v>盒</v>
      </c>
      <c r="I143" s="8">
        <f>VLOOKUP(D143,[4]门店最终执行价格表!$B:$I,8,0)</f>
        <v>168</v>
      </c>
      <c r="J143" s="8">
        <f>VLOOKUP(D143,[4]门店最终执行价格表!$B:$J,9,0)</f>
        <v>75.5</v>
      </c>
      <c r="K143" s="27">
        <f t="shared" si="2"/>
        <v>0.550595238095238</v>
      </c>
      <c r="L143" s="15" t="s">
        <v>42</v>
      </c>
      <c r="M143" s="8" t="s">
        <v>20</v>
      </c>
      <c r="N143" s="8"/>
      <c r="O143" s="8"/>
      <c r="P143" s="8"/>
      <c r="Q143" s="8"/>
      <c r="R143" s="8"/>
    </row>
    <row r="144" customHeight="1" spans="1:18">
      <c r="A144" s="8">
        <v>143</v>
      </c>
      <c r="B144" s="8"/>
      <c r="C144" s="8" t="s">
        <v>28</v>
      </c>
      <c r="D144" s="30">
        <v>166413</v>
      </c>
      <c r="E144" s="30" t="s">
        <v>206</v>
      </c>
      <c r="F144" s="30" t="s">
        <v>207</v>
      </c>
      <c r="G144" s="8" t="str">
        <f>VLOOKUP(D144,[4]门店最终执行价格表!$B$2:$F$20,5,0)</f>
        <v>江西杏林白马药业股份有限公司（原：江西杏林白马药业有限公司）</v>
      </c>
      <c r="H144" s="8" t="str">
        <f>VLOOKUP(D144,[4]门店最终执行价格表!$B:$E,4,0)</f>
        <v>盒</v>
      </c>
      <c r="I144" s="8">
        <f>VLOOKUP(D144,[4]门店最终执行价格表!$B:$I,8,0)</f>
        <v>68</v>
      </c>
      <c r="J144" s="8">
        <f>VLOOKUP(D144,[4]门店最终执行价格表!$B:$J,9,0)</f>
        <v>38.8</v>
      </c>
      <c r="K144" s="27">
        <f t="shared" si="2"/>
        <v>0.429411764705882</v>
      </c>
      <c r="L144" s="44" t="s">
        <v>208</v>
      </c>
      <c r="M144" s="8" t="s">
        <v>20</v>
      </c>
      <c r="N144" s="8"/>
      <c r="O144" s="8"/>
      <c r="P144" s="8"/>
      <c r="Q144" s="8"/>
      <c r="R144" s="8"/>
    </row>
    <row r="145" customHeight="1" spans="1:18">
      <c r="A145" s="8">
        <v>144</v>
      </c>
      <c r="B145" s="8"/>
      <c r="C145" s="8" t="s">
        <v>28</v>
      </c>
      <c r="D145" s="30">
        <v>106019</v>
      </c>
      <c r="E145" s="30" t="str">
        <f>VLOOKUP(D:D,[3]门店最终执行价格表!$B:$C,2,0)</f>
        <v>复方补骨脂颗粒</v>
      </c>
      <c r="F145" s="30" t="s">
        <v>209</v>
      </c>
      <c r="G145" s="8" t="str">
        <f>VLOOKUP(D145,[4]门店最终执行价格表!$B$2:$F$20,5,0)</f>
        <v>重庆科瑞东和制药有限责任公司(原：重庆天晓制药)</v>
      </c>
      <c r="H145" s="8" t="str">
        <f>VLOOKUP(D145,[4]门店最终执行价格表!$B:$E,4,0)</f>
        <v>盒</v>
      </c>
      <c r="I145" s="8">
        <f>VLOOKUP(D145,[4]门店最终执行价格表!$B:$I,8,0)</f>
        <v>78</v>
      </c>
      <c r="J145" s="8">
        <f>VLOOKUP(D145,[4]门店最终执行价格表!$B:$J,9,0)</f>
        <v>44.5</v>
      </c>
      <c r="K145" s="27">
        <f t="shared" si="2"/>
        <v>0.429487179487179</v>
      </c>
      <c r="L145" s="44" t="s">
        <v>40</v>
      </c>
      <c r="M145" s="8" t="s">
        <v>20</v>
      </c>
      <c r="N145" s="8"/>
      <c r="O145" s="8"/>
      <c r="P145" s="8"/>
      <c r="Q145" s="8"/>
      <c r="R145" s="8"/>
    </row>
    <row r="146" customHeight="1" spans="1:18">
      <c r="A146" s="8">
        <v>145</v>
      </c>
      <c r="B146" s="8"/>
      <c r="C146" s="8" t="s">
        <v>28</v>
      </c>
      <c r="D146" s="30">
        <v>28084</v>
      </c>
      <c r="E146" s="30" t="s">
        <v>210</v>
      </c>
      <c r="F146" s="30" t="s">
        <v>211</v>
      </c>
      <c r="G146" s="8" t="str">
        <f>VLOOKUP(D146,[4]门店最终执行价格表!$B$2:$F$20,5,0)</f>
        <v>江西杏林白马药业股份有限公司（原：江西杏林白马药业有限公司）</v>
      </c>
      <c r="H146" s="8" t="str">
        <f>VLOOKUP(D146,[4]门店最终执行价格表!$B:$E,4,0)</f>
        <v>盒</v>
      </c>
      <c r="I146" s="8">
        <f>VLOOKUP(D146,[4]门店最终执行价格表!$B:$I,8,0)</f>
        <v>38</v>
      </c>
      <c r="J146" s="8">
        <f>VLOOKUP(D146,[4]门店最终执行价格表!$B:$J,9,0)</f>
        <v>21.7</v>
      </c>
      <c r="K146" s="27">
        <f t="shared" si="2"/>
        <v>0.428947368421053</v>
      </c>
      <c r="L146" s="42" t="s">
        <v>29</v>
      </c>
      <c r="M146" s="8" t="s">
        <v>20</v>
      </c>
      <c r="N146" s="8"/>
      <c r="O146" s="8"/>
      <c r="P146" s="8"/>
      <c r="Q146" s="8"/>
      <c r="R146" s="8"/>
    </row>
    <row r="147" customHeight="1" spans="1:18">
      <c r="A147" s="8">
        <v>146</v>
      </c>
      <c r="B147" s="8"/>
      <c r="C147" s="8" t="s">
        <v>28</v>
      </c>
      <c r="D147" s="30">
        <v>15124</v>
      </c>
      <c r="E147" s="30" t="s">
        <v>212</v>
      </c>
      <c r="F147" s="30" t="s">
        <v>213</v>
      </c>
      <c r="G147" s="8" t="str">
        <f>VLOOKUP(D147,[4]门店最终执行价格表!$B$2:$F$20,5,0)</f>
        <v>国药集团宜宾制药有限责任公司</v>
      </c>
      <c r="H147" s="8" t="str">
        <f>VLOOKUP(D147,[4]门店最终执行价格表!$B:$E,4,0)</f>
        <v>盒</v>
      </c>
      <c r="I147" s="8">
        <f>VLOOKUP(D147,[4]门店最终执行价格表!$B:$I,8,0)</f>
        <v>29.8</v>
      </c>
      <c r="J147" s="8">
        <f>VLOOKUP(D147,[4]门店最终执行价格表!$B:$J,9,0)</f>
        <v>19.8</v>
      </c>
      <c r="K147" s="27">
        <f t="shared" si="2"/>
        <v>0.335570469798658</v>
      </c>
      <c r="L147" s="44" t="s">
        <v>40</v>
      </c>
      <c r="M147" s="8" t="s">
        <v>20</v>
      </c>
      <c r="N147" s="8"/>
      <c r="O147" s="8"/>
      <c r="P147" s="8"/>
      <c r="Q147" s="8"/>
      <c r="R147" s="8"/>
    </row>
    <row r="148" customHeight="1" spans="1:18">
      <c r="A148" s="8">
        <v>147</v>
      </c>
      <c r="B148" s="8"/>
      <c r="C148" s="8" t="s">
        <v>28</v>
      </c>
      <c r="D148" s="36">
        <v>203191</v>
      </c>
      <c r="E148" s="37" t="s">
        <v>171</v>
      </c>
      <c r="F148" s="37" t="s">
        <v>172</v>
      </c>
      <c r="G148" s="8" t="str">
        <f>VLOOKUP(D148,[4]门店最终执行价格表!$B$2:$F$20,5,0)</f>
        <v>澳美制药厂</v>
      </c>
      <c r="H148" s="8" t="str">
        <f>VLOOKUP(D148,[4]门店最终执行价格表!$B:$E,4,0)</f>
        <v>盒</v>
      </c>
      <c r="I148" s="8">
        <f>VLOOKUP(D148,[4]门店最终执行价格表!$B:$I,8,0)</f>
        <v>298</v>
      </c>
      <c r="J148" s="8">
        <f>VLOOKUP(D148,[4]门店最终执行价格表!$B:$J,9,0)</f>
        <v>92.72</v>
      </c>
      <c r="K148" s="27">
        <f t="shared" si="2"/>
        <v>0.688859060402685</v>
      </c>
      <c r="L148" s="15" t="s">
        <v>59</v>
      </c>
      <c r="M148" s="8" t="s">
        <v>20</v>
      </c>
      <c r="N148" s="8"/>
      <c r="O148" s="8"/>
      <c r="P148" s="8"/>
      <c r="Q148" s="8"/>
      <c r="R148" s="8"/>
    </row>
    <row r="149" customHeight="1" spans="1:18">
      <c r="A149" s="8">
        <v>148</v>
      </c>
      <c r="B149" s="8"/>
      <c r="C149" s="8" t="s">
        <v>28</v>
      </c>
      <c r="D149" s="16">
        <v>133360</v>
      </c>
      <c r="E149" s="16" t="s">
        <v>214</v>
      </c>
      <c r="F149" s="16" t="s">
        <v>215</v>
      </c>
      <c r="G149" s="16" t="s">
        <v>216</v>
      </c>
      <c r="H149" s="16" t="s">
        <v>39</v>
      </c>
      <c r="I149" s="16">
        <v>49.9</v>
      </c>
      <c r="J149" s="16">
        <v>10.2</v>
      </c>
      <c r="K149" s="45">
        <f t="shared" ref="K149:K162" si="3">(I149-J149)/I149</f>
        <v>0.79559118236473</v>
      </c>
      <c r="L149" s="46" t="s">
        <v>217</v>
      </c>
      <c r="M149" s="16" t="s">
        <v>20</v>
      </c>
      <c r="N149" s="16"/>
      <c r="O149" s="8"/>
      <c r="P149" s="8"/>
      <c r="Q149" s="8"/>
      <c r="R149" s="8"/>
    </row>
    <row r="150" customHeight="1" spans="1:18">
      <c r="A150" s="8">
        <v>149</v>
      </c>
      <c r="B150" s="8"/>
      <c r="C150" s="8" t="s">
        <v>28</v>
      </c>
      <c r="D150" s="16">
        <v>226892</v>
      </c>
      <c r="E150" s="16" t="s">
        <v>218</v>
      </c>
      <c r="F150" s="16" t="s">
        <v>215</v>
      </c>
      <c r="G150" s="16" t="s">
        <v>216</v>
      </c>
      <c r="H150" s="16" t="s">
        <v>39</v>
      </c>
      <c r="I150" s="16">
        <v>35</v>
      </c>
      <c r="J150" s="16">
        <v>8.95</v>
      </c>
      <c r="K150" s="45">
        <f t="shared" si="3"/>
        <v>0.744285714285714</v>
      </c>
      <c r="L150" s="46" t="s">
        <v>219</v>
      </c>
      <c r="M150" s="16" t="s">
        <v>20</v>
      </c>
      <c r="N150" s="16"/>
      <c r="O150" s="8"/>
      <c r="P150" s="8"/>
      <c r="Q150" s="8"/>
      <c r="R150" s="8"/>
    </row>
    <row r="151" customHeight="1" spans="1:18">
      <c r="A151" s="8">
        <v>150</v>
      </c>
      <c r="B151" s="8"/>
      <c r="C151" s="8" t="s">
        <v>28</v>
      </c>
      <c r="D151" s="16">
        <v>248168</v>
      </c>
      <c r="E151" s="16" t="s">
        <v>220</v>
      </c>
      <c r="F151" s="16" t="s">
        <v>221</v>
      </c>
      <c r="G151" s="16" t="s">
        <v>222</v>
      </c>
      <c r="H151" s="16" t="s">
        <v>39</v>
      </c>
      <c r="I151" s="16">
        <v>399</v>
      </c>
      <c r="J151" s="16">
        <v>220</v>
      </c>
      <c r="K151" s="45">
        <f t="shared" si="3"/>
        <v>0.448621553884712</v>
      </c>
      <c r="L151" s="46" t="s">
        <v>74</v>
      </c>
      <c r="M151" s="16" t="s">
        <v>20</v>
      </c>
      <c r="N151" s="16"/>
      <c r="O151" s="8"/>
      <c r="P151" s="8"/>
      <c r="Q151" s="8"/>
      <c r="R151" s="8"/>
    </row>
    <row r="152" customHeight="1" spans="1:18">
      <c r="A152" s="8">
        <v>151</v>
      </c>
      <c r="B152" s="8"/>
      <c r="C152" s="8" t="s">
        <v>28</v>
      </c>
      <c r="D152" s="38">
        <v>182824</v>
      </c>
      <c r="E152" s="38" t="s">
        <v>223</v>
      </c>
      <c r="F152" s="38" t="s">
        <v>224</v>
      </c>
      <c r="G152" s="38" t="s">
        <v>225</v>
      </c>
      <c r="H152" s="38" t="s">
        <v>39</v>
      </c>
      <c r="I152" s="38">
        <v>113</v>
      </c>
      <c r="J152" s="16">
        <v>94.24</v>
      </c>
      <c r="K152" s="45">
        <f t="shared" si="3"/>
        <v>0.166017699115044</v>
      </c>
      <c r="L152" s="47" t="s">
        <v>226</v>
      </c>
      <c r="M152" s="16" t="s">
        <v>20</v>
      </c>
      <c r="N152" s="16"/>
      <c r="O152" s="8"/>
      <c r="P152" s="8"/>
      <c r="Q152" s="8"/>
      <c r="R152" s="8"/>
    </row>
    <row r="153" customHeight="1" spans="1:18">
      <c r="A153" s="8">
        <v>152</v>
      </c>
      <c r="B153" s="8"/>
      <c r="C153" s="8" t="s">
        <v>28</v>
      </c>
      <c r="D153" s="38">
        <v>30334</v>
      </c>
      <c r="E153" s="38" t="s">
        <v>227</v>
      </c>
      <c r="F153" s="38" t="s">
        <v>228</v>
      </c>
      <c r="G153" s="38" t="s">
        <v>225</v>
      </c>
      <c r="H153" s="38" t="s">
        <v>39</v>
      </c>
      <c r="I153" s="38">
        <v>73</v>
      </c>
      <c r="J153" s="16">
        <v>61.91</v>
      </c>
      <c r="K153" s="45">
        <f t="shared" si="3"/>
        <v>0.151917808219178</v>
      </c>
      <c r="L153" s="47" t="s">
        <v>229</v>
      </c>
      <c r="M153" s="16" t="s">
        <v>20</v>
      </c>
      <c r="N153" s="16"/>
      <c r="O153" s="8"/>
      <c r="P153" s="8"/>
      <c r="Q153" s="8"/>
      <c r="R153" s="8"/>
    </row>
    <row r="154" customHeight="1" spans="1:18">
      <c r="A154" s="8">
        <v>153</v>
      </c>
      <c r="B154" s="8"/>
      <c r="C154" s="8" t="s">
        <v>28</v>
      </c>
      <c r="D154" s="38">
        <v>117446</v>
      </c>
      <c r="E154" s="38" t="s">
        <v>230</v>
      </c>
      <c r="F154" s="38" t="s">
        <v>231</v>
      </c>
      <c r="G154" s="38" t="s">
        <v>232</v>
      </c>
      <c r="H154" s="38" t="s">
        <v>39</v>
      </c>
      <c r="I154" s="38">
        <v>88.5</v>
      </c>
      <c r="J154" s="16">
        <v>69.38</v>
      </c>
      <c r="K154" s="45">
        <f t="shared" si="3"/>
        <v>0.216045197740113</v>
      </c>
      <c r="L154" s="47" t="s">
        <v>233</v>
      </c>
      <c r="M154" s="16" t="s">
        <v>20</v>
      </c>
      <c r="N154" s="16"/>
      <c r="O154" s="8"/>
      <c r="P154" s="8"/>
      <c r="Q154" s="8"/>
      <c r="R154" s="8"/>
    </row>
    <row r="155" customHeight="1" spans="1:18">
      <c r="A155" s="8">
        <v>154</v>
      </c>
      <c r="B155" s="8"/>
      <c r="C155" s="8" t="s">
        <v>28</v>
      </c>
      <c r="D155" s="39">
        <v>182338</v>
      </c>
      <c r="E155" s="39" t="s">
        <v>234</v>
      </c>
      <c r="F155" s="39" t="s">
        <v>235</v>
      </c>
      <c r="G155" s="39" t="s">
        <v>236</v>
      </c>
      <c r="H155" s="39" t="s">
        <v>39</v>
      </c>
      <c r="I155" s="39">
        <v>56.8</v>
      </c>
      <c r="J155" s="16">
        <v>43.09</v>
      </c>
      <c r="K155" s="45">
        <f t="shared" si="3"/>
        <v>0.24137323943662</v>
      </c>
      <c r="L155" s="47" t="s">
        <v>229</v>
      </c>
      <c r="M155" s="16" t="s">
        <v>20</v>
      </c>
      <c r="N155" s="16"/>
      <c r="O155" s="8"/>
      <c r="P155" s="8"/>
      <c r="Q155" s="8"/>
      <c r="R155" s="8"/>
    </row>
    <row r="156" ht="36" customHeight="1" spans="1:18">
      <c r="A156" s="8">
        <v>155</v>
      </c>
      <c r="B156" s="8"/>
      <c r="C156" s="8" t="s">
        <v>28</v>
      </c>
      <c r="D156" s="38">
        <v>210421</v>
      </c>
      <c r="E156" s="38" t="s">
        <v>237</v>
      </c>
      <c r="F156" s="38" t="s">
        <v>238</v>
      </c>
      <c r="G156" s="38" t="s">
        <v>239</v>
      </c>
      <c r="H156" s="38" t="s">
        <v>39</v>
      </c>
      <c r="I156" s="38">
        <v>226</v>
      </c>
      <c r="J156" s="16">
        <v>205</v>
      </c>
      <c r="K156" s="45">
        <f t="shared" si="3"/>
        <v>0.0929203539823009</v>
      </c>
      <c r="L156" s="47" t="s">
        <v>240</v>
      </c>
      <c r="M156" s="16" t="s">
        <v>20</v>
      </c>
      <c r="N156" s="16"/>
      <c r="O156" s="8"/>
      <c r="P156" s="8"/>
      <c r="Q156" s="8"/>
      <c r="R156" s="8"/>
    </row>
    <row r="157" ht="29" customHeight="1" spans="1:18">
      <c r="A157" s="8">
        <v>156</v>
      </c>
      <c r="B157" s="8"/>
      <c r="C157" s="8" t="s">
        <v>28</v>
      </c>
      <c r="D157" s="38">
        <v>210421</v>
      </c>
      <c r="E157" s="38" t="s">
        <v>237</v>
      </c>
      <c r="F157" s="38" t="s">
        <v>238</v>
      </c>
      <c r="G157" s="38" t="s">
        <v>239</v>
      </c>
      <c r="H157" s="38" t="s">
        <v>39</v>
      </c>
      <c r="I157" s="48">
        <v>226</v>
      </c>
      <c r="J157" s="16">
        <v>205</v>
      </c>
      <c r="K157" s="45">
        <f t="shared" si="3"/>
        <v>0.0929203539823009</v>
      </c>
      <c r="L157" s="48" t="s">
        <v>241</v>
      </c>
      <c r="M157" s="12" t="s">
        <v>242</v>
      </c>
      <c r="N157" s="16"/>
      <c r="O157" s="8"/>
      <c r="P157" s="8"/>
      <c r="Q157" s="8"/>
      <c r="R157" s="8"/>
    </row>
    <row r="158" customHeight="1" spans="1:18">
      <c r="A158" s="8">
        <v>157</v>
      </c>
      <c r="B158" s="8"/>
      <c r="C158" s="8" t="s">
        <v>28</v>
      </c>
      <c r="D158" s="38">
        <v>240235</v>
      </c>
      <c r="E158" s="38" t="s">
        <v>243</v>
      </c>
      <c r="F158" s="38" t="s">
        <v>244</v>
      </c>
      <c r="G158" s="38" t="s">
        <v>245</v>
      </c>
      <c r="H158" s="38" t="s">
        <v>39</v>
      </c>
      <c r="I158" s="48">
        <v>285</v>
      </c>
      <c r="J158" s="16">
        <v>261.2</v>
      </c>
      <c r="K158" s="45">
        <f t="shared" si="3"/>
        <v>0.0835087719298246</v>
      </c>
      <c r="L158" s="48" t="s">
        <v>246</v>
      </c>
      <c r="M158" s="12" t="s">
        <v>242</v>
      </c>
      <c r="N158" s="16"/>
      <c r="O158" s="8"/>
      <c r="P158" s="8"/>
      <c r="Q158" s="8"/>
      <c r="R158" s="8"/>
    </row>
    <row r="159" customHeight="1" spans="1:18">
      <c r="A159" s="8">
        <v>158</v>
      </c>
      <c r="B159" s="8"/>
      <c r="C159" s="8" t="s">
        <v>28</v>
      </c>
      <c r="D159" s="38">
        <v>164202</v>
      </c>
      <c r="E159" s="38" t="s">
        <v>247</v>
      </c>
      <c r="F159" s="38" t="s">
        <v>248</v>
      </c>
      <c r="G159" s="38" t="s">
        <v>239</v>
      </c>
      <c r="H159" s="38" t="s">
        <v>39</v>
      </c>
      <c r="I159" s="38">
        <v>148</v>
      </c>
      <c r="J159" s="16">
        <v>133.95</v>
      </c>
      <c r="K159" s="45">
        <f t="shared" si="3"/>
        <v>0.0949324324324325</v>
      </c>
      <c r="L159" s="47" t="s">
        <v>249</v>
      </c>
      <c r="M159" s="12" t="s">
        <v>242</v>
      </c>
      <c r="N159" s="16"/>
      <c r="O159" s="8"/>
      <c r="P159" s="8"/>
      <c r="Q159" s="8"/>
      <c r="R159" s="8"/>
    </row>
    <row r="160" customHeight="1" spans="1:18">
      <c r="A160" s="8">
        <v>159</v>
      </c>
      <c r="B160" s="8"/>
      <c r="C160" s="8" t="s">
        <v>18</v>
      </c>
      <c r="D160" s="40">
        <v>23895</v>
      </c>
      <c r="E160" s="40" t="s">
        <v>250</v>
      </c>
      <c r="F160" s="40" t="s">
        <v>251</v>
      </c>
      <c r="G160" s="40" t="s">
        <v>252</v>
      </c>
      <c r="H160" s="16"/>
      <c r="I160" s="16">
        <v>128</v>
      </c>
      <c r="J160" s="16">
        <v>92</v>
      </c>
      <c r="K160" s="45">
        <f t="shared" si="3"/>
        <v>0.28125</v>
      </c>
      <c r="L160" s="49"/>
      <c r="M160" s="50"/>
      <c r="N160" s="16">
        <v>3</v>
      </c>
      <c r="O160" s="8"/>
      <c r="P160" s="8"/>
      <c r="Q160" s="8"/>
      <c r="R160" s="8"/>
    </row>
    <row r="161" ht="33" customHeight="1" spans="1:18">
      <c r="A161" s="8">
        <v>160</v>
      </c>
      <c r="B161" s="8"/>
      <c r="C161" s="8" t="s">
        <v>18</v>
      </c>
      <c r="D161" s="40">
        <v>23896</v>
      </c>
      <c r="E161" s="40" t="s">
        <v>250</v>
      </c>
      <c r="F161" s="40" t="s">
        <v>253</v>
      </c>
      <c r="G161" s="40" t="s">
        <v>252</v>
      </c>
      <c r="H161" s="16"/>
      <c r="I161" s="16">
        <v>495</v>
      </c>
      <c r="J161" s="16">
        <v>394.1</v>
      </c>
      <c r="K161" s="45">
        <f t="shared" si="3"/>
        <v>0.203838383838384</v>
      </c>
      <c r="L161" s="51" t="s">
        <v>254</v>
      </c>
      <c r="M161" s="12" t="s">
        <v>255</v>
      </c>
      <c r="N161" s="16">
        <v>30</v>
      </c>
      <c r="O161" s="8"/>
      <c r="P161" s="8"/>
      <c r="Q161" s="8"/>
      <c r="R161" s="8"/>
    </row>
    <row r="162" ht="30" customHeight="1" spans="1:18">
      <c r="A162" s="8">
        <v>161</v>
      </c>
      <c r="B162" s="8"/>
      <c r="C162" s="8" t="s">
        <v>18</v>
      </c>
      <c r="D162" s="40">
        <v>118078</v>
      </c>
      <c r="E162" s="40" t="s">
        <v>250</v>
      </c>
      <c r="F162" s="40" t="s">
        <v>256</v>
      </c>
      <c r="G162" s="40" t="s">
        <v>252</v>
      </c>
      <c r="H162" s="16"/>
      <c r="I162" s="16">
        <v>965</v>
      </c>
      <c r="J162" s="16">
        <v>768.2</v>
      </c>
      <c r="K162" s="45">
        <f t="shared" si="3"/>
        <v>0.203937823834197</v>
      </c>
      <c r="L162" s="49" t="s">
        <v>257</v>
      </c>
      <c r="M162" s="50" t="s">
        <v>20</v>
      </c>
      <c r="N162" s="16">
        <v>40</v>
      </c>
      <c r="O162" s="8"/>
      <c r="P162" s="8"/>
      <c r="Q162" s="8"/>
      <c r="R162" s="8"/>
    </row>
    <row r="163" ht="46" customHeight="1" spans="1:18">
      <c r="A163" s="8">
        <v>162</v>
      </c>
      <c r="B163" s="8"/>
      <c r="C163" s="8" t="s">
        <v>18</v>
      </c>
      <c r="D163" s="40"/>
      <c r="E163" s="40"/>
      <c r="F163" s="40"/>
      <c r="G163" s="40"/>
      <c r="H163" s="16"/>
      <c r="I163" s="16"/>
      <c r="J163" s="16"/>
      <c r="K163" s="45"/>
      <c r="L163" s="51" t="s">
        <v>258</v>
      </c>
      <c r="M163" s="12" t="s">
        <v>255</v>
      </c>
      <c r="N163" s="16">
        <v>40</v>
      </c>
      <c r="O163" s="8"/>
      <c r="P163" s="8"/>
      <c r="Q163" s="8"/>
      <c r="R163" s="8"/>
    </row>
    <row r="164" customHeight="1" spans="1:18">
      <c r="A164" s="8">
        <v>163</v>
      </c>
      <c r="B164" s="8"/>
      <c r="C164" s="8" t="s">
        <v>18</v>
      </c>
      <c r="D164" s="40">
        <v>23455</v>
      </c>
      <c r="E164" s="40" t="s">
        <v>250</v>
      </c>
      <c r="F164" s="40" t="s">
        <v>259</v>
      </c>
      <c r="G164" s="40" t="s">
        <v>252</v>
      </c>
      <c r="H164" s="16"/>
      <c r="I164" s="16">
        <v>78</v>
      </c>
      <c r="J164" s="16">
        <v>54.4</v>
      </c>
      <c r="K164" s="45">
        <f>(I164-J164)/I164</f>
        <v>0.302564102564103</v>
      </c>
      <c r="L164" s="49"/>
      <c r="M164" s="50" t="s">
        <v>20</v>
      </c>
      <c r="N164" s="16">
        <v>4</v>
      </c>
      <c r="O164" s="8"/>
      <c r="P164" s="8"/>
      <c r="Q164" s="8"/>
      <c r="R164" s="8"/>
    </row>
    <row r="165" ht="34" customHeight="1" spans="1:18">
      <c r="A165" s="8">
        <v>164</v>
      </c>
      <c r="B165" s="8"/>
      <c r="C165" s="8" t="s">
        <v>18</v>
      </c>
      <c r="D165" s="40">
        <v>198582</v>
      </c>
      <c r="E165" s="40" t="s">
        <v>250</v>
      </c>
      <c r="F165" s="40" t="s">
        <v>260</v>
      </c>
      <c r="G165" s="40" t="s">
        <v>252</v>
      </c>
      <c r="H165" s="16"/>
      <c r="I165" s="16">
        <v>288</v>
      </c>
      <c r="J165" s="16">
        <v>214.4</v>
      </c>
      <c r="K165" s="45">
        <f>(I165-J165)/I165</f>
        <v>0.255555555555556</v>
      </c>
      <c r="L165" s="49" t="s">
        <v>261</v>
      </c>
      <c r="M165" s="50" t="s">
        <v>20</v>
      </c>
      <c r="N165" s="16">
        <v>10</v>
      </c>
      <c r="O165" s="8"/>
      <c r="P165" s="8"/>
      <c r="Q165" s="8"/>
      <c r="R165" s="8"/>
    </row>
    <row r="166" customHeight="1" spans="1:18">
      <c r="A166" s="8">
        <v>165</v>
      </c>
      <c r="B166" s="8"/>
      <c r="C166" s="8" t="s">
        <v>18</v>
      </c>
      <c r="D166" s="40">
        <v>24032</v>
      </c>
      <c r="E166" s="40" t="s">
        <v>262</v>
      </c>
      <c r="F166" s="40" t="s">
        <v>263</v>
      </c>
      <c r="G166" s="40" t="s">
        <v>264</v>
      </c>
      <c r="H166" s="16"/>
      <c r="I166" s="16">
        <v>68</v>
      </c>
      <c r="J166" s="16">
        <v>42</v>
      </c>
      <c r="K166" s="45">
        <f>(I166-J166)/I166</f>
        <v>0.382352941176471</v>
      </c>
      <c r="L166" s="49" t="s">
        <v>265</v>
      </c>
      <c r="M166" s="50" t="s">
        <v>20</v>
      </c>
      <c r="N166" s="16">
        <v>4</v>
      </c>
      <c r="O166" s="8"/>
      <c r="P166" s="8"/>
      <c r="Q166" s="8"/>
      <c r="R166" s="8"/>
    </row>
    <row r="167" customHeight="1" spans="1:18">
      <c r="A167" s="8">
        <v>166</v>
      </c>
      <c r="B167" s="8"/>
      <c r="C167" s="8" t="s">
        <v>28</v>
      </c>
      <c r="D167" s="40">
        <v>182086</v>
      </c>
      <c r="E167" s="40" t="s">
        <v>266</v>
      </c>
      <c r="F167" s="40" t="s">
        <v>267</v>
      </c>
      <c r="G167" s="40" t="s">
        <v>268</v>
      </c>
      <c r="H167" s="16"/>
      <c r="I167" s="16">
        <v>99</v>
      </c>
      <c r="J167" s="16">
        <v>87.4</v>
      </c>
      <c r="K167" s="45">
        <f>(I167-J167)/I167</f>
        <v>0.117171717171717</v>
      </c>
      <c r="L167" s="49" t="s">
        <v>269</v>
      </c>
      <c r="M167" s="50" t="s">
        <v>20</v>
      </c>
      <c r="N167" s="16"/>
      <c r="O167" s="8"/>
      <c r="P167" s="8"/>
      <c r="Q167" s="8"/>
      <c r="R167" s="8"/>
    </row>
    <row r="168" customHeight="1" spans="1:18">
      <c r="A168" s="8">
        <v>167</v>
      </c>
      <c r="B168" s="8"/>
      <c r="C168" s="8" t="s">
        <v>28</v>
      </c>
      <c r="D168" s="40"/>
      <c r="E168" s="40"/>
      <c r="F168" s="40"/>
      <c r="G168" s="40"/>
      <c r="H168" s="16"/>
      <c r="I168" s="16"/>
      <c r="J168" s="16"/>
      <c r="K168" s="45"/>
      <c r="L168" s="51" t="s">
        <v>270</v>
      </c>
      <c r="M168" s="12" t="s">
        <v>255</v>
      </c>
      <c r="N168" s="16"/>
      <c r="O168" s="8"/>
      <c r="P168" s="8"/>
      <c r="Q168" s="8"/>
      <c r="R168" s="8"/>
    </row>
    <row r="169" customHeight="1" spans="1:18">
      <c r="A169" s="8">
        <v>168</v>
      </c>
      <c r="B169" s="8"/>
      <c r="C169" s="8" t="s">
        <v>28</v>
      </c>
      <c r="D169" s="40">
        <v>182090</v>
      </c>
      <c r="E169" s="40" t="s">
        <v>271</v>
      </c>
      <c r="F169" s="40" t="s">
        <v>272</v>
      </c>
      <c r="G169" s="40" t="s">
        <v>268</v>
      </c>
      <c r="H169" s="16"/>
      <c r="I169" s="16">
        <v>179</v>
      </c>
      <c r="J169" s="16">
        <v>156.4</v>
      </c>
      <c r="K169" s="45">
        <f>(I169-J169)/I169</f>
        <v>0.126256983240223</v>
      </c>
      <c r="L169" s="49" t="s">
        <v>273</v>
      </c>
      <c r="M169" s="50" t="s">
        <v>20</v>
      </c>
      <c r="N169" s="16"/>
      <c r="O169" s="8"/>
      <c r="P169" s="8"/>
      <c r="Q169" s="8"/>
      <c r="R169" s="8"/>
    </row>
    <row r="170" customHeight="1" spans="1:18">
      <c r="A170" s="8">
        <v>169</v>
      </c>
      <c r="B170" s="8"/>
      <c r="C170" s="8" t="s">
        <v>28</v>
      </c>
      <c r="D170" s="40"/>
      <c r="E170" s="40"/>
      <c r="F170" s="40"/>
      <c r="G170" s="40"/>
      <c r="H170" s="16"/>
      <c r="I170" s="16"/>
      <c r="J170" s="16"/>
      <c r="K170" s="45"/>
      <c r="L170" s="51" t="s">
        <v>274</v>
      </c>
      <c r="M170" s="12" t="s">
        <v>255</v>
      </c>
      <c r="N170" s="16"/>
      <c r="O170" s="8"/>
      <c r="P170" s="8"/>
      <c r="Q170" s="8"/>
      <c r="R170" s="8"/>
    </row>
    <row r="171" customHeight="1" spans="1:18">
      <c r="A171" s="8">
        <v>170</v>
      </c>
      <c r="B171" s="8"/>
      <c r="C171" s="8" t="s">
        <v>18</v>
      </c>
      <c r="D171" s="40">
        <v>182085</v>
      </c>
      <c r="E171" s="40" t="s">
        <v>275</v>
      </c>
      <c r="F171" s="40" t="s">
        <v>276</v>
      </c>
      <c r="G171" s="40" t="s">
        <v>268</v>
      </c>
      <c r="H171" s="16"/>
      <c r="I171" s="16">
        <v>98</v>
      </c>
      <c r="J171" s="16">
        <v>70.15</v>
      </c>
      <c r="K171" s="45">
        <f t="shared" ref="K171:K198" si="4">(I171-J171)/I171</f>
        <v>0.284183673469388</v>
      </c>
      <c r="L171" s="49" t="s">
        <v>277</v>
      </c>
      <c r="M171" s="50" t="s">
        <v>20</v>
      </c>
      <c r="N171" s="16">
        <v>3</v>
      </c>
      <c r="O171" s="8"/>
      <c r="P171" s="8"/>
      <c r="Q171" s="8"/>
      <c r="R171" s="8"/>
    </row>
    <row r="172" customHeight="1" spans="1:18">
      <c r="A172" s="8">
        <v>171</v>
      </c>
      <c r="B172" s="8"/>
      <c r="C172" s="8" t="s">
        <v>28</v>
      </c>
      <c r="D172" s="38">
        <v>196639</v>
      </c>
      <c r="E172" s="38" t="s">
        <v>278</v>
      </c>
      <c r="F172" s="39" t="s">
        <v>279</v>
      </c>
      <c r="G172" s="16" t="s">
        <v>280</v>
      </c>
      <c r="H172" s="16" t="s">
        <v>39</v>
      </c>
      <c r="I172" s="40">
        <v>148</v>
      </c>
      <c r="J172" s="16">
        <v>130.8</v>
      </c>
      <c r="K172" s="45">
        <f t="shared" si="4"/>
        <v>0.116216216216216</v>
      </c>
      <c r="L172" s="52" t="s">
        <v>281</v>
      </c>
      <c r="M172" s="16" t="s">
        <v>20</v>
      </c>
      <c r="N172" s="16"/>
      <c r="O172" s="8"/>
      <c r="P172" s="8"/>
      <c r="Q172" s="8"/>
      <c r="R172" s="8"/>
    </row>
    <row r="173" customHeight="1" spans="1:18">
      <c r="A173" s="8">
        <v>172</v>
      </c>
      <c r="B173" s="8"/>
      <c r="C173" s="8" t="s">
        <v>28</v>
      </c>
      <c r="D173" s="40">
        <v>152606</v>
      </c>
      <c r="E173" s="40" t="s">
        <v>282</v>
      </c>
      <c r="F173" s="40" t="s">
        <v>283</v>
      </c>
      <c r="G173" s="16" t="s">
        <v>280</v>
      </c>
      <c r="H173" s="16" t="s">
        <v>39</v>
      </c>
      <c r="I173" s="40">
        <v>396</v>
      </c>
      <c r="J173" s="16">
        <v>360.02</v>
      </c>
      <c r="K173" s="45">
        <f t="shared" si="4"/>
        <v>0.0908585858585859</v>
      </c>
      <c r="L173" s="49" t="s">
        <v>284</v>
      </c>
      <c r="M173" s="50" t="s">
        <v>20</v>
      </c>
      <c r="N173" s="16"/>
      <c r="O173" s="8"/>
      <c r="P173" s="8"/>
      <c r="Q173" s="8"/>
      <c r="R173" s="8"/>
    </row>
    <row r="174" customHeight="1" spans="1:18">
      <c r="A174" s="8">
        <v>173</v>
      </c>
      <c r="B174" s="8"/>
      <c r="C174" s="8" t="s">
        <v>28</v>
      </c>
      <c r="D174" s="40">
        <v>137713</v>
      </c>
      <c r="E174" s="40" t="s">
        <v>282</v>
      </c>
      <c r="F174" s="40" t="s">
        <v>285</v>
      </c>
      <c r="G174" s="16" t="s">
        <v>280</v>
      </c>
      <c r="H174" s="16" t="s">
        <v>39</v>
      </c>
      <c r="I174" s="40">
        <v>111.3</v>
      </c>
      <c r="J174" s="16">
        <v>94.64</v>
      </c>
      <c r="K174" s="45">
        <f t="shared" si="4"/>
        <v>0.149685534591195</v>
      </c>
      <c r="L174" s="49" t="s">
        <v>286</v>
      </c>
      <c r="M174" s="16" t="s">
        <v>20</v>
      </c>
      <c r="N174" s="16"/>
      <c r="O174" s="8"/>
      <c r="P174" s="8"/>
      <c r="Q174" s="8"/>
      <c r="R174" s="8"/>
    </row>
    <row r="175" customHeight="1" spans="1:18">
      <c r="A175" s="8">
        <v>174</v>
      </c>
      <c r="B175" s="8"/>
      <c r="C175" s="8" t="s">
        <v>28</v>
      </c>
      <c r="D175" s="38">
        <v>197300</v>
      </c>
      <c r="E175" s="38" t="s">
        <v>287</v>
      </c>
      <c r="F175" s="39" t="s">
        <v>288</v>
      </c>
      <c r="G175" s="16" t="s">
        <v>280</v>
      </c>
      <c r="H175" s="16" t="s">
        <v>39</v>
      </c>
      <c r="I175" s="40">
        <v>168</v>
      </c>
      <c r="J175" s="16">
        <v>138.94</v>
      </c>
      <c r="K175" s="45">
        <f t="shared" si="4"/>
        <v>0.17297619047619</v>
      </c>
      <c r="L175" s="49" t="s">
        <v>289</v>
      </c>
      <c r="M175" s="50" t="s">
        <v>20</v>
      </c>
      <c r="N175" s="16"/>
      <c r="O175" s="8"/>
      <c r="P175" s="8"/>
      <c r="Q175" s="8"/>
      <c r="R175" s="8"/>
    </row>
    <row r="176" customHeight="1" spans="1:18">
      <c r="A176" s="8">
        <v>175</v>
      </c>
      <c r="B176" s="8"/>
      <c r="C176" s="8" t="s">
        <v>28</v>
      </c>
      <c r="D176" s="41" t="s">
        <v>290</v>
      </c>
      <c r="E176" s="38" t="s">
        <v>291</v>
      </c>
      <c r="F176" s="38" t="s">
        <v>292</v>
      </c>
      <c r="G176" s="16" t="s">
        <v>280</v>
      </c>
      <c r="H176" s="16" t="s">
        <v>39</v>
      </c>
      <c r="I176" s="41">
        <v>69</v>
      </c>
      <c r="J176" s="16">
        <v>56.31</v>
      </c>
      <c r="K176" s="45">
        <f t="shared" si="4"/>
        <v>0.183913043478261</v>
      </c>
      <c r="L176" s="49" t="s">
        <v>293</v>
      </c>
      <c r="M176" s="16" t="s">
        <v>20</v>
      </c>
      <c r="N176" s="16"/>
      <c r="O176" s="8"/>
      <c r="P176" s="8"/>
      <c r="Q176" s="8"/>
      <c r="R176" s="8"/>
    </row>
    <row r="177" customHeight="1" spans="1:18">
      <c r="A177" s="8">
        <v>176</v>
      </c>
      <c r="B177" s="8"/>
      <c r="C177" s="8" t="s">
        <v>28</v>
      </c>
      <c r="D177" s="40">
        <v>44460</v>
      </c>
      <c r="E177" s="40" t="s">
        <v>294</v>
      </c>
      <c r="F177" s="40" t="s">
        <v>295</v>
      </c>
      <c r="G177" s="16" t="s">
        <v>280</v>
      </c>
      <c r="H177" s="16" t="s">
        <v>39</v>
      </c>
      <c r="I177" s="40">
        <v>85</v>
      </c>
      <c r="J177" s="16">
        <v>57.35</v>
      </c>
      <c r="K177" s="45">
        <f t="shared" si="4"/>
        <v>0.325294117647059</v>
      </c>
      <c r="L177" s="49" t="s">
        <v>296</v>
      </c>
      <c r="M177" s="50" t="s">
        <v>20</v>
      </c>
      <c r="N177" s="16"/>
      <c r="O177" s="8"/>
      <c r="P177" s="8"/>
      <c r="Q177" s="8"/>
      <c r="R177" s="8"/>
    </row>
    <row r="178" customHeight="1" spans="1:18">
      <c r="A178" s="8">
        <v>177</v>
      </c>
      <c r="B178" s="8"/>
      <c r="C178" s="8" t="s">
        <v>28</v>
      </c>
      <c r="D178" s="40">
        <v>39495</v>
      </c>
      <c r="E178" s="40" t="s">
        <v>294</v>
      </c>
      <c r="F178" s="40" t="s">
        <v>297</v>
      </c>
      <c r="G178" s="16" t="s">
        <v>280</v>
      </c>
      <c r="H178" s="16" t="s">
        <v>39</v>
      </c>
      <c r="I178" s="40">
        <v>118</v>
      </c>
      <c r="J178" s="16">
        <v>97.5</v>
      </c>
      <c r="K178" s="45">
        <f t="shared" si="4"/>
        <v>0.173728813559322</v>
      </c>
      <c r="L178" s="49" t="s">
        <v>298</v>
      </c>
      <c r="M178" s="16" t="s">
        <v>20</v>
      </c>
      <c r="N178" s="16"/>
      <c r="O178" s="8"/>
      <c r="P178" s="8"/>
      <c r="Q178" s="8"/>
      <c r="R178" s="8"/>
    </row>
    <row r="179" customHeight="1" spans="1:18">
      <c r="A179" s="8">
        <v>178</v>
      </c>
      <c r="B179" s="8"/>
      <c r="C179" s="8" t="s">
        <v>28</v>
      </c>
      <c r="D179" s="40">
        <v>140446</v>
      </c>
      <c r="E179" s="40" t="s">
        <v>299</v>
      </c>
      <c r="F179" s="40" t="s">
        <v>300</v>
      </c>
      <c r="G179" s="16" t="s">
        <v>280</v>
      </c>
      <c r="H179" s="16" t="s">
        <v>39</v>
      </c>
      <c r="I179" s="40">
        <v>362</v>
      </c>
      <c r="J179" s="16">
        <v>299.83</v>
      </c>
      <c r="K179" s="45">
        <f t="shared" si="4"/>
        <v>0.171740331491713</v>
      </c>
      <c r="L179" s="49" t="s">
        <v>289</v>
      </c>
      <c r="M179" s="50" t="s">
        <v>20</v>
      </c>
      <c r="N179" s="16"/>
      <c r="O179" s="8"/>
      <c r="P179" s="8"/>
      <c r="Q179" s="8"/>
      <c r="R179" s="8"/>
    </row>
    <row r="180" customHeight="1" spans="1:18">
      <c r="A180" s="8">
        <v>179</v>
      </c>
      <c r="B180" s="8"/>
      <c r="C180" s="8" t="s">
        <v>28</v>
      </c>
      <c r="D180" s="38">
        <v>54212</v>
      </c>
      <c r="E180" s="38" t="s">
        <v>301</v>
      </c>
      <c r="F180" s="39" t="s">
        <v>302</v>
      </c>
      <c r="G180" s="16" t="s">
        <v>280</v>
      </c>
      <c r="H180" s="16" t="s">
        <v>39</v>
      </c>
      <c r="I180" s="39">
        <v>237</v>
      </c>
      <c r="J180" s="16">
        <v>226.23</v>
      </c>
      <c r="K180" s="45">
        <f t="shared" si="4"/>
        <v>0.0454430379746836</v>
      </c>
      <c r="L180" s="52" t="s">
        <v>303</v>
      </c>
      <c r="M180" s="16" t="s">
        <v>20</v>
      </c>
      <c r="N180" s="16"/>
      <c r="O180" s="8"/>
      <c r="P180" s="8"/>
      <c r="Q180" s="8"/>
      <c r="R180" s="8"/>
    </row>
    <row r="181" customHeight="1" spans="1:18">
      <c r="A181" s="8">
        <v>180</v>
      </c>
      <c r="B181" s="8"/>
      <c r="C181" s="8" t="s">
        <v>28</v>
      </c>
      <c r="D181" s="38">
        <v>169354</v>
      </c>
      <c r="E181" s="38" t="s">
        <v>304</v>
      </c>
      <c r="F181" s="38" t="s">
        <v>305</v>
      </c>
      <c r="G181" s="16" t="s">
        <v>280</v>
      </c>
      <c r="H181" s="16" t="s">
        <v>39</v>
      </c>
      <c r="I181" s="39">
        <v>170</v>
      </c>
      <c r="J181" s="16">
        <v>147.54</v>
      </c>
      <c r="K181" s="45">
        <f t="shared" si="4"/>
        <v>0.132117647058824</v>
      </c>
      <c r="L181" s="52" t="s">
        <v>306</v>
      </c>
      <c r="M181" s="50" t="s">
        <v>20</v>
      </c>
      <c r="N181" s="16"/>
      <c r="O181" s="8"/>
      <c r="P181" s="8"/>
      <c r="Q181" s="8"/>
      <c r="R181" s="8"/>
    </row>
    <row r="182" customHeight="1" spans="1:18">
      <c r="A182" s="8">
        <v>181</v>
      </c>
      <c r="B182" s="8"/>
      <c r="C182" s="8" t="s">
        <v>28</v>
      </c>
      <c r="D182" s="38">
        <v>163225</v>
      </c>
      <c r="E182" s="38" t="s">
        <v>307</v>
      </c>
      <c r="F182" s="38" t="s">
        <v>308</v>
      </c>
      <c r="G182" s="16" t="s">
        <v>280</v>
      </c>
      <c r="H182" s="16" t="s">
        <v>39</v>
      </c>
      <c r="I182" s="53">
        <v>86</v>
      </c>
      <c r="J182" s="16">
        <v>64.7</v>
      </c>
      <c r="K182" s="45">
        <f t="shared" si="4"/>
        <v>0.247674418604651</v>
      </c>
      <c r="L182" s="54" t="s">
        <v>309</v>
      </c>
      <c r="M182" s="16" t="s">
        <v>20</v>
      </c>
      <c r="N182" s="16"/>
      <c r="O182" s="8"/>
      <c r="P182" s="8"/>
      <c r="Q182" s="8"/>
      <c r="R182" s="8"/>
    </row>
    <row r="183" customHeight="1" spans="1:18">
      <c r="A183" s="8">
        <v>182</v>
      </c>
      <c r="B183" s="8"/>
      <c r="C183" s="8" t="s">
        <v>28</v>
      </c>
      <c r="D183" s="16">
        <v>121271</v>
      </c>
      <c r="E183" s="16" t="s">
        <v>310</v>
      </c>
      <c r="F183" s="16" t="s">
        <v>311</v>
      </c>
      <c r="G183" s="16" t="s">
        <v>312</v>
      </c>
      <c r="H183" s="16" t="s">
        <v>39</v>
      </c>
      <c r="I183" s="16">
        <v>84.8</v>
      </c>
      <c r="J183" s="16">
        <v>66.8</v>
      </c>
      <c r="K183" s="45">
        <f t="shared" si="4"/>
        <v>0.212264150943396</v>
      </c>
      <c r="L183" s="46" t="s">
        <v>313</v>
      </c>
      <c r="M183" s="50" t="s">
        <v>20</v>
      </c>
      <c r="N183" s="16"/>
      <c r="O183" s="8"/>
      <c r="P183" s="8"/>
      <c r="Q183" s="8"/>
      <c r="R183" s="8"/>
    </row>
    <row r="184" customHeight="1" spans="1:18">
      <c r="A184" s="8">
        <v>183</v>
      </c>
      <c r="B184" s="8"/>
      <c r="C184" s="8" t="s">
        <v>28</v>
      </c>
      <c r="D184" s="16">
        <v>40106</v>
      </c>
      <c r="E184" s="16" t="s">
        <v>310</v>
      </c>
      <c r="F184" s="16" t="s">
        <v>314</v>
      </c>
      <c r="G184" s="16" t="s">
        <v>312</v>
      </c>
      <c r="H184" s="16" t="s">
        <v>39</v>
      </c>
      <c r="I184" s="16">
        <v>138</v>
      </c>
      <c r="J184" s="16">
        <v>103.62</v>
      </c>
      <c r="K184" s="45">
        <f t="shared" si="4"/>
        <v>0.249130434782609</v>
      </c>
      <c r="L184" s="46" t="s">
        <v>284</v>
      </c>
      <c r="M184" s="16" t="s">
        <v>20</v>
      </c>
      <c r="N184" s="16"/>
      <c r="O184" s="8"/>
      <c r="P184" s="8"/>
      <c r="Q184" s="8"/>
      <c r="R184" s="8"/>
    </row>
    <row r="185" customHeight="1" spans="1:18">
      <c r="A185" s="8">
        <v>184</v>
      </c>
      <c r="B185" s="8"/>
      <c r="C185" s="8" t="s">
        <v>18</v>
      </c>
      <c r="D185" s="40">
        <v>158376</v>
      </c>
      <c r="E185" s="40" t="s">
        <v>315</v>
      </c>
      <c r="F185" s="40" t="s">
        <v>316</v>
      </c>
      <c r="G185" s="16" t="s">
        <v>317</v>
      </c>
      <c r="H185" s="16" t="s">
        <v>39</v>
      </c>
      <c r="I185" s="40">
        <v>206</v>
      </c>
      <c r="J185" s="16">
        <v>196.19</v>
      </c>
      <c r="K185" s="45">
        <f t="shared" si="4"/>
        <v>0.047621359223301</v>
      </c>
      <c r="L185" s="49" t="s">
        <v>318</v>
      </c>
      <c r="M185" s="50" t="s">
        <v>319</v>
      </c>
      <c r="N185" s="40" t="s">
        <v>320</v>
      </c>
      <c r="O185" s="8"/>
      <c r="P185" s="8"/>
      <c r="Q185" s="8"/>
      <c r="R185" s="8"/>
    </row>
    <row r="186" ht="39" customHeight="1" spans="1:18">
      <c r="A186" s="8">
        <v>185</v>
      </c>
      <c r="B186" s="8"/>
      <c r="C186" s="8" t="s">
        <v>18</v>
      </c>
      <c r="D186" s="40">
        <v>145563</v>
      </c>
      <c r="E186" s="40" t="s">
        <v>321</v>
      </c>
      <c r="F186" s="40" t="s">
        <v>322</v>
      </c>
      <c r="G186" s="16" t="s">
        <v>317</v>
      </c>
      <c r="H186" s="16" t="s">
        <v>39</v>
      </c>
      <c r="I186" s="40">
        <v>180</v>
      </c>
      <c r="J186" s="16">
        <v>173.91</v>
      </c>
      <c r="K186" s="45">
        <f t="shared" si="4"/>
        <v>0.0338333333333334</v>
      </c>
      <c r="L186" s="49" t="s">
        <v>323</v>
      </c>
      <c r="M186" s="16" t="s">
        <v>319</v>
      </c>
      <c r="N186" s="40" t="s">
        <v>324</v>
      </c>
      <c r="O186" s="8"/>
      <c r="P186" s="8"/>
      <c r="Q186" s="8"/>
      <c r="R186" s="8"/>
    </row>
    <row r="187" ht="26" customHeight="1" spans="1:18">
      <c r="A187" s="8">
        <v>186</v>
      </c>
      <c r="B187" s="8"/>
      <c r="C187" s="8" t="s">
        <v>18</v>
      </c>
      <c r="D187" s="40">
        <v>159753</v>
      </c>
      <c r="E187" s="40" t="s">
        <v>325</v>
      </c>
      <c r="F187" s="40" t="s">
        <v>322</v>
      </c>
      <c r="G187" s="16" t="s">
        <v>317</v>
      </c>
      <c r="H187" s="16" t="s">
        <v>39</v>
      </c>
      <c r="I187" s="40">
        <v>180</v>
      </c>
      <c r="J187" s="16">
        <v>173.91</v>
      </c>
      <c r="K187" s="45">
        <f t="shared" si="4"/>
        <v>0.0338333333333334</v>
      </c>
      <c r="L187" s="49" t="s">
        <v>326</v>
      </c>
      <c r="M187" s="50" t="s">
        <v>319</v>
      </c>
      <c r="N187" s="40" t="s">
        <v>324</v>
      </c>
      <c r="O187" s="8"/>
      <c r="P187" s="8"/>
      <c r="Q187" s="8"/>
      <c r="R187" s="8"/>
    </row>
    <row r="188" customHeight="1" spans="1:18">
      <c r="A188" s="8">
        <v>187</v>
      </c>
      <c r="B188" s="8"/>
      <c r="C188" s="8" t="s">
        <v>18</v>
      </c>
      <c r="D188" s="40">
        <v>124097</v>
      </c>
      <c r="E188" s="40" t="s">
        <v>327</v>
      </c>
      <c r="F188" s="40" t="s">
        <v>328</v>
      </c>
      <c r="G188" s="16" t="s">
        <v>317</v>
      </c>
      <c r="H188" s="16" t="s">
        <v>39</v>
      </c>
      <c r="I188" s="40">
        <v>107.4</v>
      </c>
      <c r="J188" s="16">
        <v>102.29</v>
      </c>
      <c r="K188" s="45">
        <f t="shared" si="4"/>
        <v>0.0475791433891992</v>
      </c>
      <c r="L188" s="49" t="s">
        <v>229</v>
      </c>
      <c r="M188" s="16" t="s">
        <v>319</v>
      </c>
      <c r="N188" s="40" t="s">
        <v>324</v>
      </c>
      <c r="O188" s="8"/>
      <c r="P188" s="8"/>
      <c r="Q188" s="8"/>
      <c r="R188" s="8"/>
    </row>
    <row r="189" customHeight="1" spans="1:18">
      <c r="A189" s="8">
        <v>188</v>
      </c>
      <c r="B189" s="8"/>
      <c r="C189" s="8" t="s">
        <v>18</v>
      </c>
      <c r="D189" s="40">
        <v>124097</v>
      </c>
      <c r="E189" s="40" t="s">
        <v>327</v>
      </c>
      <c r="F189" s="40" t="s">
        <v>328</v>
      </c>
      <c r="G189" s="16" t="s">
        <v>317</v>
      </c>
      <c r="H189" s="16" t="s">
        <v>39</v>
      </c>
      <c r="I189" s="40">
        <v>107.4</v>
      </c>
      <c r="J189" s="16">
        <v>102.29</v>
      </c>
      <c r="K189" s="45">
        <f t="shared" si="4"/>
        <v>0.0475791433891992</v>
      </c>
      <c r="L189" s="49" t="s">
        <v>329</v>
      </c>
      <c r="M189" s="50" t="s">
        <v>319</v>
      </c>
      <c r="N189" s="40" t="s">
        <v>324</v>
      </c>
      <c r="O189" s="8"/>
      <c r="P189" s="8"/>
      <c r="Q189" s="8"/>
      <c r="R189" s="8"/>
    </row>
    <row r="190" customHeight="1" spans="1:18">
      <c r="A190" s="8">
        <v>189</v>
      </c>
      <c r="B190" s="8"/>
      <c r="C190" s="8" t="s">
        <v>18</v>
      </c>
      <c r="D190" s="40">
        <v>159751</v>
      </c>
      <c r="E190" s="40" t="s">
        <v>330</v>
      </c>
      <c r="F190" s="40" t="s">
        <v>331</v>
      </c>
      <c r="G190" s="16" t="s">
        <v>317</v>
      </c>
      <c r="H190" s="16" t="s">
        <v>39</v>
      </c>
      <c r="I190" s="40">
        <v>58.6</v>
      </c>
      <c r="J190" s="16">
        <v>54.34</v>
      </c>
      <c r="K190" s="45">
        <f t="shared" si="4"/>
        <v>0.0726962457337884</v>
      </c>
      <c r="L190" s="49" t="s">
        <v>332</v>
      </c>
      <c r="M190" s="16" t="s">
        <v>319</v>
      </c>
      <c r="N190" s="40" t="s">
        <v>333</v>
      </c>
      <c r="O190" s="8"/>
      <c r="P190" s="8"/>
      <c r="Q190" s="8"/>
      <c r="R190" s="8"/>
    </row>
    <row r="191" customHeight="1" spans="1:18">
      <c r="A191" s="8">
        <v>190</v>
      </c>
      <c r="B191" s="8"/>
      <c r="C191" s="8" t="s">
        <v>18</v>
      </c>
      <c r="D191" s="40">
        <v>198815</v>
      </c>
      <c r="E191" s="40" t="s">
        <v>334</v>
      </c>
      <c r="F191" s="40" t="s">
        <v>285</v>
      </c>
      <c r="G191" s="16" t="s">
        <v>317</v>
      </c>
      <c r="H191" s="16" t="s">
        <v>39</v>
      </c>
      <c r="I191" s="40">
        <v>82.6</v>
      </c>
      <c r="J191" s="16">
        <v>53.5</v>
      </c>
      <c r="K191" s="45">
        <f t="shared" si="4"/>
        <v>0.352300242130751</v>
      </c>
      <c r="L191" s="49" t="s">
        <v>335</v>
      </c>
      <c r="M191" s="50" t="s">
        <v>319</v>
      </c>
      <c r="N191" s="40" t="s">
        <v>324</v>
      </c>
      <c r="O191" s="8"/>
      <c r="P191" s="8"/>
      <c r="Q191" s="8"/>
      <c r="R191" s="8"/>
    </row>
    <row r="192" customHeight="1" spans="1:18">
      <c r="A192" s="8">
        <v>191</v>
      </c>
      <c r="B192" s="8"/>
      <c r="C192" s="8" t="s">
        <v>18</v>
      </c>
      <c r="D192" s="40">
        <v>200586</v>
      </c>
      <c r="E192" s="40" t="s">
        <v>336</v>
      </c>
      <c r="F192" s="40" t="s">
        <v>337</v>
      </c>
      <c r="G192" s="16" t="s">
        <v>317</v>
      </c>
      <c r="H192" s="16" t="s">
        <v>39</v>
      </c>
      <c r="I192" s="40">
        <v>365.4</v>
      </c>
      <c r="J192" s="16">
        <v>282.43</v>
      </c>
      <c r="K192" s="45">
        <f t="shared" si="4"/>
        <v>0.227066228790367</v>
      </c>
      <c r="L192" s="49" t="s">
        <v>226</v>
      </c>
      <c r="M192" s="16" t="s">
        <v>319</v>
      </c>
      <c r="N192" s="40" t="s">
        <v>338</v>
      </c>
      <c r="O192" s="8"/>
      <c r="P192" s="8"/>
      <c r="Q192" s="8"/>
      <c r="R192" s="8"/>
    </row>
    <row r="193" customHeight="1" spans="1:18">
      <c r="A193" s="8">
        <v>192</v>
      </c>
      <c r="B193" s="8"/>
      <c r="C193" s="8" t="s">
        <v>18</v>
      </c>
      <c r="D193" s="40">
        <v>211501</v>
      </c>
      <c r="E193" s="40" t="s">
        <v>339</v>
      </c>
      <c r="F193" s="40" t="s">
        <v>340</v>
      </c>
      <c r="G193" s="16" t="s">
        <v>317</v>
      </c>
      <c r="H193" s="16" t="s">
        <v>39</v>
      </c>
      <c r="I193" s="40">
        <v>398</v>
      </c>
      <c r="J193" s="16">
        <v>244.15</v>
      </c>
      <c r="K193" s="45">
        <f t="shared" si="4"/>
        <v>0.386557788944724</v>
      </c>
      <c r="L193" s="49" t="s">
        <v>226</v>
      </c>
      <c r="M193" s="50" t="s">
        <v>319</v>
      </c>
      <c r="N193" s="40" t="s">
        <v>338</v>
      </c>
      <c r="O193" s="8"/>
      <c r="P193" s="8"/>
      <c r="Q193" s="8"/>
      <c r="R193" s="8"/>
    </row>
    <row r="194" customHeight="1" spans="1:18">
      <c r="A194" s="8">
        <v>193</v>
      </c>
      <c r="B194" s="8"/>
      <c r="C194" s="8" t="s">
        <v>18</v>
      </c>
      <c r="D194" s="40">
        <v>223945</v>
      </c>
      <c r="E194" s="40" t="s">
        <v>341</v>
      </c>
      <c r="F194" s="40" t="s">
        <v>342</v>
      </c>
      <c r="G194" s="16" t="s">
        <v>317</v>
      </c>
      <c r="H194" s="16" t="s">
        <v>39</v>
      </c>
      <c r="I194" s="40">
        <v>97.5</v>
      </c>
      <c r="J194" s="16">
        <v>63.14</v>
      </c>
      <c r="K194" s="45">
        <f t="shared" si="4"/>
        <v>0.352410256410256</v>
      </c>
      <c r="L194" s="49" t="s">
        <v>229</v>
      </c>
      <c r="M194" s="16" t="s">
        <v>319</v>
      </c>
      <c r="N194" s="40" t="s">
        <v>324</v>
      </c>
      <c r="O194" s="8"/>
      <c r="P194" s="8"/>
      <c r="Q194" s="8"/>
      <c r="R194" s="8"/>
    </row>
    <row r="195" customHeight="1" spans="1:18">
      <c r="A195" s="8">
        <v>194</v>
      </c>
      <c r="B195" s="8"/>
      <c r="C195" s="8" t="s">
        <v>18</v>
      </c>
      <c r="D195" s="40">
        <v>226626</v>
      </c>
      <c r="E195" s="40" t="s">
        <v>343</v>
      </c>
      <c r="F195" s="40" t="s">
        <v>344</v>
      </c>
      <c r="G195" s="16" t="s">
        <v>317</v>
      </c>
      <c r="H195" s="16" t="s">
        <v>39</v>
      </c>
      <c r="I195" s="40">
        <v>387</v>
      </c>
      <c r="J195" s="16">
        <v>368.57</v>
      </c>
      <c r="K195" s="45">
        <f t="shared" si="4"/>
        <v>0.0476227390180879</v>
      </c>
      <c r="L195" s="49" t="s">
        <v>226</v>
      </c>
      <c r="M195" s="50" t="s">
        <v>319</v>
      </c>
      <c r="N195" s="40" t="s">
        <v>338</v>
      </c>
      <c r="O195" s="8"/>
      <c r="P195" s="8"/>
      <c r="Q195" s="8"/>
      <c r="R195" s="8"/>
    </row>
    <row r="196" customHeight="1" spans="1:18">
      <c r="A196" s="8">
        <v>195</v>
      </c>
      <c r="B196" s="8"/>
      <c r="C196" s="8" t="s">
        <v>18</v>
      </c>
      <c r="D196" s="40">
        <v>222912</v>
      </c>
      <c r="E196" s="40" t="s">
        <v>345</v>
      </c>
      <c r="F196" s="40" t="s">
        <v>346</v>
      </c>
      <c r="G196" s="16" t="s">
        <v>317</v>
      </c>
      <c r="H196" s="16" t="s">
        <v>39</v>
      </c>
      <c r="I196" s="40">
        <v>49</v>
      </c>
      <c r="J196" s="16">
        <v>31.74</v>
      </c>
      <c r="K196" s="45">
        <f t="shared" si="4"/>
        <v>0.352244897959184</v>
      </c>
      <c r="L196" s="49" t="s">
        <v>226</v>
      </c>
      <c r="M196" s="16" t="s">
        <v>319</v>
      </c>
      <c r="N196" s="40" t="s">
        <v>324</v>
      </c>
      <c r="O196" s="8"/>
      <c r="P196" s="8"/>
      <c r="Q196" s="8"/>
      <c r="R196" s="8"/>
    </row>
    <row r="197" customHeight="1" spans="1:18">
      <c r="A197" s="8">
        <v>196</v>
      </c>
      <c r="B197" s="8"/>
      <c r="C197" s="8" t="s">
        <v>18</v>
      </c>
      <c r="D197" s="40">
        <v>194379</v>
      </c>
      <c r="E197" s="40" t="s">
        <v>347</v>
      </c>
      <c r="F197" s="40" t="s">
        <v>348</v>
      </c>
      <c r="G197" s="16" t="s">
        <v>317</v>
      </c>
      <c r="H197" s="16" t="s">
        <v>39</v>
      </c>
      <c r="I197" s="40">
        <v>75</v>
      </c>
      <c r="J197" s="16">
        <v>60</v>
      </c>
      <c r="K197" s="45">
        <f t="shared" si="4"/>
        <v>0.2</v>
      </c>
      <c r="L197" s="49" t="s">
        <v>229</v>
      </c>
      <c r="M197" s="50" t="s">
        <v>319</v>
      </c>
      <c r="N197" s="40" t="s">
        <v>324</v>
      </c>
      <c r="O197" s="8"/>
      <c r="P197" s="8"/>
      <c r="Q197" s="8"/>
      <c r="R197" s="8"/>
    </row>
    <row r="198" customHeight="1" spans="1:18">
      <c r="A198" s="8">
        <v>197</v>
      </c>
      <c r="B198" s="55"/>
      <c r="C198" s="8" t="s">
        <v>28</v>
      </c>
      <c r="D198" s="56">
        <v>252067</v>
      </c>
      <c r="E198" s="56" t="s">
        <v>349</v>
      </c>
      <c r="F198" s="56" t="s">
        <v>350</v>
      </c>
      <c r="G198" s="56" t="s">
        <v>351</v>
      </c>
      <c r="H198" s="56" t="s">
        <v>39</v>
      </c>
      <c r="I198" s="56">
        <v>88</v>
      </c>
      <c r="J198" s="56">
        <v>85.72</v>
      </c>
      <c r="K198" s="61">
        <f t="shared" si="4"/>
        <v>0.0259090909090909</v>
      </c>
      <c r="L198" s="62" t="s">
        <v>352</v>
      </c>
      <c r="M198" s="56" t="s">
        <v>20</v>
      </c>
      <c r="N198" s="16"/>
      <c r="O198" s="8"/>
      <c r="P198" s="8"/>
      <c r="Q198" s="8"/>
      <c r="R198" s="8"/>
    </row>
    <row r="199" customHeight="1" spans="1:14">
      <c r="A199" s="8">
        <v>198</v>
      </c>
      <c r="B199" s="57"/>
      <c r="C199" s="58" t="s">
        <v>28</v>
      </c>
      <c r="D199" s="59">
        <v>241180</v>
      </c>
      <c r="E199" s="59" t="s">
        <v>339</v>
      </c>
      <c r="F199" s="59" t="s">
        <v>353</v>
      </c>
      <c r="G199" s="59" t="s">
        <v>354</v>
      </c>
      <c r="H199" s="60" t="s">
        <v>39</v>
      </c>
      <c r="I199" s="59">
        <v>539</v>
      </c>
      <c r="J199" s="59"/>
      <c r="K199" s="59"/>
      <c r="L199" s="63" t="s">
        <v>355</v>
      </c>
      <c r="M199" s="59" t="s">
        <v>20</v>
      </c>
      <c r="N199" s="64"/>
    </row>
    <row r="200" customHeight="1" spans="1:14">
      <c r="A200" s="8">
        <v>199</v>
      </c>
      <c r="B200" s="57"/>
      <c r="C200" s="58" t="s">
        <v>28</v>
      </c>
      <c r="D200" s="59">
        <v>241179</v>
      </c>
      <c r="E200" s="59" t="s">
        <v>339</v>
      </c>
      <c r="F200" s="59" t="s">
        <v>356</v>
      </c>
      <c r="G200" s="59" t="s">
        <v>354</v>
      </c>
      <c r="H200" s="60" t="s">
        <v>39</v>
      </c>
      <c r="I200" s="59">
        <v>543</v>
      </c>
      <c r="J200" s="59"/>
      <c r="K200" s="59"/>
      <c r="L200" s="63" t="s">
        <v>355</v>
      </c>
      <c r="M200" s="59" t="s">
        <v>20</v>
      </c>
      <c r="N200" s="64"/>
    </row>
    <row r="201" customHeight="1" spans="1:14">
      <c r="A201" s="8">
        <v>200</v>
      </c>
      <c r="B201" s="57"/>
      <c r="C201" s="58" t="s">
        <v>28</v>
      </c>
      <c r="D201" s="59">
        <v>241181</v>
      </c>
      <c r="E201" s="59" t="s">
        <v>339</v>
      </c>
      <c r="F201" s="59" t="s">
        <v>272</v>
      </c>
      <c r="G201" s="59" t="s">
        <v>354</v>
      </c>
      <c r="H201" s="60" t="s">
        <v>39</v>
      </c>
      <c r="I201" s="59">
        <v>676</v>
      </c>
      <c r="J201" s="59"/>
      <c r="K201" s="59"/>
      <c r="L201" s="63" t="s">
        <v>355</v>
      </c>
      <c r="M201" s="59" t="s">
        <v>20</v>
      </c>
      <c r="N201" s="64"/>
    </row>
  </sheetData>
  <autoFilter ref="A1:R201">
    <extLst/>
  </autoFilter>
  <mergeCells count="25">
    <mergeCell ref="D162:D163"/>
    <mergeCell ref="D167:D168"/>
    <mergeCell ref="D169:D170"/>
    <mergeCell ref="E162:E163"/>
    <mergeCell ref="E167:E168"/>
    <mergeCell ref="E169:E170"/>
    <mergeCell ref="F162:F163"/>
    <mergeCell ref="F167:F168"/>
    <mergeCell ref="F169:F170"/>
    <mergeCell ref="G162:G163"/>
    <mergeCell ref="G167:G168"/>
    <mergeCell ref="G169:G170"/>
    <mergeCell ref="H162:H163"/>
    <mergeCell ref="H167:H168"/>
    <mergeCell ref="H169:H170"/>
    <mergeCell ref="I162:I163"/>
    <mergeCell ref="I167:I168"/>
    <mergeCell ref="I169:I170"/>
    <mergeCell ref="J162:J163"/>
    <mergeCell ref="J167:J168"/>
    <mergeCell ref="J169:J170"/>
    <mergeCell ref="K162:K163"/>
    <mergeCell ref="K167:K168"/>
    <mergeCell ref="K169:K170"/>
    <mergeCell ref="L10:L13"/>
  </mergeCells>
  <conditionalFormatting sqref="D141">
    <cfRule type="duplicateValues" dxfId="0" priority="5"/>
  </conditionalFormatting>
  <conditionalFormatting sqref="D143">
    <cfRule type="duplicateValues" dxfId="0" priority="4"/>
  </conditionalFormatting>
  <conditionalFormatting sqref="D144">
    <cfRule type="duplicateValues" dxfId="0" priority="3"/>
  </conditionalFormatting>
  <conditionalFormatting sqref="D147">
    <cfRule type="duplicateValues" dxfId="0" priority="1"/>
  </conditionalFormatting>
  <conditionalFormatting sqref="D145:D146">
    <cfRule type="duplicateValues" dxfId="0" priority="2"/>
  </conditionalFormatting>
  <pageMargins left="0.7" right="0.7" top="0.75" bottom="0.75" header="0.3" footer="0.3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3月单品挂金活动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南风</cp:lastModifiedBy>
  <dcterms:created xsi:type="dcterms:W3CDTF">2006-09-16T00:00:00Z</dcterms:created>
  <dcterms:modified xsi:type="dcterms:W3CDTF">2023-03-01T03:02:49Z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36039273FCF44631BA68A3705EA77000</vt:lpwstr>
  </property>
  <property fmtid="{D5CDD505-2E9C-101B-9397-08002B2CF9AE}" pid="3" name="KSOProductBuildVer">
    <vt:lpwstr>2052-11.1.0.13703</vt:lpwstr>
  </property>
</Properties>
</file>