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<sst xmlns="http://schemas.openxmlformats.org/spreadsheetml/2006/main" count="4364" uniqueCount="1072">
  <si>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</si>
  <si>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</si>
  <si>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</si>
  <si>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</si>
  <si>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</si>
  <si>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</si>
  <si>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</si>
  <si>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</si>
  <si>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</si>
  <si>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</si>
  <si>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</si>
  <si>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</si>
  <si>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</si>
  <si>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</si>
  <si>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</si>
  <si>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</si>
  <si>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</si>
  <si>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</si>
  <si>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</si>
  <si>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</si>
  <si>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</si>
  <si>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</si>
  <si>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</si>
  <si>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</si>
  <si>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</si>
  <si>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</si>
  <si>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</si>
  <si>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</si>
  <si>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</si>
  <si>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</si>
  <si>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</si>
  <si>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</si>
  <si>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</si>
  <si>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</si>
  <si>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</si>
  <si>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</si>
  <si>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</si>
  <si>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</si>
  <si>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</si>
  <si>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</si>
  <si>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</si>
  <si>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</si>
  <si>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</si>
  <si>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</si>
  <si>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</si>
  <si>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</si>
  <si>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</si>
  <si>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</si>
  <si>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</si>
  <si>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</si>
  <si>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</si>
  <si>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</si>
  <si>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</si>
  <si>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</si>
  <si>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</si>
  <si>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</si>
  <si>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</si>
  <si>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</si>
  <si>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</si>
  <si>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</si>
  <si>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</si>
  <si>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</si>
  <si>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</si>
  <si>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</si>
  <si>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</si>
  <si>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</si>
  <si>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</si>
  <si>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</si>
  <si>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</si>
  <si>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</si>
  <si>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</si>
  <si>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</si>
  <si>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</si>
  <si>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</si>
  <si>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</si>
  <si>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</si>
  <si>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</si>
  <si>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</si>
  <si>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</si>
  <si>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</si>
  <si>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</si>
  <si>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</si>
  <si>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</si>
  <si>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</si>
  <si>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</si>
  <si>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</si>
  <si>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</si>
  <si>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</si>
  <si>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</si>
  <si>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</si>
  <si>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</si>
  <si>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</si>
  <si>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</si>
  <si>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</si>
  <si>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</si>
  <si>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</si>
  <si>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</si>
  <si>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</si>
  <si>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</si>
  <si>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</si>
  <si>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</si>
  <si>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</si>
  <si>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</si>
  <si>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</si>
  <si>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</si>
  <si>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</si>
  <si>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</si>
  <si>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</si>
  <si>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</si>
  <si>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</si>
  <si>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</si>
  <si>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</si>
  <si>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</si>
  <si>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</si>
  <si>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</si>
  <si>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</si>
  <si>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</si>
  <si>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</si>
  <si>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</si>
  <si>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</si>
  <si>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</si>
  <si>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</si>
  <si>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</si>
  <si>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</si>
  <si>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</si>
  <si>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</si>
  <si>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</si>
  <si>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</si>
  <si>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</si>
  <si>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</si>
  <si>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</si>
  <si>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</si>
  <si>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</si>
  <si>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</si>
  <si>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</si>
  <si>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</si>
  <si>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</si>
  <si>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</si>
  <si>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</si>
  <si>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</si>
  <si>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</si>
  <si>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</si>
  <si>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</si>
  <si>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</si>
  <si>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</si>
  <si>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</si>
  <si>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</si>
  <si>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</si>
  <si>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</si>
  <si>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</si>
  <si>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</si>
  <si>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</si>
  <si>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</si>
  <si>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</si>
  <si>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</si>
  <si>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</si>
  <si>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</si>
  <si>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</si>
  <si>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</si>
  <si>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</si>
  <si>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</si>
  <si>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</si>
  <si>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</si>
  <si>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</si>
  <si>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</si>
  <si>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</si>
  <si>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</si>
  <si>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</si>
  <si>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</si>
  <si>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</si>
  <si>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</si>
  <si>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</si>
  <si>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</si>
  <si>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</si>
  <si>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</si>
  <si>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</si>
  <si>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</si>
  <si>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</si>
  <si>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</si>
  <si>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</si>
  <si>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</si>
  <si>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</si>
  <si>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</si>
  <si>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</si>
  <si>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</si>
  <si>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</si>
  <si>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</si>
  <si>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</si>
  <si>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</si>
  <si>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</si>
  <si>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</si>
  <si>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</si>
  <si>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</si>
  <si>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</si>
  <si>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</si>
  <si>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</si>
  <si>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</si>
  <si>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</si>
  <si>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</si>
  <si>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</si>
  <si>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</si>
  <si>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</si>
  <si>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</si>
  <si>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</si>
  <si>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</si>
  <si>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</si>
  <si>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</si>
  <si>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</si>
  <si>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</si>
  <si>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</si>
  <si>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</si>
  <si>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</si>
  <si>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</si>
  <si>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</si>
  <si>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</si>
  <si>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</si>
  <si>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</si>
  <si>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</si>
  <si>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</si>
  <si>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</si>
  <si>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</si>
  <si>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</si>
  <si>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</si>
  <si>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</si>
  <si>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</si>
  <si>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</si>
  <si>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</si>
  <si>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</si>
  <si>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</si>
  <si>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</si>
  <si>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</si>
  <si>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</si>
  <si>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</si>
  <si>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</si>
  <si>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</si>
  <si>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</si>
  <si>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</si>
  <si>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</si>
  <si>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</si>
  <si>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</si>
  <si>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</si>
  <si>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</si>
  <si>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</si>
  <si>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</si>
  <si>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</si>
  <si>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</si>
  <si>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</si>
  <si>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</si>
  <si>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</si>
  <si>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</si>
  <si>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</si>
  <si>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</si>
  <si>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</si>
  <si>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</si>
  <si>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</si>
  <si>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</si>
  <si>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</si>
  <si>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</si>
  <si>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</si>
  <si>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</si>
  <si>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</si>
  <si>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</si>
  <si>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</si>
  <si>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</si>
  <si>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</si>
  <si>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</si>
  <si>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</si>
  <si>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</si>
  <si>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</si>
  <si>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</si>
  <si>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</si>
  <si>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</si>
  <si>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</si>
  <si>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</si>
  <si>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</si>
  <si>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</si>
  <si>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</si>
  <si>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</si>
  <si>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</si>
  <si>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</si>
  <si>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</si>
  <si>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</si>
  <si>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</si>
  <si>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</si>
  <si>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</si>
  <si>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</si>
  <si>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</si>
  <si>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</si>
  <si>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</si>
  <si>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</si>
  <si>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</si>
  <si>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</si>
  <si>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</si>
  <si>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</si>
  <si>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</si>
  <si>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</si>
  <si>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</si>
  <si>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</si>
  <si>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</si>
  <si>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</si>
  <si>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</si>
  <si>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</si>
  <si>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</si>
  <si>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</si>
  <si>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</si>
  <si>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</si>
  <si>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</si>
  <si>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</si>
  <si>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</si>
  <si>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</si>
  <si>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</si>
  <si>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</si>
  <si>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</si>
  <si>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</si>
  <si>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</si>
  <si>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</si>
  <si>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</si>
  <si>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</si>
  <si>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</si>
  <si>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</si>
  <si>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</si>
  <si>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</si>
  <si>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</si>
  <si>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</si>
  <si>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</si>
  <si>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</si>
  <si>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</si>
  <si>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</si>
  <si>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</si>
  <si>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</si>
  <si>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</si>
  <si>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</si>
  <si>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</si>
  <si>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</si>
  <si>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</si>
  <si>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</si>
  <si>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</si>
  <si>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</si>
  <si>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</si>
  <si>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</si>
  <si>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</si>
  <si>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</si>
  <si>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</si>
  <si>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</si>
  <si>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</si>
  <si>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</si>
  <si>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</si>
  <si>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</si>
  <si>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</si>
  <si>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</si>
  <si>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</si>
  <si>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</si>
  <si>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</si>
  <si>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</si>
  <si>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</si>
  <si>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</si>
  <si>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</si>
  <si>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</si>
  <si>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</si>
  <si>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</si>
  <si>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</si>
  <si>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</si>
  <si>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</si>
  <si>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</si>
  <si>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</si>
  <si>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</si>
  <si>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</si>
  <si>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</si>
  <si>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</si>
  <si>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</si>
  <si>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</si>
  <si>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</si>
  <si>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</si>
  <si>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</si>
  <si>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</si>
  <si>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</si>
  <si>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</si>
  <si>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</si>
  <si>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</si>
  <si>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</si>
  <si>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</si>
  <si>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</si>
  <si>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</si>
  <si>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</si>
  <si>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</si>
  <si>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</si>
  <si>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</si>
  <si>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</si>
  <si>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</si>
  <si>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</si>
  <si>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</si>
  <si>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</si>
  <si>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</si>
  <si>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</si>
  <si>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</si>
  <si>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</si>
  <si>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</si>
  <si>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</si>
  <si>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</si>
  <si>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</si>
  <si>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</si>
  <si>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</si>
  <si>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</si>
  <si>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</si>
  <si>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</si>
  <si>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</si>
  <si>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</si>
  <si>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</si>
  <si>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</si>
  <si>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</si>
  <si>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</si>
  <si>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</si>
  <si>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</si>
  <si>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</si>
  <si>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</si>
  <si>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</si>
  <si>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</si>
  <si>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</si>
  <si>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</si>
  <si>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</si>
  <si>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</si>
  <si>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</si>
  <si>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</si>
  <si>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</si>
  <si>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</si>
  <si>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</si>
  <si>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</si>
  <si>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</si>
  <si>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</si>
  <si>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</si>
  <si>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</si>
  <si>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</si>
  <si>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</si>
  <si>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</si>
  <si>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</si>
  <si>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</si>
  <si>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</si>
  <si>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</si>
  <si>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</si>
  <si>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</si>
  <si>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</si>
  <si>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</si>
  <si>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</si>
  <si>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</si>
  <si>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</si>
  <si>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</si>
  <si>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</si>
  <si>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</si>
  <si>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</si>
  <si>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</si>
  <si>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</si>
  <si>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</si>
  <si>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</si>
  <si>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</si>
  <si>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</si>
  <si>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</si>
  <si>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</si>
  <si>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</si>
  <si>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</si>
  <si>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</si>
  <si>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</si>
  <si>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</si>
  <si>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</si>
  <si>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</si>
  <si>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</si>
  <si>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</si>
  <si>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</si>
  <si>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</si>
  <si>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</si>
  <si>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</si>
  <si>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</si>
  <si>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</si>
  <si>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</si>
  <si>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</si>
  <si>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</si>
  <si>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</si>
  <si>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</si>
  <si>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</si>
  <si>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</si>
  <si>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</si>
  <si>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</si>
  <si>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</si>
  <si>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</si>
  <si>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</si>
  <si>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</si>
  <si>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</si>
  <si>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</si>
  <si>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</si>
  <si>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</si>
  <si>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</si>
  <si>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</si>
  <si>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</si>
  <si>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</si>
  <si>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</si>
  <si>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</si>
  <si>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</si>
  <si>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</si>
  <si>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</si>
  <si>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</si>
  <si>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</si>
  <si>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</si>
  <si>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</si>
  <si>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</si>
  <si>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</si>
  <si>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</si>
  <si>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</si>
  <si>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</si>
  <si>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</si>
  <si>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</si>
  <si>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</si>
  <si>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</si>
  <si>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</si>
  <si>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</si>
  <si>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</si>
  <si>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</si>
  <si>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</si>
  <si>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</si>
  <si>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</si>
  <si>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</si>
  <si>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</si>
  <si>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</si>
  <si>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</si>
  <si>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</si>
  <si>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</si>
  <si>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</si>
  <si>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</si>
  <si>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</si>
  <si>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</si>
  <si>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</si>
  <si>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</si>
  <si>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</si>
  <si>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</si>
  <si>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</si>
  <si>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</si>
  <si>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</si>
  <si>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</si>
  <si>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</si>
  <si>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</si>
  <si>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</si>
  <si>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</si>
  <si>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</si>
  <si>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</si>
  <si>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</si>
  <si>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</si>
  <si>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</si>
  <si>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</si>
  <si>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</si>
  <si>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</si>
  <si>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</si>
  <si>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</si>
  <si>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</si>
  <si>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</si>
  <si>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</si>
  <si>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</si>
  <si>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</si>
  <si>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</si>
  <si>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</si>
  <si>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</si>
  <si>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</si>
  <si>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</si>
  <si>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</si>
  <si>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</si>
  <si>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</si>
  <si>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</si>
  <si>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</si>
  <si>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</si>
  <si>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</si>
  <si>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</si>
  <si>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</si>
  <si>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</si>
  <si>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</si>
  <si>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</si>
  <si>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</si>
  <si>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</si>
  <si>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</si>
  <si>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</si>
  <si>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</si>
  <si>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</si>
  <si>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</si>
  <si>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</si>
  <si>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</si>
  <si>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</si>
  <si>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</si>
  <si>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</si>
  <si>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</si>
  <si>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</si>
  <si>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</si>
  <si>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</si>
  <si>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</si>
  <si>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</si>
  <si>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</si>
  <si>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</si>
  <si>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</si>
  <si>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</si>
  <si>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</si>
  <si>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</si>
  <si>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</si>
  <si>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</si>
  <si>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</si>
  <si>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</si>
  <si>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</si>
  <si>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</si>
  <si>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</si>
  <si>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</si>
  <si>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</si>
  <si>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</si>
  <si>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</si>
  <si>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</si>
  <si>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</si>
  <si>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</si>
  <si>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</si>
  <si>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</si>
  <si>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</si>
  <si>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</si>
  <si>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</si>
  <si>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</si>
  <si>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</si>
  <si>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</si>
  <si>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</si>
  <si>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</si>
  <si>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</si>
  <si>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</si>
  <si>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</si>
  <si>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</si>
  <si>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</si>
  <si>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</si>
  <si>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</si>
  <si>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</si>
  <si>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</si>
  <si>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</si>
  <si>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</si>
  <si>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</si>
  <si>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</si>
  <si>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</si>
  <si>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</si>
  <si>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</si>
  <si>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</si>
  <si>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</si>
  <si>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</si>
  <si>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</si>
  <si>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</si>
  <si>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</si>
  <si>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</si>
  <si>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</si>
  <si>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</si>
  <si>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</si>
  <si>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</si>
  <si>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</si>
  <si>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</si>
  <si>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</si>
  <si>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</si>
  <si>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</si>
  <si>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</si>
  <si>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</si>
  <si>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</si>
  <si>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</si>
  <si>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</si>
  <si>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</si>
  <si>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</si>
  <si>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</si>
  <si>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</si>
  <si>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</si>
  <si>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</si>
  <si>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</si>
  <si>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</si>
  <si>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</si>
  <si>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</si>
  <si>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</si>
  <si>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</si>
  <si>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</si>
  <si>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</si>
  <si>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</si>
  <si>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</si>
  <si>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</si>
  <si>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</si>
  <si>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</si>
  <si>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</si>
  <si>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</si>
  <si>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</si>
  <si>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</si>
  <si>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</si>
  <si>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</si>
  <si>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</si>
  <si>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</si>
  <si>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</si>
  <si>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</si>
  <si>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</si>
  <si>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</si>
  <si>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</si>
  <si>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</si>
  <si>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</si>
  <si>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</si>
  <si>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</si>
  <si>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</si>
  <si>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</si>
  <si>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</si>
  <si>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</si>
  <si>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</si>
  <si>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</si>
  <si>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</si>
  <si>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</si>
  <si>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</si>
  <si>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</si>
  <si>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</si>
  <si>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</si>
  <si>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</si>
  <si>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</si>
  <si>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</si>
  <si>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</si>
  <si>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</si>
  <si>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</si>
  <si>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</si>
  <si>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</si>
  <si>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</si>
  <si>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</si>
  <si>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</si>
  <si>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</si>
  <si>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</si>
  <si>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</si>
  <si>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</si>
  <si>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</si>
  <si>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</si>
  <si>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</si>
  <si>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</si>
  <si>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</si>
  <si>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</si>
  <si>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</si>
  <si>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</si>
  <si>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</si>
  <si>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</si>
  <si>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</si>
  <si>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</si>
  <si>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</si>
  <si>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</si>
  <si>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</si>
  <si>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</si>
  <si>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</si>
  <si>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</si>
  <si>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</si>
  <si>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</si>
  <si>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</si>
  <si>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</si>
  <si>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</si>
  <si>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</si>
  <si>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</si>
  <si>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</si>
  <si>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</si>
  <si>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</si>
  <si>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</si>
  <si>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</si>
  <si>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</si>
  <si>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</si>
  <si>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</si>
  <si>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</si>
  <si>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</si>
  <si>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</si>
  <si>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</si>
  <si>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</si>
  <si>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</si>
  <si>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</si>
  <si>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</si>
  <si>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</si>
  <si>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</si>
  <si>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</si>
  <si>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</si>
  <si>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</si>
  <si>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</si>
  <si>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</si>
  <si>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</si>
  <si>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</si>
  <si>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</si>
  <si>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</si>
  <si>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</si>
  <si>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</si>
  <si>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</si>
  <si>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</si>
  <si>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</si>
  <si>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</si>
  <si>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</si>
  <si>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</si>
  <si>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</si>
  <si>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</si>
  <si>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</si>
  <si>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</si>
  <si>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</si>
  <si>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</si>
  <si>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</si>
  <si>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</si>
  <si>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</si>
  <si>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</si>
  <si>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</si>
  <si>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</si>
  <si>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</si>
  <si>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</si>
  <si>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</si>
  <si>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</si>
  <si>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</si>
  <si>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</si>
  <si>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</si>
  <si>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</si>
  <si>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</si>
  <si>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</si>
  <si>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</si>
  <si>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</si>
  <si>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</si>
  <si>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</si>
  <si>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</si>
  <si>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</si>
  <si>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</si>
  <si>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</si>
  <si>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</si>
  <si>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</si>
  <si>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</si>
  <si>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</si>
  <si>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</si>
  <si>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</si>
  <si>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</si>
  <si>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</si>
  <si>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</si>
  <si>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</si>
  <si>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</si>
  <si>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</si>
  <si>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</si>
  <si>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</si>
  <si>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</si>
  <si>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</si>
  <si>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</si>
  <si>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</si>
  <si>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</si>
  <si>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</si>
  <si>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</si>
  <si>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</si>
  <si>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</si>
  <si>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</si>
  <si>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</si>
  <si>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</si>
  <si>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</si>
  <si>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</si>
  <si>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</si>
  <si>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</si>
  <si>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</si>
  <si>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</si>
  <si>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</si>
  <si>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</si>
  <si>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</si>
  <si>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</si>
  <si>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</si>
  <si>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</si>
  <si>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</si>
  <si>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</si>
  <si>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</si>
  <si>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</si>
  <si>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</si>
  <si>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</si>
  <si>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</si>
  <si>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</si>
  <si>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</si>
  <si>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</si>
  <si>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</si>
  <si>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</si>
  <si>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</si>
  <si>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</si>
  <si>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</si>
  <si>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</si>
  <si>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</si>
  <si>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</si>
  <si>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</si>
  <si>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</si>
  <si>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</si>
  <si>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</si>
  <si>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</si>
  <si>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</si>
  <si>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</si>
  <si>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</si>
  <si>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</si>
  <si>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</si>
  <si>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</si>
  <si>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</si>
  <si>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</si>
  <si>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</si>
  <si>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</si>
  <si>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</si>
  <si>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</si>
  <si>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</si>
  <si>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</si>
  <si>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</si>
  <si>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</si>
  <si>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</si>
  <si>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</si>
  <si>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</si>
  <si>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</si>
  <si>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</si>
  <si>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</si>
  <si>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</si>
  <si>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</si>
  <si>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</si>
  <si>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</si>
  <si>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</si>
  <si>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</si>
  <si>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</si>
  <si>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</si>
  <si>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</si>
  <si>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</si>
  <si>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</si>
  <si>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</si>
  <si>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</si>
  <si>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</si>
  <si>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</si>
  <si>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</si>
  <si>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</si>
  <si>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</si>
  <si>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</si>
  <si>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</si>
  <si>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</si>
  <si>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</si>
  <si>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</si>
  <si>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</si>
  <si>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</si>
  <si>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</si>
  <si>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</si>
  <si>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</si>
  <si>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</si>
  <si>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</si>
  <si>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</si>
  <si>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</si>
  <si>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</si>
  <si>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</si>
  <si>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</si>
  <si>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</si>
  <si>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</si>
  <si>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</si>
  <si>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</si>
  <si>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</si>
  <si>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</si>
  <si>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</si>
  <si>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</si>
  <si>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</si>
  <si>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</si>
  <si>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</si>
  <si>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</si>
  <si>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</si>
  <si>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</si>
  <si>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</si>
  <si>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</si>
  <si>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</si>
  <si>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</si>
  <si>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</si>
  <si>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</si>
  <si>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</si>
  <si>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</si>
  <si>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</si>
  <si>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</si>
  <si>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</si>
  <si>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</si>
  <si>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</si>
  <si>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</si>
  <si>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</si>
  <si>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</si>
  <si>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</si>
  <si>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</si>
  <si>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</si>
  <si>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</si>
  <si>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</si>
  <si>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</si>
  <si>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</si>
  <si>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</si>
  <si>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</si>
  <si>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</si>
  <si>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</si>
  <si>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</si>
  <si>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</si>
  <si>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</si>
  <si>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</si>
  <si>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</si>
  <si>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</si>
  <si>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</si>
  <si>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</si>
  <si>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</si>
  <si>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</si>
  <si>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</si>
  <si>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</si>
  <si>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</si>
  <si>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</si>
  <si>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</si>
  <si>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</si>
  <si>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</si>
  <si>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</si>
  <si>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</si>
  <si>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</si>
  <si>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</si>
  <si>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</si>
  <si>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</si>
  <si>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</si>
  <si>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</si>
  <si>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</si>
  <si>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</si>
  <si>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</si>
  <si>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</si>
  <si>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</si>
  <si>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</si>
  <si>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</si>
  <si>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</si>
  <si>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</si>
  <si>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</si>
  <si>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</si>
  <si>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</si>
  <si>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</si>
  <si>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</si>
  <si>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</si>
  <si>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</si>
  <si>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</si>
  <si>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</si>
  <si>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</si>
  <si>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</si>
  <si>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</si>
  <si>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</si>
  <si>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</si>
  <si>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</si>
  <si>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</si>
  <si>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</si>
  <si>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</si>
  <si>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</si>
  <si>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</si>
  <si>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</si>
  <si>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</si>
  <si>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</si>
  <si>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</si>
  <si>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</si>
  <si>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</si>
  <si>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</si>
  <si>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</si>
  <si>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</si>
  <si>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</si>
  <si>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</si>
  <si>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</si>
  <si>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</si>
  <si>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</si>
  <si>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</si>
  <si>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</si>
  <si>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</si>
  <si>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</si>
  <si>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</si>
  <si>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</si>
  <si>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</si>
  <si>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</si>
  <si>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</si>
  <si>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</si>
  <si>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</si>
  <si>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</si>
  <si>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</si>
  <si>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</si>
  <si>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</si>
  <si>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</si>
  <si>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</si>
  <si>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</si>
  <si>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</si>
  <si>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</si>
  <si>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</si>
  <si>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</si>
  <si>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</si>
  <si>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</si>
  <si>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</si>
  <si>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</si>
  <si>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</si>
  <si>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</si>
  <si>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门店</t>
  </si>
  <si>
    <t>个人ID</t>
  </si>
  <si>
    <t>姓名</t>
  </si>
  <si>
    <t>合计奖励</t>
  </si>
  <si>
    <t>城中</t>
  </si>
  <si>
    <t>航中街</t>
  </si>
  <si>
    <t>晏玲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</si>
</sst>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40" fillId="16" borderId="11" applyNumberFormat="0" applyAlignment="0" applyProtection="0">
      <alignment vertical="center"/>
    </xf>
    <xf numFmtId="0" fontId="43" fillId="27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3" fillId="8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2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0" fillId="8" borderId="1" xfId="0" applyNumberFormat="1" applyFont="1" applyFill="1" applyBorder="1" applyAlignment="1">
      <alignment vertical="center"/>
    </xf>
    <xf numFmtId="0" fontId="10" fillId="8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0" fontId="4" fillId="8" borderId="1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5" fillId="8" borderId="1" xfId="0" applyNumberFormat="1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 wrapText="1"/>
    </xf>
    <xf numFmtId="10" fontId="11" fillId="13" borderId="1" xfId="0" applyNumberFormat="1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176" fontId="3" fillId="13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4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4" borderId="1" xfId="0" applyNumberFormat="1" applyFont="1" applyFill="1" applyBorder="1" applyAlignment="1">
      <alignment horizontal="center" vertical="center"/>
    </xf>
    <xf numFmtId="10" fontId="4" fillId="14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176" fontId="23" fillId="8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2" fillId="15" borderId="1" xfId="0" applyNumberFormat="1" applyFont="1" applyFill="1" applyBorder="1" applyAlignment="1">
      <alignment vertical="center"/>
    </xf>
    <xf numFmtId="0" fontId="2" fillId="15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0" fontId="3" fillId="11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 wrapText="1"/>
    </xf>
    <xf numFmtId="10" fontId="3" fillId="11" borderId="1" xfId="0" applyNumberFormat="1" applyFont="1" applyFill="1" applyBorder="1" applyAlignment="1">
      <alignment horizontal="center" vertical="center" wrapText="1"/>
    </xf>
    <xf numFmtId="10" fontId="5" fillId="11" borderId="1" xfId="0" applyNumberFormat="1" applyFont="1" applyFill="1" applyBorder="1" applyAlignment="1">
      <alignment horizontal="center" vertical="center"/>
    </xf>
    <xf numFmtId="0" fontId="13" fillId="11" borderId="1" xfId="0" applyNumberFormat="1" applyFont="1" applyFill="1" applyBorder="1" applyAlignment="1">
      <alignment horizontal="center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10" fontId="4" fillId="11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3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W156"/>
  <sheetViews>
    <sheetView workbookViewId="0">
      <pane xSplit="11" topLeftCell="BB1" activePane="topRight" state="frozen"/>
      <selection/>
      <selection pane="topRight" activeCell="BG18" sqref="BG18"/>
    </sheetView>
  </sheetViews>
  <sheetFormatPr defaultColWidth="9" defaultRowHeight="13.5"/>
  <cols>
    <col min="1" max="1" width="4.375" style="196" customWidth="1"/>
    <col min="2" max="2" width="4.625" style="196" hidden="1" customWidth="1"/>
    <col min="3" max="3" width="6.625" style="196" customWidth="1"/>
    <col min="4" max="4" width="13.875" style="2" customWidth="1"/>
    <col min="5" max="5" width="7.75" style="2" customWidth="1"/>
    <col min="6" max="6" width="4.125" style="197" hidden="1" customWidth="1"/>
    <col min="7" max="7" width="4.125" style="198" hidden="1" customWidth="1"/>
    <col min="8" max="8" width="6.375" style="197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6" hidden="1" customWidth="1"/>
    <col min="13" max="13" width="8.25" style="181" hidden="1" customWidth="1"/>
    <col min="14" max="14" width="8.25" style="199" customWidth="1"/>
    <col min="15" max="15" width="7.5" style="7" hidden="1" customWidth="1"/>
    <col min="16" max="16" width="9.125" style="200" hidden="1" customWidth="1"/>
    <col min="17" max="17" width="10.25" style="201" customWidth="1"/>
    <col min="18" max="18" width="8.25" style="181" hidden="1" customWidth="1"/>
    <col min="19" max="19" width="8.25" style="199" customWidth="1"/>
    <col min="20" max="20" width="8.5" style="7" hidden="1" customWidth="1"/>
    <col min="21" max="21" width="9" style="200" hidden="1" customWidth="1"/>
    <col min="22" max="22" width="10.75" style="201" customWidth="1"/>
    <col min="23" max="23" width="10.375" style="202" customWidth="1"/>
    <col min="24" max="24" width="10.125" style="202" customWidth="1"/>
    <col min="25" max="26" width="9" style="203" customWidth="1"/>
    <col min="27" max="28" width="9" style="202" hidden="1" customWidth="1"/>
    <col min="29" max="29" width="7.875" style="202" hidden="1" customWidth="1"/>
    <col min="30" max="30" width="7.5" style="202" hidden="1" customWidth="1"/>
    <col min="31" max="31" width="7.625" style="204" customWidth="1"/>
    <col min="32" max="32" width="7.875" style="204" customWidth="1"/>
    <col min="33" max="33" width="8.125" style="204" customWidth="1"/>
    <col min="34" max="34" width="7.375" style="204" customWidth="1"/>
    <col min="35" max="35" width="6.75" style="205" customWidth="1"/>
    <col min="36" max="36" width="8.75" style="206" customWidth="1"/>
    <col min="37" max="37" width="7.875" style="181" hidden="1" customWidth="1"/>
    <col min="38" max="38" width="10.25" style="200" customWidth="1"/>
    <col min="39" max="39" width="8.125" style="7" hidden="1" customWidth="1"/>
    <col min="40" max="40" width="9.25" style="200" hidden="1" customWidth="1"/>
    <col min="41" max="41" width="9.25" style="200" customWidth="1"/>
    <col min="42" max="42" width="9.875" style="200" hidden="1" customWidth="1"/>
    <col min="43" max="43" width="10.125" style="200" customWidth="1"/>
    <col min="44" max="44" width="7.75" style="7" hidden="1" customWidth="1"/>
    <col min="45" max="45" width="9.375" style="200" hidden="1" customWidth="1"/>
    <col min="46" max="46" width="10.125" style="200" customWidth="1"/>
    <col min="47" max="47" width="10.125" style="202" customWidth="1"/>
    <col min="48" max="48" width="9.375" style="202" customWidth="1"/>
    <col min="49" max="49" width="8.625" style="202" hidden="1" customWidth="1"/>
    <col min="50" max="50" width="7.25" style="202" hidden="1" customWidth="1"/>
    <col min="51" max="51" width="6.875" style="202" hidden="1" customWidth="1"/>
    <col min="52" max="52" width="6.625" style="202" hidden="1" customWidth="1"/>
    <col min="53" max="53" width="8.875" style="204" customWidth="1"/>
    <col min="54" max="54" width="8.125" style="204" customWidth="1"/>
    <col min="55" max="56" width="9" style="204" customWidth="1"/>
    <col min="57" max="57" width="7.375" style="207" customWidth="1"/>
    <col min="58" max="58" width="7.625" style="208" customWidth="1"/>
    <col min="59" max="59" width="11.125" style="209" customWidth="1"/>
    <col min="60" max="61" width="6.75" style="6" customWidth="1"/>
    <col min="62" max="62" width="6.75" style="210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0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11" customWidth="1"/>
    <col min="76" max="16384" width="9" style="212"/>
  </cols>
  <sheetData>
    <row r="1" ht="21" customHeight="1" spans="1:75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35"/>
      <c r="K1" s="14"/>
      <c r="N1" s="236" t="s">
        <v>1</v>
      </c>
      <c r="O1" s="237"/>
      <c r="P1" s="237"/>
      <c r="Q1" s="237"/>
      <c r="R1" s="237"/>
      <c r="S1" s="237"/>
      <c r="T1" s="237"/>
      <c r="U1" s="237"/>
      <c r="V1" s="260"/>
      <c r="W1" s="139" t="s">
        <v>2</v>
      </c>
      <c r="X1" s="141"/>
      <c r="Y1" s="277" t="s">
        <v>3</v>
      </c>
      <c r="Z1" s="278"/>
      <c r="AA1" s="139" t="s">
        <v>4</v>
      </c>
      <c r="AB1" s="141"/>
      <c r="AC1" s="139" t="s">
        <v>5</v>
      </c>
      <c r="AD1" s="141"/>
      <c r="AE1" s="279" t="s">
        <v>6</v>
      </c>
      <c r="AF1" s="280"/>
      <c r="AG1" s="280"/>
      <c r="AH1" s="289"/>
      <c r="AI1" s="290" t="s">
        <v>7</v>
      </c>
      <c r="AJ1" s="290"/>
      <c r="AL1" s="236" t="s">
        <v>8</v>
      </c>
      <c r="AM1" s="237"/>
      <c r="AN1" s="237"/>
      <c r="AO1" s="237"/>
      <c r="AP1" s="237"/>
      <c r="AQ1" s="237"/>
      <c r="AR1" s="237"/>
      <c r="AS1" s="237"/>
      <c r="AT1" s="260"/>
      <c r="AU1" s="305" t="s">
        <v>9</v>
      </c>
      <c r="AV1" s="306"/>
      <c r="AW1" s="305" t="s">
        <v>4</v>
      </c>
      <c r="AX1" s="306"/>
      <c r="AY1" s="305" t="s">
        <v>10</v>
      </c>
      <c r="AZ1" s="306"/>
      <c r="BA1" s="315" t="s">
        <v>11</v>
      </c>
      <c r="BB1" s="316"/>
      <c r="BC1" s="317" t="s">
        <v>12</v>
      </c>
      <c r="BD1" s="317"/>
      <c r="BE1" s="324" t="s">
        <v>13</v>
      </c>
      <c r="BF1" s="324"/>
      <c r="BG1" s="325" t="s">
        <v>14</v>
      </c>
      <c r="BH1" s="326" t="s">
        <v>15</v>
      </c>
      <c r="BI1" s="326"/>
      <c r="BJ1" s="327"/>
      <c r="BK1" s="328" t="s">
        <v>16</v>
      </c>
      <c r="BL1" s="326"/>
      <c r="BM1" s="326"/>
      <c r="BN1" s="326"/>
      <c r="BO1" s="326"/>
      <c r="BP1" s="327"/>
      <c r="BQ1" s="43" t="s">
        <v>17</v>
      </c>
      <c r="BR1" s="43"/>
      <c r="BS1" s="43"/>
      <c r="BT1" s="43"/>
      <c r="BU1" s="43"/>
      <c r="BV1" s="43"/>
      <c r="BW1" s="342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5" t="s">
        <v>22</v>
      </c>
      <c r="E2" s="215" t="s">
        <v>23</v>
      </c>
      <c r="F2" s="216" t="s">
        <v>24</v>
      </c>
      <c r="G2" s="217" t="s">
        <v>25</v>
      </c>
      <c r="H2" s="216" t="s">
        <v>26</v>
      </c>
      <c r="I2" s="20" t="s">
        <v>27</v>
      </c>
      <c r="J2" s="20" t="s">
        <v>28</v>
      </c>
      <c r="K2" s="17" t="s">
        <v>29</v>
      </c>
      <c r="L2" s="238" t="s">
        <v>30</v>
      </c>
      <c r="M2" s="239" t="s">
        <v>31</v>
      </c>
      <c r="N2" s="240" t="s">
        <v>32</v>
      </c>
      <c r="O2" s="241" t="s">
        <v>33</v>
      </c>
      <c r="P2" s="242" t="s">
        <v>34</v>
      </c>
      <c r="Q2" s="261" t="s">
        <v>35</v>
      </c>
      <c r="R2" s="262" t="s">
        <v>36</v>
      </c>
      <c r="S2" s="263" t="s">
        <v>37</v>
      </c>
      <c r="T2" s="264" t="s">
        <v>33</v>
      </c>
      <c r="U2" s="265" t="s">
        <v>34</v>
      </c>
      <c r="V2" s="266" t="s">
        <v>38</v>
      </c>
      <c r="W2" s="267" t="s">
        <v>39</v>
      </c>
      <c r="X2" s="267" t="s">
        <v>40</v>
      </c>
      <c r="Y2" s="281" t="s">
        <v>41</v>
      </c>
      <c r="Z2" s="281" t="s">
        <v>42</v>
      </c>
      <c r="AA2" s="267" t="s">
        <v>39</v>
      </c>
      <c r="AB2" s="267" t="s">
        <v>40</v>
      </c>
      <c r="AC2" s="267" t="s">
        <v>39</v>
      </c>
      <c r="AD2" s="267" t="s">
        <v>40</v>
      </c>
      <c r="AE2" s="282" t="s">
        <v>41</v>
      </c>
      <c r="AF2" s="282" t="s">
        <v>43</v>
      </c>
      <c r="AG2" s="291" t="s">
        <v>42</v>
      </c>
      <c r="AH2" s="291" t="s">
        <v>44</v>
      </c>
      <c r="AI2" s="292" t="s">
        <v>45</v>
      </c>
      <c r="AJ2" s="293" t="s">
        <v>46</v>
      </c>
      <c r="AK2" s="294" t="s">
        <v>31</v>
      </c>
      <c r="AL2" s="295" t="s">
        <v>47</v>
      </c>
      <c r="AM2" s="296" t="s">
        <v>33</v>
      </c>
      <c r="AN2" s="295" t="s">
        <v>34</v>
      </c>
      <c r="AO2" s="295" t="s">
        <v>48</v>
      </c>
      <c r="AP2" s="307" t="s">
        <v>36</v>
      </c>
      <c r="AQ2" s="308" t="s">
        <v>49</v>
      </c>
      <c r="AR2" s="309" t="s">
        <v>33</v>
      </c>
      <c r="AS2" s="307" t="s">
        <v>34</v>
      </c>
      <c r="AT2" s="308" t="s">
        <v>50</v>
      </c>
      <c r="AU2" s="267" t="s">
        <v>39</v>
      </c>
      <c r="AV2" s="267" t="s">
        <v>40</v>
      </c>
      <c r="AW2" s="267" t="s">
        <v>39</v>
      </c>
      <c r="AX2" s="267" t="s">
        <v>40</v>
      </c>
      <c r="AY2" s="267" t="s">
        <v>39</v>
      </c>
      <c r="AZ2" s="267" t="s">
        <v>40</v>
      </c>
      <c r="BA2" s="318" t="s">
        <v>51</v>
      </c>
      <c r="BB2" s="318" t="s">
        <v>40</v>
      </c>
      <c r="BC2" s="317" t="s">
        <v>51</v>
      </c>
      <c r="BD2" s="317" t="s">
        <v>40</v>
      </c>
      <c r="BE2" s="329" t="s">
        <v>39</v>
      </c>
      <c r="BF2" s="330" t="s">
        <v>52</v>
      </c>
      <c r="BG2" s="325"/>
      <c r="BH2" s="331" t="s">
        <v>53</v>
      </c>
      <c r="BI2" s="47" t="s">
        <v>39</v>
      </c>
      <c r="BJ2" s="332" t="s">
        <v>54</v>
      </c>
      <c r="BK2" s="333" t="s">
        <v>55</v>
      </c>
      <c r="BL2" s="333" t="s">
        <v>39</v>
      </c>
      <c r="BM2" s="47" t="s">
        <v>56</v>
      </c>
      <c r="BN2" s="47" t="s">
        <v>39</v>
      </c>
      <c r="BO2" s="47" t="s">
        <v>57</v>
      </c>
      <c r="BP2" s="332" t="s">
        <v>58</v>
      </c>
      <c r="BQ2" s="340" t="s">
        <v>59</v>
      </c>
      <c r="BR2" s="340" t="s">
        <v>39</v>
      </c>
      <c r="BS2" s="341" t="s">
        <v>60</v>
      </c>
      <c r="BT2" s="341" t="s">
        <v>39</v>
      </c>
      <c r="BU2" s="341" t="s">
        <v>61</v>
      </c>
      <c r="BV2" s="343" t="s">
        <v>62</v>
      </c>
      <c r="BW2" s="342"/>
    </row>
    <row r="3" spans="1:75">
      <c r="A3" s="218">
        <v>1</v>
      </c>
      <c r="B3" s="218">
        <v>30</v>
      </c>
      <c r="C3" s="218">
        <v>349</v>
      </c>
      <c r="D3" s="219" t="s">
        <v>63</v>
      </c>
      <c r="E3" s="219" t="s">
        <v>64</v>
      </c>
      <c r="F3" s="220">
        <v>7</v>
      </c>
      <c r="G3" s="221">
        <v>30</v>
      </c>
      <c r="H3" s="220">
        <v>100</v>
      </c>
      <c r="I3" s="102">
        <v>2</v>
      </c>
      <c r="J3" s="102"/>
      <c r="K3" s="218" t="s">
        <v>65</v>
      </c>
      <c r="L3" s="243" t="s">
        <v>66</v>
      </c>
      <c r="M3" s="244">
        <v>8360</v>
      </c>
      <c r="N3" s="245">
        <f t="shared" ref="N3:N66" si="0">M3*4</f>
        <v>33440</v>
      </c>
      <c r="O3" s="167">
        <v>0.245775</v>
      </c>
      <c r="P3" s="246">
        <v>2054.679</v>
      </c>
      <c r="Q3" s="268">
        <f t="shared" ref="Q3:Q66" si="1">P3*4</f>
        <v>8218.716</v>
      </c>
      <c r="R3" s="58">
        <v>9697.6</v>
      </c>
      <c r="S3" s="269">
        <f t="shared" ref="S3:S66" si="2">R3*4</f>
        <v>38790.4</v>
      </c>
      <c r="T3" s="59">
        <v>0.2211975</v>
      </c>
      <c r="U3" s="270">
        <v>2145.084876</v>
      </c>
      <c r="V3" s="271">
        <f t="shared" ref="V3:V66" si="3">U3*4</f>
        <v>8580.339504</v>
      </c>
      <c r="W3" s="272">
        <v>67155.71</v>
      </c>
      <c r="X3" s="272">
        <v>11983.74</v>
      </c>
      <c r="Y3" s="283">
        <f t="shared" ref="Y3:Y66" si="4">W3/N3</f>
        <v>2.00824491626794</v>
      </c>
      <c r="Z3" s="284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85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97"/>
      <c r="AJ3" s="298"/>
      <c r="AK3" s="55">
        <v>6270</v>
      </c>
      <c r="AL3" s="299">
        <f t="shared" ref="AL3:AL66" si="6">AK3*3</f>
        <v>18810</v>
      </c>
      <c r="AM3" s="61">
        <v>0.317869</v>
      </c>
      <c r="AN3" s="300">
        <v>1993.03863</v>
      </c>
      <c r="AO3" s="299">
        <f t="shared" ref="AO3:AO66" si="7">AN3*3</f>
        <v>5979.11589</v>
      </c>
      <c r="AP3" s="310">
        <v>7335.9</v>
      </c>
      <c r="AQ3" s="311">
        <f t="shared" ref="AQ3:AQ66" si="8">AP3*3</f>
        <v>22007.7</v>
      </c>
      <c r="AR3" s="312">
        <v>0.293075218</v>
      </c>
      <c r="AS3" s="310">
        <v>2149.9704917262</v>
      </c>
      <c r="AT3" s="311">
        <f t="shared" ref="AT3:AT66" si="9">AS3*3</f>
        <v>6449.9114751786</v>
      </c>
      <c r="AU3" s="272">
        <v>18650.27</v>
      </c>
      <c r="AV3" s="272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319">
        <f>(AU3-AW3-AY3)/AQ3</f>
        <v>0.847442940425397</v>
      </c>
      <c r="BD3" s="319">
        <f>(AV3-AX3-AZ3)/AT3</f>
        <v>0.947842466292255</v>
      </c>
      <c r="BE3" s="157"/>
      <c r="BF3" s="157"/>
      <c r="BG3" s="303">
        <f>AI3+AJ3+BE3+BF3</f>
        <v>0</v>
      </c>
      <c r="BH3" s="245">
        <v>40</v>
      </c>
      <c r="BI3" s="245">
        <v>22</v>
      </c>
      <c r="BJ3" s="334">
        <f>BI3-BH3</f>
        <v>-18</v>
      </c>
      <c r="BK3" s="335">
        <v>10</v>
      </c>
      <c r="BL3" s="335">
        <v>4</v>
      </c>
      <c r="BM3" s="245">
        <v>10</v>
      </c>
      <c r="BN3" s="245">
        <v>0</v>
      </c>
      <c r="BO3" s="245">
        <f>(BL3+BN3)-(BK3+BM3)</f>
        <v>-16</v>
      </c>
      <c r="BP3" s="334">
        <f>BO3*3</f>
        <v>-48</v>
      </c>
      <c r="BQ3" s="335">
        <v>10</v>
      </c>
      <c r="BR3" s="335">
        <v>15</v>
      </c>
      <c r="BS3" s="245">
        <v>5</v>
      </c>
      <c r="BT3" s="245">
        <v>0</v>
      </c>
      <c r="BU3" s="245">
        <f>(BR3+BT3)-(BQ3+BS3)</f>
        <v>0</v>
      </c>
      <c r="BV3" s="244">
        <f>BU3*2</f>
        <v>0</v>
      </c>
      <c r="BW3" s="344">
        <f>BJ3+BP3+BV3</f>
        <v>-66</v>
      </c>
    </row>
    <row r="4" s="192" customFormat="1" spans="1:75">
      <c r="A4" s="218">
        <v>2</v>
      </c>
      <c r="B4" s="218">
        <v>30</v>
      </c>
      <c r="C4" s="218">
        <v>517</v>
      </c>
      <c r="D4" s="219" t="s">
        <v>67</v>
      </c>
      <c r="E4" s="219" t="s">
        <v>64</v>
      </c>
      <c r="F4" s="222">
        <v>2</v>
      </c>
      <c r="G4" s="223">
        <v>2</v>
      </c>
      <c r="H4" s="222">
        <v>200</v>
      </c>
      <c r="I4" s="102">
        <v>4</v>
      </c>
      <c r="J4" s="102"/>
      <c r="K4" s="218" t="s">
        <v>68</v>
      </c>
      <c r="L4" s="247" t="s">
        <v>69</v>
      </c>
      <c r="M4" s="244">
        <v>42050</v>
      </c>
      <c r="N4" s="245">
        <f t="shared" si="0"/>
        <v>168200</v>
      </c>
      <c r="O4" s="167">
        <v>0.1653</v>
      </c>
      <c r="P4" s="246">
        <v>6950.865</v>
      </c>
      <c r="Q4" s="268">
        <f t="shared" si="1"/>
        <v>27803.46</v>
      </c>
      <c r="R4" s="58">
        <v>48778</v>
      </c>
      <c r="S4" s="269">
        <f t="shared" si="2"/>
        <v>195112</v>
      </c>
      <c r="T4" s="59">
        <v>0.14877</v>
      </c>
      <c r="U4" s="270">
        <v>7256.70306</v>
      </c>
      <c r="V4" s="271">
        <f t="shared" si="3"/>
        <v>29026.81224</v>
      </c>
      <c r="W4" s="272">
        <v>257947.87</v>
      </c>
      <c r="X4" s="272">
        <v>45350.41</v>
      </c>
      <c r="Y4" s="283">
        <f t="shared" si="4"/>
        <v>1.53357829964328</v>
      </c>
      <c r="Z4" s="284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97">
        <f>(I4*400)+(J4*50)</f>
        <v>1600</v>
      </c>
      <c r="AJ4" s="298">
        <f>(X4-Q4)*0.3</f>
        <v>5264.085</v>
      </c>
      <c r="AK4" s="55">
        <v>31537.5</v>
      </c>
      <c r="AL4" s="299">
        <f t="shared" si="6"/>
        <v>94612.5</v>
      </c>
      <c r="AM4" s="61">
        <v>0.213788</v>
      </c>
      <c r="AN4" s="300">
        <v>6742.33905</v>
      </c>
      <c r="AO4" s="299">
        <f t="shared" si="7"/>
        <v>20227.01715</v>
      </c>
      <c r="AP4" s="310">
        <v>36898.875</v>
      </c>
      <c r="AQ4" s="311">
        <f t="shared" si="8"/>
        <v>110696.625</v>
      </c>
      <c r="AR4" s="312">
        <v>0.197112536</v>
      </c>
      <c r="AS4" s="310">
        <v>7273.230826797</v>
      </c>
      <c r="AT4" s="311">
        <f t="shared" si="9"/>
        <v>21819.692480391</v>
      </c>
      <c r="AU4" s="272">
        <v>144114.65</v>
      </c>
      <c r="AV4" s="272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20">
        <f t="shared" ref="BC4:BC35" si="16">(AU4-AW4-AY4)/AQ4</f>
        <v>1.30188838187253</v>
      </c>
      <c r="BD4" s="320">
        <f t="shared" ref="BD4:BD35" si="17">(AV4-AX4-AZ4)/AT4</f>
        <v>1.30535432731679</v>
      </c>
      <c r="BE4" s="336">
        <v>500</v>
      </c>
      <c r="BF4" s="272">
        <f>(AV4-AO4)*0.2</f>
        <v>1651.08257</v>
      </c>
      <c r="BG4" s="303">
        <f t="shared" ref="BG4:BG35" si="18">AI4+AJ4+BE4+BF4</f>
        <v>9015.16757</v>
      </c>
      <c r="BH4" s="245">
        <v>80</v>
      </c>
      <c r="BI4" s="245">
        <v>42</v>
      </c>
      <c r="BJ4" s="334">
        <f>BI4-BH4</f>
        <v>-38</v>
      </c>
      <c r="BK4" s="335">
        <v>12</v>
      </c>
      <c r="BL4" s="335">
        <v>21</v>
      </c>
      <c r="BM4" s="245">
        <v>12</v>
      </c>
      <c r="BN4" s="245">
        <v>4</v>
      </c>
      <c r="BO4" s="245">
        <f t="shared" ref="BO4:BO35" si="19">(BL4+BN4)-(BK4+BM4)</f>
        <v>1</v>
      </c>
      <c r="BP4" s="334">
        <v>0</v>
      </c>
      <c r="BQ4" s="335">
        <v>10</v>
      </c>
      <c r="BR4" s="335">
        <v>10</v>
      </c>
      <c r="BS4" s="245">
        <v>8</v>
      </c>
      <c r="BT4" s="245">
        <v>0</v>
      </c>
      <c r="BU4" s="245">
        <f t="shared" ref="BU4:BU35" si="20">(BR4+BT4)-(BQ4+BS4)</f>
        <v>-8</v>
      </c>
      <c r="BV4" s="244">
        <f>BU4*2</f>
        <v>-16</v>
      </c>
      <c r="BW4" s="344">
        <f t="shared" ref="BW4:BW35" si="21">BJ4+BP4+BV4</f>
        <v>-54</v>
      </c>
    </row>
    <row r="5" s="192" customFormat="1" hidden="1" spans="1:75">
      <c r="A5" s="99">
        <v>3</v>
      </c>
      <c r="B5" s="99">
        <v>30</v>
      </c>
      <c r="C5" s="99">
        <v>102934</v>
      </c>
      <c r="D5" s="224" t="s">
        <v>70</v>
      </c>
      <c r="E5" s="224" t="s">
        <v>71</v>
      </c>
      <c r="F5" s="225">
        <v>4</v>
      </c>
      <c r="G5" s="226">
        <v>12</v>
      </c>
      <c r="H5" s="225">
        <v>150</v>
      </c>
      <c r="I5" s="102">
        <v>4</v>
      </c>
      <c r="J5" s="102">
        <v>2</v>
      </c>
      <c r="K5" s="99" t="s">
        <v>72</v>
      </c>
      <c r="L5" s="248" t="s">
        <v>73</v>
      </c>
      <c r="M5" s="249">
        <v>10440</v>
      </c>
      <c r="N5" s="105">
        <f t="shared" si="0"/>
        <v>41760</v>
      </c>
      <c r="O5" s="166">
        <v>0.243825</v>
      </c>
      <c r="P5" s="250">
        <v>2545.533</v>
      </c>
      <c r="Q5" s="273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74">
        <v>2657.536452</v>
      </c>
      <c r="V5" s="275">
        <f t="shared" si="3"/>
        <v>10630.145808</v>
      </c>
      <c r="W5" s="149">
        <v>62937.25</v>
      </c>
      <c r="X5" s="149">
        <v>12590.31</v>
      </c>
      <c r="Y5" s="284">
        <f t="shared" si="4"/>
        <v>1.50711805555556</v>
      </c>
      <c r="Z5" s="284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97">
        <f t="shared" ref="AI5:AI39" si="22">(I5*400)+(J5*50)</f>
        <v>1700</v>
      </c>
      <c r="AJ5" s="298">
        <f t="shared" ref="AJ5:AJ39" si="23">(X5-Q5)*0.3</f>
        <v>722.4534</v>
      </c>
      <c r="AK5" s="53">
        <v>7830</v>
      </c>
      <c r="AL5" s="301">
        <f t="shared" si="6"/>
        <v>23490</v>
      </c>
      <c r="AM5" s="54">
        <v>0.315347</v>
      </c>
      <c r="AN5" s="301">
        <v>2469.16701</v>
      </c>
      <c r="AO5" s="301">
        <f t="shared" si="7"/>
        <v>7407.50103</v>
      </c>
      <c r="AP5" s="313">
        <v>9161.1</v>
      </c>
      <c r="AQ5" s="313">
        <f t="shared" si="8"/>
        <v>27483.3</v>
      </c>
      <c r="AR5" s="314">
        <v>0.290749934</v>
      </c>
      <c r="AS5" s="313">
        <v>2663.5892203674</v>
      </c>
      <c r="AT5" s="31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319">
        <f t="shared" si="16"/>
        <v>0.868584558622873</v>
      </c>
      <c r="BD5" s="319">
        <f t="shared" si="17"/>
        <v>0.777504773445388</v>
      </c>
      <c r="BE5" s="336"/>
      <c r="BF5" s="337"/>
      <c r="BG5" s="298">
        <f t="shared" si="18"/>
        <v>2422.4534</v>
      </c>
      <c r="BH5" s="105">
        <v>80</v>
      </c>
      <c r="BI5" s="105">
        <v>67</v>
      </c>
      <c r="BJ5" s="334">
        <f>BI5-BH5</f>
        <v>-13</v>
      </c>
      <c r="BK5" s="338">
        <v>12</v>
      </c>
      <c r="BL5" s="338">
        <v>10</v>
      </c>
      <c r="BM5" s="105">
        <v>12</v>
      </c>
      <c r="BN5" s="105">
        <v>2</v>
      </c>
      <c r="BO5" s="245">
        <f t="shared" si="19"/>
        <v>-12</v>
      </c>
      <c r="BP5" s="334">
        <f t="shared" ref="BP4:BP35" si="24">BO5*3</f>
        <v>-36</v>
      </c>
      <c r="BQ5" s="338">
        <v>10</v>
      </c>
      <c r="BR5" s="338">
        <v>16</v>
      </c>
      <c r="BS5" s="105">
        <v>5</v>
      </c>
      <c r="BT5" s="105">
        <v>5</v>
      </c>
      <c r="BU5" s="245">
        <f t="shared" si="20"/>
        <v>6</v>
      </c>
      <c r="BV5" s="244">
        <v>0</v>
      </c>
      <c r="BW5" s="344">
        <f t="shared" si="21"/>
        <v>-49</v>
      </c>
    </row>
    <row r="6" s="192" customFormat="1" hidden="1" spans="1:75">
      <c r="A6" s="99">
        <v>4</v>
      </c>
      <c r="B6" s="99">
        <v>30</v>
      </c>
      <c r="C6" s="99">
        <v>54</v>
      </c>
      <c r="D6" s="224" t="s">
        <v>74</v>
      </c>
      <c r="E6" s="224" t="s">
        <v>75</v>
      </c>
      <c r="F6" s="225">
        <v>4</v>
      </c>
      <c r="G6" s="226">
        <v>12</v>
      </c>
      <c r="H6" s="225">
        <v>150</v>
      </c>
      <c r="I6" s="102">
        <v>4</v>
      </c>
      <c r="J6" s="102"/>
      <c r="K6" s="99" t="s">
        <v>72</v>
      </c>
      <c r="L6" s="248" t="s">
        <v>76</v>
      </c>
      <c r="M6" s="249">
        <v>12960</v>
      </c>
      <c r="N6" s="105">
        <f t="shared" si="0"/>
        <v>51840</v>
      </c>
      <c r="O6" s="166">
        <v>0.23445</v>
      </c>
      <c r="P6" s="250">
        <v>3038.472</v>
      </c>
      <c r="Q6" s="273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74">
        <v>3172.164768</v>
      </c>
      <c r="V6" s="275">
        <f t="shared" si="3"/>
        <v>12688.659072</v>
      </c>
      <c r="W6" s="149">
        <v>73356.94</v>
      </c>
      <c r="X6" s="149">
        <v>15842.16</v>
      </c>
      <c r="Y6" s="284">
        <f t="shared" si="4"/>
        <v>1.41506442901235</v>
      </c>
      <c r="Z6" s="284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97">
        <f t="shared" si="22"/>
        <v>1600</v>
      </c>
      <c r="AJ6" s="298">
        <f t="shared" si="23"/>
        <v>1106.4816</v>
      </c>
      <c r="AK6" s="53">
        <v>9720</v>
      </c>
      <c r="AL6" s="301">
        <f t="shared" si="6"/>
        <v>29160</v>
      </c>
      <c r="AM6" s="54">
        <v>0.303222</v>
      </c>
      <c r="AN6" s="301">
        <v>2947.31784</v>
      </c>
      <c r="AO6" s="301">
        <f t="shared" si="7"/>
        <v>8841.95352</v>
      </c>
      <c r="AP6" s="313">
        <v>11372.4</v>
      </c>
      <c r="AQ6" s="313">
        <f t="shared" si="8"/>
        <v>34117.2</v>
      </c>
      <c r="AR6" s="314">
        <v>0.279570684</v>
      </c>
      <c r="AS6" s="313">
        <v>3179.3896467216</v>
      </c>
      <c r="AT6" s="31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20">
        <f t="shared" si="16"/>
        <v>1.08751919852743</v>
      </c>
      <c r="BD6" s="319">
        <f t="shared" si="17"/>
        <v>0.704384671958213</v>
      </c>
      <c r="BE6" s="336"/>
      <c r="BF6" s="272"/>
      <c r="BG6" s="298">
        <f t="shared" si="18"/>
        <v>2706.4816</v>
      </c>
      <c r="BH6" s="105">
        <v>80</v>
      </c>
      <c r="BI6" s="105">
        <v>74</v>
      </c>
      <c r="BJ6" s="334">
        <f>BI6-BH6</f>
        <v>-6</v>
      </c>
      <c r="BK6" s="338">
        <v>12</v>
      </c>
      <c r="BL6" s="338">
        <v>8</v>
      </c>
      <c r="BM6" s="105">
        <v>12</v>
      </c>
      <c r="BN6" s="105">
        <v>4</v>
      </c>
      <c r="BO6" s="245">
        <f t="shared" si="19"/>
        <v>-12</v>
      </c>
      <c r="BP6" s="334">
        <f t="shared" si="24"/>
        <v>-36</v>
      </c>
      <c r="BQ6" s="338">
        <v>20</v>
      </c>
      <c r="BR6" s="338">
        <v>68</v>
      </c>
      <c r="BS6" s="105">
        <v>10</v>
      </c>
      <c r="BT6" s="105">
        <v>0</v>
      </c>
      <c r="BU6" s="245">
        <f t="shared" si="20"/>
        <v>38</v>
      </c>
      <c r="BV6" s="244">
        <v>0</v>
      </c>
      <c r="BW6" s="344">
        <f t="shared" si="21"/>
        <v>-42</v>
      </c>
    </row>
    <row r="7" s="192" customFormat="1" hidden="1" spans="1:75">
      <c r="A7" s="99">
        <v>5</v>
      </c>
      <c r="B7" s="99">
        <v>30</v>
      </c>
      <c r="C7" s="99">
        <v>514</v>
      </c>
      <c r="D7" s="224" t="s">
        <v>77</v>
      </c>
      <c r="E7" s="224" t="s">
        <v>78</v>
      </c>
      <c r="F7" s="227">
        <v>3</v>
      </c>
      <c r="G7" s="228">
        <v>5</v>
      </c>
      <c r="H7" s="227">
        <v>200</v>
      </c>
      <c r="I7" s="102">
        <v>4</v>
      </c>
      <c r="J7" s="102"/>
      <c r="K7" s="99" t="s">
        <v>79</v>
      </c>
      <c r="L7" s="251" t="s">
        <v>80</v>
      </c>
      <c r="M7" s="249">
        <v>14400</v>
      </c>
      <c r="N7" s="105">
        <f t="shared" si="0"/>
        <v>57600</v>
      </c>
      <c r="O7" s="166">
        <v>0.228225</v>
      </c>
      <c r="P7" s="250">
        <v>3286.44</v>
      </c>
      <c r="Q7" s="273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74">
        <v>3431.04336</v>
      </c>
      <c r="V7" s="275">
        <f t="shared" si="3"/>
        <v>13724.17344</v>
      </c>
      <c r="W7" s="149">
        <v>87116.25</v>
      </c>
      <c r="X7" s="149">
        <v>19792.15</v>
      </c>
      <c r="Y7" s="284">
        <f t="shared" si="4"/>
        <v>1.51243489583333</v>
      </c>
      <c r="Z7" s="284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97">
        <f t="shared" si="22"/>
        <v>1600</v>
      </c>
      <c r="AJ7" s="298">
        <f t="shared" si="23"/>
        <v>1993.917</v>
      </c>
      <c r="AK7" s="53">
        <v>10800</v>
      </c>
      <c r="AL7" s="301">
        <f t="shared" si="6"/>
        <v>32400</v>
      </c>
      <c r="AM7" s="54">
        <v>0.295171</v>
      </c>
      <c r="AN7" s="301">
        <v>3187.8468</v>
      </c>
      <c r="AO7" s="301">
        <f t="shared" si="7"/>
        <v>9563.5404</v>
      </c>
      <c r="AP7" s="313">
        <v>12636</v>
      </c>
      <c r="AQ7" s="313">
        <f t="shared" si="8"/>
        <v>37908</v>
      </c>
      <c r="AR7" s="314">
        <v>0.272147662</v>
      </c>
      <c r="AS7" s="313">
        <v>3438.857857032</v>
      </c>
      <c r="AT7" s="31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319">
        <f t="shared" si="16"/>
        <v>0.887400284900285</v>
      </c>
      <c r="BD7" s="319">
        <f t="shared" si="17"/>
        <v>0.780024486283491</v>
      </c>
      <c r="BE7" s="336"/>
      <c r="BF7" s="337"/>
      <c r="BG7" s="298">
        <f t="shared" si="18"/>
        <v>3593.917</v>
      </c>
      <c r="BH7" s="105">
        <v>960</v>
      </c>
      <c r="BI7" s="105">
        <v>1352</v>
      </c>
      <c r="BJ7" s="334">
        <v>0</v>
      </c>
      <c r="BK7" s="338">
        <v>14</v>
      </c>
      <c r="BL7" s="338">
        <v>12</v>
      </c>
      <c r="BM7" s="105">
        <v>14</v>
      </c>
      <c r="BN7" s="105">
        <v>2</v>
      </c>
      <c r="BO7" s="245">
        <f t="shared" si="19"/>
        <v>-14</v>
      </c>
      <c r="BP7" s="334">
        <f t="shared" si="24"/>
        <v>-42</v>
      </c>
      <c r="BQ7" s="338">
        <v>25</v>
      </c>
      <c r="BR7" s="338">
        <v>22</v>
      </c>
      <c r="BS7" s="105">
        <v>15</v>
      </c>
      <c r="BT7" s="105">
        <v>20</v>
      </c>
      <c r="BU7" s="245">
        <f t="shared" si="20"/>
        <v>2</v>
      </c>
      <c r="BV7" s="244">
        <v>0</v>
      </c>
      <c r="BW7" s="344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4" t="s">
        <v>81</v>
      </c>
      <c r="E8" s="224" t="s">
        <v>64</v>
      </c>
      <c r="F8" s="225">
        <v>6</v>
      </c>
      <c r="G8" s="226">
        <v>24</v>
      </c>
      <c r="H8" s="225">
        <v>150</v>
      </c>
      <c r="I8" s="102">
        <v>2</v>
      </c>
      <c r="J8" s="102"/>
      <c r="K8" s="99" t="s">
        <v>65</v>
      </c>
      <c r="L8" s="248" t="s">
        <v>66</v>
      </c>
      <c r="M8" s="249">
        <v>9620</v>
      </c>
      <c r="N8" s="105">
        <f t="shared" si="0"/>
        <v>38480</v>
      </c>
      <c r="O8" s="166">
        <v>0.207525</v>
      </c>
      <c r="P8" s="250">
        <v>1996.3905</v>
      </c>
      <c r="Q8" s="273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74">
        <v>2084.231682</v>
      </c>
      <c r="V8" s="275">
        <f t="shared" si="3"/>
        <v>8336.926728</v>
      </c>
      <c r="W8" s="149">
        <v>57673.45</v>
      </c>
      <c r="X8" s="149">
        <v>10656.05</v>
      </c>
      <c r="Y8" s="284">
        <f t="shared" si="4"/>
        <v>1.49879028066528</v>
      </c>
      <c r="Z8" s="284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97">
        <f t="shared" si="22"/>
        <v>800</v>
      </c>
      <c r="AJ8" s="298">
        <f t="shared" si="23"/>
        <v>801.1464</v>
      </c>
      <c r="AK8" s="53">
        <v>7215</v>
      </c>
      <c r="AL8" s="301">
        <f t="shared" si="6"/>
        <v>21645</v>
      </c>
      <c r="AM8" s="54">
        <v>0.268399</v>
      </c>
      <c r="AN8" s="301">
        <v>1936.498785</v>
      </c>
      <c r="AO8" s="301">
        <f t="shared" si="7"/>
        <v>5809.496355</v>
      </c>
      <c r="AP8" s="313">
        <v>8441.55</v>
      </c>
      <c r="AQ8" s="313">
        <f t="shared" si="8"/>
        <v>25324.65</v>
      </c>
      <c r="AR8" s="314">
        <v>0.247463878</v>
      </c>
      <c r="AS8" s="313">
        <v>2088.9786993309</v>
      </c>
      <c r="AT8" s="31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319">
        <f t="shared" si="16"/>
        <v>0.653259571208289</v>
      </c>
      <c r="BD8" s="319">
        <f t="shared" si="17"/>
        <v>0.576449152107536</v>
      </c>
      <c r="BE8" s="157"/>
      <c r="BF8" s="157"/>
      <c r="BG8" s="303">
        <f t="shared" si="18"/>
        <v>1601.1464</v>
      </c>
      <c r="BH8" s="105">
        <v>80</v>
      </c>
      <c r="BI8" s="105">
        <v>0</v>
      </c>
      <c r="BJ8" s="334">
        <f>BI8-BH8</f>
        <v>-80</v>
      </c>
      <c r="BK8" s="338">
        <v>12</v>
      </c>
      <c r="BL8" s="338">
        <v>2</v>
      </c>
      <c r="BM8" s="105">
        <v>12</v>
      </c>
      <c r="BN8" s="105">
        <v>0</v>
      </c>
      <c r="BO8" s="245">
        <f t="shared" si="19"/>
        <v>-22</v>
      </c>
      <c r="BP8" s="334">
        <f t="shared" si="24"/>
        <v>-66</v>
      </c>
      <c r="BQ8" s="338">
        <v>10</v>
      </c>
      <c r="BR8" s="338">
        <v>12</v>
      </c>
      <c r="BS8" s="105">
        <v>8</v>
      </c>
      <c r="BT8" s="105">
        <v>12</v>
      </c>
      <c r="BU8" s="245">
        <f t="shared" si="20"/>
        <v>6</v>
      </c>
      <c r="BV8" s="244">
        <v>0</v>
      </c>
      <c r="BW8" s="344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4" t="s">
        <v>82</v>
      </c>
      <c r="E9" s="224" t="s">
        <v>64</v>
      </c>
      <c r="F9" s="227">
        <v>3</v>
      </c>
      <c r="G9" s="228">
        <v>5</v>
      </c>
      <c r="H9" s="227">
        <v>200</v>
      </c>
      <c r="I9" s="102">
        <v>3</v>
      </c>
      <c r="J9" s="102"/>
      <c r="K9" s="99" t="s">
        <v>79</v>
      </c>
      <c r="L9" s="251" t="s">
        <v>69</v>
      </c>
      <c r="M9" s="249">
        <v>14190</v>
      </c>
      <c r="N9" s="105">
        <f t="shared" si="0"/>
        <v>56760</v>
      </c>
      <c r="O9" s="166">
        <v>0.238125</v>
      </c>
      <c r="P9" s="250">
        <v>3378.99375</v>
      </c>
      <c r="Q9" s="273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74">
        <v>3527.669475</v>
      </c>
      <c r="V9" s="275">
        <f t="shared" si="3"/>
        <v>14110.6779</v>
      </c>
      <c r="W9" s="149">
        <v>75396.39</v>
      </c>
      <c r="X9" s="149">
        <v>18412.1</v>
      </c>
      <c r="Y9" s="284">
        <f t="shared" si="4"/>
        <v>1.3283366807611</v>
      </c>
      <c r="Z9" s="284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97">
        <f t="shared" si="22"/>
        <v>1200</v>
      </c>
      <c r="AJ9" s="298">
        <f t="shared" si="23"/>
        <v>1468.8375</v>
      </c>
      <c r="AK9" s="53">
        <v>10642.5</v>
      </c>
      <c r="AL9" s="301">
        <f t="shared" si="6"/>
        <v>31927.5</v>
      </c>
      <c r="AM9" s="54">
        <v>0.307975</v>
      </c>
      <c r="AN9" s="301">
        <v>3277.6239375</v>
      </c>
      <c r="AO9" s="301">
        <f t="shared" si="7"/>
        <v>9832.8718125</v>
      </c>
      <c r="AP9" s="313">
        <v>12451.725</v>
      </c>
      <c r="AQ9" s="313">
        <f t="shared" si="8"/>
        <v>37355.175</v>
      </c>
      <c r="AR9" s="314">
        <v>0.28395295</v>
      </c>
      <c r="AS9" s="313">
        <v>3535.70404633875</v>
      </c>
      <c r="AT9" s="31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319">
        <f t="shared" si="16"/>
        <v>0.871298555019485</v>
      </c>
      <c r="BD9" s="319">
        <f t="shared" si="17"/>
        <v>0.788812250718412</v>
      </c>
      <c r="BE9" s="336"/>
      <c r="BF9" s="337"/>
      <c r="BG9" s="303">
        <f t="shared" si="18"/>
        <v>2668.8375</v>
      </c>
      <c r="BH9" s="105">
        <v>80</v>
      </c>
      <c r="BI9" s="105">
        <v>225</v>
      </c>
      <c r="BJ9" s="334">
        <v>0</v>
      </c>
      <c r="BK9" s="338">
        <v>14</v>
      </c>
      <c r="BL9" s="338">
        <v>20</v>
      </c>
      <c r="BM9" s="105">
        <v>14</v>
      </c>
      <c r="BN9" s="105">
        <v>6</v>
      </c>
      <c r="BO9" s="245">
        <f t="shared" si="19"/>
        <v>-2</v>
      </c>
      <c r="BP9" s="334">
        <f t="shared" si="24"/>
        <v>-6</v>
      </c>
      <c r="BQ9" s="338">
        <v>20</v>
      </c>
      <c r="BR9" s="338">
        <v>18</v>
      </c>
      <c r="BS9" s="105">
        <v>15</v>
      </c>
      <c r="BT9" s="105">
        <v>0</v>
      </c>
      <c r="BU9" s="245">
        <f t="shared" si="20"/>
        <v>-17</v>
      </c>
      <c r="BV9" s="244">
        <f>BU9*2</f>
        <v>-34</v>
      </c>
      <c r="BW9" s="344">
        <f t="shared" si="21"/>
        <v>-40</v>
      </c>
    </row>
    <row r="10" spans="1:75">
      <c r="A10" s="218">
        <v>8</v>
      </c>
      <c r="B10" s="218">
        <v>30</v>
      </c>
      <c r="C10" s="218">
        <v>114685</v>
      </c>
      <c r="D10" s="219" t="s">
        <v>83</v>
      </c>
      <c r="E10" s="219" t="s">
        <v>64</v>
      </c>
      <c r="F10" s="222">
        <v>2</v>
      </c>
      <c r="G10" s="223">
        <v>2</v>
      </c>
      <c r="H10" s="222">
        <v>200</v>
      </c>
      <c r="I10" s="102">
        <v>5</v>
      </c>
      <c r="J10" s="102">
        <v>4</v>
      </c>
      <c r="K10" s="218" t="s">
        <v>84</v>
      </c>
      <c r="L10" s="247" t="s">
        <v>69</v>
      </c>
      <c r="M10" s="244">
        <v>27200</v>
      </c>
      <c r="N10" s="245">
        <f t="shared" si="0"/>
        <v>108800</v>
      </c>
      <c r="O10" s="167">
        <v>0.12</v>
      </c>
      <c r="P10" s="246">
        <v>3264</v>
      </c>
      <c r="Q10" s="268">
        <f t="shared" si="1"/>
        <v>13056</v>
      </c>
      <c r="R10" s="58">
        <v>31552</v>
      </c>
      <c r="S10" s="269">
        <f t="shared" si="2"/>
        <v>126208</v>
      </c>
      <c r="T10" s="59">
        <v>0.108</v>
      </c>
      <c r="U10" s="270">
        <v>3407.616</v>
      </c>
      <c r="V10" s="271">
        <f t="shared" si="3"/>
        <v>13630.464</v>
      </c>
      <c r="W10" s="272">
        <v>142128.39</v>
      </c>
      <c r="X10" s="272">
        <v>17469.3</v>
      </c>
      <c r="Y10" s="283">
        <f t="shared" si="4"/>
        <v>1.30632711397059</v>
      </c>
      <c r="Z10" s="284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97">
        <f t="shared" si="22"/>
        <v>2200</v>
      </c>
      <c r="AJ10" s="298">
        <f t="shared" si="23"/>
        <v>1323.99</v>
      </c>
      <c r="AK10" s="55">
        <v>20400</v>
      </c>
      <c r="AL10" s="299">
        <f t="shared" si="6"/>
        <v>61200</v>
      </c>
      <c r="AM10" s="61">
        <v>0.150641</v>
      </c>
      <c r="AN10" s="300">
        <v>3073.0764</v>
      </c>
      <c r="AO10" s="299">
        <f t="shared" si="7"/>
        <v>9219.2292</v>
      </c>
      <c r="AP10" s="310">
        <v>23868</v>
      </c>
      <c r="AQ10" s="311">
        <f t="shared" si="8"/>
        <v>71604</v>
      </c>
      <c r="AR10" s="312">
        <v>0.138891002</v>
      </c>
      <c r="AS10" s="310">
        <v>3315.050435736</v>
      </c>
      <c r="AT10" s="311">
        <f t="shared" si="9"/>
        <v>9945.151307208</v>
      </c>
      <c r="AU10" s="272">
        <v>77535.01</v>
      </c>
      <c r="AV10" s="272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20">
        <f t="shared" si="16"/>
        <v>1.08283070778169</v>
      </c>
      <c r="BD10" s="320">
        <f t="shared" si="17"/>
        <v>1.04899761479132</v>
      </c>
      <c r="BE10" s="336">
        <v>500</v>
      </c>
      <c r="BF10" s="272">
        <f>(AV10-AO10)*0.2</f>
        <v>242.64216</v>
      </c>
      <c r="BG10" s="303">
        <f t="shared" si="18"/>
        <v>4266.63216</v>
      </c>
      <c r="BH10" s="245">
        <v>80</v>
      </c>
      <c r="BI10" s="245">
        <v>10</v>
      </c>
      <c r="BJ10" s="334">
        <f>BI10-BH10</f>
        <v>-70</v>
      </c>
      <c r="BK10" s="335">
        <v>12</v>
      </c>
      <c r="BL10" s="335">
        <v>9</v>
      </c>
      <c r="BM10" s="245">
        <v>12</v>
      </c>
      <c r="BN10" s="245">
        <v>2</v>
      </c>
      <c r="BO10" s="245">
        <f t="shared" si="19"/>
        <v>-13</v>
      </c>
      <c r="BP10" s="334">
        <f t="shared" si="24"/>
        <v>-39</v>
      </c>
      <c r="BQ10" s="335">
        <v>10</v>
      </c>
      <c r="BR10" s="335">
        <v>8</v>
      </c>
      <c r="BS10" s="245">
        <v>8</v>
      </c>
      <c r="BT10" s="245">
        <v>0</v>
      </c>
      <c r="BU10" s="245">
        <f t="shared" si="20"/>
        <v>-10</v>
      </c>
      <c r="BV10" s="244">
        <f>BU10*2</f>
        <v>-20</v>
      </c>
      <c r="BW10" s="344">
        <f t="shared" si="21"/>
        <v>-129</v>
      </c>
    </row>
    <row r="11" hidden="1" spans="1:75">
      <c r="A11" s="99">
        <v>9</v>
      </c>
      <c r="B11" s="99">
        <v>30</v>
      </c>
      <c r="C11" s="99">
        <v>379</v>
      </c>
      <c r="D11" s="224" t="s">
        <v>85</v>
      </c>
      <c r="E11" s="224" t="s">
        <v>71</v>
      </c>
      <c r="F11" s="225">
        <v>3</v>
      </c>
      <c r="G11" s="226">
        <v>8</v>
      </c>
      <c r="H11" s="225">
        <v>200</v>
      </c>
      <c r="I11" s="102">
        <v>3</v>
      </c>
      <c r="J11" s="102"/>
      <c r="K11" s="99" t="s">
        <v>79</v>
      </c>
      <c r="L11" s="251" t="s">
        <v>73</v>
      </c>
      <c r="M11" s="249">
        <v>13430</v>
      </c>
      <c r="N11" s="105">
        <f t="shared" si="0"/>
        <v>53720</v>
      </c>
      <c r="O11" s="166">
        <v>0.207675</v>
      </c>
      <c r="P11" s="250">
        <v>2789.07525</v>
      </c>
      <c r="Q11" s="273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74">
        <v>2911.794561</v>
      </c>
      <c r="V11" s="275">
        <f t="shared" si="3"/>
        <v>11647.178244</v>
      </c>
      <c r="W11" s="149">
        <v>72600.82</v>
      </c>
      <c r="X11" s="149">
        <v>13992.87</v>
      </c>
      <c r="Y11" s="284">
        <f t="shared" si="4"/>
        <v>1.35146723752792</v>
      </c>
      <c r="Z11" s="284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97">
        <f t="shared" si="22"/>
        <v>1200</v>
      </c>
      <c r="AJ11" s="298">
        <f t="shared" si="23"/>
        <v>850.9707</v>
      </c>
      <c r="AK11" s="53">
        <v>10072.5</v>
      </c>
      <c r="AL11" s="301">
        <f t="shared" si="6"/>
        <v>30217.5</v>
      </c>
      <c r="AM11" s="54">
        <v>0.268593</v>
      </c>
      <c r="AN11" s="301">
        <v>2705.4029925</v>
      </c>
      <c r="AO11" s="301">
        <f t="shared" si="7"/>
        <v>8116.2089775</v>
      </c>
      <c r="AP11" s="313">
        <v>11784.825</v>
      </c>
      <c r="AQ11" s="313">
        <f t="shared" si="8"/>
        <v>35354.475</v>
      </c>
      <c r="AR11" s="314">
        <v>0.247642746</v>
      </c>
      <c r="AS11" s="313">
        <v>2918.42642412945</v>
      </c>
      <c r="AT11" s="31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319">
        <f t="shared" si="16"/>
        <v>0.728045035317311</v>
      </c>
      <c r="BD11" s="319">
        <f t="shared" si="17"/>
        <v>0.700236943821392</v>
      </c>
      <c r="BE11" s="157"/>
      <c r="BF11" s="157"/>
      <c r="BG11" s="298">
        <f t="shared" si="18"/>
        <v>2050.9707</v>
      </c>
      <c r="BH11" s="105">
        <v>80</v>
      </c>
      <c r="BI11" s="105">
        <v>44</v>
      </c>
      <c r="BJ11" s="334">
        <f>BI11-BH11</f>
        <v>-36</v>
      </c>
      <c r="BK11" s="338">
        <v>14</v>
      </c>
      <c r="BL11" s="338">
        <v>6</v>
      </c>
      <c r="BM11" s="105">
        <v>14</v>
      </c>
      <c r="BN11" s="105">
        <v>0</v>
      </c>
      <c r="BO11" s="245">
        <f t="shared" si="19"/>
        <v>-22</v>
      </c>
      <c r="BP11" s="334">
        <f t="shared" si="24"/>
        <v>-66</v>
      </c>
      <c r="BQ11" s="338">
        <v>15</v>
      </c>
      <c r="BR11" s="338">
        <v>38</v>
      </c>
      <c r="BS11" s="105">
        <v>8</v>
      </c>
      <c r="BT11" s="105">
        <v>30</v>
      </c>
      <c r="BU11" s="245">
        <f t="shared" si="20"/>
        <v>45</v>
      </c>
      <c r="BV11" s="244">
        <v>0</v>
      </c>
      <c r="BW11" s="344">
        <f t="shared" si="21"/>
        <v>-102</v>
      </c>
    </row>
    <row r="12" hidden="1" spans="1:75">
      <c r="A12" s="99">
        <v>10</v>
      </c>
      <c r="B12" s="99">
        <v>30</v>
      </c>
      <c r="C12" s="99">
        <v>329</v>
      </c>
      <c r="D12" s="224" t="s">
        <v>86</v>
      </c>
      <c r="E12" s="224" t="s">
        <v>75</v>
      </c>
      <c r="F12" s="229">
        <v>5</v>
      </c>
      <c r="G12" s="230">
        <v>20</v>
      </c>
      <c r="H12" s="229">
        <v>150</v>
      </c>
      <c r="I12" s="102">
        <v>2</v>
      </c>
      <c r="J12" s="102"/>
      <c r="K12" s="99" t="s">
        <v>79</v>
      </c>
      <c r="L12" s="252" t="s">
        <v>76</v>
      </c>
      <c r="M12" s="249">
        <v>11900</v>
      </c>
      <c r="N12" s="105">
        <f t="shared" si="0"/>
        <v>47600</v>
      </c>
      <c r="O12" s="166">
        <v>0.2532</v>
      </c>
      <c r="P12" s="250">
        <v>3013.08</v>
      </c>
      <c r="Q12" s="273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74">
        <v>3145.65552</v>
      </c>
      <c r="V12" s="275">
        <f t="shared" si="3"/>
        <v>12582.62208</v>
      </c>
      <c r="W12" s="149">
        <v>61498.28</v>
      </c>
      <c r="X12" s="149">
        <v>11976.71</v>
      </c>
      <c r="Y12" s="284">
        <f t="shared" si="4"/>
        <v>1.29198067226891</v>
      </c>
      <c r="Z12" s="284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97">
        <f t="shared" si="22"/>
        <v>800</v>
      </c>
      <c r="AJ12" s="298">
        <v>0</v>
      </c>
      <c r="AK12" s="53">
        <v>8925</v>
      </c>
      <c r="AL12" s="301">
        <f t="shared" si="6"/>
        <v>26775</v>
      </c>
      <c r="AM12" s="54">
        <v>0.327472</v>
      </c>
      <c r="AN12" s="301">
        <v>2922.6876</v>
      </c>
      <c r="AO12" s="301">
        <f t="shared" si="7"/>
        <v>8768.0628</v>
      </c>
      <c r="AP12" s="313">
        <v>10442.25</v>
      </c>
      <c r="AQ12" s="313">
        <f t="shared" si="8"/>
        <v>31326.75</v>
      </c>
      <c r="AR12" s="314">
        <v>0.301929184</v>
      </c>
      <c r="AS12" s="313">
        <v>3152.820021624</v>
      </c>
      <c r="AT12" s="31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319">
        <f t="shared" si="16"/>
        <v>0.929993376267886</v>
      </c>
      <c r="BD12" s="319">
        <f t="shared" si="17"/>
        <v>0.541073278831807</v>
      </c>
      <c r="BE12" s="336"/>
      <c r="BF12" s="337"/>
      <c r="BG12" s="298">
        <f t="shared" si="18"/>
        <v>800</v>
      </c>
      <c r="BH12" s="105">
        <v>60</v>
      </c>
      <c r="BI12" s="105">
        <v>463</v>
      </c>
      <c r="BJ12" s="334">
        <v>0</v>
      </c>
      <c r="BK12" s="338">
        <v>12</v>
      </c>
      <c r="BL12" s="338">
        <v>9</v>
      </c>
      <c r="BM12" s="105">
        <v>12</v>
      </c>
      <c r="BN12" s="105">
        <v>2</v>
      </c>
      <c r="BO12" s="245">
        <f t="shared" si="19"/>
        <v>-13</v>
      </c>
      <c r="BP12" s="334">
        <f t="shared" si="24"/>
        <v>-39</v>
      </c>
      <c r="BQ12" s="338">
        <v>10</v>
      </c>
      <c r="BR12" s="338">
        <v>5</v>
      </c>
      <c r="BS12" s="105">
        <v>5</v>
      </c>
      <c r="BT12" s="105">
        <v>0</v>
      </c>
      <c r="BU12" s="245">
        <f t="shared" si="20"/>
        <v>-10</v>
      </c>
      <c r="BV12" s="244">
        <f>BU12*2</f>
        <v>-20</v>
      </c>
      <c r="BW12" s="344">
        <f t="shared" si="21"/>
        <v>-59</v>
      </c>
    </row>
    <row r="13" hidden="1" spans="1:75">
      <c r="A13" s="99">
        <v>11</v>
      </c>
      <c r="B13" s="99">
        <v>30</v>
      </c>
      <c r="C13" s="99">
        <v>103198</v>
      </c>
      <c r="D13" s="224" t="s">
        <v>87</v>
      </c>
      <c r="E13" s="224" t="s">
        <v>88</v>
      </c>
      <c r="F13" s="225">
        <v>5</v>
      </c>
      <c r="G13" s="226">
        <v>18</v>
      </c>
      <c r="H13" s="229">
        <v>150</v>
      </c>
      <c r="I13" s="102">
        <v>2</v>
      </c>
      <c r="J13" s="102">
        <v>2</v>
      </c>
      <c r="K13" s="99" t="s">
        <v>72</v>
      </c>
      <c r="L13" s="251" t="s">
        <v>89</v>
      </c>
      <c r="M13" s="249">
        <v>11160</v>
      </c>
      <c r="N13" s="105">
        <f t="shared" si="0"/>
        <v>44640</v>
      </c>
      <c r="O13" s="166">
        <v>0.26235</v>
      </c>
      <c r="P13" s="250">
        <v>2927.826</v>
      </c>
      <c r="Q13" s="273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74">
        <v>3056.650344</v>
      </c>
      <c r="V13" s="275">
        <f t="shared" si="3"/>
        <v>12226.601376</v>
      </c>
      <c r="W13" s="149">
        <v>57429.86</v>
      </c>
      <c r="X13" s="149">
        <v>14413.28</v>
      </c>
      <c r="Y13" s="284">
        <f t="shared" si="4"/>
        <v>1.28651120071685</v>
      </c>
      <c r="Z13" s="284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97">
        <f t="shared" si="22"/>
        <v>900</v>
      </c>
      <c r="AJ13" s="298">
        <f t="shared" si="23"/>
        <v>810.5928</v>
      </c>
      <c r="AK13" s="53">
        <v>8370</v>
      </c>
      <c r="AL13" s="301">
        <f t="shared" si="6"/>
        <v>25110</v>
      </c>
      <c r="AM13" s="54">
        <v>0.339306</v>
      </c>
      <c r="AN13" s="301">
        <v>2839.99122</v>
      </c>
      <c r="AO13" s="301">
        <f t="shared" si="7"/>
        <v>8519.97366</v>
      </c>
      <c r="AP13" s="313">
        <v>9792.9</v>
      </c>
      <c r="AQ13" s="313">
        <f t="shared" si="8"/>
        <v>29378.7</v>
      </c>
      <c r="AR13" s="314">
        <v>0.312840132</v>
      </c>
      <c r="AS13" s="313">
        <v>3063.6121286628</v>
      </c>
      <c r="AT13" s="31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319">
        <f t="shared" si="16"/>
        <v>0.617098782451232</v>
      </c>
      <c r="BD13" s="319">
        <f t="shared" si="17"/>
        <v>0.574978138883678</v>
      </c>
      <c r="BE13" s="157"/>
      <c r="BF13" s="157"/>
      <c r="BG13" s="298">
        <f t="shared" si="18"/>
        <v>1710.5928</v>
      </c>
      <c r="BH13" s="105">
        <v>80</v>
      </c>
      <c r="BI13" s="105">
        <v>42</v>
      </c>
      <c r="BJ13" s="334">
        <f>BI13-BH13</f>
        <v>-38</v>
      </c>
      <c r="BK13" s="338">
        <v>12</v>
      </c>
      <c r="BL13" s="338">
        <v>13</v>
      </c>
      <c r="BM13" s="105">
        <v>12</v>
      </c>
      <c r="BN13" s="105">
        <v>0</v>
      </c>
      <c r="BO13" s="245">
        <f t="shared" si="19"/>
        <v>-11</v>
      </c>
      <c r="BP13" s="334">
        <f t="shared" si="24"/>
        <v>-33</v>
      </c>
      <c r="BQ13" s="338">
        <v>15</v>
      </c>
      <c r="BR13" s="338">
        <v>12</v>
      </c>
      <c r="BS13" s="105">
        <v>8</v>
      </c>
      <c r="BT13" s="105">
        <v>0</v>
      </c>
      <c r="BU13" s="245">
        <f t="shared" si="20"/>
        <v>-11</v>
      </c>
      <c r="BV13" s="244">
        <f>BU13*2</f>
        <v>-22</v>
      </c>
      <c r="BW13" s="344">
        <f t="shared" si="21"/>
        <v>-93</v>
      </c>
    </row>
    <row r="14" hidden="1" spans="1:75">
      <c r="A14" s="99">
        <v>12</v>
      </c>
      <c r="B14" s="99">
        <v>30</v>
      </c>
      <c r="C14" s="99">
        <v>355</v>
      </c>
      <c r="D14" s="224" t="s">
        <v>90</v>
      </c>
      <c r="E14" s="224" t="s">
        <v>91</v>
      </c>
      <c r="F14" s="227">
        <v>6</v>
      </c>
      <c r="G14" s="228">
        <v>25</v>
      </c>
      <c r="H14" s="227">
        <v>150</v>
      </c>
      <c r="I14" s="102">
        <v>5</v>
      </c>
      <c r="J14" s="102"/>
      <c r="K14" s="99" t="s">
        <v>65</v>
      </c>
      <c r="L14" s="248" t="s">
        <v>92</v>
      </c>
      <c r="M14" s="249">
        <v>9250</v>
      </c>
      <c r="N14" s="105">
        <f t="shared" si="0"/>
        <v>37000</v>
      </c>
      <c r="O14" s="166">
        <v>0.24615</v>
      </c>
      <c r="P14" s="250">
        <v>2276.8875</v>
      </c>
      <c r="Q14" s="273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74">
        <v>2377.07055</v>
      </c>
      <c r="V14" s="275">
        <f t="shared" si="3"/>
        <v>9508.2822</v>
      </c>
      <c r="W14" s="149">
        <v>47375.33</v>
      </c>
      <c r="X14" s="149">
        <v>11136.6</v>
      </c>
      <c r="Y14" s="284">
        <f t="shared" si="4"/>
        <v>1.28041432432432</v>
      </c>
      <c r="Z14" s="284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97">
        <f t="shared" si="22"/>
        <v>2000</v>
      </c>
      <c r="AJ14" s="298">
        <f t="shared" si="23"/>
        <v>608.715</v>
      </c>
      <c r="AK14" s="53">
        <v>6937.5</v>
      </c>
      <c r="AL14" s="301">
        <f t="shared" si="6"/>
        <v>20812.5</v>
      </c>
      <c r="AM14" s="54">
        <v>0.318354</v>
      </c>
      <c r="AN14" s="301">
        <v>2208.580875</v>
      </c>
      <c r="AO14" s="301">
        <f t="shared" si="7"/>
        <v>6625.742625</v>
      </c>
      <c r="AP14" s="313">
        <v>8116.875</v>
      </c>
      <c r="AQ14" s="313">
        <f t="shared" si="8"/>
        <v>24350.625</v>
      </c>
      <c r="AR14" s="314">
        <v>0.293522388</v>
      </c>
      <c r="AS14" s="313">
        <v>2382.4845330975</v>
      </c>
      <c r="AT14" s="31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319">
        <f t="shared" si="16"/>
        <v>0.628881599548266</v>
      </c>
      <c r="BD14" s="319">
        <f t="shared" si="17"/>
        <v>0.639735527692354</v>
      </c>
      <c r="BE14" s="157"/>
      <c r="BF14" s="157"/>
      <c r="BG14" s="298">
        <f t="shared" si="18"/>
        <v>2608.715</v>
      </c>
      <c r="BH14" s="105">
        <v>80</v>
      </c>
      <c r="BI14" s="105">
        <v>23</v>
      </c>
      <c r="BJ14" s="334">
        <f>BI14-BH14</f>
        <v>-57</v>
      </c>
      <c r="BK14" s="338">
        <v>10</v>
      </c>
      <c r="BL14" s="338">
        <v>8</v>
      </c>
      <c r="BM14" s="105">
        <v>10</v>
      </c>
      <c r="BN14" s="105">
        <v>0</v>
      </c>
      <c r="BO14" s="245">
        <f t="shared" si="19"/>
        <v>-12</v>
      </c>
      <c r="BP14" s="334">
        <f t="shared" si="24"/>
        <v>-36</v>
      </c>
      <c r="BQ14" s="338">
        <v>15</v>
      </c>
      <c r="BR14" s="338">
        <v>20</v>
      </c>
      <c r="BS14" s="105">
        <v>5</v>
      </c>
      <c r="BT14" s="105">
        <v>7</v>
      </c>
      <c r="BU14" s="245">
        <f t="shared" si="20"/>
        <v>7</v>
      </c>
      <c r="BV14" s="244">
        <v>0</v>
      </c>
      <c r="BW14" s="344">
        <f t="shared" si="21"/>
        <v>-93</v>
      </c>
    </row>
    <row r="15" hidden="1" spans="1:75">
      <c r="A15" s="99">
        <v>13</v>
      </c>
      <c r="B15" s="99">
        <v>30</v>
      </c>
      <c r="C15" s="99">
        <v>367</v>
      </c>
      <c r="D15" s="224" t="s">
        <v>93</v>
      </c>
      <c r="E15" s="224" t="s">
        <v>75</v>
      </c>
      <c r="F15" s="227">
        <v>6</v>
      </c>
      <c r="G15" s="228">
        <v>27</v>
      </c>
      <c r="H15" s="227">
        <v>150</v>
      </c>
      <c r="I15" s="102">
        <v>2</v>
      </c>
      <c r="J15" s="102"/>
      <c r="K15" s="99" t="s">
        <v>65</v>
      </c>
      <c r="L15" s="248" t="s">
        <v>76</v>
      </c>
      <c r="M15" s="249">
        <v>9120</v>
      </c>
      <c r="N15" s="105">
        <f t="shared" si="0"/>
        <v>36480</v>
      </c>
      <c r="O15" s="166">
        <v>0.2052</v>
      </c>
      <c r="P15" s="250">
        <v>1871.424</v>
      </c>
      <c r="Q15" s="273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74">
        <v>1953.766656</v>
      </c>
      <c r="V15" s="275">
        <f t="shared" si="3"/>
        <v>7815.066624</v>
      </c>
      <c r="W15" s="149">
        <v>46627.81</v>
      </c>
      <c r="X15" s="149">
        <v>10615.06</v>
      </c>
      <c r="Y15" s="284">
        <f t="shared" si="4"/>
        <v>1.27817461622807</v>
      </c>
      <c r="Z15" s="284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97">
        <f t="shared" si="22"/>
        <v>800</v>
      </c>
      <c r="AJ15" s="298">
        <f t="shared" si="23"/>
        <v>938.8092</v>
      </c>
      <c r="AK15" s="53">
        <v>6840</v>
      </c>
      <c r="AL15" s="301">
        <f t="shared" si="6"/>
        <v>20520</v>
      </c>
      <c r="AM15" s="54">
        <v>0.265392</v>
      </c>
      <c r="AN15" s="301">
        <v>1815.28128</v>
      </c>
      <c r="AO15" s="301">
        <f t="shared" si="7"/>
        <v>5445.84384</v>
      </c>
      <c r="AP15" s="313">
        <v>8002.8</v>
      </c>
      <c r="AQ15" s="313">
        <f t="shared" si="8"/>
        <v>24008.4</v>
      </c>
      <c r="AR15" s="314">
        <v>0.244691424</v>
      </c>
      <c r="AS15" s="313">
        <v>1958.2165279872</v>
      </c>
      <c r="AT15" s="31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319">
        <f t="shared" si="16"/>
        <v>0.624203195548225</v>
      </c>
      <c r="BD15" s="319">
        <f t="shared" si="17"/>
        <v>0.694325668570237</v>
      </c>
      <c r="BE15" s="157"/>
      <c r="BF15" s="157"/>
      <c r="BG15" s="298">
        <f t="shared" si="18"/>
        <v>1738.8092</v>
      </c>
      <c r="BH15" s="105">
        <v>60</v>
      </c>
      <c r="BI15" s="105">
        <v>88</v>
      </c>
      <c r="BJ15" s="334">
        <v>0</v>
      </c>
      <c r="BK15" s="338">
        <v>12</v>
      </c>
      <c r="BL15" s="338">
        <v>36</v>
      </c>
      <c r="BM15" s="105">
        <v>12</v>
      </c>
      <c r="BN15" s="105">
        <v>8</v>
      </c>
      <c r="BO15" s="245">
        <f t="shared" si="19"/>
        <v>20</v>
      </c>
      <c r="BP15" s="334">
        <v>0</v>
      </c>
      <c r="BQ15" s="338">
        <v>15</v>
      </c>
      <c r="BR15" s="338">
        <v>0</v>
      </c>
      <c r="BS15" s="105">
        <v>8</v>
      </c>
      <c r="BT15" s="105">
        <v>0</v>
      </c>
      <c r="BU15" s="245">
        <f t="shared" si="20"/>
        <v>-23</v>
      </c>
      <c r="BV15" s="244">
        <f>BU15*2</f>
        <v>-46</v>
      </c>
      <c r="BW15" s="344">
        <f t="shared" si="21"/>
        <v>-46</v>
      </c>
    </row>
    <row r="16" hidden="1" spans="1:75">
      <c r="A16" s="99">
        <v>14</v>
      </c>
      <c r="B16" s="99">
        <v>30</v>
      </c>
      <c r="C16" s="99">
        <v>539</v>
      </c>
      <c r="D16" s="224" t="s">
        <v>94</v>
      </c>
      <c r="E16" s="224" t="s">
        <v>95</v>
      </c>
      <c r="F16" s="227">
        <v>5</v>
      </c>
      <c r="G16" s="228">
        <v>21</v>
      </c>
      <c r="H16" s="227">
        <v>150</v>
      </c>
      <c r="I16" s="102">
        <v>3</v>
      </c>
      <c r="J16" s="102"/>
      <c r="K16" s="99" t="s">
        <v>96</v>
      </c>
      <c r="L16" s="251" t="s">
        <v>97</v>
      </c>
      <c r="M16" s="249">
        <v>8550</v>
      </c>
      <c r="N16" s="105">
        <f t="shared" si="0"/>
        <v>34200</v>
      </c>
      <c r="O16" s="166">
        <v>0.208275</v>
      </c>
      <c r="P16" s="250">
        <v>1780.75125</v>
      </c>
      <c r="Q16" s="273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74">
        <v>1859.104305</v>
      </c>
      <c r="V16" s="275">
        <f t="shared" si="3"/>
        <v>7436.41722</v>
      </c>
      <c r="W16" s="149">
        <v>48478.44</v>
      </c>
      <c r="X16" s="149">
        <v>9512</v>
      </c>
      <c r="Y16" s="284">
        <f t="shared" si="4"/>
        <v>1.41749824561404</v>
      </c>
      <c r="Z16" s="284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97">
        <f t="shared" si="22"/>
        <v>1200</v>
      </c>
      <c r="AJ16" s="298">
        <f t="shared" si="23"/>
        <v>716.6985</v>
      </c>
      <c r="AK16" s="53">
        <v>6412.5</v>
      </c>
      <c r="AL16" s="301">
        <f t="shared" si="6"/>
        <v>19237.5</v>
      </c>
      <c r="AM16" s="54">
        <v>0.269369</v>
      </c>
      <c r="AN16" s="301">
        <v>1727.3287125</v>
      </c>
      <c r="AO16" s="301">
        <f t="shared" si="7"/>
        <v>5181.9861375</v>
      </c>
      <c r="AP16" s="313">
        <v>7502.625</v>
      </c>
      <c r="AQ16" s="313">
        <f t="shared" si="8"/>
        <v>22507.875</v>
      </c>
      <c r="AR16" s="314">
        <v>0.248358218</v>
      </c>
      <c r="AS16" s="313">
        <v>1863.33857532225</v>
      </c>
      <c r="AT16" s="31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319">
        <f t="shared" si="16"/>
        <v>0.928975303088363</v>
      </c>
      <c r="BD16" s="319">
        <f t="shared" si="17"/>
        <v>0.917265755833492</v>
      </c>
      <c r="BE16" s="336"/>
      <c r="BF16" s="337"/>
      <c r="BG16" s="298">
        <f t="shared" si="18"/>
        <v>1916.6985</v>
      </c>
      <c r="BH16" s="105">
        <v>60</v>
      </c>
      <c r="BI16" s="105">
        <v>86</v>
      </c>
      <c r="BJ16" s="334">
        <v>0</v>
      </c>
      <c r="BK16" s="338">
        <v>10</v>
      </c>
      <c r="BL16" s="338">
        <v>8</v>
      </c>
      <c r="BM16" s="105">
        <v>10</v>
      </c>
      <c r="BN16" s="105">
        <v>6</v>
      </c>
      <c r="BO16" s="245">
        <f t="shared" si="19"/>
        <v>-6</v>
      </c>
      <c r="BP16" s="334">
        <f t="shared" si="24"/>
        <v>-18</v>
      </c>
      <c r="BQ16" s="338">
        <v>15</v>
      </c>
      <c r="BR16" s="338">
        <v>29</v>
      </c>
      <c r="BS16" s="105">
        <v>8</v>
      </c>
      <c r="BT16" s="105">
        <v>12</v>
      </c>
      <c r="BU16" s="245">
        <f t="shared" si="20"/>
        <v>18</v>
      </c>
      <c r="BV16" s="244">
        <v>0</v>
      </c>
      <c r="BW16" s="344">
        <f t="shared" si="21"/>
        <v>-18</v>
      </c>
    </row>
    <row r="17" hidden="1" spans="1:75">
      <c r="A17" s="99">
        <v>15</v>
      </c>
      <c r="B17" s="99">
        <v>30</v>
      </c>
      <c r="C17" s="99">
        <v>511</v>
      </c>
      <c r="D17" s="224" t="s">
        <v>98</v>
      </c>
      <c r="E17" s="224" t="s">
        <v>91</v>
      </c>
      <c r="F17" s="227">
        <v>4</v>
      </c>
      <c r="G17" s="228">
        <v>11</v>
      </c>
      <c r="H17" s="227">
        <v>150</v>
      </c>
      <c r="I17" s="102">
        <v>4</v>
      </c>
      <c r="J17" s="102"/>
      <c r="K17" s="99" t="s">
        <v>79</v>
      </c>
      <c r="L17" s="248" t="s">
        <v>92</v>
      </c>
      <c r="M17" s="249">
        <v>13600</v>
      </c>
      <c r="N17" s="105">
        <f t="shared" si="0"/>
        <v>54400</v>
      </c>
      <c r="O17" s="166">
        <v>0.20295</v>
      </c>
      <c r="P17" s="250">
        <v>2760.12</v>
      </c>
      <c r="Q17" s="273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74">
        <v>2881.56528</v>
      </c>
      <c r="V17" s="275">
        <f t="shared" si="3"/>
        <v>11526.26112</v>
      </c>
      <c r="W17" s="149">
        <v>70386.79</v>
      </c>
      <c r="X17" s="149">
        <v>18025.25</v>
      </c>
      <c r="Y17" s="284">
        <f t="shared" si="4"/>
        <v>1.29387481617647</v>
      </c>
      <c r="Z17" s="284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97">
        <f t="shared" si="22"/>
        <v>1600</v>
      </c>
      <c r="AJ17" s="298">
        <f t="shared" si="23"/>
        <v>2095.431</v>
      </c>
      <c r="AK17" s="53">
        <v>10200</v>
      </c>
      <c r="AL17" s="301">
        <f t="shared" si="6"/>
        <v>30600</v>
      </c>
      <c r="AM17" s="54">
        <v>0.262482</v>
      </c>
      <c r="AN17" s="301">
        <v>2677.3164</v>
      </c>
      <c r="AO17" s="301">
        <f t="shared" si="7"/>
        <v>8031.9492</v>
      </c>
      <c r="AP17" s="313">
        <v>11934</v>
      </c>
      <c r="AQ17" s="313">
        <f t="shared" si="8"/>
        <v>35802</v>
      </c>
      <c r="AR17" s="314">
        <v>0.242008404</v>
      </c>
      <c r="AS17" s="313">
        <v>2888.128293336</v>
      </c>
      <c r="AT17" s="31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319">
        <f t="shared" si="16"/>
        <v>0.795837383386403</v>
      </c>
      <c r="BD17" s="319">
        <f t="shared" si="17"/>
        <v>0.87245662614113</v>
      </c>
      <c r="BE17" s="157"/>
      <c r="BF17" s="157"/>
      <c r="BG17" s="298">
        <f t="shared" si="18"/>
        <v>3695.431</v>
      </c>
      <c r="BH17" s="105">
        <v>960</v>
      </c>
      <c r="BI17" s="105">
        <v>476</v>
      </c>
      <c r="BJ17" s="334">
        <f>BI17-BH17</f>
        <v>-484</v>
      </c>
      <c r="BK17" s="338">
        <v>12</v>
      </c>
      <c r="BL17" s="338">
        <v>12</v>
      </c>
      <c r="BM17" s="105">
        <v>12</v>
      </c>
      <c r="BN17" s="105">
        <v>3</v>
      </c>
      <c r="BO17" s="245">
        <f t="shared" si="19"/>
        <v>-9</v>
      </c>
      <c r="BP17" s="334">
        <f t="shared" si="24"/>
        <v>-27</v>
      </c>
      <c r="BQ17" s="338">
        <v>15</v>
      </c>
      <c r="BR17" s="338">
        <v>43</v>
      </c>
      <c r="BS17" s="105">
        <v>8</v>
      </c>
      <c r="BT17" s="105">
        <v>3</v>
      </c>
      <c r="BU17" s="245">
        <f t="shared" si="20"/>
        <v>23</v>
      </c>
      <c r="BV17" s="244">
        <v>0</v>
      </c>
      <c r="BW17" s="344">
        <f t="shared" si="21"/>
        <v>-511</v>
      </c>
    </row>
    <row r="18" s="193" customFormat="1" spans="1:75">
      <c r="A18" s="231">
        <v>16</v>
      </c>
      <c r="B18" s="231">
        <v>30</v>
      </c>
      <c r="C18" s="231">
        <v>105396</v>
      </c>
      <c r="D18" s="232" t="s">
        <v>99</v>
      </c>
      <c r="E18" s="232" t="s">
        <v>64</v>
      </c>
      <c r="F18" s="233">
        <v>7</v>
      </c>
      <c r="G18" s="234">
        <v>31</v>
      </c>
      <c r="H18" s="233">
        <v>100</v>
      </c>
      <c r="I18" s="253">
        <v>2</v>
      </c>
      <c r="J18" s="253"/>
      <c r="K18" s="231" t="s">
        <v>65</v>
      </c>
      <c r="L18" s="254" t="s">
        <v>66</v>
      </c>
      <c r="M18" s="255">
        <v>6600</v>
      </c>
      <c r="N18" s="256">
        <f t="shared" si="0"/>
        <v>26400</v>
      </c>
      <c r="O18" s="257">
        <v>0.273375</v>
      </c>
      <c r="P18" s="258">
        <v>1804.275</v>
      </c>
      <c r="Q18" s="276">
        <f t="shared" si="1"/>
        <v>7217.1</v>
      </c>
      <c r="R18" s="255">
        <v>7656</v>
      </c>
      <c r="S18" s="256">
        <f t="shared" si="2"/>
        <v>30624</v>
      </c>
      <c r="T18" s="257">
        <v>0.2460375</v>
      </c>
      <c r="U18" s="258">
        <v>1883.6631</v>
      </c>
      <c r="V18" s="276">
        <f t="shared" si="3"/>
        <v>7534.6524</v>
      </c>
      <c r="W18" s="258">
        <v>33023.07</v>
      </c>
      <c r="X18" s="258">
        <v>7642.64</v>
      </c>
      <c r="Y18" s="286">
        <f t="shared" si="4"/>
        <v>1.25087386363636</v>
      </c>
      <c r="Z18" s="287">
        <f t="shared" si="5"/>
        <v>1.07833953761755</v>
      </c>
      <c r="AA18" s="288"/>
      <c r="AB18" s="288"/>
      <c r="AC18" s="288"/>
      <c r="AD18" s="288"/>
      <c r="AE18" s="257">
        <f t="shared" si="10"/>
        <v>1.25087386363636</v>
      </c>
      <c r="AF18" s="257">
        <f t="shared" si="11"/>
        <v>1.05896274126727</v>
      </c>
      <c r="AG18" s="257">
        <f t="shared" si="12"/>
        <v>1.07833953761755</v>
      </c>
      <c r="AH18" s="257">
        <f t="shared" si="13"/>
        <v>1.01433212765064</v>
      </c>
      <c r="AI18" s="302">
        <f t="shared" si="22"/>
        <v>800</v>
      </c>
      <c r="AJ18" s="303">
        <f t="shared" si="23"/>
        <v>127.662</v>
      </c>
      <c r="AK18" s="255">
        <v>4950</v>
      </c>
      <c r="AL18" s="304">
        <f t="shared" si="6"/>
        <v>14850</v>
      </c>
      <c r="AM18" s="257">
        <v>0.353565</v>
      </c>
      <c r="AN18" s="258">
        <v>1750.14675</v>
      </c>
      <c r="AO18" s="304">
        <f t="shared" si="7"/>
        <v>5250.44025</v>
      </c>
      <c r="AP18" s="258">
        <v>5791.5</v>
      </c>
      <c r="AQ18" s="304">
        <f t="shared" si="8"/>
        <v>17374.5</v>
      </c>
      <c r="AR18" s="257">
        <v>0.32598693</v>
      </c>
      <c r="AS18" s="258">
        <v>1887.953305095</v>
      </c>
      <c r="AT18" s="304">
        <f t="shared" si="9"/>
        <v>5663.859915285</v>
      </c>
      <c r="AU18" s="258">
        <v>11794.61</v>
      </c>
      <c r="AV18" s="258">
        <v>3391.24</v>
      </c>
      <c r="AW18" s="288"/>
      <c r="AX18" s="288"/>
      <c r="AY18" s="288"/>
      <c r="AZ18" s="288"/>
      <c r="BA18" s="321">
        <f t="shared" si="14"/>
        <v>0.794249831649832</v>
      </c>
      <c r="BB18" s="321">
        <f t="shared" si="15"/>
        <v>0.645896313171072</v>
      </c>
      <c r="BC18" s="321">
        <f t="shared" si="16"/>
        <v>0.678846009957121</v>
      </c>
      <c r="BD18" s="321">
        <f t="shared" si="17"/>
        <v>0.598750684290071</v>
      </c>
      <c r="BE18" s="321"/>
      <c r="BF18" s="321"/>
      <c r="BG18" s="303">
        <f t="shared" si="18"/>
        <v>927.662</v>
      </c>
      <c r="BH18" s="256">
        <v>40</v>
      </c>
      <c r="BI18" s="256">
        <v>55</v>
      </c>
      <c r="BJ18" s="339">
        <v>0</v>
      </c>
      <c r="BK18" s="256">
        <v>10</v>
      </c>
      <c r="BL18" s="256">
        <v>14</v>
      </c>
      <c r="BM18" s="256">
        <v>10</v>
      </c>
      <c r="BN18" s="256">
        <v>8</v>
      </c>
      <c r="BO18" s="256">
        <f t="shared" si="19"/>
        <v>2</v>
      </c>
      <c r="BP18" s="339">
        <v>0</v>
      </c>
      <c r="BQ18" s="256">
        <v>10</v>
      </c>
      <c r="BR18" s="256">
        <v>3</v>
      </c>
      <c r="BS18" s="256">
        <v>5</v>
      </c>
      <c r="BT18" s="256">
        <v>11</v>
      </c>
      <c r="BU18" s="256">
        <f t="shared" si="20"/>
        <v>-1</v>
      </c>
      <c r="BV18" s="255">
        <f>BU18*2</f>
        <v>-2</v>
      </c>
      <c r="BW18" s="344">
        <f t="shared" si="21"/>
        <v>-2</v>
      </c>
    </row>
    <row r="19" hidden="1" spans="1:75">
      <c r="A19" s="99">
        <v>17</v>
      </c>
      <c r="B19" s="99">
        <v>30</v>
      </c>
      <c r="C19" s="99">
        <v>707</v>
      </c>
      <c r="D19" s="224" t="s">
        <v>100</v>
      </c>
      <c r="E19" s="224" t="s">
        <v>91</v>
      </c>
      <c r="F19" s="225">
        <v>3</v>
      </c>
      <c r="G19" s="226">
        <v>8</v>
      </c>
      <c r="H19" s="225">
        <v>200</v>
      </c>
      <c r="I19" s="259">
        <v>4</v>
      </c>
      <c r="J19" s="102"/>
      <c r="K19" s="99" t="s">
        <v>84</v>
      </c>
      <c r="L19" s="251" t="s">
        <v>92</v>
      </c>
      <c r="M19" s="249">
        <v>17325</v>
      </c>
      <c r="N19" s="105">
        <f t="shared" si="0"/>
        <v>69300</v>
      </c>
      <c r="O19" s="166">
        <v>0.253125</v>
      </c>
      <c r="P19" s="250">
        <v>4385.390625</v>
      </c>
      <c r="Q19" s="273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74">
        <v>4578.3478125</v>
      </c>
      <c r="V19" s="275">
        <f t="shared" si="3"/>
        <v>18313.39125</v>
      </c>
      <c r="W19" s="149">
        <v>88245.08</v>
      </c>
      <c r="X19" s="149">
        <v>22079.21</v>
      </c>
      <c r="Y19" s="284">
        <f t="shared" si="4"/>
        <v>1.27337777777778</v>
      </c>
      <c r="Z19" s="284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97">
        <f t="shared" si="22"/>
        <v>1600</v>
      </c>
      <c r="AJ19" s="298">
        <f t="shared" si="23"/>
        <v>1361.29425</v>
      </c>
      <c r="AK19" s="53">
        <v>12993.75</v>
      </c>
      <c r="AL19" s="301">
        <f t="shared" si="6"/>
        <v>38981.25</v>
      </c>
      <c r="AM19" s="54">
        <v>0.327375</v>
      </c>
      <c r="AN19" s="301">
        <v>4253.82890625</v>
      </c>
      <c r="AO19" s="301">
        <f t="shared" si="7"/>
        <v>12761.48671875</v>
      </c>
      <c r="AP19" s="313">
        <v>15202.6875</v>
      </c>
      <c r="AQ19" s="313">
        <f t="shared" si="8"/>
        <v>45608.0625</v>
      </c>
      <c r="AR19" s="314">
        <v>0.30183975</v>
      </c>
      <c r="AS19" s="313">
        <v>4588.77539432813</v>
      </c>
      <c r="AT19" s="31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319">
        <f t="shared" si="16"/>
        <v>0.889508516175183</v>
      </c>
      <c r="BD19" s="319">
        <f t="shared" si="17"/>
        <v>0.860248394712429</v>
      </c>
      <c r="BE19" s="336"/>
      <c r="BF19" s="337"/>
      <c r="BG19" s="298">
        <f t="shared" si="18"/>
        <v>2961.29425</v>
      </c>
      <c r="BH19" s="105">
        <v>80</v>
      </c>
      <c r="BI19" s="105">
        <v>86</v>
      </c>
      <c r="BJ19" s="334">
        <v>0</v>
      </c>
      <c r="BK19" s="338">
        <v>14</v>
      </c>
      <c r="BL19" s="338">
        <v>18</v>
      </c>
      <c r="BM19" s="105">
        <v>14</v>
      </c>
      <c r="BN19" s="105">
        <v>11</v>
      </c>
      <c r="BO19" s="245">
        <f t="shared" si="19"/>
        <v>1</v>
      </c>
      <c r="BP19" s="334">
        <v>0</v>
      </c>
      <c r="BQ19" s="338">
        <v>20</v>
      </c>
      <c r="BR19" s="338">
        <v>26</v>
      </c>
      <c r="BS19" s="105">
        <v>10</v>
      </c>
      <c r="BT19" s="105">
        <v>9</v>
      </c>
      <c r="BU19" s="245">
        <f t="shared" si="20"/>
        <v>5</v>
      </c>
      <c r="BV19" s="244">
        <v>0</v>
      </c>
      <c r="BW19" s="344">
        <f t="shared" si="21"/>
        <v>0</v>
      </c>
    </row>
    <row r="20" hidden="1" spans="1:75">
      <c r="A20" s="99">
        <v>18</v>
      </c>
      <c r="B20" s="99">
        <v>30</v>
      </c>
      <c r="C20" s="99">
        <v>745</v>
      </c>
      <c r="D20" s="224" t="s">
        <v>101</v>
      </c>
      <c r="E20" s="224" t="s">
        <v>71</v>
      </c>
      <c r="F20" s="227">
        <v>6</v>
      </c>
      <c r="G20" s="228">
        <v>25</v>
      </c>
      <c r="H20" s="227">
        <v>150</v>
      </c>
      <c r="I20" s="102">
        <v>2</v>
      </c>
      <c r="J20" s="102"/>
      <c r="K20" s="99" t="s">
        <v>65</v>
      </c>
      <c r="L20" s="248" t="s">
        <v>73</v>
      </c>
      <c r="M20" s="249">
        <v>9250</v>
      </c>
      <c r="N20" s="105">
        <f t="shared" si="0"/>
        <v>37000</v>
      </c>
      <c r="O20" s="166">
        <v>0.1926</v>
      </c>
      <c r="P20" s="250">
        <v>1781.55</v>
      </c>
      <c r="Q20" s="273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74">
        <v>1859.9382</v>
      </c>
      <c r="V20" s="275">
        <f t="shared" si="3"/>
        <v>7439.7528</v>
      </c>
      <c r="W20" s="149">
        <v>45900.59</v>
      </c>
      <c r="X20" s="149">
        <v>8663.57</v>
      </c>
      <c r="Y20" s="284">
        <f t="shared" si="4"/>
        <v>1.24055648648649</v>
      </c>
      <c r="Z20" s="284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97">
        <f t="shared" si="22"/>
        <v>800</v>
      </c>
      <c r="AJ20" s="298">
        <f t="shared" si="23"/>
        <v>461.211</v>
      </c>
      <c r="AK20" s="53">
        <v>6937.5</v>
      </c>
      <c r="AL20" s="301">
        <f t="shared" si="6"/>
        <v>20812.5</v>
      </c>
      <c r="AM20" s="54">
        <v>0.249096</v>
      </c>
      <c r="AN20" s="301">
        <v>1728.1035</v>
      </c>
      <c r="AO20" s="301">
        <f t="shared" si="7"/>
        <v>5184.3105</v>
      </c>
      <c r="AP20" s="313">
        <v>8116.875</v>
      </c>
      <c r="AQ20" s="313">
        <f t="shared" si="8"/>
        <v>24350.625</v>
      </c>
      <c r="AR20" s="314">
        <v>0.229666512</v>
      </c>
      <c r="AS20" s="313">
        <v>1864.17436959</v>
      </c>
      <c r="AT20" s="31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319">
        <f t="shared" si="16"/>
        <v>0.696955416955417</v>
      </c>
      <c r="BD20" s="319">
        <f t="shared" si="17"/>
        <v>0.608605442266753</v>
      </c>
      <c r="BE20" s="157"/>
      <c r="BF20" s="157"/>
      <c r="BG20" s="298">
        <f t="shared" si="18"/>
        <v>1261.211</v>
      </c>
      <c r="BH20" s="105">
        <v>60</v>
      </c>
      <c r="BI20" s="105">
        <v>0</v>
      </c>
      <c r="BJ20" s="334">
        <f>BI20-BH20</f>
        <v>-60</v>
      </c>
      <c r="BK20" s="338">
        <v>12</v>
      </c>
      <c r="BL20" s="338">
        <v>8</v>
      </c>
      <c r="BM20" s="105">
        <v>12</v>
      </c>
      <c r="BN20" s="105">
        <v>0</v>
      </c>
      <c r="BO20" s="245">
        <f t="shared" si="19"/>
        <v>-16</v>
      </c>
      <c r="BP20" s="334">
        <f t="shared" si="24"/>
        <v>-48</v>
      </c>
      <c r="BQ20" s="338">
        <v>10</v>
      </c>
      <c r="BR20" s="338">
        <v>10</v>
      </c>
      <c r="BS20" s="105">
        <v>5</v>
      </c>
      <c r="BT20" s="105">
        <v>10</v>
      </c>
      <c r="BU20" s="245">
        <f t="shared" si="20"/>
        <v>5</v>
      </c>
      <c r="BV20" s="244">
        <v>0</v>
      </c>
      <c r="BW20" s="344">
        <f t="shared" si="21"/>
        <v>-108</v>
      </c>
    </row>
    <row r="21" hidden="1" spans="1:75">
      <c r="A21" s="99">
        <v>19</v>
      </c>
      <c r="B21" s="99">
        <v>30</v>
      </c>
      <c r="C21" s="99">
        <v>733</v>
      </c>
      <c r="D21" s="224" t="s">
        <v>102</v>
      </c>
      <c r="E21" s="224" t="s">
        <v>91</v>
      </c>
      <c r="F21" s="225">
        <v>6</v>
      </c>
      <c r="G21" s="226">
        <v>26</v>
      </c>
      <c r="H21" s="225">
        <v>150</v>
      </c>
      <c r="I21" s="102">
        <v>3</v>
      </c>
      <c r="J21" s="102"/>
      <c r="K21" s="99" t="s">
        <v>65</v>
      </c>
      <c r="L21" s="248" t="s">
        <v>92</v>
      </c>
      <c r="M21" s="249">
        <v>7800</v>
      </c>
      <c r="N21" s="105">
        <f t="shared" si="0"/>
        <v>31200</v>
      </c>
      <c r="O21" s="166">
        <v>0.2607</v>
      </c>
      <c r="P21" s="250">
        <v>2033.46</v>
      </c>
      <c r="Q21" s="273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74">
        <v>2122.93224</v>
      </c>
      <c r="V21" s="275">
        <f t="shared" si="3"/>
        <v>8491.72896</v>
      </c>
      <c r="W21" s="149">
        <v>38662.49</v>
      </c>
      <c r="X21" s="149">
        <v>10232.28</v>
      </c>
      <c r="Y21" s="284">
        <f t="shared" si="4"/>
        <v>1.23918237179487</v>
      </c>
      <c r="Z21" s="284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97">
        <f t="shared" si="22"/>
        <v>1200</v>
      </c>
      <c r="AJ21" s="298">
        <f t="shared" si="23"/>
        <v>629.532</v>
      </c>
      <c r="AK21" s="53">
        <v>5850</v>
      </c>
      <c r="AL21" s="301">
        <f t="shared" si="6"/>
        <v>17550</v>
      </c>
      <c r="AM21" s="54">
        <v>0.337172</v>
      </c>
      <c r="AN21" s="301">
        <v>1972.4562</v>
      </c>
      <c r="AO21" s="301">
        <f t="shared" si="7"/>
        <v>5917.3686</v>
      </c>
      <c r="AP21" s="313">
        <v>6844.5</v>
      </c>
      <c r="AQ21" s="313">
        <f t="shared" si="8"/>
        <v>20533.5</v>
      </c>
      <c r="AR21" s="314">
        <v>0.310872584</v>
      </c>
      <c r="AS21" s="313">
        <v>2127.767401188</v>
      </c>
      <c r="AT21" s="31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319">
        <f t="shared" si="16"/>
        <v>0.733703460199187</v>
      </c>
      <c r="BD21" s="319">
        <f t="shared" si="17"/>
        <v>0.780846627818602</v>
      </c>
      <c r="BE21" s="157"/>
      <c r="BF21" s="157"/>
      <c r="BG21" s="298">
        <f t="shared" si="18"/>
        <v>1829.532</v>
      </c>
      <c r="BH21" s="105">
        <v>40</v>
      </c>
      <c r="BI21" s="105">
        <v>200</v>
      </c>
      <c r="BJ21" s="334">
        <v>0</v>
      </c>
      <c r="BK21" s="338">
        <v>10</v>
      </c>
      <c r="BL21" s="338">
        <v>8</v>
      </c>
      <c r="BM21" s="105">
        <v>10</v>
      </c>
      <c r="BN21" s="105">
        <v>4</v>
      </c>
      <c r="BO21" s="245">
        <f t="shared" si="19"/>
        <v>-8</v>
      </c>
      <c r="BP21" s="334">
        <f t="shared" si="24"/>
        <v>-24</v>
      </c>
      <c r="BQ21" s="338">
        <v>15</v>
      </c>
      <c r="BR21" s="338">
        <v>13</v>
      </c>
      <c r="BS21" s="105">
        <v>8</v>
      </c>
      <c r="BT21" s="105">
        <v>0</v>
      </c>
      <c r="BU21" s="245">
        <f t="shared" si="20"/>
        <v>-10</v>
      </c>
      <c r="BV21" s="244">
        <f>BU21*2</f>
        <v>-20</v>
      </c>
      <c r="BW21" s="344">
        <f t="shared" si="21"/>
        <v>-44</v>
      </c>
    </row>
    <row r="22" hidden="1" spans="1:75">
      <c r="A22" s="99">
        <v>20</v>
      </c>
      <c r="B22" s="99">
        <v>30</v>
      </c>
      <c r="C22" s="99">
        <v>118951</v>
      </c>
      <c r="D22" s="224" t="s">
        <v>103</v>
      </c>
      <c r="E22" s="224" t="s">
        <v>88</v>
      </c>
      <c r="F22" s="225">
        <v>10</v>
      </c>
      <c r="G22" s="226">
        <v>46</v>
      </c>
      <c r="H22" s="225">
        <v>100</v>
      </c>
      <c r="I22" s="102">
        <v>2</v>
      </c>
      <c r="J22" s="102"/>
      <c r="K22" s="99" t="s">
        <v>104</v>
      </c>
      <c r="L22" s="248" t="s">
        <v>89</v>
      </c>
      <c r="M22" s="249">
        <v>4000</v>
      </c>
      <c r="N22" s="105">
        <f t="shared" si="0"/>
        <v>16000</v>
      </c>
      <c r="O22" s="166">
        <v>0.231975</v>
      </c>
      <c r="P22" s="250">
        <v>927.9</v>
      </c>
      <c r="Q22" s="273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74">
        <v>968.7276</v>
      </c>
      <c r="V22" s="275">
        <f t="shared" si="3"/>
        <v>3874.9104</v>
      </c>
      <c r="W22" s="149">
        <v>19826.66</v>
      </c>
      <c r="X22" s="149">
        <v>4986.02</v>
      </c>
      <c r="Y22" s="284">
        <f t="shared" si="4"/>
        <v>1.23916625</v>
      </c>
      <c r="Z22" s="284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97">
        <f t="shared" si="22"/>
        <v>800</v>
      </c>
      <c r="AJ22" s="298">
        <f t="shared" si="23"/>
        <v>382.326</v>
      </c>
      <c r="AK22" s="53">
        <v>3000</v>
      </c>
      <c r="AL22" s="301">
        <f t="shared" si="6"/>
        <v>9000</v>
      </c>
      <c r="AM22" s="54">
        <v>0.300021</v>
      </c>
      <c r="AN22" s="301">
        <v>900.063</v>
      </c>
      <c r="AO22" s="301">
        <f t="shared" si="7"/>
        <v>2700.189</v>
      </c>
      <c r="AP22" s="313">
        <v>3510</v>
      </c>
      <c r="AQ22" s="313">
        <f t="shared" si="8"/>
        <v>10530</v>
      </c>
      <c r="AR22" s="314">
        <v>0.276619362</v>
      </c>
      <c r="AS22" s="313">
        <v>970.93396062</v>
      </c>
      <c r="AT22" s="31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319">
        <f t="shared" si="16"/>
        <v>0.684369420702754</v>
      </c>
      <c r="BD22" s="319">
        <f t="shared" si="17"/>
        <v>0.647263382978897</v>
      </c>
      <c r="BE22" s="157"/>
      <c r="BF22" s="157"/>
      <c r="BG22" s="298">
        <f t="shared" si="18"/>
        <v>1182.326</v>
      </c>
      <c r="BH22" s="105">
        <v>40</v>
      </c>
      <c r="BI22" s="105">
        <v>0</v>
      </c>
      <c r="BJ22" s="334">
        <f t="shared" ref="BJ22:BJ27" si="25">BI22-BH22</f>
        <v>-40</v>
      </c>
      <c r="BK22" s="338">
        <v>6</v>
      </c>
      <c r="BL22" s="338">
        <v>0</v>
      </c>
      <c r="BM22" s="105">
        <v>6</v>
      </c>
      <c r="BN22" s="105">
        <v>0</v>
      </c>
      <c r="BO22" s="245">
        <f t="shared" si="19"/>
        <v>-12</v>
      </c>
      <c r="BP22" s="334">
        <f t="shared" si="24"/>
        <v>-36</v>
      </c>
      <c r="BQ22" s="338">
        <v>10</v>
      </c>
      <c r="BR22" s="338">
        <v>10</v>
      </c>
      <c r="BS22" s="105">
        <v>5</v>
      </c>
      <c r="BT22" s="105">
        <v>0</v>
      </c>
      <c r="BU22" s="245">
        <f t="shared" si="20"/>
        <v>-5</v>
      </c>
      <c r="BV22" s="244">
        <f>BU22*2</f>
        <v>-10</v>
      </c>
      <c r="BW22" s="344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4" t="s">
        <v>105</v>
      </c>
      <c r="E23" s="224" t="s">
        <v>64</v>
      </c>
      <c r="F23" s="227">
        <v>5</v>
      </c>
      <c r="G23" s="228">
        <v>19</v>
      </c>
      <c r="H23" s="227">
        <v>150</v>
      </c>
      <c r="I23" s="102">
        <v>3</v>
      </c>
      <c r="J23" s="102"/>
      <c r="K23" s="99" t="s">
        <v>96</v>
      </c>
      <c r="L23" s="251" t="s">
        <v>66</v>
      </c>
      <c r="M23" s="249">
        <v>11160</v>
      </c>
      <c r="N23" s="105">
        <f t="shared" si="0"/>
        <v>44640</v>
      </c>
      <c r="O23" s="166">
        <v>0.19605</v>
      </c>
      <c r="P23" s="250">
        <v>2187.918</v>
      </c>
      <c r="Q23" s="273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74">
        <v>2284.186392</v>
      </c>
      <c r="V23" s="275">
        <f t="shared" si="3"/>
        <v>9136.745568</v>
      </c>
      <c r="W23" s="149">
        <v>54834.02</v>
      </c>
      <c r="X23" s="149">
        <v>10000.31</v>
      </c>
      <c r="Y23" s="284">
        <f t="shared" si="4"/>
        <v>1.22836066308244</v>
      </c>
      <c r="Z23" s="284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97">
        <f>(I23*200)+(J23*50)</f>
        <v>600</v>
      </c>
      <c r="AJ23" s="298">
        <f>(X23-Q23)*0.2</f>
        <v>249.7276</v>
      </c>
      <c r="AK23" s="53">
        <v>8370</v>
      </c>
      <c r="AL23" s="301">
        <f t="shared" si="6"/>
        <v>25110</v>
      </c>
      <c r="AM23" s="54">
        <v>0.253558</v>
      </c>
      <c r="AN23" s="301">
        <v>2122.28046</v>
      </c>
      <c r="AO23" s="301">
        <f t="shared" si="7"/>
        <v>6366.84138</v>
      </c>
      <c r="AP23" s="313">
        <v>9792.9</v>
      </c>
      <c r="AQ23" s="313">
        <f t="shared" si="8"/>
        <v>29378.7</v>
      </c>
      <c r="AR23" s="314">
        <v>0.233780476</v>
      </c>
      <c r="AS23" s="313">
        <v>2289.3888234204</v>
      </c>
      <c r="AT23" s="31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319">
        <f t="shared" si="16"/>
        <v>0.904634990656496</v>
      </c>
      <c r="BD23" s="319">
        <f t="shared" si="17"/>
        <v>0.87046521453529</v>
      </c>
      <c r="BE23" s="336"/>
      <c r="BF23" s="337"/>
      <c r="BG23" s="303">
        <f t="shared" si="18"/>
        <v>849.7276</v>
      </c>
      <c r="BH23" s="105">
        <v>80</v>
      </c>
      <c r="BI23" s="105">
        <v>66</v>
      </c>
      <c r="BJ23" s="334">
        <f t="shared" si="25"/>
        <v>-14</v>
      </c>
      <c r="BK23" s="338">
        <v>12</v>
      </c>
      <c r="BL23" s="338">
        <v>0</v>
      </c>
      <c r="BM23" s="105">
        <v>12</v>
      </c>
      <c r="BN23" s="105">
        <v>0</v>
      </c>
      <c r="BO23" s="245">
        <f t="shared" si="19"/>
        <v>-24</v>
      </c>
      <c r="BP23" s="334">
        <f t="shared" si="24"/>
        <v>-72</v>
      </c>
      <c r="BQ23" s="338">
        <v>15</v>
      </c>
      <c r="BR23" s="338">
        <v>38</v>
      </c>
      <c r="BS23" s="105">
        <v>8</v>
      </c>
      <c r="BT23" s="105">
        <v>0</v>
      </c>
      <c r="BU23" s="245">
        <f t="shared" si="20"/>
        <v>15</v>
      </c>
      <c r="BV23" s="244">
        <v>0</v>
      </c>
      <c r="BW23" s="344">
        <f t="shared" si="21"/>
        <v>-86</v>
      </c>
    </row>
    <row r="24" hidden="1" spans="1:75">
      <c r="A24" s="99">
        <v>22</v>
      </c>
      <c r="B24" s="99">
        <v>30</v>
      </c>
      <c r="C24" s="99">
        <v>118758</v>
      </c>
      <c r="D24" s="224" t="s">
        <v>106</v>
      </c>
      <c r="E24" s="224" t="s">
        <v>91</v>
      </c>
      <c r="F24" s="225">
        <v>10</v>
      </c>
      <c r="G24" s="226">
        <v>44</v>
      </c>
      <c r="H24" s="225">
        <v>100</v>
      </c>
      <c r="I24" s="102">
        <v>2</v>
      </c>
      <c r="J24" s="102"/>
      <c r="K24" s="99" t="s">
        <v>104</v>
      </c>
      <c r="L24" s="248" t="s">
        <v>92</v>
      </c>
      <c r="M24" s="249">
        <v>4000</v>
      </c>
      <c r="N24" s="105">
        <f t="shared" si="0"/>
        <v>16000</v>
      </c>
      <c r="O24" s="166">
        <v>0.2142</v>
      </c>
      <c r="P24" s="250">
        <v>856.8</v>
      </c>
      <c r="Q24" s="273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74">
        <v>894.4992</v>
      </c>
      <c r="V24" s="275">
        <f t="shared" si="3"/>
        <v>3577.9968</v>
      </c>
      <c r="W24" s="149">
        <v>19614.79</v>
      </c>
      <c r="X24" s="149">
        <v>3651.93</v>
      </c>
      <c r="Y24" s="284">
        <f t="shared" si="4"/>
        <v>1.225924375</v>
      </c>
      <c r="Z24" s="284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97">
        <f t="shared" si="22"/>
        <v>800</v>
      </c>
      <c r="AJ24" s="298">
        <f t="shared" si="23"/>
        <v>67.419</v>
      </c>
      <c r="AK24" s="53">
        <v>3000</v>
      </c>
      <c r="AL24" s="301">
        <f t="shared" si="6"/>
        <v>9000</v>
      </c>
      <c r="AM24" s="54">
        <v>0.277032</v>
      </c>
      <c r="AN24" s="301">
        <v>831.096</v>
      </c>
      <c r="AO24" s="301">
        <f t="shared" si="7"/>
        <v>2493.288</v>
      </c>
      <c r="AP24" s="313">
        <v>3510</v>
      </c>
      <c r="AQ24" s="313">
        <f t="shared" si="8"/>
        <v>10530</v>
      </c>
      <c r="AR24" s="314">
        <v>0.255423504</v>
      </c>
      <c r="AS24" s="313">
        <v>896.53649904</v>
      </c>
      <c r="AT24" s="31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319">
        <f t="shared" si="16"/>
        <v>0.417673314339981</v>
      </c>
      <c r="BD24" s="319">
        <f t="shared" si="17"/>
        <v>0.509992250350386</v>
      </c>
      <c r="BE24" s="157"/>
      <c r="BF24" s="157"/>
      <c r="BG24" s="298">
        <f t="shared" si="18"/>
        <v>867.419</v>
      </c>
      <c r="BH24" s="105">
        <v>40</v>
      </c>
      <c r="BI24" s="105">
        <v>0</v>
      </c>
      <c r="BJ24" s="334">
        <f t="shared" si="25"/>
        <v>-40</v>
      </c>
      <c r="BK24" s="338">
        <v>6</v>
      </c>
      <c r="BL24" s="338">
        <v>2</v>
      </c>
      <c r="BM24" s="105">
        <v>6</v>
      </c>
      <c r="BN24" s="105">
        <v>0</v>
      </c>
      <c r="BO24" s="245">
        <f t="shared" si="19"/>
        <v>-10</v>
      </c>
      <c r="BP24" s="334">
        <f t="shared" si="24"/>
        <v>-30</v>
      </c>
      <c r="BQ24" s="338">
        <v>10</v>
      </c>
      <c r="BR24" s="338">
        <v>10</v>
      </c>
      <c r="BS24" s="105">
        <v>5</v>
      </c>
      <c r="BT24" s="105">
        <v>0</v>
      </c>
      <c r="BU24" s="245">
        <f t="shared" si="20"/>
        <v>-5</v>
      </c>
      <c r="BV24" s="244">
        <f>BU24*2</f>
        <v>-10</v>
      </c>
      <c r="BW24" s="344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4" t="s">
        <v>107</v>
      </c>
      <c r="E25" s="224" t="s">
        <v>64</v>
      </c>
      <c r="F25" s="225">
        <v>5</v>
      </c>
      <c r="G25" s="226">
        <v>18</v>
      </c>
      <c r="H25" s="229">
        <v>150</v>
      </c>
      <c r="I25" s="102">
        <v>2</v>
      </c>
      <c r="J25" s="102">
        <v>1</v>
      </c>
      <c r="K25" s="99" t="s">
        <v>96</v>
      </c>
      <c r="L25" s="251" t="s">
        <v>66</v>
      </c>
      <c r="M25" s="249">
        <v>9120</v>
      </c>
      <c r="N25" s="105">
        <f t="shared" si="0"/>
        <v>36480</v>
      </c>
      <c r="O25" s="166">
        <v>0.2472</v>
      </c>
      <c r="P25" s="250">
        <v>2254.464</v>
      </c>
      <c r="Q25" s="273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74">
        <v>2353.660416</v>
      </c>
      <c r="V25" s="275">
        <f t="shared" si="3"/>
        <v>9414.641664</v>
      </c>
      <c r="W25" s="149">
        <v>44672.36</v>
      </c>
      <c r="X25" s="149">
        <v>12060</v>
      </c>
      <c r="Y25" s="284">
        <f t="shared" si="4"/>
        <v>1.22457127192982</v>
      </c>
      <c r="Z25" s="284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97">
        <f t="shared" si="22"/>
        <v>850</v>
      </c>
      <c r="AJ25" s="298">
        <f t="shared" si="23"/>
        <v>912.6432</v>
      </c>
      <c r="AK25" s="53">
        <v>6840</v>
      </c>
      <c r="AL25" s="301">
        <f t="shared" si="6"/>
        <v>20520</v>
      </c>
      <c r="AM25" s="54">
        <v>0.319712</v>
      </c>
      <c r="AN25" s="301">
        <v>2186.83008</v>
      </c>
      <c r="AO25" s="301">
        <f t="shared" si="7"/>
        <v>6560.49024</v>
      </c>
      <c r="AP25" s="313">
        <v>8002.8</v>
      </c>
      <c r="AQ25" s="313">
        <f t="shared" si="8"/>
        <v>24008.4</v>
      </c>
      <c r="AR25" s="314">
        <v>0.294774464</v>
      </c>
      <c r="AS25" s="313">
        <v>2359.0210804992</v>
      </c>
      <c r="AT25" s="31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319">
        <f t="shared" si="16"/>
        <v>0.842247713300345</v>
      </c>
      <c r="BD25" s="319">
        <f t="shared" si="17"/>
        <v>0.831190820156527</v>
      </c>
      <c r="BE25" s="157"/>
      <c r="BF25" s="157"/>
      <c r="BG25" s="303">
        <f t="shared" si="18"/>
        <v>1762.6432</v>
      </c>
      <c r="BH25" s="105">
        <v>60</v>
      </c>
      <c r="BI25" s="105">
        <v>44</v>
      </c>
      <c r="BJ25" s="334">
        <f t="shared" si="25"/>
        <v>-16</v>
      </c>
      <c r="BK25" s="338">
        <v>12</v>
      </c>
      <c r="BL25" s="338">
        <v>10</v>
      </c>
      <c r="BM25" s="105">
        <v>12</v>
      </c>
      <c r="BN25" s="105">
        <v>2</v>
      </c>
      <c r="BO25" s="245">
        <f t="shared" si="19"/>
        <v>-12</v>
      </c>
      <c r="BP25" s="334">
        <f t="shared" si="24"/>
        <v>-36</v>
      </c>
      <c r="BQ25" s="338">
        <v>10</v>
      </c>
      <c r="BR25" s="338">
        <v>10</v>
      </c>
      <c r="BS25" s="105">
        <v>8</v>
      </c>
      <c r="BT25" s="105">
        <v>0</v>
      </c>
      <c r="BU25" s="245">
        <f t="shared" si="20"/>
        <v>-8</v>
      </c>
      <c r="BV25" s="244">
        <f>BU25*2</f>
        <v>-16</v>
      </c>
      <c r="BW25" s="344">
        <f t="shared" si="21"/>
        <v>-68</v>
      </c>
    </row>
    <row r="26" hidden="1" spans="1:75">
      <c r="A26" s="99">
        <v>24</v>
      </c>
      <c r="B26" s="99">
        <v>30</v>
      </c>
      <c r="C26" s="99">
        <v>365</v>
      </c>
      <c r="D26" s="224" t="s">
        <v>108</v>
      </c>
      <c r="E26" s="224" t="s">
        <v>71</v>
      </c>
      <c r="F26" s="225">
        <v>3</v>
      </c>
      <c r="G26" s="226">
        <v>6</v>
      </c>
      <c r="H26" s="225">
        <v>200</v>
      </c>
      <c r="I26" s="102">
        <v>3</v>
      </c>
      <c r="J26" s="102"/>
      <c r="K26" s="99" t="s">
        <v>84</v>
      </c>
      <c r="L26" s="251" t="s">
        <v>73</v>
      </c>
      <c r="M26" s="249">
        <v>16335</v>
      </c>
      <c r="N26" s="105">
        <f t="shared" si="0"/>
        <v>65340</v>
      </c>
      <c r="O26" s="166">
        <v>0.215925</v>
      </c>
      <c r="P26" s="250">
        <v>3527.134875</v>
      </c>
      <c r="Q26" s="273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74">
        <v>3682.3288095</v>
      </c>
      <c r="V26" s="275">
        <f t="shared" si="3"/>
        <v>14729.315238</v>
      </c>
      <c r="W26" s="149">
        <v>84731.14</v>
      </c>
      <c r="X26" s="149">
        <v>18227.13</v>
      </c>
      <c r="Y26" s="284">
        <f t="shared" si="4"/>
        <v>1.29677288031833</v>
      </c>
      <c r="Z26" s="284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97">
        <f t="shared" si="22"/>
        <v>1200</v>
      </c>
      <c r="AJ26" s="298">
        <f t="shared" si="23"/>
        <v>1235.57715</v>
      </c>
      <c r="AK26" s="53">
        <v>12251.25</v>
      </c>
      <c r="AL26" s="301">
        <f t="shared" si="6"/>
        <v>36753.75</v>
      </c>
      <c r="AM26" s="54">
        <v>0.279263</v>
      </c>
      <c r="AN26" s="301">
        <v>3421.32082875</v>
      </c>
      <c r="AO26" s="301">
        <f t="shared" si="7"/>
        <v>10263.96248625</v>
      </c>
      <c r="AP26" s="313">
        <v>14333.9625</v>
      </c>
      <c r="AQ26" s="313">
        <f t="shared" si="8"/>
        <v>43001.8875</v>
      </c>
      <c r="AR26" s="314">
        <v>0.257480486</v>
      </c>
      <c r="AS26" s="313">
        <v>3690.71563080578</v>
      </c>
      <c r="AT26" s="31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319">
        <f t="shared" si="16"/>
        <v>0.743317836920531</v>
      </c>
      <c r="BD26" s="319">
        <f t="shared" si="17"/>
        <v>0.70764686163673</v>
      </c>
      <c r="BE26" s="157"/>
      <c r="BF26" s="157"/>
      <c r="BG26" s="298">
        <f t="shared" si="18"/>
        <v>2435.57715</v>
      </c>
      <c r="BH26" s="105">
        <v>80</v>
      </c>
      <c r="BI26" s="105">
        <v>32</v>
      </c>
      <c r="BJ26" s="334">
        <f t="shared" si="25"/>
        <v>-48</v>
      </c>
      <c r="BK26" s="338">
        <v>14</v>
      </c>
      <c r="BL26" s="338">
        <v>50</v>
      </c>
      <c r="BM26" s="105">
        <v>14</v>
      </c>
      <c r="BN26" s="105">
        <v>9</v>
      </c>
      <c r="BO26" s="245">
        <f t="shared" si="19"/>
        <v>31</v>
      </c>
      <c r="BP26" s="334">
        <v>0</v>
      </c>
      <c r="BQ26" s="338">
        <v>15</v>
      </c>
      <c r="BR26" s="338">
        <v>32</v>
      </c>
      <c r="BS26" s="105">
        <v>10</v>
      </c>
      <c r="BT26" s="105">
        <v>0</v>
      </c>
      <c r="BU26" s="245">
        <f t="shared" si="20"/>
        <v>7</v>
      </c>
      <c r="BV26" s="244">
        <v>0</v>
      </c>
      <c r="BW26" s="344">
        <f t="shared" si="21"/>
        <v>-48</v>
      </c>
    </row>
    <row r="27" hidden="1" spans="1:75">
      <c r="A27" s="99">
        <v>25</v>
      </c>
      <c r="B27" s="99">
        <v>30</v>
      </c>
      <c r="C27" s="99">
        <v>343</v>
      </c>
      <c r="D27" s="224" t="s">
        <v>109</v>
      </c>
      <c r="E27" s="224" t="s">
        <v>71</v>
      </c>
      <c r="F27" s="227">
        <v>3</v>
      </c>
      <c r="G27" s="228">
        <v>7</v>
      </c>
      <c r="H27" s="227">
        <v>200</v>
      </c>
      <c r="I27" s="102">
        <v>4</v>
      </c>
      <c r="J27" s="102">
        <v>5</v>
      </c>
      <c r="K27" s="99" t="s">
        <v>84</v>
      </c>
      <c r="L27" s="251" t="s">
        <v>73</v>
      </c>
      <c r="M27" s="249">
        <v>28380</v>
      </c>
      <c r="N27" s="105">
        <f t="shared" si="0"/>
        <v>113520</v>
      </c>
      <c r="O27" s="166">
        <v>0.230925</v>
      </c>
      <c r="P27" s="250">
        <v>6553.6515</v>
      </c>
      <c r="Q27" s="273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74">
        <v>6842.012166</v>
      </c>
      <c r="V27" s="275">
        <f t="shared" si="3"/>
        <v>27368.048664</v>
      </c>
      <c r="W27" s="149">
        <v>153144.74</v>
      </c>
      <c r="X27" s="149">
        <v>31488.66</v>
      </c>
      <c r="Y27" s="284">
        <f t="shared" si="4"/>
        <v>1.34905514446794</v>
      </c>
      <c r="Z27" s="284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97">
        <f t="shared" si="22"/>
        <v>1850</v>
      </c>
      <c r="AJ27" s="298">
        <f t="shared" si="23"/>
        <v>1582.2162</v>
      </c>
      <c r="AK27" s="53">
        <v>21285</v>
      </c>
      <c r="AL27" s="301">
        <f t="shared" si="6"/>
        <v>63855</v>
      </c>
      <c r="AM27" s="54">
        <v>0.298663</v>
      </c>
      <c r="AN27" s="301">
        <v>6357.041955</v>
      </c>
      <c r="AO27" s="301">
        <f t="shared" si="7"/>
        <v>19071.125865</v>
      </c>
      <c r="AP27" s="313">
        <v>24903.45</v>
      </c>
      <c r="AQ27" s="313">
        <f t="shared" si="8"/>
        <v>74710.35</v>
      </c>
      <c r="AR27" s="314">
        <v>0.275367286</v>
      </c>
      <c r="AS27" s="313">
        <v>6857.5954385367</v>
      </c>
      <c r="AT27" s="31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319">
        <f t="shared" si="16"/>
        <v>0.923454648519248</v>
      </c>
      <c r="BD27" s="319">
        <f t="shared" si="17"/>
        <v>0.76678480775501</v>
      </c>
      <c r="BE27" s="336"/>
      <c r="BF27" s="337"/>
      <c r="BG27" s="298">
        <f t="shared" si="18"/>
        <v>3432.2162</v>
      </c>
      <c r="BH27" s="105">
        <v>80</v>
      </c>
      <c r="BI27" s="105">
        <v>2</v>
      </c>
      <c r="BJ27" s="334">
        <f t="shared" si="25"/>
        <v>-78</v>
      </c>
      <c r="BK27" s="338">
        <v>24</v>
      </c>
      <c r="BL27" s="338">
        <v>34</v>
      </c>
      <c r="BM27" s="105">
        <v>24</v>
      </c>
      <c r="BN27" s="105">
        <v>40</v>
      </c>
      <c r="BO27" s="245">
        <f t="shared" si="19"/>
        <v>26</v>
      </c>
      <c r="BP27" s="334">
        <v>0</v>
      </c>
      <c r="BQ27" s="338">
        <v>25</v>
      </c>
      <c r="BR27" s="338">
        <v>42</v>
      </c>
      <c r="BS27" s="105">
        <v>15</v>
      </c>
      <c r="BT27" s="105">
        <v>26</v>
      </c>
      <c r="BU27" s="245">
        <f t="shared" si="20"/>
        <v>28</v>
      </c>
      <c r="BV27" s="244">
        <v>0</v>
      </c>
      <c r="BW27" s="344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4" t="s">
        <v>110</v>
      </c>
      <c r="E28" s="224" t="s">
        <v>64</v>
      </c>
      <c r="F28" s="227">
        <v>9</v>
      </c>
      <c r="G28" s="228">
        <v>41</v>
      </c>
      <c r="H28" s="227">
        <v>100</v>
      </c>
      <c r="I28" s="102">
        <v>2</v>
      </c>
      <c r="J28" s="102"/>
      <c r="K28" s="99" t="s">
        <v>65</v>
      </c>
      <c r="L28" s="251" t="s">
        <v>66</v>
      </c>
      <c r="M28" s="249">
        <v>6800</v>
      </c>
      <c r="N28" s="105">
        <f t="shared" si="0"/>
        <v>27200</v>
      </c>
      <c r="O28" s="166">
        <v>0.235125</v>
      </c>
      <c r="P28" s="250">
        <v>1598.85</v>
      </c>
      <c r="Q28" s="273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74">
        <v>1669.1994</v>
      </c>
      <c r="V28" s="275">
        <f t="shared" si="3"/>
        <v>6676.7976</v>
      </c>
      <c r="W28" s="149">
        <v>32836.39</v>
      </c>
      <c r="X28" s="149">
        <v>6757.46</v>
      </c>
      <c r="Y28" s="284">
        <f t="shared" si="4"/>
        <v>1.20722022058824</v>
      </c>
      <c r="Z28" s="284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97">
        <f t="shared" si="22"/>
        <v>800</v>
      </c>
      <c r="AJ28" s="298">
        <f t="shared" si="23"/>
        <v>108.618</v>
      </c>
      <c r="AK28" s="53">
        <v>5100</v>
      </c>
      <c r="AL28" s="301">
        <f t="shared" si="6"/>
        <v>15300</v>
      </c>
      <c r="AM28" s="54">
        <v>0.304095</v>
      </c>
      <c r="AN28" s="301">
        <v>1550.8845</v>
      </c>
      <c r="AO28" s="301">
        <f t="shared" si="7"/>
        <v>4652.6535</v>
      </c>
      <c r="AP28" s="313">
        <v>5967</v>
      </c>
      <c r="AQ28" s="313">
        <f t="shared" si="8"/>
        <v>17901</v>
      </c>
      <c r="AR28" s="314">
        <v>0.28037559</v>
      </c>
      <c r="AS28" s="313">
        <v>1673.00114553</v>
      </c>
      <c r="AT28" s="31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319">
        <f t="shared" si="16"/>
        <v>0.533245628735825</v>
      </c>
      <c r="BD28" s="319">
        <f t="shared" si="17"/>
        <v>0.432440429145158</v>
      </c>
      <c r="BE28" s="157"/>
      <c r="BF28" s="157"/>
      <c r="BG28" s="303">
        <f t="shared" si="18"/>
        <v>908.618</v>
      </c>
      <c r="BH28" s="105">
        <v>40</v>
      </c>
      <c r="BI28" s="105">
        <v>110</v>
      </c>
      <c r="BJ28" s="334">
        <v>0</v>
      </c>
      <c r="BK28" s="338">
        <v>8</v>
      </c>
      <c r="BL28" s="338">
        <v>2</v>
      </c>
      <c r="BM28" s="105">
        <v>8</v>
      </c>
      <c r="BN28" s="105">
        <v>4</v>
      </c>
      <c r="BO28" s="245">
        <f t="shared" si="19"/>
        <v>-10</v>
      </c>
      <c r="BP28" s="334">
        <f t="shared" si="24"/>
        <v>-30</v>
      </c>
      <c r="BQ28" s="338">
        <v>10</v>
      </c>
      <c r="BR28" s="338">
        <v>6</v>
      </c>
      <c r="BS28" s="105">
        <v>5</v>
      </c>
      <c r="BT28" s="105">
        <v>10</v>
      </c>
      <c r="BU28" s="245">
        <f t="shared" si="20"/>
        <v>1</v>
      </c>
      <c r="BV28" s="244">
        <v>0</v>
      </c>
      <c r="BW28" s="344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4" t="s">
        <v>111</v>
      </c>
      <c r="E29" s="224" t="s">
        <v>64</v>
      </c>
      <c r="F29" s="227">
        <v>5</v>
      </c>
      <c r="G29" s="228">
        <v>19</v>
      </c>
      <c r="H29" s="227">
        <v>150</v>
      </c>
      <c r="I29" s="102">
        <v>3</v>
      </c>
      <c r="J29" s="102"/>
      <c r="K29" s="99" t="s">
        <v>72</v>
      </c>
      <c r="L29" s="251" t="s">
        <v>66</v>
      </c>
      <c r="M29" s="249">
        <v>10800</v>
      </c>
      <c r="N29" s="105">
        <f t="shared" si="0"/>
        <v>43200</v>
      </c>
      <c r="O29" s="166">
        <v>0.2409</v>
      </c>
      <c r="P29" s="250">
        <v>2601.72</v>
      </c>
      <c r="Q29" s="273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74">
        <v>2716.19568</v>
      </c>
      <c r="V29" s="275">
        <f t="shared" si="3"/>
        <v>10864.78272</v>
      </c>
      <c r="W29" s="149">
        <v>51530.05</v>
      </c>
      <c r="X29" s="149">
        <v>11304.58</v>
      </c>
      <c r="Y29" s="284">
        <f t="shared" si="4"/>
        <v>1.19282523148148</v>
      </c>
      <c r="Z29" s="284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97">
        <f t="shared" si="22"/>
        <v>1200</v>
      </c>
      <c r="AJ29" s="298">
        <f t="shared" si="23"/>
        <v>269.31</v>
      </c>
      <c r="AK29" s="53">
        <v>8100</v>
      </c>
      <c r="AL29" s="301">
        <f t="shared" si="6"/>
        <v>24300</v>
      </c>
      <c r="AM29" s="54">
        <v>0.311564</v>
      </c>
      <c r="AN29" s="301">
        <v>2523.6684</v>
      </c>
      <c r="AO29" s="301">
        <f t="shared" si="7"/>
        <v>7571.0052</v>
      </c>
      <c r="AP29" s="313">
        <v>9477</v>
      </c>
      <c r="AQ29" s="313">
        <f t="shared" si="8"/>
        <v>28431</v>
      </c>
      <c r="AR29" s="314">
        <v>0.287262008</v>
      </c>
      <c r="AS29" s="313">
        <v>2722.382049816</v>
      </c>
      <c r="AT29" s="31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319">
        <f t="shared" si="16"/>
        <v>0.888426717315606</v>
      </c>
      <c r="BD29" s="319">
        <f t="shared" si="17"/>
        <v>0.822423142318076</v>
      </c>
      <c r="BE29" s="336"/>
      <c r="BF29" s="337"/>
      <c r="BG29" s="303">
        <f t="shared" si="18"/>
        <v>1469.31</v>
      </c>
      <c r="BH29" s="105">
        <v>80</v>
      </c>
      <c r="BI29" s="105">
        <v>0</v>
      </c>
      <c r="BJ29" s="334">
        <f>BI29-BH29</f>
        <v>-80</v>
      </c>
      <c r="BK29" s="338">
        <v>12</v>
      </c>
      <c r="BL29" s="338">
        <v>2</v>
      </c>
      <c r="BM29" s="105">
        <v>12</v>
      </c>
      <c r="BN29" s="105">
        <v>0</v>
      </c>
      <c r="BO29" s="245">
        <f t="shared" si="19"/>
        <v>-22</v>
      </c>
      <c r="BP29" s="334">
        <f t="shared" si="24"/>
        <v>-66</v>
      </c>
      <c r="BQ29" s="338">
        <v>15</v>
      </c>
      <c r="BR29" s="338">
        <v>20</v>
      </c>
      <c r="BS29" s="105">
        <v>8</v>
      </c>
      <c r="BT29" s="105">
        <v>0</v>
      </c>
      <c r="BU29" s="245">
        <f t="shared" si="20"/>
        <v>-3</v>
      </c>
      <c r="BV29" s="244">
        <f>BU29*2</f>
        <v>-6</v>
      </c>
      <c r="BW29" s="344">
        <f t="shared" si="21"/>
        <v>-152</v>
      </c>
    </row>
    <row r="30" hidden="1" spans="1:75">
      <c r="A30" s="99">
        <v>28</v>
      </c>
      <c r="B30" s="99">
        <v>30</v>
      </c>
      <c r="C30" s="99">
        <v>111064</v>
      </c>
      <c r="D30" s="224" t="s">
        <v>112</v>
      </c>
      <c r="E30" s="224" t="s">
        <v>95</v>
      </c>
      <c r="F30" s="227">
        <v>11</v>
      </c>
      <c r="G30" s="228">
        <v>47</v>
      </c>
      <c r="H30" s="227">
        <v>100</v>
      </c>
      <c r="I30" s="102">
        <v>2</v>
      </c>
      <c r="J30" s="102"/>
      <c r="K30" s="99" t="s">
        <v>104</v>
      </c>
      <c r="L30" s="251" t="s">
        <v>97</v>
      </c>
      <c r="M30" s="249">
        <v>4000</v>
      </c>
      <c r="N30" s="105">
        <f t="shared" si="0"/>
        <v>16000</v>
      </c>
      <c r="O30" s="166">
        <v>0.248025</v>
      </c>
      <c r="P30" s="250">
        <v>992.1</v>
      </c>
      <c r="Q30" s="273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74">
        <v>1035.7524</v>
      </c>
      <c r="V30" s="275">
        <f t="shared" si="3"/>
        <v>4143.0096</v>
      </c>
      <c r="W30" s="149">
        <v>18910.92</v>
      </c>
      <c r="X30" s="149">
        <v>3474.59</v>
      </c>
      <c r="Y30" s="284">
        <f t="shared" si="4"/>
        <v>1.1819325</v>
      </c>
      <c r="Z30" s="284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97">
        <f t="shared" si="22"/>
        <v>800</v>
      </c>
      <c r="AJ30" s="298">
        <v>0</v>
      </c>
      <c r="AK30" s="53">
        <v>3000</v>
      </c>
      <c r="AL30" s="301">
        <f t="shared" si="6"/>
        <v>9000</v>
      </c>
      <c r="AM30" s="54">
        <v>0.320779</v>
      </c>
      <c r="AN30" s="301">
        <v>962.337</v>
      </c>
      <c r="AO30" s="301">
        <f t="shared" si="7"/>
        <v>2887.011</v>
      </c>
      <c r="AP30" s="313">
        <v>3510</v>
      </c>
      <c r="AQ30" s="313">
        <f t="shared" si="8"/>
        <v>10530</v>
      </c>
      <c r="AR30" s="314">
        <v>0.295758238</v>
      </c>
      <c r="AS30" s="313">
        <v>1038.11141538</v>
      </c>
      <c r="AT30" s="31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319">
        <f t="shared" si="16"/>
        <v>0.305777777777778</v>
      </c>
      <c r="BD30" s="319">
        <f t="shared" si="17"/>
        <v>0.328294883976316</v>
      </c>
      <c r="BE30" s="157"/>
      <c r="BF30" s="157"/>
      <c r="BG30" s="298">
        <f t="shared" si="18"/>
        <v>800</v>
      </c>
      <c r="BH30" s="105">
        <v>40</v>
      </c>
      <c r="BI30" s="105">
        <v>10</v>
      </c>
      <c r="BJ30" s="334">
        <f>BI30-BH30</f>
        <v>-30</v>
      </c>
      <c r="BK30" s="338">
        <v>6</v>
      </c>
      <c r="BL30" s="338">
        <v>6</v>
      </c>
      <c r="BM30" s="105">
        <v>6</v>
      </c>
      <c r="BN30" s="105">
        <v>2</v>
      </c>
      <c r="BO30" s="245">
        <f t="shared" si="19"/>
        <v>-4</v>
      </c>
      <c r="BP30" s="334">
        <f t="shared" si="24"/>
        <v>-12</v>
      </c>
      <c r="BQ30" s="338">
        <v>10</v>
      </c>
      <c r="BR30" s="338">
        <v>0</v>
      </c>
      <c r="BS30" s="105">
        <v>5</v>
      </c>
      <c r="BT30" s="105">
        <v>0</v>
      </c>
      <c r="BU30" s="245">
        <f t="shared" si="20"/>
        <v>-15</v>
      </c>
      <c r="BV30" s="244">
        <f>BU30*2</f>
        <v>-30</v>
      </c>
      <c r="BW30" s="344">
        <f t="shared" si="21"/>
        <v>-72</v>
      </c>
    </row>
    <row r="31" spans="1:75">
      <c r="A31" s="218">
        <v>29</v>
      </c>
      <c r="B31" s="218">
        <v>30</v>
      </c>
      <c r="C31" s="218">
        <v>337</v>
      </c>
      <c r="D31" s="219" t="s">
        <v>113</v>
      </c>
      <c r="E31" s="219" t="s">
        <v>64</v>
      </c>
      <c r="F31" s="220">
        <v>2</v>
      </c>
      <c r="G31" s="221">
        <v>3</v>
      </c>
      <c r="H31" s="220">
        <v>200</v>
      </c>
      <c r="I31" s="259">
        <v>7</v>
      </c>
      <c r="J31" s="102"/>
      <c r="K31" s="218" t="s">
        <v>68</v>
      </c>
      <c r="L31" s="247" t="s">
        <v>69</v>
      </c>
      <c r="M31" s="244">
        <v>33350</v>
      </c>
      <c r="N31" s="245">
        <f t="shared" si="0"/>
        <v>133400</v>
      </c>
      <c r="O31" s="167">
        <v>0.1902</v>
      </c>
      <c r="P31" s="246">
        <v>6343.17</v>
      </c>
      <c r="Q31" s="268">
        <f t="shared" si="1"/>
        <v>25372.68</v>
      </c>
      <c r="R31" s="58">
        <v>38686</v>
      </c>
      <c r="S31" s="269">
        <f t="shared" si="2"/>
        <v>154744</v>
      </c>
      <c r="T31" s="59">
        <v>0.17118</v>
      </c>
      <c r="U31" s="270">
        <v>6622.26948</v>
      </c>
      <c r="V31" s="271">
        <f t="shared" si="3"/>
        <v>26489.07792</v>
      </c>
      <c r="W31" s="272">
        <v>157527.68</v>
      </c>
      <c r="X31" s="272">
        <v>32830.93</v>
      </c>
      <c r="Y31" s="283">
        <f t="shared" si="4"/>
        <v>1.18086716641679</v>
      </c>
      <c r="Z31" s="284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97">
        <f>(I31*200)+(J31*50)</f>
        <v>1400</v>
      </c>
      <c r="AJ31" s="298">
        <f>(X31-Q31)*0.2</f>
        <v>1491.65</v>
      </c>
      <c r="AK31" s="55">
        <v>25012.5</v>
      </c>
      <c r="AL31" s="299">
        <f t="shared" si="6"/>
        <v>75037.5</v>
      </c>
      <c r="AM31" s="61">
        <v>0.245992</v>
      </c>
      <c r="AN31" s="300">
        <v>6152.8749</v>
      </c>
      <c r="AO31" s="299">
        <f t="shared" si="7"/>
        <v>18458.6247</v>
      </c>
      <c r="AP31" s="310">
        <v>29264.625</v>
      </c>
      <c r="AQ31" s="311">
        <f t="shared" si="8"/>
        <v>87793.875</v>
      </c>
      <c r="AR31" s="312">
        <v>0.226804624</v>
      </c>
      <c r="AS31" s="310">
        <v>6637.352269626</v>
      </c>
      <c r="AT31" s="311">
        <f t="shared" si="9"/>
        <v>19912.056808878</v>
      </c>
      <c r="AU31" s="272">
        <v>76681.12</v>
      </c>
      <c r="AV31" s="272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319">
        <f t="shared" si="16"/>
        <v>0.873422206275779</v>
      </c>
      <c r="BD31" s="319">
        <f t="shared" si="17"/>
        <v>0.938390251662449</v>
      </c>
      <c r="BE31" s="336">
        <v>300</v>
      </c>
      <c r="BF31" s="337"/>
      <c r="BG31" s="303">
        <f t="shared" si="18"/>
        <v>3191.65</v>
      </c>
      <c r="BH31" s="245">
        <v>80</v>
      </c>
      <c r="BI31" s="245">
        <v>142</v>
      </c>
      <c r="BJ31" s="334">
        <v>0</v>
      </c>
      <c r="BK31" s="335">
        <v>14</v>
      </c>
      <c r="BL31" s="335">
        <v>35</v>
      </c>
      <c r="BM31" s="245">
        <v>14</v>
      </c>
      <c r="BN31" s="245">
        <v>38</v>
      </c>
      <c r="BO31" s="245">
        <f t="shared" si="19"/>
        <v>45</v>
      </c>
      <c r="BP31" s="334">
        <v>0</v>
      </c>
      <c r="BQ31" s="335">
        <v>10</v>
      </c>
      <c r="BR31" s="335">
        <v>25</v>
      </c>
      <c r="BS31" s="245">
        <v>8</v>
      </c>
      <c r="BT31" s="245">
        <v>0</v>
      </c>
      <c r="BU31" s="245">
        <f t="shared" si="20"/>
        <v>7</v>
      </c>
      <c r="BV31" s="244">
        <v>0</v>
      </c>
      <c r="BW31" s="344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4" t="s">
        <v>114</v>
      </c>
      <c r="E32" s="224" t="s">
        <v>64</v>
      </c>
      <c r="F32" s="227">
        <v>5</v>
      </c>
      <c r="G32" s="228">
        <v>17</v>
      </c>
      <c r="H32" s="227">
        <v>150</v>
      </c>
      <c r="I32" s="102">
        <v>4</v>
      </c>
      <c r="J32" s="102"/>
      <c r="K32" s="99" t="s">
        <v>96</v>
      </c>
      <c r="L32" s="251" t="s">
        <v>66</v>
      </c>
      <c r="M32" s="249">
        <v>9620</v>
      </c>
      <c r="N32" s="105">
        <f t="shared" si="0"/>
        <v>38480</v>
      </c>
      <c r="O32" s="166">
        <v>0.273525</v>
      </c>
      <c r="P32" s="250">
        <v>2631.3105</v>
      </c>
      <c r="Q32" s="273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74">
        <v>2747.088162</v>
      </c>
      <c r="V32" s="275">
        <f t="shared" si="3"/>
        <v>10988.352648</v>
      </c>
      <c r="W32" s="149">
        <v>45308.35</v>
      </c>
      <c r="X32" s="149">
        <v>12495.32</v>
      </c>
      <c r="Y32" s="284">
        <f t="shared" si="4"/>
        <v>1.17745192307692</v>
      </c>
      <c r="Z32" s="284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97">
        <f t="shared" si="22"/>
        <v>1600</v>
      </c>
      <c r="AJ32" s="298">
        <f t="shared" si="23"/>
        <v>591.0234</v>
      </c>
      <c r="AK32" s="53">
        <v>7215</v>
      </c>
      <c r="AL32" s="301">
        <f t="shared" si="6"/>
        <v>21645</v>
      </c>
      <c r="AM32" s="54">
        <v>0.353759</v>
      </c>
      <c r="AN32" s="301">
        <v>2552.371185</v>
      </c>
      <c r="AO32" s="301">
        <f t="shared" si="7"/>
        <v>7657.113555</v>
      </c>
      <c r="AP32" s="313">
        <v>8441.55</v>
      </c>
      <c r="AQ32" s="313">
        <f t="shared" si="8"/>
        <v>25324.65</v>
      </c>
      <c r="AR32" s="314">
        <v>0.326165798</v>
      </c>
      <c r="AS32" s="313">
        <v>2753.3448921069</v>
      </c>
      <c r="AT32" s="31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319">
        <f t="shared" si="16"/>
        <v>0.767689583074199</v>
      </c>
      <c r="BD32" s="319">
        <f t="shared" si="17"/>
        <v>0.783070562469013</v>
      </c>
      <c r="BE32" s="157"/>
      <c r="BF32" s="157"/>
      <c r="BG32" s="303">
        <f t="shared" si="18"/>
        <v>2191.0234</v>
      </c>
      <c r="BH32" s="105">
        <v>40</v>
      </c>
      <c r="BI32" s="105">
        <v>108</v>
      </c>
      <c r="BJ32" s="334">
        <v>0</v>
      </c>
      <c r="BK32" s="338">
        <v>8</v>
      </c>
      <c r="BL32" s="338">
        <v>6</v>
      </c>
      <c r="BM32" s="105">
        <v>8</v>
      </c>
      <c r="BN32" s="105">
        <v>0</v>
      </c>
      <c r="BO32" s="245">
        <f t="shared" si="19"/>
        <v>-10</v>
      </c>
      <c r="BP32" s="334">
        <f t="shared" si="24"/>
        <v>-30</v>
      </c>
      <c r="BQ32" s="338">
        <v>10</v>
      </c>
      <c r="BR32" s="338">
        <v>16</v>
      </c>
      <c r="BS32" s="105">
        <v>8</v>
      </c>
      <c r="BT32" s="105">
        <v>3</v>
      </c>
      <c r="BU32" s="245">
        <f t="shared" si="20"/>
        <v>1</v>
      </c>
      <c r="BV32" s="244">
        <v>0</v>
      </c>
      <c r="BW32" s="344">
        <f t="shared" si="21"/>
        <v>-30</v>
      </c>
    </row>
    <row r="33" hidden="1" spans="1:75">
      <c r="A33" s="218">
        <v>31</v>
      </c>
      <c r="B33" s="218">
        <v>30</v>
      </c>
      <c r="C33" s="218">
        <v>111400</v>
      </c>
      <c r="D33" s="219" t="s">
        <v>115</v>
      </c>
      <c r="E33" s="219" t="s">
        <v>95</v>
      </c>
      <c r="F33" s="222">
        <v>2</v>
      </c>
      <c r="G33" s="223">
        <v>2</v>
      </c>
      <c r="H33" s="222">
        <v>200</v>
      </c>
      <c r="I33" s="102">
        <v>4</v>
      </c>
      <c r="J33" s="102"/>
      <c r="K33" s="218" t="s">
        <v>79</v>
      </c>
      <c r="L33" s="247" t="s">
        <v>116</v>
      </c>
      <c r="M33" s="244">
        <v>17100</v>
      </c>
      <c r="N33" s="245">
        <f t="shared" si="0"/>
        <v>68400</v>
      </c>
      <c r="O33" s="167">
        <v>0.1587</v>
      </c>
      <c r="P33" s="246">
        <v>2713.77</v>
      </c>
      <c r="Q33" s="268">
        <f t="shared" si="1"/>
        <v>10855.08</v>
      </c>
      <c r="R33" s="58">
        <v>19836</v>
      </c>
      <c r="S33" s="269">
        <f t="shared" si="2"/>
        <v>79344</v>
      </c>
      <c r="T33" s="59">
        <v>0.14283</v>
      </c>
      <c r="U33" s="270">
        <v>2833.17588</v>
      </c>
      <c r="V33" s="271">
        <f t="shared" si="3"/>
        <v>11332.70352</v>
      </c>
      <c r="W33" s="272">
        <v>80293.65</v>
      </c>
      <c r="X33" s="272">
        <v>12425.19</v>
      </c>
      <c r="Y33" s="283">
        <f t="shared" si="4"/>
        <v>1.17388377192982</v>
      </c>
      <c r="Z33" s="284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97">
        <f t="shared" si="22"/>
        <v>1600</v>
      </c>
      <c r="AJ33" s="298">
        <f t="shared" si="23"/>
        <v>471.033</v>
      </c>
      <c r="AK33" s="55">
        <v>12825</v>
      </c>
      <c r="AL33" s="299">
        <f t="shared" si="6"/>
        <v>38475</v>
      </c>
      <c r="AM33" s="61">
        <v>0.205252</v>
      </c>
      <c r="AN33" s="300">
        <v>2632.3569</v>
      </c>
      <c r="AO33" s="299">
        <f t="shared" si="7"/>
        <v>7897.0707</v>
      </c>
      <c r="AP33" s="310">
        <v>15005.25</v>
      </c>
      <c r="AQ33" s="311">
        <f t="shared" si="8"/>
        <v>45015.75</v>
      </c>
      <c r="AR33" s="312">
        <v>0.189242344</v>
      </c>
      <c r="AS33" s="310">
        <v>2839.628682306</v>
      </c>
      <c r="AT33" s="311">
        <f t="shared" si="9"/>
        <v>8518.886046918</v>
      </c>
      <c r="AU33" s="272">
        <v>34694.12</v>
      </c>
      <c r="AV33" s="272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319">
        <f t="shared" si="16"/>
        <v>0.770710695700949</v>
      </c>
      <c r="BD33" s="319">
        <f t="shared" si="17"/>
        <v>0.701873457054068</v>
      </c>
      <c r="BE33" s="157"/>
      <c r="BF33" s="157"/>
      <c r="BG33" s="298">
        <f t="shared" si="18"/>
        <v>2071.033</v>
      </c>
      <c r="BH33" s="245">
        <v>80</v>
      </c>
      <c r="BI33" s="245">
        <v>32</v>
      </c>
      <c r="BJ33" s="334">
        <f>BI33-BH33</f>
        <v>-48</v>
      </c>
      <c r="BK33" s="335">
        <v>12</v>
      </c>
      <c r="BL33" s="335">
        <v>8</v>
      </c>
      <c r="BM33" s="245">
        <v>12</v>
      </c>
      <c r="BN33" s="245">
        <v>10</v>
      </c>
      <c r="BO33" s="245">
        <f t="shared" si="19"/>
        <v>-6</v>
      </c>
      <c r="BP33" s="334">
        <f t="shared" si="24"/>
        <v>-18</v>
      </c>
      <c r="BQ33" s="335">
        <v>8</v>
      </c>
      <c r="BR33" s="335">
        <v>4</v>
      </c>
      <c r="BS33" s="245">
        <v>5</v>
      </c>
      <c r="BT33" s="245">
        <v>0</v>
      </c>
      <c r="BU33" s="245">
        <f t="shared" si="20"/>
        <v>-9</v>
      </c>
      <c r="BV33" s="244">
        <f>BU33*2</f>
        <v>-18</v>
      </c>
      <c r="BW33" s="344">
        <f t="shared" si="21"/>
        <v>-84</v>
      </c>
    </row>
    <row r="34" hidden="1" spans="1:75">
      <c r="A34" s="99">
        <v>32</v>
      </c>
      <c r="B34" s="99">
        <v>30</v>
      </c>
      <c r="C34" s="99">
        <v>578</v>
      </c>
      <c r="D34" s="224" t="s">
        <v>117</v>
      </c>
      <c r="E34" s="224" t="s">
        <v>88</v>
      </c>
      <c r="F34" s="227">
        <v>4</v>
      </c>
      <c r="G34" s="228">
        <v>11</v>
      </c>
      <c r="H34" s="227">
        <v>150</v>
      </c>
      <c r="I34" s="102">
        <v>4</v>
      </c>
      <c r="J34" s="102">
        <v>3</v>
      </c>
      <c r="K34" s="99" t="s">
        <v>72</v>
      </c>
      <c r="L34" s="248" t="s">
        <v>89</v>
      </c>
      <c r="M34" s="249">
        <v>12750</v>
      </c>
      <c r="N34" s="105">
        <f t="shared" si="0"/>
        <v>51000</v>
      </c>
      <c r="O34" s="166">
        <v>0.1416</v>
      </c>
      <c r="P34" s="250">
        <v>1805.4</v>
      </c>
      <c r="Q34" s="273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74">
        <v>1884.8376</v>
      </c>
      <c r="V34" s="275">
        <f t="shared" si="3"/>
        <v>7539.3504</v>
      </c>
      <c r="W34" s="149">
        <v>59541.15</v>
      </c>
      <c r="X34" s="149">
        <v>15724.44</v>
      </c>
      <c r="Y34" s="284">
        <f t="shared" si="4"/>
        <v>1.16747352941176</v>
      </c>
      <c r="Z34" s="284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97">
        <f t="shared" si="22"/>
        <v>1750</v>
      </c>
      <c r="AJ34" s="298">
        <f t="shared" si="23"/>
        <v>2550.852</v>
      </c>
      <c r="AK34" s="53">
        <v>9562.5</v>
      </c>
      <c r="AL34" s="301">
        <f t="shared" si="6"/>
        <v>28687.5</v>
      </c>
      <c r="AM34" s="54">
        <v>0.183136</v>
      </c>
      <c r="AN34" s="301">
        <v>1751.238</v>
      </c>
      <c r="AO34" s="301">
        <f t="shared" si="7"/>
        <v>5253.714</v>
      </c>
      <c r="AP34" s="313">
        <v>11188.125</v>
      </c>
      <c r="AQ34" s="313">
        <f t="shared" si="8"/>
        <v>33564.375</v>
      </c>
      <c r="AR34" s="314">
        <v>0.168851392</v>
      </c>
      <c r="AS34" s="313">
        <v>1889.13048012</v>
      </c>
      <c r="AT34" s="31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319">
        <f t="shared" si="16"/>
        <v>0.759048842708973</v>
      </c>
      <c r="BD34" s="319">
        <f t="shared" si="17"/>
        <v>1.12815217852569</v>
      </c>
      <c r="BE34" s="157"/>
      <c r="BF34" s="157"/>
      <c r="BG34" s="298">
        <f t="shared" si="18"/>
        <v>4300.852</v>
      </c>
      <c r="BH34" s="105">
        <v>80</v>
      </c>
      <c r="BI34" s="105">
        <v>258</v>
      </c>
      <c r="BJ34" s="334">
        <v>0</v>
      </c>
      <c r="BK34" s="338">
        <v>14</v>
      </c>
      <c r="BL34" s="338">
        <v>16</v>
      </c>
      <c r="BM34" s="105">
        <v>14</v>
      </c>
      <c r="BN34" s="105">
        <v>2</v>
      </c>
      <c r="BO34" s="245">
        <f t="shared" si="19"/>
        <v>-10</v>
      </c>
      <c r="BP34" s="334">
        <f t="shared" si="24"/>
        <v>-30</v>
      </c>
      <c r="BQ34" s="338">
        <v>15</v>
      </c>
      <c r="BR34" s="338">
        <v>19</v>
      </c>
      <c r="BS34" s="105">
        <v>10</v>
      </c>
      <c r="BT34" s="105">
        <v>4</v>
      </c>
      <c r="BU34" s="245">
        <f t="shared" si="20"/>
        <v>-2</v>
      </c>
      <c r="BV34" s="244">
        <f>BU34*2</f>
        <v>-4</v>
      </c>
      <c r="BW34" s="344">
        <f t="shared" si="21"/>
        <v>-34</v>
      </c>
    </row>
    <row r="35" hidden="1" spans="1:75">
      <c r="A35" s="99">
        <v>33</v>
      </c>
      <c r="B35" s="99">
        <v>30</v>
      </c>
      <c r="C35" s="99">
        <v>103639</v>
      </c>
      <c r="D35" s="224" t="s">
        <v>118</v>
      </c>
      <c r="E35" s="224" t="s">
        <v>91</v>
      </c>
      <c r="F35" s="227">
        <v>5</v>
      </c>
      <c r="G35" s="228">
        <v>19</v>
      </c>
      <c r="H35" s="227">
        <v>150</v>
      </c>
      <c r="I35" s="102">
        <v>3</v>
      </c>
      <c r="J35" s="102"/>
      <c r="K35" s="99" t="s">
        <v>96</v>
      </c>
      <c r="L35" s="251" t="s">
        <v>92</v>
      </c>
      <c r="M35" s="249">
        <v>9805</v>
      </c>
      <c r="N35" s="105">
        <f t="shared" si="0"/>
        <v>39220</v>
      </c>
      <c r="O35" s="166">
        <v>0.243975</v>
      </c>
      <c r="P35" s="250">
        <v>2392.174875</v>
      </c>
      <c r="Q35" s="273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74">
        <v>2497.4305695</v>
      </c>
      <c r="V35" s="275">
        <f t="shared" si="3"/>
        <v>9989.722278</v>
      </c>
      <c r="W35" s="149">
        <v>45708.46</v>
      </c>
      <c r="X35" s="149">
        <v>11343.76</v>
      </c>
      <c r="Y35" s="284">
        <f t="shared" si="4"/>
        <v>1.16543753187149</v>
      </c>
      <c r="Z35" s="284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97">
        <f t="shared" si="22"/>
        <v>1200</v>
      </c>
      <c r="AJ35" s="298">
        <f t="shared" si="23"/>
        <v>532.51815</v>
      </c>
      <c r="AK35" s="53">
        <v>7353.75</v>
      </c>
      <c r="AL35" s="301">
        <f t="shared" si="6"/>
        <v>22061.25</v>
      </c>
      <c r="AM35" s="54">
        <v>0.315541</v>
      </c>
      <c r="AN35" s="301">
        <v>2320.40962875</v>
      </c>
      <c r="AO35" s="301">
        <f t="shared" si="7"/>
        <v>6961.22888625</v>
      </c>
      <c r="AP35" s="313">
        <v>8603.8875</v>
      </c>
      <c r="AQ35" s="313">
        <f t="shared" si="8"/>
        <v>25811.6625</v>
      </c>
      <c r="AR35" s="314">
        <v>0.290928802</v>
      </c>
      <c r="AS35" s="313">
        <v>2503.11868291777</v>
      </c>
      <c r="AT35" s="31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319">
        <f t="shared" si="16"/>
        <v>0.863424043298257</v>
      </c>
      <c r="BD35" s="319">
        <f t="shared" si="17"/>
        <v>0.766640969295332</v>
      </c>
      <c r="BE35" s="336"/>
      <c r="BF35" s="337"/>
      <c r="BG35" s="298">
        <f t="shared" si="18"/>
        <v>1732.51815</v>
      </c>
      <c r="BH35" s="105">
        <v>80</v>
      </c>
      <c r="BI35" s="105">
        <v>91</v>
      </c>
      <c r="BJ35" s="334">
        <v>0</v>
      </c>
      <c r="BK35" s="338">
        <v>12</v>
      </c>
      <c r="BL35" s="338">
        <v>0</v>
      </c>
      <c r="BM35" s="105">
        <v>12</v>
      </c>
      <c r="BN35" s="105">
        <v>0</v>
      </c>
      <c r="BO35" s="245">
        <f t="shared" si="19"/>
        <v>-24</v>
      </c>
      <c r="BP35" s="334">
        <f t="shared" si="24"/>
        <v>-72</v>
      </c>
      <c r="BQ35" s="338">
        <v>10</v>
      </c>
      <c r="BR35" s="338">
        <v>36</v>
      </c>
      <c r="BS35" s="105">
        <v>8</v>
      </c>
      <c r="BT35" s="105">
        <v>0</v>
      </c>
      <c r="BU35" s="245">
        <f t="shared" si="20"/>
        <v>18</v>
      </c>
      <c r="BV35" s="244">
        <v>0</v>
      </c>
      <c r="BW35" s="344">
        <f t="shared" si="21"/>
        <v>-72</v>
      </c>
    </row>
    <row r="36" hidden="1" spans="1:75">
      <c r="A36" s="99">
        <v>34</v>
      </c>
      <c r="B36" s="99">
        <v>30</v>
      </c>
      <c r="C36" s="99">
        <v>721</v>
      </c>
      <c r="D36" s="224" t="s">
        <v>119</v>
      </c>
      <c r="E36" s="224" t="s">
        <v>95</v>
      </c>
      <c r="F36" s="225">
        <v>5</v>
      </c>
      <c r="G36" s="226">
        <v>20</v>
      </c>
      <c r="H36" s="229">
        <v>150</v>
      </c>
      <c r="I36" s="102">
        <v>3</v>
      </c>
      <c r="J36" s="102"/>
      <c r="K36" s="99" t="s">
        <v>96</v>
      </c>
      <c r="L36" s="251" t="s">
        <v>97</v>
      </c>
      <c r="M36" s="249">
        <v>9620</v>
      </c>
      <c r="N36" s="105">
        <f t="shared" si="0"/>
        <v>38480</v>
      </c>
      <c r="O36" s="166">
        <v>0.2439</v>
      </c>
      <c r="P36" s="250">
        <v>2346.318</v>
      </c>
      <c r="Q36" s="273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74">
        <v>2449.555992</v>
      </c>
      <c r="V36" s="275">
        <f t="shared" si="3"/>
        <v>9798.223968</v>
      </c>
      <c r="W36" s="149">
        <v>44844.62</v>
      </c>
      <c r="X36" s="149">
        <v>12577.03</v>
      </c>
      <c r="Y36" s="284">
        <f t="shared" si="4"/>
        <v>1.16540072765073</v>
      </c>
      <c r="Z36" s="284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97">
        <f t="shared" si="22"/>
        <v>1200</v>
      </c>
      <c r="AJ36" s="298">
        <f t="shared" si="23"/>
        <v>957.5274</v>
      </c>
      <c r="AK36" s="53">
        <v>7215</v>
      </c>
      <c r="AL36" s="301">
        <f t="shared" si="6"/>
        <v>21645</v>
      </c>
      <c r="AM36" s="54">
        <v>0.315444</v>
      </c>
      <c r="AN36" s="301">
        <v>2275.92846</v>
      </c>
      <c r="AO36" s="301">
        <f t="shared" si="7"/>
        <v>6827.78538</v>
      </c>
      <c r="AP36" s="313">
        <v>8441.55</v>
      </c>
      <c r="AQ36" s="313">
        <f t="shared" si="8"/>
        <v>25324.65</v>
      </c>
      <c r="AR36" s="314">
        <v>0.290839368</v>
      </c>
      <c r="AS36" s="313">
        <v>2455.1350669404</v>
      </c>
      <c r="AT36" s="31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19">
        <f t="shared" ref="BC36:BC67" si="32">(AU36-AW36-AY36)/AQ36</f>
        <v>0.885861798682312</v>
      </c>
      <c r="BD36" s="319">
        <f t="shared" ref="BD36:BD67" si="33">(AV36-AX36-AZ36)/AT36</f>
        <v>0.933306425454172</v>
      </c>
      <c r="BE36" s="336">
        <v>300</v>
      </c>
      <c r="BF36" s="337"/>
      <c r="BG36" s="298">
        <f t="shared" ref="BG36:BG67" si="34">AI36+AJ36+BE36+BF36</f>
        <v>2457.5274</v>
      </c>
      <c r="BH36" s="105">
        <v>60</v>
      </c>
      <c r="BI36" s="105">
        <v>0</v>
      </c>
      <c r="BJ36" s="334">
        <f>BI36-BH36</f>
        <v>-60</v>
      </c>
      <c r="BK36" s="338">
        <v>12</v>
      </c>
      <c r="BL36" s="338">
        <v>6</v>
      </c>
      <c r="BM36" s="105">
        <v>12</v>
      </c>
      <c r="BN36" s="105">
        <v>0</v>
      </c>
      <c r="BO36" s="245">
        <f t="shared" ref="BO36:BO67" si="35">(BL36+BN36)-(BK36+BM36)</f>
        <v>-18</v>
      </c>
      <c r="BP36" s="334">
        <f t="shared" ref="BP36:BP67" si="36">BO36*3</f>
        <v>-54</v>
      </c>
      <c r="BQ36" s="338">
        <v>10</v>
      </c>
      <c r="BR36" s="338">
        <v>9</v>
      </c>
      <c r="BS36" s="105">
        <v>8</v>
      </c>
      <c r="BT36" s="105">
        <v>0</v>
      </c>
      <c r="BU36" s="245">
        <f t="shared" ref="BU36:BU67" si="37">(BR36+BT36)-(BQ36+BS36)</f>
        <v>-9</v>
      </c>
      <c r="BV36" s="244">
        <f t="shared" ref="BV36:BV67" si="38">BU36*2</f>
        <v>-18</v>
      </c>
      <c r="BW36" s="344">
        <f t="shared" ref="BW36:BW67" si="39">BJ36+BP36+BV36</f>
        <v>-132</v>
      </c>
    </row>
    <row r="37" hidden="1" spans="1:75">
      <c r="A37" s="99">
        <v>35</v>
      </c>
      <c r="B37" s="99">
        <v>30</v>
      </c>
      <c r="C37" s="99">
        <v>549</v>
      </c>
      <c r="D37" s="224" t="s">
        <v>120</v>
      </c>
      <c r="E37" s="224" t="s">
        <v>95</v>
      </c>
      <c r="F37" s="227">
        <v>8</v>
      </c>
      <c r="G37" s="228">
        <v>33</v>
      </c>
      <c r="H37" s="227">
        <v>100</v>
      </c>
      <c r="I37" s="102">
        <v>3</v>
      </c>
      <c r="J37" s="102"/>
      <c r="K37" s="99" t="s">
        <v>65</v>
      </c>
      <c r="L37" s="248" t="s">
        <v>97</v>
      </c>
      <c r="M37" s="249">
        <v>7000</v>
      </c>
      <c r="N37" s="105">
        <f t="shared" si="0"/>
        <v>28000</v>
      </c>
      <c r="O37" s="166">
        <v>0.2202</v>
      </c>
      <c r="P37" s="250">
        <v>1541.4</v>
      </c>
      <c r="Q37" s="273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74">
        <v>1609.2216</v>
      </c>
      <c r="V37" s="275">
        <f t="shared" si="3"/>
        <v>6436.8864</v>
      </c>
      <c r="W37" s="149">
        <v>32614.09</v>
      </c>
      <c r="X37" s="149">
        <v>6962.12</v>
      </c>
      <c r="Y37" s="284">
        <f t="shared" si="4"/>
        <v>1.16478892857143</v>
      </c>
      <c r="Z37" s="284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97">
        <f t="shared" si="22"/>
        <v>1200</v>
      </c>
      <c r="AJ37" s="298">
        <f t="shared" si="23"/>
        <v>238.956</v>
      </c>
      <c r="AK37" s="53">
        <v>5250</v>
      </c>
      <c r="AL37" s="301">
        <f t="shared" si="6"/>
        <v>15750</v>
      </c>
      <c r="AM37" s="54">
        <v>0.284792</v>
      </c>
      <c r="AN37" s="301">
        <v>1495.158</v>
      </c>
      <c r="AO37" s="301">
        <f t="shared" si="7"/>
        <v>4485.474</v>
      </c>
      <c r="AP37" s="313">
        <v>6142.5</v>
      </c>
      <c r="AQ37" s="313">
        <f t="shared" si="8"/>
        <v>18427.5</v>
      </c>
      <c r="AR37" s="314">
        <v>0.262578224</v>
      </c>
      <c r="AS37" s="313">
        <v>1612.88674092</v>
      </c>
      <c r="AT37" s="31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319">
        <f t="shared" si="32"/>
        <v>0.799629358296025</v>
      </c>
      <c r="BD37" s="319">
        <f t="shared" si="33"/>
        <v>0.739086820599302</v>
      </c>
      <c r="BE37" s="157"/>
      <c r="BF37" s="157"/>
      <c r="BG37" s="298">
        <f t="shared" si="34"/>
        <v>1438.956</v>
      </c>
      <c r="BH37" s="105">
        <v>80</v>
      </c>
      <c r="BI37" s="105">
        <v>22</v>
      </c>
      <c r="BJ37" s="334">
        <f>BI37-BH37</f>
        <v>-58</v>
      </c>
      <c r="BK37" s="338">
        <v>10</v>
      </c>
      <c r="BL37" s="338">
        <v>2</v>
      </c>
      <c r="BM37" s="105">
        <v>10</v>
      </c>
      <c r="BN37" s="105">
        <v>0</v>
      </c>
      <c r="BO37" s="245">
        <f t="shared" si="35"/>
        <v>-18</v>
      </c>
      <c r="BP37" s="334">
        <f t="shared" si="36"/>
        <v>-54</v>
      </c>
      <c r="BQ37" s="338">
        <v>20</v>
      </c>
      <c r="BR37" s="338">
        <v>25</v>
      </c>
      <c r="BS37" s="105">
        <v>10</v>
      </c>
      <c r="BT37" s="105">
        <v>0</v>
      </c>
      <c r="BU37" s="245">
        <f t="shared" si="37"/>
        <v>-5</v>
      </c>
      <c r="BV37" s="244">
        <f t="shared" si="38"/>
        <v>-10</v>
      </c>
      <c r="BW37" s="344">
        <f t="shared" si="39"/>
        <v>-122</v>
      </c>
    </row>
    <row r="38" hidden="1" spans="1:75">
      <c r="A38" s="99">
        <v>36</v>
      </c>
      <c r="B38" s="99">
        <v>30</v>
      </c>
      <c r="C38" s="99">
        <v>104430</v>
      </c>
      <c r="D38" s="224" t="s">
        <v>121</v>
      </c>
      <c r="E38" s="224" t="s">
        <v>91</v>
      </c>
      <c r="F38" s="225">
        <v>8</v>
      </c>
      <c r="G38" s="226">
        <v>36</v>
      </c>
      <c r="H38" s="225">
        <v>100</v>
      </c>
      <c r="I38" s="102">
        <v>2</v>
      </c>
      <c r="J38" s="102"/>
      <c r="K38" s="99" t="s">
        <v>65</v>
      </c>
      <c r="L38" s="248" t="s">
        <v>92</v>
      </c>
      <c r="M38" s="249">
        <v>6000</v>
      </c>
      <c r="N38" s="105">
        <f t="shared" si="0"/>
        <v>24000</v>
      </c>
      <c r="O38" s="166">
        <v>0.23805</v>
      </c>
      <c r="P38" s="250">
        <v>1428.3</v>
      </c>
      <c r="Q38" s="273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74">
        <v>1491.1452</v>
      </c>
      <c r="V38" s="275">
        <f t="shared" si="3"/>
        <v>5964.5808</v>
      </c>
      <c r="W38" s="149">
        <v>27900.57</v>
      </c>
      <c r="X38" s="149">
        <v>6614.02</v>
      </c>
      <c r="Y38" s="284">
        <f t="shared" si="4"/>
        <v>1.16252375</v>
      </c>
      <c r="Z38" s="284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97">
        <f t="shared" si="22"/>
        <v>800</v>
      </c>
      <c r="AJ38" s="298">
        <f t="shared" si="23"/>
        <v>270.246</v>
      </c>
      <c r="AK38" s="53">
        <v>4500</v>
      </c>
      <c r="AL38" s="301">
        <f t="shared" si="6"/>
        <v>13500</v>
      </c>
      <c r="AM38" s="54">
        <v>0.307878</v>
      </c>
      <c r="AN38" s="301">
        <v>1385.451</v>
      </c>
      <c r="AO38" s="301">
        <f t="shared" si="7"/>
        <v>4156.353</v>
      </c>
      <c r="AP38" s="313">
        <v>5265</v>
      </c>
      <c r="AQ38" s="313">
        <f t="shared" si="8"/>
        <v>15795</v>
      </c>
      <c r="AR38" s="314">
        <v>0.283863516</v>
      </c>
      <c r="AS38" s="313">
        <v>1494.54141174</v>
      </c>
      <c r="AT38" s="31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319">
        <f t="shared" si="32"/>
        <v>0.779537195314973</v>
      </c>
      <c r="BD38" s="319">
        <f t="shared" si="33"/>
        <v>0.745981336644257</v>
      </c>
      <c r="BE38" s="157"/>
      <c r="BF38" s="157"/>
      <c r="BG38" s="298">
        <f t="shared" si="34"/>
        <v>1070.246</v>
      </c>
      <c r="BH38" s="105">
        <v>80</v>
      </c>
      <c r="BI38" s="105">
        <v>0</v>
      </c>
      <c r="BJ38" s="334">
        <f>BI38-BH38</f>
        <v>-80</v>
      </c>
      <c r="BK38" s="338">
        <v>8</v>
      </c>
      <c r="BL38" s="338">
        <v>10</v>
      </c>
      <c r="BM38" s="105">
        <v>8</v>
      </c>
      <c r="BN38" s="105">
        <v>0</v>
      </c>
      <c r="BO38" s="245">
        <f t="shared" si="35"/>
        <v>-6</v>
      </c>
      <c r="BP38" s="334">
        <f t="shared" si="36"/>
        <v>-18</v>
      </c>
      <c r="BQ38" s="338">
        <v>10</v>
      </c>
      <c r="BR38" s="338">
        <v>0</v>
      </c>
      <c r="BS38" s="105">
        <v>5</v>
      </c>
      <c r="BT38" s="105">
        <v>0</v>
      </c>
      <c r="BU38" s="245">
        <f t="shared" si="37"/>
        <v>-15</v>
      </c>
      <c r="BV38" s="244">
        <f t="shared" si="38"/>
        <v>-30</v>
      </c>
      <c r="BW38" s="344">
        <f t="shared" si="39"/>
        <v>-128</v>
      </c>
    </row>
    <row r="39" hidden="1" spans="1:75">
      <c r="A39" s="99">
        <v>37</v>
      </c>
      <c r="B39" s="99">
        <v>30</v>
      </c>
      <c r="C39" s="99">
        <v>113025</v>
      </c>
      <c r="D39" s="224" t="s">
        <v>122</v>
      </c>
      <c r="E39" s="224" t="s">
        <v>88</v>
      </c>
      <c r="F39" s="225">
        <v>9</v>
      </c>
      <c r="G39" s="226">
        <v>40</v>
      </c>
      <c r="H39" s="225">
        <v>100</v>
      </c>
      <c r="I39" s="102">
        <v>2</v>
      </c>
      <c r="J39" s="102"/>
      <c r="K39" s="99" t="s">
        <v>65</v>
      </c>
      <c r="L39" s="251" t="s">
        <v>89</v>
      </c>
      <c r="M39" s="249">
        <v>6000</v>
      </c>
      <c r="N39" s="105">
        <f t="shared" si="0"/>
        <v>24000</v>
      </c>
      <c r="O39" s="166">
        <v>0.203175</v>
      </c>
      <c r="P39" s="250">
        <v>1219.05</v>
      </c>
      <c r="Q39" s="273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74">
        <v>1272.6882</v>
      </c>
      <c r="V39" s="275">
        <f t="shared" si="3"/>
        <v>5090.7528</v>
      </c>
      <c r="W39" s="149">
        <v>27852.86</v>
      </c>
      <c r="X39" s="149">
        <v>6187.69</v>
      </c>
      <c r="Y39" s="284">
        <f t="shared" si="4"/>
        <v>1.16053583333333</v>
      </c>
      <c r="Z39" s="284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97">
        <f t="shared" si="22"/>
        <v>800</v>
      </c>
      <c r="AJ39" s="298">
        <f t="shared" si="23"/>
        <v>393.447</v>
      </c>
      <c r="AK39" s="53">
        <v>4500</v>
      </c>
      <c r="AL39" s="301">
        <f t="shared" si="6"/>
        <v>13500</v>
      </c>
      <c r="AM39" s="54">
        <v>0.262773</v>
      </c>
      <c r="AN39" s="301">
        <v>1182.4785</v>
      </c>
      <c r="AO39" s="301">
        <f t="shared" si="7"/>
        <v>3547.4355</v>
      </c>
      <c r="AP39" s="313">
        <v>5265</v>
      </c>
      <c r="AQ39" s="313">
        <f t="shared" si="8"/>
        <v>15795</v>
      </c>
      <c r="AR39" s="314">
        <v>0.242276706</v>
      </c>
      <c r="AS39" s="313">
        <v>1275.58685709</v>
      </c>
      <c r="AT39" s="31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319">
        <f t="shared" si="32"/>
        <v>0.628360873694207</v>
      </c>
      <c r="BD39" s="319">
        <f t="shared" si="33"/>
        <v>0.333443908035387</v>
      </c>
      <c r="BE39" s="157"/>
      <c r="BF39" s="157"/>
      <c r="BG39" s="298">
        <f t="shared" si="34"/>
        <v>1193.447</v>
      </c>
      <c r="BH39" s="105">
        <v>40</v>
      </c>
      <c r="BI39" s="105">
        <v>22</v>
      </c>
      <c r="BJ39" s="334">
        <f>BI39-BH39</f>
        <v>-18</v>
      </c>
      <c r="BK39" s="338">
        <v>8</v>
      </c>
      <c r="BL39" s="338">
        <v>0</v>
      </c>
      <c r="BM39" s="105">
        <v>8</v>
      </c>
      <c r="BN39" s="105">
        <v>2</v>
      </c>
      <c r="BO39" s="245">
        <f t="shared" si="35"/>
        <v>-14</v>
      </c>
      <c r="BP39" s="334">
        <f t="shared" si="36"/>
        <v>-42</v>
      </c>
      <c r="BQ39" s="338">
        <v>10</v>
      </c>
      <c r="BR39" s="338">
        <v>11</v>
      </c>
      <c r="BS39" s="105">
        <v>5</v>
      </c>
      <c r="BT39" s="105">
        <v>0</v>
      </c>
      <c r="BU39" s="245">
        <f t="shared" si="37"/>
        <v>-4</v>
      </c>
      <c r="BV39" s="244">
        <f t="shared" si="38"/>
        <v>-8</v>
      </c>
      <c r="BW39" s="344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4" t="s">
        <v>123</v>
      </c>
      <c r="E40" s="224" t="s">
        <v>64</v>
      </c>
      <c r="F40" s="225">
        <v>5</v>
      </c>
      <c r="G40" s="226">
        <v>18</v>
      </c>
      <c r="H40" s="229">
        <v>150</v>
      </c>
      <c r="I40" s="102">
        <v>4</v>
      </c>
      <c r="J40" s="102"/>
      <c r="K40" s="99" t="s">
        <v>96</v>
      </c>
      <c r="L40" s="251" t="s">
        <v>66</v>
      </c>
      <c r="M40" s="249">
        <v>10800</v>
      </c>
      <c r="N40" s="105">
        <f t="shared" si="0"/>
        <v>43200</v>
      </c>
      <c r="O40" s="166">
        <v>0.24945</v>
      </c>
      <c r="P40" s="250">
        <v>2694.06</v>
      </c>
      <c r="Q40" s="273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74">
        <v>2812.59864</v>
      </c>
      <c r="V40" s="275">
        <f t="shared" si="3"/>
        <v>11250.39456</v>
      </c>
      <c r="W40" s="149">
        <v>49407.47</v>
      </c>
      <c r="X40" s="149">
        <v>11781.43</v>
      </c>
      <c r="Y40" s="284">
        <f t="shared" si="4"/>
        <v>1.14369143518519</v>
      </c>
      <c r="Z40" s="284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97">
        <f>(I40*200)+(J40*50)</f>
        <v>800</v>
      </c>
      <c r="AJ40" s="298">
        <f>(X40-Q40)*0.2</f>
        <v>201.038</v>
      </c>
      <c r="AK40" s="53">
        <v>8100</v>
      </c>
      <c r="AL40" s="301">
        <f t="shared" si="6"/>
        <v>24300</v>
      </c>
      <c r="AM40" s="54">
        <v>0.322622</v>
      </c>
      <c r="AN40" s="301">
        <v>2613.2382</v>
      </c>
      <c r="AO40" s="301">
        <f t="shared" si="7"/>
        <v>7839.7146</v>
      </c>
      <c r="AP40" s="313">
        <v>9477</v>
      </c>
      <c r="AQ40" s="313">
        <f t="shared" si="8"/>
        <v>28431</v>
      </c>
      <c r="AR40" s="314">
        <v>0.297457484</v>
      </c>
      <c r="AS40" s="313">
        <v>2819.004575868</v>
      </c>
      <c r="AT40" s="313">
        <f t="shared" si="9"/>
        <v>8457.013727604</v>
      </c>
      <c r="AU40" s="149">
        <v>21256.24</v>
      </c>
      <c r="AV40" s="149">
        <v>5532.75</v>
      </c>
      <c r="AW40" s="149"/>
      <c r="AX40" s="149"/>
      <c r="AY40" s="322">
        <v>2900</v>
      </c>
      <c r="AZ40" s="322">
        <v>200</v>
      </c>
      <c r="BA40" s="54">
        <f t="shared" si="30"/>
        <v>0.755400823045268</v>
      </c>
      <c r="BB40" s="54">
        <f t="shared" si="31"/>
        <v>0.680222466261718</v>
      </c>
      <c r="BC40" s="319">
        <f t="shared" si="32"/>
        <v>0.645641729098519</v>
      </c>
      <c r="BD40" s="319">
        <f t="shared" si="33"/>
        <v>0.630571283406306</v>
      </c>
      <c r="BE40" s="157"/>
      <c r="BF40" s="157"/>
      <c r="BG40" s="303">
        <f t="shared" si="34"/>
        <v>1001.038</v>
      </c>
      <c r="BH40" s="105">
        <v>80</v>
      </c>
      <c r="BI40" s="105">
        <v>86</v>
      </c>
      <c r="BJ40" s="334">
        <v>0</v>
      </c>
      <c r="BK40" s="338">
        <v>12</v>
      </c>
      <c r="BL40" s="338">
        <v>4</v>
      </c>
      <c r="BM40" s="105">
        <v>12</v>
      </c>
      <c r="BN40" s="105">
        <v>0</v>
      </c>
      <c r="BO40" s="245">
        <f t="shared" si="35"/>
        <v>-20</v>
      </c>
      <c r="BP40" s="334">
        <f t="shared" si="36"/>
        <v>-60</v>
      </c>
      <c r="BQ40" s="338">
        <v>10</v>
      </c>
      <c r="BR40" s="338">
        <v>4</v>
      </c>
      <c r="BS40" s="105">
        <v>5</v>
      </c>
      <c r="BT40" s="105">
        <v>0</v>
      </c>
      <c r="BU40" s="245">
        <f t="shared" si="37"/>
        <v>-11</v>
      </c>
      <c r="BV40" s="244">
        <f t="shared" si="38"/>
        <v>-22</v>
      </c>
      <c r="BW40" s="344">
        <f t="shared" si="39"/>
        <v>-82</v>
      </c>
    </row>
    <row r="41" hidden="1" spans="1:75">
      <c r="A41" s="218">
        <v>39</v>
      </c>
      <c r="B41" s="218">
        <v>30</v>
      </c>
      <c r="C41" s="218">
        <v>117491</v>
      </c>
      <c r="D41" s="219" t="s">
        <v>124</v>
      </c>
      <c r="E41" s="219" t="s">
        <v>71</v>
      </c>
      <c r="F41" s="220">
        <v>7</v>
      </c>
      <c r="G41" s="221">
        <v>30</v>
      </c>
      <c r="H41" s="220">
        <v>100</v>
      </c>
      <c r="I41" s="102">
        <v>2</v>
      </c>
      <c r="J41" s="102"/>
      <c r="K41" s="218" t="s">
        <v>72</v>
      </c>
      <c r="L41" s="243" t="s">
        <v>73</v>
      </c>
      <c r="M41" s="244">
        <v>11700</v>
      </c>
      <c r="N41" s="245">
        <f t="shared" si="0"/>
        <v>46800</v>
      </c>
      <c r="O41" s="167">
        <v>0.1575</v>
      </c>
      <c r="P41" s="246">
        <v>1842.75</v>
      </c>
      <c r="Q41" s="268">
        <f t="shared" si="1"/>
        <v>7371</v>
      </c>
      <c r="R41" s="58">
        <v>13572</v>
      </c>
      <c r="S41" s="269">
        <f t="shared" si="2"/>
        <v>54288</v>
      </c>
      <c r="T41" s="59">
        <v>0.14175</v>
      </c>
      <c r="U41" s="270">
        <v>1923.831</v>
      </c>
      <c r="V41" s="271">
        <f t="shared" si="3"/>
        <v>7695.324</v>
      </c>
      <c r="W41" s="272">
        <v>53350.25</v>
      </c>
      <c r="X41" s="272">
        <v>9466.92</v>
      </c>
      <c r="Y41" s="283">
        <f t="shared" si="4"/>
        <v>1.13996260683761</v>
      </c>
      <c r="Z41" s="284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97">
        <f t="shared" ref="AI41:AI77" si="40">(I41*200)+(J41*50)</f>
        <v>400</v>
      </c>
      <c r="AJ41" s="298">
        <f t="shared" ref="AJ41:AJ75" si="41">(X41-Q41)*0.2</f>
        <v>419.184</v>
      </c>
      <c r="AK41" s="55">
        <v>8775</v>
      </c>
      <c r="AL41" s="299">
        <f t="shared" si="6"/>
        <v>26325</v>
      </c>
      <c r="AM41" s="61">
        <v>0.2037</v>
      </c>
      <c r="AN41" s="300">
        <v>1787.4675</v>
      </c>
      <c r="AO41" s="299">
        <f t="shared" si="7"/>
        <v>5362.4025</v>
      </c>
      <c r="AP41" s="310">
        <v>10266.75</v>
      </c>
      <c r="AQ41" s="311">
        <f t="shared" si="8"/>
        <v>30800.25</v>
      </c>
      <c r="AR41" s="312">
        <v>0.1878114</v>
      </c>
      <c r="AS41" s="310">
        <v>1928.21269095</v>
      </c>
      <c r="AT41" s="311">
        <f t="shared" si="9"/>
        <v>5784.63807285</v>
      </c>
      <c r="AU41" s="272">
        <v>22860.78</v>
      </c>
      <c r="AV41" s="272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319">
        <f t="shared" si="32"/>
        <v>0.742227092312562</v>
      </c>
      <c r="BD41" s="319">
        <f t="shared" si="33"/>
        <v>0.676097614188872</v>
      </c>
      <c r="BE41" s="157"/>
      <c r="BF41" s="157"/>
      <c r="BG41" s="298">
        <f t="shared" si="34"/>
        <v>819.184</v>
      </c>
      <c r="BH41" s="245">
        <v>40</v>
      </c>
      <c r="BI41" s="245">
        <v>0</v>
      </c>
      <c r="BJ41" s="334">
        <f>BI41-BH41</f>
        <v>-40</v>
      </c>
      <c r="BK41" s="335">
        <v>8</v>
      </c>
      <c r="BL41" s="335">
        <v>4</v>
      </c>
      <c r="BM41" s="245">
        <v>8</v>
      </c>
      <c r="BN41" s="245">
        <v>3</v>
      </c>
      <c r="BO41" s="245">
        <f t="shared" si="35"/>
        <v>-9</v>
      </c>
      <c r="BP41" s="334">
        <f t="shared" si="36"/>
        <v>-27</v>
      </c>
      <c r="BQ41" s="335">
        <v>10</v>
      </c>
      <c r="BR41" s="335">
        <v>0</v>
      </c>
      <c r="BS41" s="245">
        <v>5</v>
      </c>
      <c r="BT41" s="245">
        <v>0</v>
      </c>
      <c r="BU41" s="245">
        <f t="shared" si="37"/>
        <v>-15</v>
      </c>
      <c r="BV41" s="244">
        <f t="shared" si="38"/>
        <v>-30</v>
      </c>
      <c r="BW41" s="344">
        <f t="shared" si="39"/>
        <v>-97</v>
      </c>
    </row>
    <row r="42" hidden="1" spans="1:75">
      <c r="A42" s="99">
        <v>40</v>
      </c>
      <c r="B42" s="99">
        <v>29</v>
      </c>
      <c r="C42" s="99">
        <v>730</v>
      </c>
      <c r="D42" s="224" t="s">
        <v>125</v>
      </c>
      <c r="E42" s="224" t="s">
        <v>88</v>
      </c>
      <c r="F42" s="225">
        <v>3</v>
      </c>
      <c r="G42" s="226">
        <v>6</v>
      </c>
      <c r="H42" s="225">
        <v>200</v>
      </c>
      <c r="I42" s="102">
        <v>3</v>
      </c>
      <c r="J42" s="102"/>
      <c r="K42" s="99" t="s">
        <v>84</v>
      </c>
      <c r="L42" s="251" t="s">
        <v>89</v>
      </c>
      <c r="M42" s="249">
        <v>15840</v>
      </c>
      <c r="N42" s="105">
        <f t="shared" si="0"/>
        <v>63360</v>
      </c>
      <c r="O42" s="166">
        <v>0.11505</v>
      </c>
      <c r="P42" s="250">
        <v>1822.392</v>
      </c>
      <c r="Q42" s="273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74">
        <v>1902.577248</v>
      </c>
      <c r="V42" s="275">
        <f t="shared" si="3"/>
        <v>7610.308992</v>
      </c>
      <c r="W42" s="149">
        <v>71702.89</v>
      </c>
      <c r="X42" s="149">
        <v>2035.08</v>
      </c>
      <c r="Y42" s="284">
        <f t="shared" si="4"/>
        <v>1.13167440025253</v>
      </c>
      <c r="Z42" s="284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97">
        <f t="shared" si="40"/>
        <v>600</v>
      </c>
      <c r="AJ42" s="298">
        <v>0</v>
      </c>
      <c r="AK42" s="53">
        <v>11880</v>
      </c>
      <c r="AL42" s="301">
        <f t="shared" si="6"/>
        <v>35640</v>
      </c>
      <c r="AM42" s="54">
        <v>0.148798</v>
      </c>
      <c r="AN42" s="301">
        <v>1767.72024</v>
      </c>
      <c r="AO42" s="301">
        <f t="shared" si="7"/>
        <v>5303.16072</v>
      </c>
      <c r="AP42" s="313">
        <v>13899.6</v>
      </c>
      <c r="AQ42" s="313">
        <f t="shared" si="8"/>
        <v>41698.8</v>
      </c>
      <c r="AR42" s="314">
        <v>0.137191756</v>
      </c>
      <c r="AS42" s="313">
        <v>1906.9105316976</v>
      </c>
      <c r="AT42" s="31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319">
        <f t="shared" si="32"/>
        <v>0.809102899843641</v>
      </c>
      <c r="BD42" s="319">
        <f t="shared" si="33"/>
        <v>1.55597581393881</v>
      </c>
      <c r="BE42" s="157"/>
      <c r="BF42" s="157"/>
      <c r="BG42" s="298">
        <f t="shared" si="34"/>
        <v>600</v>
      </c>
      <c r="BH42" s="105">
        <v>80</v>
      </c>
      <c r="BI42" s="105">
        <v>42</v>
      </c>
      <c r="BJ42" s="334">
        <f>BI42-BH42</f>
        <v>-38</v>
      </c>
      <c r="BK42" s="338">
        <v>14</v>
      </c>
      <c r="BL42" s="338">
        <v>4</v>
      </c>
      <c r="BM42" s="105">
        <v>14</v>
      </c>
      <c r="BN42" s="105">
        <v>2</v>
      </c>
      <c r="BO42" s="245">
        <f t="shared" si="35"/>
        <v>-22</v>
      </c>
      <c r="BP42" s="334">
        <f t="shared" si="36"/>
        <v>-66</v>
      </c>
      <c r="BQ42" s="338">
        <v>15</v>
      </c>
      <c r="BR42" s="338">
        <v>30</v>
      </c>
      <c r="BS42" s="105">
        <v>8</v>
      </c>
      <c r="BT42" s="105">
        <v>0</v>
      </c>
      <c r="BU42" s="245">
        <f t="shared" si="37"/>
        <v>7</v>
      </c>
      <c r="BV42" s="244">
        <v>0</v>
      </c>
      <c r="BW42" s="344">
        <f t="shared" si="39"/>
        <v>-104</v>
      </c>
    </row>
    <row r="43" s="194" customFormat="1" hidden="1" spans="1:75">
      <c r="A43" s="99">
        <v>41</v>
      </c>
      <c r="B43" s="99">
        <v>30</v>
      </c>
      <c r="C43" s="99">
        <v>112888</v>
      </c>
      <c r="D43" s="224" t="s">
        <v>126</v>
      </c>
      <c r="E43" s="224" t="s">
        <v>71</v>
      </c>
      <c r="F43" s="227">
        <v>8</v>
      </c>
      <c r="G43" s="228">
        <v>37</v>
      </c>
      <c r="H43" s="227">
        <v>100</v>
      </c>
      <c r="I43" s="102">
        <v>2</v>
      </c>
      <c r="J43" s="102"/>
      <c r="K43" s="99" t="s">
        <v>65</v>
      </c>
      <c r="L43" s="248" t="s">
        <v>73</v>
      </c>
      <c r="M43" s="249">
        <v>7600</v>
      </c>
      <c r="N43" s="105">
        <f t="shared" si="0"/>
        <v>30400</v>
      </c>
      <c r="O43" s="166">
        <v>0.23445</v>
      </c>
      <c r="P43" s="250">
        <v>1781.82</v>
      </c>
      <c r="Q43" s="273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74">
        <v>1860.22008</v>
      </c>
      <c r="V43" s="275">
        <f t="shared" si="3"/>
        <v>7440.88032</v>
      </c>
      <c r="W43" s="149">
        <v>34197.07</v>
      </c>
      <c r="X43" s="149">
        <v>10030.34</v>
      </c>
      <c r="Y43" s="284">
        <f t="shared" si="4"/>
        <v>1.12490361842105</v>
      </c>
      <c r="Z43" s="284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97">
        <f t="shared" si="40"/>
        <v>400</v>
      </c>
      <c r="AJ43" s="298">
        <f t="shared" si="41"/>
        <v>580.612</v>
      </c>
      <c r="AK43" s="53">
        <v>5700</v>
      </c>
      <c r="AL43" s="301">
        <f t="shared" si="6"/>
        <v>17100</v>
      </c>
      <c r="AM43" s="54">
        <v>0.303222</v>
      </c>
      <c r="AN43" s="301">
        <v>1728.3654</v>
      </c>
      <c r="AO43" s="301">
        <f t="shared" si="7"/>
        <v>5185.0962</v>
      </c>
      <c r="AP43" s="313">
        <v>6669</v>
      </c>
      <c r="AQ43" s="313">
        <f t="shared" si="8"/>
        <v>20007</v>
      </c>
      <c r="AR43" s="314">
        <v>0.279570684</v>
      </c>
      <c r="AS43" s="313">
        <v>1864.456891596</v>
      </c>
      <c r="AT43" s="31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319">
        <f t="shared" si="32"/>
        <v>0.720658769430699</v>
      </c>
      <c r="BD43" s="319">
        <f t="shared" si="33"/>
        <v>0.784662818751298</v>
      </c>
      <c r="BE43" s="157"/>
      <c r="BF43" s="157"/>
      <c r="BG43" s="298">
        <f t="shared" si="34"/>
        <v>980.612</v>
      </c>
      <c r="BH43" s="105">
        <v>40</v>
      </c>
      <c r="BI43" s="105">
        <v>10</v>
      </c>
      <c r="BJ43" s="334">
        <f>BI43-BH43</f>
        <v>-30</v>
      </c>
      <c r="BK43" s="338">
        <v>10</v>
      </c>
      <c r="BL43" s="338">
        <v>2</v>
      </c>
      <c r="BM43" s="105">
        <v>10</v>
      </c>
      <c r="BN43" s="105">
        <v>4</v>
      </c>
      <c r="BO43" s="245">
        <f t="shared" si="35"/>
        <v>-14</v>
      </c>
      <c r="BP43" s="334">
        <f t="shared" si="36"/>
        <v>-42</v>
      </c>
      <c r="BQ43" s="338">
        <v>10</v>
      </c>
      <c r="BR43" s="338">
        <v>2</v>
      </c>
      <c r="BS43" s="105">
        <v>5</v>
      </c>
      <c r="BT43" s="105">
        <v>0</v>
      </c>
      <c r="BU43" s="245">
        <f t="shared" si="37"/>
        <v>-13</v>
      </c>
      <c r="BV43" s="244">
        <f t="shared" si="38"/>
        <v>-26</v>
      </c>
      <c r="BW43" s="344">
        <f t="shared" si="39"/>
        <v>-98</v>
      </c>
    </row>
    <row r="44" hidden="1" spans="1:75">
      <c r="A44" s="99">
        <v>42</v>
      </c>
      <c r="B44" s="99">
        <v>30</v>
      </c>
      <c r="C44" s="99">
        <v>587</v>
      </c>
      <c r="D44" s="224" t="s">
        <v>127</v>
      </c>
      <c r="E44" s="224" t="s">
        <v>75</v>
      </c>
      <c r="F44" s="227">
        <v>6</v>
      </c>
      <c r="G44" s="228">
        <v>23</v>
      </c>
      <c r="H44" s="227">
        <v>150</v>
      </c>
      <c r="I44" s="102">
        <v>2</v>
      </c>
      <c r="J44" s="102"/>
      <c r="K44" s="99" t="s">
        <v>96</v>
      </c>
      <c r="L44" s="248" t="s">
        <v>76</v>
      </c>
      <c r="M44" s="249">
        <v>9250</v>
      </c>
      <c r="N44" s="105">
        <f t="shared" si="0"/>
        <v>37000</v>
      </c>
      <c r="O44" s="166">
        <v>0.217275</v>
      </c>
      <c r="P44" s="250">
        <v>2009.79375</v>
      </c>
      <c r="Q44" s="273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74">
        <v>2098.224675</v>
      </c>
      <c r="V44" s="275">
        <f t="shared" si="3"/>
        <v>8392.8987</v>
      </c>
      <c r="W44" s="149">
        <v>41595.71</v>
      </c>
      <c r="X44" s="149">
        <v>9719.91</v>
      </c>
      <c r="Y44" s="284">
        <f t="shared" si="4"/>
        <v>1.12420837837838</v>
      </c>
      <c r="Z44" s="284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97">
        <f t="shared" si="40"/>
        <v>400</v>
      </c>
      <c r="AJ44" s="298">
        <f t="shared" si="41"/>
        <v>336.147</v>
      </c>
      <c r="AK44" s="53">
        <v>6937.5</v>
      </c>
      <c r="AL44" s="301">
        <f t="shared" si="6"/>
        <v>20812.5</v>
      </c>
      <c r="AM44" s="54">
        <v>0.281009</v>
      </c>
      <c r="AN44" s="301">
        <v>1949.4999375</v>
      </c>
      <c r="AO44" s="301">
        <f t="shared" si="7"/>
        <v>5848.4998125</v>
      </c>
      <c r="AP44" s="313">
        <v>8116.875</v>
      </c>
      <c r="AQ44" s="313">
        <f t="shared" si="8"/>
        <v>24350.625</v>
      </c>
      <c r="AR44" s="314">
        <v>0.259090298</v>
      </c>
      <c r="AS44" s="313">
        <v>2103.00356257875</v>
      </c>
      <c r="AT44" s="31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319">
        <f t="shared" si="32"/>
        <v>0.670322424989092</v>
      </c>
      <c r="BD44" s="319">
        <f t="shared" si="33"/>
        <v>0.808717919897951</v>
      </c>
      <c r="BE44" s="157"/>
      <c r="BF44" s="157"/>
      <c r="BG44" s="298">
        <f t="shared" si="34"/>
        <v>736.147</v>
      </c>
      <c r="BH44" s="105">
        <v>80</v>
      </c>
      <c r="BI44" s="105">
        <v>66</v>
      </c>
      <c r="BJ44" s="334">
        <f>BI44-BH44</f>
        <v>-14</v>
      </c>
      <c r="BK44" s="338">
        <v>12</v>
      </c>
      <c r="BL44" s="338">
        <v>2</v>
      </c>
      <c r="BM44" s="105">
        <v>12</v>
      </c>
      <c r="BN44" s="105">
        <v>0</v>
      </c>
      <c r="BO44" s="245">
        <f t="shared" si="35"/>
        <v>-22</v>
      </c>
      <c r="BP44" s="334">
        <f t="shared" si="36"/>
        <v>-66</v>
      </c>
      <c r="BQ44" s="338">
        <v>10</v>
      </c>
      <c r="BR44" s="338">
        <v>14</v>
      </c>
      <c r="BS44" s="105">
        <v>5</v>
      </c>
      <c r="BT44" s="105">
        <v>0</v>
      </c>
      <c r="BU44" s="245">
        <f t="shared" si="37"/>
        <v>-1</v>
      </c>
      <c r="BV44" s="244">
        <f t="shared" si="38"/>
        <v>-2</v>
      </c>
      <c r="BW44" s="344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4" t="s">
        <v>128</v>
      </c>
      <c r="E45" s="224" t="s">
        <v>64</v>
      </c>
      <c r="F45" s="227">
        <v>4</v>
      </c>
      <c r="G45" s="228">
        <v>11</v>
      </c>
      <c r="H45" s="227">
        <v>150</v>
      </c>
      <c r="I45" s="102">
        <v>2</v>
      </c>
      <c r="J45" s="102"/>
      <c r="K45" s="99" t="s">
        <v>72</v>
      </c>
      <c r="L45" s="248" t="s">
        <v>66</v>
      </c>
      <c r="M45" s="249">
        <v>12410</v>
      </c>
      <c r="N45" s="105">
        <f t="shared" si="0"/>
        <v>49640</v>
      </c>
      <c r="O45" s="166">
        <v>0.23325</v>
      </c>
      <c r="P45" s="250">
        <v>2894.6325</v>
      </c>
      <c r="Q45" s="273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74">
        <v>3021.99633</v>
      </c>
      <c r="V45" s="275">
        <f t="shared" si="3"/>
        <v>12087.98532</v>
      </c>
      <c r="W45" s="149">
        <v>55199.05</v>
      </c>
      <c r="X45" s="149">
        <v>14615.09</v>
      </c>
      <c r="Y45" s="284">
        <f t="shared" si="4"/>
        <v>1.11198730862208</v>
      </c>
      <c r="Z45" s="284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97">
        <f t="shared" si="40"/>
        <v>400</v>
      </c>
      <c r="AJ45" s="298">
        <f t="shared" si="41"/>
        <v>607.312</v>
      </c>
      <c r="AK45" s="53">
        <v>9307.5</v>
      </c>
      <c r="AL45" s="301">
        <f t="shared" si="6"/>
        <v>27922.5</v>
      </c>
      <c r="AM45" s="54">
        <v>0.30167</v>
      </c>
      <c r="AN45" s="301">
        <v>2807.793525</v>
      </c>
      <c r="AO45" s="301">
        <f t="shared" si="7"/>
        <v>8423.380575</v>
      </c>
      <c r="AP45" s="313">
        <v>10889.775</v>
      </c>
      <c r="AQ45" s="313">
        <f t="shared" si="8"/>
        <v>32669.325</v>
      </c>
      <c r="AR45" s="314">
        <v>0.27813974</v>
      </c>
      <c r="AS45" s="313">
        <v>3028.8791871585</v>
      </c>
      <c r="AT45" s="31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319">
        <f t="shared" si="32"/>
        <v>0.847326352778945</v>
      </c>
      <c r="BD45" s="319">
        <f t="shared" si="33"/>
        <v>0.786910444223299</v>
      </c>
      <c r="BE45" s="157"/>
      <c r="BF45" s="157"/>
      <c r="BG45" s="303">
        <f t="shared" si="34"/>
        <v>1007.312</v>
      </c>
      <c r="BH45" s="105">
        <v>80</v>
      </c>
      <c r="BI45" s="105">
        <v>113</v>
      </c>
      <c r="BJ45" s="334">
        <v>0</v>
      </c>
      <c r="BK45" s="338">
        <v>12</v>
      </c>
      <c r="BL45" s="338">
        <v>2</v>
      </c>
      <c r="BM45" s="105">
        <v>12</v>
      </c>
      <c r="BN45" s="105">
        <v>2</v>
      </c>
      <c r="BO45" s="245">
        <f t="shared" si="35"/>
        <v>-20</v>
      </c>
      <c r="BP45" s="334">
        <f t="shared" si="36"/>
        <v>-60</v>
      </c>
      <c r="BQ45" s="338">
        <v>25</v>
      </c>
      <c r="BR45" s="338">
        <v>22</v>
      </c>
      <c r="BS45" s="105">
        <v>15</v>
      </c>
      <c r="BT45" s="105">
        <v>12</v>
      </c>
      <c r="BU45" s="245">
        <f t="shared" si="37"/>
        <v>-6</v>
      </c>
      <c r="BV45" s="244">
        <f t="shared" si="38"/>
        <v>-12</v>
      </c>
      <c r="BW45" s="344">
        <f t="shared" si="39"/>
        <v>-72</v>
      </c>
    </row>
    <row r="46" hidden="1" spans="1:75">
      <c r="A46" s="99">
        <v>44</v>
      </c>
      <c r="B46" s="99">
        <v>30</v>
      </c>
      <c r="C46" s="99">
        <v>108277</v>
      </c>
      <c r="D46" s="224" t="s">
        <v>129</v>
      </c>
      <c r="E46" s="224" t="s">
        <v>71</v>
      </c>
      <c r="F46" s="227">
        <v>6</v>
      </c>
      <c r="G46" s="228">
        <v>23</v>
      </c>
      <c r="H46" s="227">
        <v>150</v>
      </c>
      <c r="I46" s="102">
        <v>2</v>
      </c>
      <c r="J46" s="102"/>
      <c r="K46" s="99" t="s">
        <v>65</v>
      </c>
      <c r="L46" s="248" t="s">
        <v>73</v>
      </c>
      <c r="M46" s="249">
        <v>7600</v>
      </c>
      <c r="N46" s="105">
        <f t="shared" si="0"/>
        <v>30400</v>
      </c>
      <c r="O46" s="166">
        <v>0.192075</v>
      </c>
      <c r="P46" s="250">
        <v>1459.77</v>
      </c>
      <c r="Q46" s="273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74">
        <v>1523.99988</v>
      </c>
      <c r="V46" s="275">
        <f t="shared" si="3"/>
        <v>6095.99952</v>
      </c>
      <c r="W46" s="149">
        <v>38811.88</v>
      </c>
      <c r="X46" s="149">
        <v>4593.26</v>
      </c>
      <c r="Y46" s="284">
        <f t="shared" si="4"/>
        <v>1.27670657894737</v>
      </c>
      <c r="Z46" s="284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97">
        <f t="shared" si="40"/>
        <v>400</v>
      </c>
      <c r="AJ46" s="298">
        <v>0</v>
      </c>
      <c r="AK46" s="53">
        <v>5700</v>
      </c>
      <c r="AL46" s="301">
        <f t="shared" si="6"/>
        <v>17100</v>
      </c>
      <c r="AM46" s="54">
        <v>0.248417</v>
      </c>
      <c r="AN46" s="301">
        <v>1415.9769</v>
      </c>
      <c r="AO46" s="301">
        <f t="shared" si="7"/>
        <v>4247.9307</v>
      </c>
      <c r="AP46" s="313">
        <v>6669</v>
      </c>
      <c r="AQ46" s="313">
        <f t="shared" si="8"/>
        <v>20007</v>
      </c>
      <c r="AR46" s="314">
        <v>0.229040474</v>
      </c>
      <c r="AS46" s="313">
        <v>1527.470921106</v>
      </c>
      <c r="AT46" s="31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319">
        <f t="shared" si="32"/>
        <v>0.788608986854601</v>
      </c>
      <c r="BD46" s="319">
        <f t="shared" si="33"/>
        <v>0.73197029016027</v>
      </c>
      <c r="BE46" s="157"/>
      <c r="BF46" s="157"/>
      <c r="BG46" s="298">
        <f t="shared" si="34"/>
        <v>400</v>
      </c>
      <c r="BH46" s="105">
        <v>60</v>
      </c>
      <c r="BI46" s="105">
        <v>10</v>
      </c>
      <c r="BJ46" s="334">
        <f t="shared" ref="BJ46:BJ54" si="42">BI46-BH46</f>
        <v>-50</v>
      </c>
      <c r="BK46" s="338">
        <v>10</v>
      </c>
      <c r="BL46" s="338">
        <v>0</v>
      </c>
      <c r="BM46" s="105">
        <v>10</v>
      </c>
      <c r="BN46" s="105">
        <v>2</v>
      </c>
      <c r="BO46" s="245">
        <f t="shared" si="35"/>
        <v>-18</v>
      </c>
      <c r="BP46" s="334">
        <f t="shared" si="36"/>
        <v>-54</v>
      </c>
      <c r="BQ46" s="338">
        <v>10</v>
      </c>
      <c r="BR46" s="338">
        <v>3</v>
      </c>
      <c r="BS46" s="105">
        <v>5</v>
      </c>
      <c r="BT46" s="105">
        <v>0</v>
      </c>
      <c r="BU46" s="245">
        <f t="shared" si="37"/>
        <v>-12</v>
      </c>
      <c r="BV46" s="244">
        <f t="shared" si="38"/>
        <v>-24</v>
      </c>
      <c r="BW46" s="344">
        <f t="shared" si="39"/>
        <v>-128</v>
      </c>
    </row>
    <row r="47" spans="1:75">
      <c r="A47" s="218">
        <v>45</v>
      </c>
      <c r="B47" s="218">
        <v>30</v>
      </c>
      <c r="C47" s="218">
        <v>114844</v>
      </c>
      <c r="D47" s="219" t="s">
        <v>130</v>
      </c>
      <c r="E47" s="219" t="s">
        <v>64</v>
      </c>
      <c r="F47" s="220">
        <v>7</v>
      </c>
      <c r="G47" s="221">
        <v>30</v>
      </c>
      <c r="H47" s="220">
        <v>100</v>
      </c>
      <c r="I47" s="102">
        <v>3</v>
      </c>
      <c r="J47" s="102"/>
      <c r="K47" s="218" t="s">
        <v>72</v>
      </c>
      <c r="L47" s="243" t="s">
        <v>66</v>
      </c>
      <c r="M47" s="244">
        <v>13260</v>
      </c>
      <c r="N47" s="245">
        <f t="shared" si="0"/>
        <v>53040</v>
      </c>
      <c r="O47" s="167">
        <v>0.105</v>
      </c>
      <c r="P47" s="246">
        <v>1392.3</v>
      </c>
      <c r="Q47" s="268">
        <f t="shared" si="1"/>
        <v>5569.2</v>
      </c>
      <c r="R47" s="58">
        <v>15381.6</v>
      </c>
      <c r="S47" s="269">
        <f t="shared" si="2"/>
        <v>61526.4</v>
      </c>
      <c r="T47" s="59">
        <v>0.0945</v>
      </c>
      <c r="U47" s="270">
        <v>1453.5612</v>
      </c>
      <c r="V47" s="271">
        <f t="shared" si="3"/>
        <v>5814.2448</v>
      </c>
      <c r="W47" s="272">
        <v>58347.64</v>
      </c>
      <c r="X47" s="272">
        <v>9038.95</v>
      </c>
      <c r="Y47" s="283">
        <f t="shared" si="4"/>
        <v>1.10006862745098</v>
      </c>
      <c r="Z47" s="284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97">
        <f t="shared" si="40"/>
        <v>600</v>
      </c>
      <c r="AJ47" s="298">
        <f t="shared" si="41"/>
        <v>693.95</v>
      </c>
      <c r="AK47" s="55">
        <v>9945</v>
      </c>
      <c r="AL47" s="299">
        <f t="shared" si="6"/>
        <v>29835</v>
      </c>
      <c r="AM47" s="61">
        <v>0.10961</v>
      </c>
      <c r="AN47" s="300">
        <v>1090.07145</v>
      </c>
      <c r="AO47" s="299">
        <f t="shared" si="7"/>
        <v>3270.21435</v>
      </c>
      <c r="AP47" s="310">
        <v>11635.65</v>
      </c>
      <c r="AQ47" s="311">
        <f t="shared" si="8"/>
        <v>34906.95</v>
      </c>
      <c r="AR47" s="312">
        <v>0.10106042</v>
      </c>
      <c r="AS47" s="310">
        <v>1175.903675973</v>
      </c>
      <c r="AT47" s="311">
        <f t="shared" si="9"/>
        <v>3527.711027919</v>
      </c>
      <c r="AU47" s="272">
        <v>22464.69</v>
      </c>
      <c r="AV47" s="272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319">
        <f t="shared" si="32"/>
        <v>0.643559233906142</v>
      </c>
      <c r="BD47" s="319">
        <f t="shared" si="33"/>
        <v>1.03753112741751</v>
      </c>
      <c r="BE47" s="157"/>
      <c r="BF47" s="157"/>
      <c r="BG47" s="303">
        <f t="shared" si="34"/>
        <v>1293.95</v>
      </c>
      <c r="BH47" s="245">
        <v>40</v>
      </c>
      <c r="BI47" s="245">
        <v>0</v>
      </c>
      <c r="BJ47" s="334">
        <f t="shared" si="42"/>
        <v>-40</v>
      </c>
      <c r="BK47" s="335">
        <v>12</v>
      </c>
      <c r="BL47" s="335">
        <v>0</v>
      </c>
      <c r="BM47" s="245">
        <v>12</v>
      </c>
      <c r="BN47" s="245">
        <v>0</v>
      </c>
      <c r="BO47" s="245">
        <f t="shared" si="35"/>
        <v>-24</v>
      </c>
      <c r="BP47" s="334">
        <f t="shared" si="36"/>
        <v>-72</v>
      </c>
      <c r="BQ47" s="335">
        <v>10</v>
      </c>
      <c r="BR47" s="335">
        <v>0</v>
      </c>
      <c r="BS47" s="245">
        <v>5</v>
      </c>
      <c r="BT47" s="245">
        <v>0</v>
      </c>
      <c r="BU47" s="245">
        <f t="shared" si="37"/>
        <v>-15</v>
      </c>
      <c r="BV47" s="244">
        <f t="shared" si="38"/>
        <v>-30</v>
      </c>
      <c r="BW47" s="344">
        <f t="shared" si="39"/>
        <v>-142</v>
      </c>
    </row>
    <row r="48" hidden="1" spans="1:75">
      <c r="A48" s="99">
        <v>46</v>
      </c>
      <c r="B48" s="99">
        <v>30</v>
      </c>
      <c r="C48" s="99">
        <v>726</v>
      </c>
      <c r="D48" s="224" t="s">
        <v>131</v>
      </c>
      <c r="E48" s="224" t="s">
        <v>71</v>
      </c>
      <c r="F48" s="225">
        <v>4</v>
      </c>
      <c r="G48" s="226">
        <v>12</v>
      </c>
      <c r="H48" s="225">
        <v>150</v>
      </c>
      <c r="I48" s="102">
        <v>3</v>
      </c>
      <c r="J48" s="102"/>
      <c r="K48" s="99" t="s">
        <v>72</v>
      </c>
      <c r="L48" s="248" t="s">
        <v>73</v>
      </c>
      <c r="M48" s="249">
        <v>11700</v>
      </c>
      <c r="N48" s="105">
        <f t="shared" si="0"/>
        <v>46800</v>
      </c>
      <c r="O48" s="166">
        <v>0.2445</v>
      </c>
      <c r="P48" s="250">
        <v>2860.65</v>
      </c>
      <c r="Q48" s="273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74">
        <v>2986.5186</v>
      </c>
      <c r="V48" s="275">
        <f t="shared" si="3"/>
        <v>11946.0744</v>
      </c>
      <c r="W48" s="149">
        <v>61694.64</v>
      </c>
      <c r="X48" s="149">
        <v>10501.35</v>
      </c>
      <c r="Y48" s="284">
        <f t="shared" si="4"/>
        <v>1.31826153846154</v>
      </c>
      <c r="Z48" s="284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97">
        <f t="shared" si="40"/>
        <v>600</v>
      </c>
      <c r="AJ48" s="298">
        <v>0</v>
      </c>
      <c r="AK48" s="53">
        <v>8775</v>
      </c>
      <c r="AL48" s="301">
        <f t="shared" si="6"/>
        <v>26325</v>
      </c>
      <c r="AM48" s="54">
        <v>0.31622</v>
      </c>
      <c r="AN48" s="301">
        <v>2774.8305</v>
      </c>
      <c r="AO48" s="301">
        <f t="shared" si="7"/>
        <v>8324.4915</v>
      </c>
      <c r="AP48" s="313">
        <v>10266.75</v>
      </c>
      <c r="AQ48" s="313">
        <f t="shared" si="8"/>
        <v>30800.25</v>
      </c>
      <c r="AR48" s="314">
        <v>0.29155484</v>
      </c>
      <c r="AS48" s="313">
        <v>2993.32065357</v>
      </c>
      <c r="AT48" s="31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319">
        <f t="shared" si="32"/>
        <v>0.991808508047824</v>
      </c>
      <c r="BD48" s="319">
        <f t="shared" si="33"/>
        <v>0.780700411724874</v>
      </c>
      <c r="BE48" s="336"/>
      <c r="BF48" s="337"/>
      <c r="BG48" s="298">
        <f t="shared" si="34"/>
        <v>600</v>
      </c>
      <c r="BH48" s="105">
        <v>80</v>
      </c>
      <c r="BI48" s="105">
        <v>52</v>
      </c>
      <c r="BJ48" s="334">
        <f t="shared" si="42"/>
        <v>-28</v>
      </c>
      <c r="BK48" s="338">
        <v>12</v>
      </c>
      <c r="BL48" s="338">
        <v>12</v>
      </c>
      <c r="BM48" s="105">
        <v>12</v>
      </c>
      <c r="BN48" s="105">
        <v>8</v>
      </c>
      <c r="BO48" s="245">
        <f t="shared" si="35"/>
        <v>-4</v>
      </c>
      <c r="BP48" s="334">
        <f t="shared" si="36"/>
        <v>-12</v>
      </c>
      <c r="BQ48" s="338">
        <v>15</v>
      </c>
      <c r="BR48" s="338">
        <v>16</v>
      </c>
      <c r="BS48" s="105">
        <v>8</v>
      </c>
      <c r="BT48" s="105">
        <v>0</v>
      </c>
      <c r="BU48" s="245">
        <f t="shared" si="37"/>
        <v>-7</v>
      </c>
      <c r="BV48" s="244">
        <f t="shared" si="38"/>
        <v>-14</v>
      </c>
      <c r="BW48" s="344">
        <f t="shared" si="39"/>
        <v>-54</v>
      </c>
    </row>
    <row r="49" spans="1:75">
      <c r="A49" s="218">
        <v>47</v>
      </c>
      <c r="B49" s="218">
        <v>30</v>
      </c>
      <c r="C49" s="218">
        <v>308</v>
      </c>
      <c r="D49" s="219" t="s">
        <v>132</v>
      </c>
      <c r="E49" s="219" t="s">
        <v>64</v>
      </c>
      <c r="F49" s="222">
        <v>7</v>
      </c>
      <c r="G49" s="223">
        <v>29</v>
      </c>
      <c r="H49" s="222">
        <v>100</v>
      </c>
      <c r="I49" s="102">
        <v>3</v>
      </c>
      <c r="J49" s="102"/>
      <c r="K49" s="218" t="s">
        <v>65</v>
      </c>
      <c r="L49" s="243" t="s">
        <v>66</v>
      </c>
      <c r="M49" s="244">
        <v>8550</v>
      </c>
      <c r="N49" s="245">
        <f t="shared" si="0"/>
        <v>34200</v>
      </c>
      <c r="O49" s="167">
        <v>0.274425</v>
      </c>
      <c r="P49" s="246">
        <v>2346.33375</v>
      </c>
      <c r="Q49" s="268">
        <f t="shared" si="1"/>
        <v>9385.335</v>
      </c>
      <c r="R49" s="58">
        <v>9918</v>
      </c>
      <c r="S49" s="269">
        <f t="shared" si="2"/>
        <v>39672</v>
      </c>
      <c r="T49" s="59">
        <v>0.2469825</v>
      </c>
      <c r="U49" s="270">
        <v>2449.572435</v>
      </c>
      <c r="V49" s="271">
        <f t="shared" si="3"/>
        <v>9798.28974</v>
      </c>
      <c r="W49" s="272">
        <v>37555.91</v>
      </c>
      <c r="X49" s="272">
        <v>9039.83</v>
      </c>
      <c r="Y49" s="283">
        <f t="shared" si="4"/>
        <v>1.09812602339181</v>
      </c>
      <c r="Z49" s="284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97">
        <f t="shared" si="40"/>
        <v>600</v>
      </c>
      <c r="AJ49" s="298">
        <v>0</v>
      </c>
      <c r="AK49" s="55">
        <v>6412.5</v>
      </c>
      <c r="AL49" s="299">
        <f t="shared" si="6"/>
        <v>19237.5</v>
      </c>
      <c r="AM49" s="61">
        <v>0.354923</v>
      </c>
      <c r="AN49" s="300">
        <v>2275.9437375</v>
      </c>
      <c r="AO49" s="299">
        <f t="shared" si="7"/>
        <v>6827.8312125</v>
      </c>
      <c r="AP49" s="310">
        <v>7502.625</v>
      </c>
      <c r="AQ49" s="311">
        <f t="shared" si="8"/>
        <v>22507.875</v>
      </c>
      <c r="AR49" s="312">
        <v>0.327239006</v>
      </c>
      <c r="AS49" s="310">
        <v>2455.15154739075</v>
      </c>
      <c r="AT49" s="311">
        <f t="shared" si="9"/>
        <v>7365.45464217225</v>
      </c>
      <c r="AU49" s="272">
        <v>12071.69</v>
      </c>
      <c r="AV49" s="272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319">
        <f t="shared" si="32"/>
        <v>0.536331839411761</v>
      </c>
      <c r="BD49" s="319">
        <f t="shared" si="33"/>
        <v>0.506602807467637</v>
      </c>
      <c r="BE49" s="157"/>
      <c r="BF49" s="157"/>
      <c r="BG49" s="303">
        <f t="shared" si="34"/>
        <v>600</v>
      </c>
      <c r="BH49" s="245">
        <v>40</v>
      </c>
      <c r="BI49" s="245">
        <v>23</v>
      </c>
      <c r="BJ49" s="334">
        <f t="shared" si="42"/>
        <v>-17</v>
      </c>
      <c r="BK49" s="335">
        <v>10</v>
      </c>
      <c r="BL49" s="335">
        <v>2</v>
      </c>
      <c r="BM49" s="245">
        <v>10</v>
      </c>
      <c r="BN49" s="245">
        <v>0</v>
      </c>
      <c r="BO49" s="245">
        <f t="shared" si="35"/>
        <v>-18</v>
      </c>
      <c r="BP49" s="334">
        <f t="shared" si="36"/>
        <v>-54</v>
      </c>
      <c r="BQ49" s="335">
        <v>10</v>
      </c>
      <c r="BR49" s="335">
        <v>6</v>
      </c>
      <c r="BS49" s="245">
        <v>5</v>
      </c>
      <c r="BT49" s="245">
        <v>0</v>
      </c>
      <c r="BU49" s="245">
        <f t="shared" si="37"/>
        <v>-9</v>
      </c>
      <c r="BV49" s="244">
        <f t="shared" si="38"/>
        <v>-18</v>
      </c>
      <c r="BW49" s="344">
        <f t="shared" si="39"/>
        <v>-89</v>
      </c>
    </row>
    <row r="50" hidden="1" spans="1:75">
      <c r="A50" s="99">
        <v>48</v>
      </c>
      <c r="B50" s="99">
        <v>30</v>
      </c>
      <c r="C50" s="99">
        <v>351</v>
      </c>
      <c r="D50" s="224" t="s">
        <v>133</v>
      </c>
      <c r="E50" s="224" t="s">
        <v>75</v>
      </c>
      <c r="F50" s="225">
        <v>8</v>
      </c>
      <c r="G50" s="226">
        <v>34</v>
      </c>
      <c r="H50" s="225">
        <v>100</v>
      </c>
      <c r="I50" s="102">
        <v>2</v>
      </c>
      <c r="J50" s="102"/>
      <c r="K50" s="99" t="s">
        <v>65</v>
      </c>
      <c r="L50" s="248" t="s">
        <v>76</v>
      </c>
      <c r="M50" s="249">
        <v>8200</v>
      </c>
      <c r="N50" s="105">
        <f t="shared" si="0"/>
        <v>32800</v>
      </c>
      <c r="O50" s="166">
        <v>0.228075</v>
      </c>
      <c r="P50" s="250">
        <v>1870.215</v>
      </c>
      <c r="Q50" s="273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74">
        <v>1952.50446</v>
      </c>
      <c r="V50" s="275">
        <f t="shared" si="3"/>
        <v>7810.01784</v>
      </c>
      <c r="W50" s="149">
        <v>35878.96</v>
      </c>
      <c r="X50" s="149">
        <v>8051.09</v>
      </c>
      <c r="Y50" s="284">
        <f t="shared" si="4"/>
        <v>1.09387073170732</v>
      </c>
      <c r="Z50" s="284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97">
        <f t="shared" si="40"/>
        <v>400</v>
      </c>
      <c r="AJ50" s="298">
        <f t="shared" si="41"/>
        <v>114.046</v>
      </c>
      <c r="AK50" s="53">
        <v>6150</v>
      </c>
      <c r="AL50" s="301">
        <f t="shared" si="6"/>
        <v>18450</v>
      </c>
      <c r="AM50" s="54">
        <v>0.294977</v>
      </c>
      <c r="AN50" s="301">
        <v>1814.10855</v>
      </c>
      <c r="AO50" s="301">
        <f t="shared" si="7"/>
        <v>5442.32565</v>
      </c>
      <c r="AP50" s="313">
        <v>7195.5</v>
      </c>
      <c r="AQ50" s="313">
        <f t="shared" si="8"/>
        <v>21586.5</v>
      </c>
      <c r="AR50" s="314">
        <v>0.271968794</v>
      </c>
      <c r="AS50" s="313">
        <v>1956.951457227</v>
      </c>
      <c r="AT50" s="31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319">
        <f t="shared" si="32"/>
        <v>0.56812822829083</v>
      </c>
      <c r="BD50" s="319">
        <f t="shared" si="33"/>
        <v>0.601847665825902</v>
      </c>
      <c r="BE50" s="157"/>
      <c r="BF50" s="157"/>
      <c r="BG50" s="298">
        <f t="shared" si="34"/>
        <v>514.046</v>
      </c>
      <c r="BH50" s="105">
        <v>80</v>
      </c>
      <c r="BI50" s="105">
        <v>11</v>
      </c>
      <c r="BJ50" s="334">
        <f t="shared" si="42"/>
        <v>-69</v>
      </c>
      <c r="BK50" s="338">
        <v>10</v>
      </c>
      <c r="BL50" s="338">
        <v>0</v>
      </c>
      <c r="BM50" s="105">
        <v>10</v>
      </c>
      <c r="BN50" s="105">
        <v>0</v>
      </c>
      <c r="BO50" s="245">
        <f t="shared" si="35"/>
        <v>-20</v>
      </c>
      <c r="BP50" s="334">
        <f t="shared" si="36"/>
        <v>-60</v>
      </c>
      <c r="BQ50" s="338">
        <v>10</v>
      </c>
      <c r="BR50" s="338">
        <v>20</v>
      </c>
      <c r="BS50" s="105">
        <v>8</v>
      </c>
      <c r="BT50" s="105">
        <v>7</v>
      </c>
      <c r="BU50" s="245">
        <f t="shared" si="37"/>
        <v>9</v>
      </c>
      <c r="BV50" s="244">
        <v>0</v>
      </c>
      <c r="BW50" s="344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4" t="s">
        <v>134</v>
      </c>
      <c r="E51" s="224" t="s">
        <v>64</v>
      </c>
      <c r="F51" s="227">
        <v>8</v>
      </c>
      <c r="G51" s="228">
        <v>35</v>
      </c>
      <c r="H51" s="227">
        <v>100</v>
      </c>
      <c r="I51" s="102">
        <v>2</v>
      </c>
      <c r="J51" s="102"/>
      <c r="K51" s="99" t="s">
        <v>65</v>
      </c>
      <c r="L51" s="248" t="s">
        <v>66</v>
      </c>
      <c r="M51" s="249">
        <v>7200</v>
      </c>
      <c r="N51" s="105">
        <f t="shared" si="0"/>
        <v>28800</v>
      </c>
      <c r="O51" s="166">
        <v>0.229875</v>
      </c>
      <c r="P51" s="250">
        <v>1655.1</v>
      </c>
      <c r="Q51" s="273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74">
        <v>1727.9244</v>
      </c>
      <c r="V51" s="275">
        <f t="shared" si="3"/>
        <v>6911.6976</v>
      </c>
      <c r="W51" s="149">
        <v>34326.21</v>
      </c>
      <c r="X51" s="149">
        <v>9773.53</v>
      </c>
      <c r="Y51" s="284">
        <f t="shared" si="4"/>
        <v>1.19188229166667</v>
      </c>
      <c r="Z51" s="284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97">
        <f t="shared" si="40"/>
        <v>400</v>
      </c>
      <c r="AJ51" s="298">
        <f t="shared" si="41"/>
        <v>630.626</v>
      </c>
      <c r="AK51" s="53">
        <v>5400</v>
      </c>
      <c r="AL51" s="301">
        <f t="shared" si="6"/>
        <v>16200</v>
      </c>
      <c r="AM51" s="54">
        <v>0.297305</v>
      </c>
      <c r="AN51" s="301">
        <v>1605.447</v>
      </c>
      <c r="AO51" s="301">
        <f t="shared" si="7"/>
        <v>4816.341</v>
      </c>
      <c r="AP51" s="313">
        <v>6318</v>
      </c>
      <c r="AQ51" s="313">
        <f t="shared" si="8"/>
        <v>18954</v>
      </c>
      <c r="AR51" s="314">
        <v>0.27411521</v>
      </c>
      <c r="AS51" s="313">
        <v>1731.85989678</v>
      </c>
      <c r="AT51" s="31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20">
        <f t="shared" si="32"/>
        <v>1.20454046639232</v>
      </c>
      <c r="BD51" s="320">
        <f t="shared" si="33"/>
        <v>1.06509962888046</v>
      </c>
      <c r="BE51" s="336">
        <v>500</v>
      </c>
      <c r="BF51" s="272">
        <f>(AV51-AO51)*0.2</f>
        <v>195.2938</v>
      </c>
      <c r="BG51" s="303">
        <f t="shared" si="34"/>
        <v>1725.9198</v>
      </c>
      <c r="BH51" s="105">
        <v>40</v>
      </c>
      <c r="BI51" s="105">
        <v>22</v>
      </c>
      <c r="BJ51" s="334">
        <f t="shared" si="42"/>
        <v>-18</v>
      </c>
      <c r="BK51" s="338">
        <v>10</v>
      </c>
      <c r="BL51" s="338">
        <v>10</v>
      </c>
      <c r="BM51" s="105">
        <v>10</v>
      </c>
      <c r="BN51" s="105">
        <v>0</v>
      </c>
      <c r="BO51" s="245">
        <f t="shared" si="35"/>
        <v>-10</v>
      </c>
      <c r="BP51" s="334">
        <f t="shared" si="36"/>
        <v>-30</v>
      </c>
      <c r="BQ51" s="338">
        <v>10</v>
      </c>
      <c r="BR51" s="338">
        <v>9</v>
      </c>
      <c r="BS51" s="105">
        <v>8</v>
      </c>
      <c r="BT51" s="105">
        <v>0</v>
      </c>
      <c r="BU51" s="245">
        <f t="shared" si="37"/>
        <v>-9</v>
      </c>
      <c r="BV51" s="244">
        <f t="shared" si="38"/>
        <v>-18</v>
      </c>
      <c r="BW51" s="344">
        <f t="shared" si="39"/>
        <v>-66</v>
      </c>
    </row>
    <row r="52" spans="1:75">
      <c r="A52" s="218">
        <v>50</v>
      </c>
      <c r="B52" s="218">
        <v>30</v>
      </c>
      <c r="C52" s="218">
        <v>117310</v>
      </c>
      <c r="D52" s="219" t="s">
        <v>135</v>
      </c>
      <c r="E52" s="219" t="s">
        <v>64</v>
      </c>
      <c r="F52" s="222">
        <v>7</v>
      </c>
      <c r="G52" s="223">
        <v>29</v>
      </c>
      <c r="H52" s="222">
        <v>100</v>
      </c>
      <c r="I52" s="102">
        <v>1</v>
      </c>
      <c r="J52" s="102"/>
      <c r="K52" s="218" t="s">
        <v>104</v>
      </c>
      <c r="L52" s="243" t="s">
        <v>66</v>
      </c>
      <c r="M52" s="244">
        <v>6000</v>
      </c>
      <c r="N52" s="245">
        <f t="shared" si="0"/>
        <v>24000</v>
      </c>
      <c r="O52" s="167">
        <v>0.227475</v>
      </c>
      <c r="P52" s="246">
        <v>1364.85</v>
      </c>
      <c r="Q52" s="268">
        <f t="shared" si="1"/>
        <v>5459.4</v>
      </c>
      <c r="R52" s="58">
        <v>6960</v>
      </c>
      <c r="S52" s="269">
        <f t="shared" si="2"/>
        <v>27840</v>
      </c>
      <c r="T52" s="59">
        <v>0.2047275</v>
      </c>
      <c r="U52" s="270">
        <v>1424.9034</v>
      </c>
      <c r="V52" s="271">
        <f t="shared" si="3"/>
        <v>5699.6136</v>
      </c>
      <c r="W52" s="272">
        <v>26183.61</v>
      </c>
      <c r="X52" s="272">
        <v>6948.47</v>
      </c>
      <c r="Y52" s="283">
        <f t="shared" si="4"/>
        <v>1.09098375</v>
      </c>
      <c r="Z52" s="284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97">
        <f t="shared" si="40"/>
        <v>200</v>
      </c>
      <c r="AJ52" s="298">
        <f t="shared" si="41"/>
        <v>297.814</v>
      </c>
      <c r="AK52" s="55">
        <v>4500</v>
      </c>
      <c r="AL52" s="299">
        <f t="shared" si="6"/>
        <v>13500</v>
      </c>
      <c r="AM52" s="61">
        <v>0.294201</v>
      </c>
      <c r="AN52" s="300">
        <v>1323.9045</v>
      </c>
      <c r="AO52" s="299">
        <f t="shared" si="7"/>
        <v>3971.7135</v>
      </c>
      <c r="AP52" s="310">
        <v>5265</v>
      </c>
      <c r="AQ52" s="311">
        <f t="shared" si="8"/>
        <v>15795</v>
      </c>
      <c r="AR52" s="312">
        <v>0.271253322</v>
      </c>
      <c r="AS52" s="310">
        <v>1428.14874033</v>
      </c>
      <c r="AT52" s="311">
        <f t="shared" si="9"/>
        <v>4284.44622099</v>
      </c>
      <c r="AU52" s="272">
        <v>14255.61</v>
      </c>
      <c r="AV52" s="272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319">
        <f t="shared" si="32"/>
        <v>0.902539411206078</v>
      </c>
      <c r="BD52" s="319">
        <f t="shared" si="33"/>
        <v>0.989593469332964</v>
      </c>
      <c r="BE52" s="336">
        <v>300</v>
      </c>
      <c r="BF52" s="337"/>
      <c r="BG52" s="303">
        <f t="shared" si="34"/>
        <v>797.814</v>
      </c>
      <c r="BH52" s="245">
        <v>40</v>
      </c>
      <c r="BI52" s="245">
        <v>0</v>
      </c>
      <c r="BJ52" s="334">
        <f t="shared" si="42"/>
        <v>-40</v>
      </c>
      <c r="BK52" s="335">
        <v>8</v>
      </c>
      <c r="BL52" s="335">
        <v>6</v>
      </c>
      <c r="BM52" s="245">
        <v>8</v>
      </c>
      <c r="BN52" s="245">
        <v>0</v>
      </c>
      <c r="BO52" s="245">
        <f t="shared" si="35"/>
        <v>-10</v>
      </c>
      <c r="BP52" s="334">
        <f t="shared" si="36"/>
        <v>-30</v>
      </c>
      <c r="BQ52" s="335">
        <v>10</v>
      </c>
      <c r="BR52" s="335">
        <v>5</v>
      </c>
      <c r="BS52" s="245">
        <v>5</v>
      </c>
      <c r="BT52" s="245">
        <v>0</v>
      </c>
      <c r="BU52" s="245">
        <f t="shared" si="37"/>
        <v>-10</v>
      </c>
      <c r="BV52" s="244">
        <f t="shared" si="38"/>
        <v>-20</v>
      </c>
      <c r="BW52" s="344">
        <f t="shared" si="39"/>
        <v>-90</v>
      </c>
    </row>
    <row r="53" hidden="1" spans="1:75">
      <c r="A53" s="99">
        <v>51</v>
      </c>
      <c r="B53" s="99">
        <v>30</v>
      </c>
      <c r="C53" s="99">
        <v>732</v>
      </c>
      <c r="D53" s="224" t="s">
        <v>136</v>
      </c>
      <c r="E53" s="224" t="s">
        <v>95</v>
      </c>
      <c r="F53" s="227">
        <v>9</v>
      </c>
      <c r="G53" s="228">
        <v>43</v>
      </c>
      <c r="H53" s="227">
        <v>100</v>
      </c>
      <c r="I53" s="102">
        <v>2</v>
      </c>
      <c r="J53" s="102"/>
      <c r="K53" s="99" t="s">
        <v>65</v>
      </c>
      <c r="L53" s="251" t="s">
        <v>97</v>
      </c>
      <c r="M53" s="249">
        <v>7000</v>
      </c>
      <c r="N53" s="105">
        <f t="shared" si="0"/>
        <v>28000</v>
      </c>
      <c r="O53" s="166">
        <v>0.22905</v>
      </c>
      <c r="P53" s="250">
        <v>1603.35</v>
      </c>
      <c r="Q53" s="273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74">
        <v>1673.8974</v>
      </c>
      <c r="V53" s="275">
        <f t="shared" si="3"/>
        <v>6695.5896</v>
      </c>
      <c r="W53" s="149">
        <v>30455.62</v>
      </c>
      <c r="X53" s="149">
        <v>6428.79</v>
      </c>
      <c r="Y53" s="284">
        <f t="shared" si="4"/>
        <v>1.08770071428571</v>
      </c>
      <c r="Z53" s="284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97">
        <f t="shared" si="40"/>
        <v>400</v>
      </c>
      <c r="AJ53" s="298">
        <f t="shared" si="41"/>
        <v>3.07800000000007</v>
      </c>
      <c r="AK53" s="53">
        <v>5250</v>
      </c>
      <c r="AL53" s="301">
        <f t="shared" si="6"/>
        <v>15750</v>
      </c>
      <c r="AM53" s="54">
        <v>0.296238</v>
      </c>
      <c r="AN53" s="301">
        <v>1555.2495</v>
      </c>
      <c r="AO53" s="301">
        <f t="shared" si="7"/>
        <v>4665.7485</v>
      </c>
      <c r="AP53" s="313">
        <v>6142.5</v>
      </c>
      <c r="AQ53" s="313">
        <f t="shared" si="8"/>
        <v>18427.5</v>
      </c>
      <c r="AR53" s="314">
        <v>0.273131436</v>
      </c>
      <c r="AS53" s="313">
        <v>1677.70984563</v>
      </c>
      <c r="AT53" s="31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319">
        <f t="shared" si="32"/>
        <v>0.771371048704382</v>
      </c>
      <c r="BD53" s="319">
        <f t="shared" si="33"/>
        <v>0.716784651287954</v>
      </c>
      <c r="BE53" s="157"/>
      <c r="BF53" s="157"/>
      <c r="BG53" s="298">
        <f t="shared" si="34"/>
        <v>403.078</v>
      </c>
      <c r="BH53" s="105">
        <v>40</v>
      </c>
      <c r="BI53" s="105">
        <v>0</v>
      </c>
      <c r="BJ53" s="334">
        <f t="shared" si="42"/>
        <v>-40</v>
      </c>
      <c r="BK53" s="338">
        <v>8</v>
      </c>
      <c r="BL53" s="338">
        <v>2</v>
      </c>
      <c r="BM53" s="105">
        <v>8</v>
      </c>
      <c r="BN53" s="105">
        <v>2</v>
      </c>
      <c r="BO53" s="245">
        <f t="shared" si="35"/>
        <v>-12</v>
      </c>
      <c r="BP53" s="334">
        <f t="shared" si="36"/>
        <v>-36</v>
      </c>
      <c r="BQ53" s="338">
        <v>10</v>
      </c>
      <c r="BR53" s="338">
        <v>17</v>
      </c>
      <c r="BS53" s="105">
        <v>5</v>
      </c>
      <c r="BT53" s="105">
        <v>0</v>
      </c>
      <c r="BU53" s="245">
        <f t="shared" si="37"/>
        <v>2</v>
      </c>
      <c r="BV53" s="244">
        <v>0</v>
      </c>
      <c r="BW53" s="344">
        <f t="shared" si="39"/>
        <v>-76</v>
      </c>
    </row>
    <row r="54" hidden="1" spans="1:75">
      <c r="A54" s="99">
        <v>52</v>
      </c>
      <c r="B54" s="99">
        <v>30</v>
      </c>
      <c r="C54" s="99">
        <v>713</v>
      </c>
      <c r="D54" s="224" t="s">
        <v>137</v>
      </c>
      <c r="E54" s="224" t="s">
        <v>75</v>
      </c>
      <c r="F54" s="225">
        <v>8</v>
      </c>
      <c r="G54" s="226">
        <v>34</v>
      </c>
      <c r="H54" s="225">
        <v>100</v>
      </c>
      <c r="I54" s="102">
        <v>2</v>
      </c>
      <c r="J54" s="102"/>
      <c r="K54" s="99" t="s">
        <v>65</v>
      </c>
      <c r="L54" s="248" t="s">
        <v>76</v>
      </c>
      <c r="M54" s="249">
        <v>6600</v>
      </c>
      <c r="N54" s="105">
        <f t="shared" si="0"/>
        <v>26400</v>
      </c>
      <c r="O54" s="166">
        <v>0.228</v>
      </c>
      <c r="P54" s="250">
        <v>1504.8</v>
      </c>
      <c r="Q54" s="273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74">
        <v>1571.0112</v>
      </c>
      <c r="V54" s="275">
        <f t="shared" si="3"/>
        <v>6284.0448</v>
      </c>
      <c r="W54" s="149">
        <v>28660.15</v>
      </c>
      <c r="X54" s="149">
        <v>7503.09</v>
      </c>
      <c r="Y54" s="284">
        <f t="shared" si="4"/>
        <v>1.08561174242424</v>
      </c>
      <c r="Z54" s="284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97">
        <f t="shared" si="40"/>
        <v>400</v>
      </c>
      <c r="AJ54" s="298">
        <f t="shared" si="41"/>
        <v>296.778</v>
      </c>
      <c r="AK54" s="53">
        <v>4950</v>
      </c>
      <c r="AL54" s="301">
        <f t="shared" si="6"/>
        <v>14850</v>
      </c>
      <c r="AM54" s="54">
        <v>0.29488</v>
      </c>
      <c r="AN54" s="301">
        <v>1459.656</v>
      </c>
      <c r="AO54" s="301">
        <f t="shared" si="7"/>
        <v>4378.968</v>
      </c>
      <c r="AP54" s="313">
        <v>5791.5</v>
      </c>
      <c r="AQ54" s="313">
        <f t="shared" si="8"/>
        <v>17374.5</v>
      </c>
      <c r="AR54" s="314">
        <v>0.27187936</v>
      </c>
      <c r="AS54" s="313">
        <v>1574.58931344</v>
      </c>
      <c r="AT54" s="31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319">
        <f t="shared" si="32"/>
        <v>0.646385219718553</v>
      </c>
      <c r="BD54" s="319">
        <f t="shared" si="33"/>
        <v>0.507956790069889</v>
      </c>
      <c r="BE54" s="157"/>
      <c r="BF54" s="157"/>
      <c r="BG54" s="298">
        <f t="shared" si="34"/>
        <v>696.778</v>
      </c>
      <c r="BH54" s="105">
        <v>80</v>
      </c>
      <c r="BI54" s="105">
        <v>32</v>
      </c>
      <c r="BJ54" s="334">
        <f t="shared" si="42"/>
        <v>-48</v>
      </c>
      <c r="BK54" s="338">
        <v>10</v>
      </c>
      <c r="BL54" s="338">
        <v>6</v>
      </c>
      <c r="BM54" s="105">
        <v>10</v>
      </c>
      <c r="BN54" s="105">
        <v>6</v>
      </c>
      <c r="BO54" s="245">
        <f t="shared" si="35"/>
        <v>-8</v>
      </c>
      <c r="BP54" s="334">
        <f t="shared" si="36"/>
        <v>-24</v>
      </c>
      <c r="BQ54" s="338">
        <v>10</v>
      </c>
      <c r="BR54" s="338">
        <v>13</v>
      </c>
      <c r="BS54" s="105">
        <v>5</v>
      </c>
      <c r="BT54" s="105">
        <v>5</v>
      </c>
      <c r="BU54" s="245">
        <f t="shared" si="37"/>
        <v>3</v>
      </c>
      <c r="BV54" s="244">
        <v>0</v>
      </c>
      <c r="BW54" s="344">
        <f t="shared" si="39"/>
        <v>-72</v>
      </c>
    </row>
    <row r="55" hidden="1" spans="1:75">
      <c r="A55" s="99">
        <v>53</v>
      </c>
      <c r="B55" s="99">
        <v>30</v>
      </c>
      <c r="C55" s="99">
        <v>581</v>
      </c>
      <c r="D55" s="224" t="s">
        <v>138</v>
      </c>
      <c r="E55" s="224" t="s">
        <v>88</v>
      </c>
      <c r="F55" s="227">
        <v>3</v>
      </c>
      <c r="G55" s="228">
        <v>9</v>
      </c>
      <c r="H55" s="227">
        <v>200</v>
      </c>
      <c r="I55" s="102">
        <v>4</v>
      </c>
      <c r="J55" s="102"/>
      <c r="K55" s="99" t="s">
        <v>79</v>
      </c>
      <c r="L55" s="251" t="s">
        <v>89</v>
      </c>
      <c r="M55" s="249">
        <v>14520</v>
      </c>
      <c r="N55" s="105">
        <f t="shared" si="0"/>
        <v>58080</v>
      </c>
      <c r="O55" s="166">
        <v>0.2076</v>
      </c>
      <c r="P55" s="250">
        <v>3014.352</v>
      </c>
      <c r="Q55" s="273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74">
        <v>3146.983488</v>
      </c>
      <c r="V55" s="275">
        <f t="shared" si="3"/>
        <v>12587.933952</v>
      </c>
      <c r="W55" s="149">
        <v>62132.64</v>
      </c>
      <c r="X55" s="149">
        <v>13739.3</v>
      </c>
      <c r="Y55" s="284">
        <f t="shared" si="4"/>
        <v>1.06977685950413</v>
      </c>
      <c r="Z55" s="284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97">
        <f t="shared" si="40"/>
        <v>800</v>
      </c>
      <c r="AJ55" s="298">
        <f t="shared" si="41"/>
        <v>336.3784</v>
      </c>
      <c r="AK55" s="53">
        <v>10890</v>
      </c>
      <c r="AL55" s="301">
        <f t="shared" si="6"/>
        <v>32670</v>
      </c>
      <c r="AM55" s="54">
        <v>0.268496</v>
      </c>
      <c r="AN55" s="301">
        <v>2923.92144</v>
      </c>
      <c r="AO55" s="301">
        <f t="shared" si="7"/>
        <v>8771.76432</v>
      </c>
      <c r="AP55" s="313">
        <v>12741.3</v>
      </c>
      <c r="AQ55" s="313">
        <f t="shared" si="8"/>
        <v>38223.9</v>
      </c>
      <c r="AR55" s="314">
        <v>0.247553312</v>
      </c>
      <c r="AS55" s="313">
        <v>3154.1510141856</v>
      </c>
      <c r="AT55" s="31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319">
        <f t="shared" si="32"/>
        <v>0.882052066900552</v>
      </c>
      <c r="BD55" s="319">
        <f t="shared" si="33"/>
        <v>0.972763611993876</v>
      </c>
      <c r="BE55" s="336">
        <v>300</v>
      </c>
      <c r="BF55" s="337"/>
      <c r="BG55" s="298">
        <f t="shared" si="34"/>
        <v>1436.3784</v>
      </c>
      <c r="BH55" s="105">
        <v>80</v>
      </c>
      <c r="BI55" s="105">
        <v>265</v>
      </c>
      <c r="BJ55" s="334">
        <v>0</v>
      </c>
      <c r="BK55" s="338">
        <v>14</v>
      </c>
      <c r="BL55" s="338">
        <v>6</v>
      </c>
      <c r="BM55" s="105">
        <v>14</v>
      </c>
      <c r="BN55" s="105">
        <v>2</v>
      </c>
      <c r="BO55" s="245">
        <f t="shared" si="35"/>
        <v>-20</v>
      </c>
      <c r="BP55" s="334">
        <f t="shared" si="36"/>
        <v>-60</v>
      </c>
      <c r="BQ55" s="338">
        <v>20</v>
      </c>
      <c r="BR55" s="338">
        <v>21</v>
      </c>
      <c r="BS55" s="105">
        <v>15</v>
      </c>
      <c r="BT55" s="105">
        <v>1</v>
      </c>
      <c r="BU55" s="245">
        <f t="shared" si="37"/>
        <v>-13</v>
      </c>
      <c r="BV55" s="244">
        <f t="shared" si="38"/>
        <v>-26</v>
      </c>
      <c r="BW55" s="344">
        <f t="shared" si="39"/>
        <v>-86</v>
      </c>
    </row>
    <row r="56" hidden="1" spans="1:75">
      <c r="A56" s="99">
        <v>54</v>
      </c>
      <c r="B56" s="99">
        <v>30</v>
      </c>
      <c r="C56" s="99">
        <v>387</v>
      </c>
      <c r="D56" s="224" t="s">
        <v>139</v>
      </c>
      <c r="E56" s="224" t="s">
        <v>91</v>
      </c>
      <c r="F56" s="227">
        <v>4</v>
      </c>
      <c r="G56" s="228">
        <v>13</v>
      </c>
      <c r="H56" s="227">
        <v>150</v>
      </c>
      <c r="I56" s="102">
        <v>4</v>
      </c>
      <c r="J56" s="102"/>
      <c r="K56" s="99" t="s">
        <v>72</v>
      </c>
      <c r="L56" s="248" t="s">
        <v>92</v>
      </c>
      <c r="M56" s="249">
        <v>12750</v>
      </c>
      <c r="N56" s="105">
        <f t="shared" si="0"/>
        <v>51000</v>
      </c>
      <c r="O56" s="166">
        <v>0.249075</v>
      </c>
      <c r="P56" s="250">
        <v>3175.70625</v>
      </c>
      <c r="Q56" s="273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74">
        <v>3315.437325</v>
      </c>
      <c r="V56" s="275">
        <f t="shared" si="3"/>
        <v>13261.7493</v>
      </c>
      <c r="W56" s="149">
        <v>54452.97</v>
      </c>
      <c r="X56" s="149">
        <v>12229.33</v>
      </c>
      <c r="Y56" s="284">
        <f t="shared" si="4"/>
        <v>1.06770529411765</v>
      </c>
      <c r="Z56" s="284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97">
        <f t="shared" si="40"/>
        <v>800</v>
      </c>
      <c r="AJ56" s="298">
        <v>0</v>
      </c>
      <c r="AK56" s="53">
        <v>9562.5</v>
      </c>
      <c r="AL56" s="301">
        <f t="shared" si="6"/>
        <v>28687.5</v>
      </c>
      <c r="AM56" s="54">
        <v>0.322137</v>
      </c>
      <c r="AN56" s="301">
        <v>3080.4350625</v>
      </c>
      <c r="AO56" s="301">
        <f t="shared" si="7"/>
        <v>9241.3051875</v>
      </c>
      <c r="AP56" s="313">
        <v>11188.125</v>
      </c>
      <c r="AQ56" s="313">
        <f t="shared" si="8"/>
        <v>33564.375</v>
      </c>
      <c r="AR56" s="314">
        <v>0.297010314</v>
      </c>
      <c r="AS56" s="313">
        <v>3322.98851932125</v>
      </c>
      <c r="AT56" s="313">
        <f t="shared" si="9"/>
        <v>9968.96555796375</v>
      </c>
      <c r="AU56" s="149">
        <v>33731.22</v>
      </c>
      <c r="AV56" s="149">
        <v>7642.56</v>
      </c>
      <c r="AW56" s="149"/>
      <c r="AX56" s="149"/>
      <c r="AY56" s="322">
        <v>2900</v>
      </c>
      <c r="AZ56" s="323">
        <v>200</v>
      </c>
      <c r="BA56" s="61">
        <f t="shared" si="30"/>
        <v>1.07472662309368</v>
      </c>
      <c r="BB56" s="54">
        <f t="shared" si="31"/>
        <v>0.805358101371544</v>
      </c>
      <c r="BC56" s="319">
        <f t="shared" si="32"/>
        <v>0.918569763327933</v>
      </c>
      <c r="BD56" s="319">
        <f t="shared" si="33"/>
        <v>0.74657294748646</v>
      </c>
      <c r="BE56" s="336"/>
      <c r="BF56" s="337"/>
      <c r="BG56" s="298">
        <f t="shared" si="34"/>
        <v>800</v>
      </c>
      <c r="BH56" s="105">
        <v>80</v>
      </c>
      <c r="BI56" s="105">
        <v>54</v>
      </c>
      <c r="BJ56" s="334">
        <f>BI56-BH56</f>
        <v>-26</v>
      </c>
      <c r="BK56" s="338">
        <v>14</v>
      </c>
      <c r="BL56" s="338">
        <v>3</v>
      </c>
      <c r="BM56" s="105">
        <v>14</v>
      </c>
      <c r="BN56" s="105">
        <v>2</v>
      </c>
      <c r="BO56" s="245">
        <f t="shared" si="35"/>
        <v>-23</v>
      </c>
      <c r="BP56" s="334">
        <f t="shared" si="36"/>
        <v>-69</v>
      </c>
      <c r="BQ56" s="338">
        <v>25</v>
      </c>
      <c r="BR56" s="338">
        <v>27</v>
      </c>
      <c r="BS56" s="105">
        <v>10</v>
      </c>
      <c r="BT56" s="105">
        <v>0</v>
      </c>
      <c r="BU56" s="245">
        <f t="shared" si="37"/>
        <v>-8</v>
      </c>
      <c r="BV56" s="244">
        <f t="shared" si="38"/>
        <v>-16</v>
      </c>
      <c r="BW56" s="344">
        <f t="shared" si="39"/>
        <v>-111</v>
      </c>
    </row>
    <row r="57" hidden="1" spans="1:75">
      <c r="A57" s="99">
        <v>55</v>
      </c>
      <c r="B57" s="99">
        <v>30</v>
      </c>
      <c r="C57" s="99">
        <v>706</v>
      </c>
      <c r="D57" s="224" t="s">
        <v>140</v>
      </c>
      <c r="E57" s="224" t="s">
        <v>75</v>
      </c>
      <c r="F57" s="227">
        <v>9</v>
      </c>
      <c r="G57" s="228">
        <v>41</v>
      </c>
      <c r="H57" s="227">
        <v>100</v>
      </c>
      <c r="I57" s="102">
        <v>2</v>
      </c>
      <c r="J57" s="102"/>
      <c r="K57" s="99" t="s">
        <v>65</v>
      </c>
      <c r="L57" s="251" t="s">
        <v>76</v>
      </c>
      <c r="M57" s="249">
        <v>7200</v>
      </c>
      <c r="N57" s="105">
        <f t="shared" si="0"/>
        <v>28800</v>
      </c>
      <c r="O57" s="166">
        <v>0.246675</v>
      </c>
      <c r="P57" s="250">
        <v>1776.06</v>
      </c>
      <c r="Q57" s="273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74">
        <v>1854.20664</v>
      </c>
      <c r="V57" s="275">
        <f t="shared" si="3"/>
        <v>7416.82656</v>
      </c>
      <c r="W57" s="149">
        <v>30719.07</v>
      </c>
      <c r="X57" s="149">
        <v>7090.21</v>
      </c>
      <c r="Y57" s="284">
        <f t="shared" si="4"/>
        <v>1.066634375</v>
      </c>
      <c r="Z57" s="284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97">
        <f t="shared" si="40"/>
        <v>400</v>
      </c>
      <c r="AJ57" s="298">
        <v>0</v>
      </c>
      <c r="AK57" s="53">
        <v>5400</v>
      </c>
      <c r="AL57" s="301">
        <f t="shared" si="6"/>
        <v>16200</v>
      </c>
      <c r="AM57" s="54">
        <v>0.319033</v>
      </c>
      <c r="AN57" s="301">
        <v>1722.7782</v>
      </c>
      <c r="AO57" s="301">
        <f t="shared" si="7"/>
        <v>5168.3346</v>
      </c>
      <c r="AP57" s="313">
        <v>6318</v>
      </c>
      <c r="AQ57" s="313">
        <f t="shared" si="8"/>
        <v>18954</v>
      </c>
      <c r="AR57" s="314">
        <v>0.294148426</v>
      </c>
      <c r="AS57" s="313">
        <v>1858.429755468</v>
      </c>
      <c r="AT57" s="31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319">
        <f t="shared" si="32"/>
        <v>0.727203228869896</v>
      </c>
      <c r="BD57" s="319">
        <f t="shared" si="33"/>
        <v>0.746126308650362</v>
      </c>
      <c r="BE57" s="157"/>
      <c r="BF57" s="157"/>
      <c r="BG57" s="298">
        <f t="shared" si="34"/>
        <v>400</v>
      </c>
      <c r="BH57" s="105">
        <v>60</v>
      </c>
      <c r="BI57" s="105">
        <v>39</v>
      </c>
      <c r="BJ57" s="334">
        <f>BI57-BH57</f>
        <v>-21</v>
      </c>
      <c r="BK57" s="338">
        <v>8</v>
      </c>
      <c r="BL57" s="338">
        <v>8</v>
      </c>
      <c r="BM57" s="105">
        <v>8</v>
      </c>
      <c r="BN57" s="105">
        <v>4</v>
      </c>
      <c r="BO57" s="245">
        <f t="shared" si="35"/>
        <v>-4</v>
      </c>
      <c r="BP57" s="334">
        <f t="shared" si="36"/>
        <v>-12</v>
      </c>
      <c r="BQ57" s="338">
        <v>10</v>
      </c>
      <c r="BR57" s="338">
        <v>0</v>
      </c>
      <c r="BS57" s="105">
        <v>5</v>
      </c>
      <c r="BT57" s="105">
        <v>2</v>
      </c>
      <c r="BU57" s="245">
        <f t="shared" si="37"/>
        <v>-13</v>
      </c>
      <c r="BV57" s="244">
        <f t="shared" si="38"/>
        <v>-26</v>
      </c>
      <c r="BW57" s="344">
        <f t="shared" si="39"/>
        <v>-59</v>
      </c>
    </row>
    <row r="58" hidden="1" spans="1:75">
      <c r="A58" s="99">
        <v>56</v>
      </c>
      <c r="B58" s="99">
        <v>30</v>
      </c>
      <c r="C58" s="99">
        <v>513</v>
      </c>
      <c r="D58" s="224" t="s">
        <v>141</v>
      </c>
      <c r="E58" s="224" t="s">
        <v>88</v>
      </c>
      <c r="F58" s="225">
        <v>4</v>
      </c>
      <c r="G58" s="226">
        <v>14</v>
      </c>
      <c r="H58" s="225">
        <v>150</v>
      </c>
      <c r="I58" s="102">
        <v>2</v>
      </c>
      <c r="J58" s="102"/>
      <c r="K58" s="99" t="s">
        <v>72</v>
      </c>
      <c r="L58" s="248" t="s">
        <v>89</v>
      </c>
      <c r="M58" s="249">
        <v>12750</v>
      </c>
      <c r="N58" s="105">
        <f t="shared" si="0"/>
        <v>51000</v>
      </c>
      <c r="O58" s="166">
        <v>0.23535</v>
      </c>
      <c r="P58" s="250">
        <v>3000.7125</v>
      </c>
      <c r="Q58" s="273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74">
        <v>3132.74385</v>
      </c>
      <c r="V58" s="275">
        <f t="shared" si="3"/>
        <v>12530.9754</v>
      </c>
      <c r="W58" s="149">
        <v>57135.31</v>
      </c>
      <c r="X58" s="149">
        <v>14355.67</v>
      </c>
      <c r="Y58" s="284">
        <f t="shared" si="4"/>
        <v>1.12030019607843</v>
      </c>
      <c r="Z58" s="284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97">
        <f t="shared" si="40"/>
        <v>400</v>
      </c>
      <c r="AJ58" s="298">
        <f t="shared" si="41"/>
        <v>470.564</v>
      </c>
      <c r="AK58" s="53">
        <v>9562.5</v>
      </c>
      <c r="AL58" s="301">
        <f t="shared" si="6"/>
        <v>28687.5</v>
      </c>
      <c r="AM58" s="54">
        <v>0.304386</v>
      </c>
      <c r="AN58" s="301">
        <v>2910.691125</v>
      </c>
      <c r="AO58" s="301">
        <f t="shared" si="7"/>
        <v>8732.073375</v>
      </c>
      <c r="AP58" s="313">
        <v>11188.125</v>
      </c>
      <c r="AQ58" s="313">
        <f t="shared" si="8"/>
        <v>33564.375</v>
      </c>
      <c r="AR58" s="314">
        <v>0.280643892</v>
      </c>
      <c r="AS58" s="313">
        <v>3139.8789441825</v>
      </c>
      <c r="AT58" s="31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319">
        <f t="shared" si="32"/>
        <v>0.640253840567566</v>
      </c>
      <c r="BD58" s="319">
        <f t="shared" si="33"/>
        <v>0.551552049442964</v>
      </c>
      <c r="BE58" s="157"/>
      <c r="BF58" s="157"/>
      <c r="BG58" s="298">
        <f t="shared" si="34"/>
        <v>870.564</v>
      </c>
      <c r="BH58" s="105">
        <v>80</v>
      </c>
      <c r="BI58" s="105">
        <v>88</v>
      </c>
      <c r="BJ58" s="334">
        <v>0</v>
      </c>
      <c r="BK58" s="338">
        <v>14</v>
      </c>
      <c r="BL58" s="338">
        <v>11</v>
      </c>
      <c r="BM58" s="105">
        <v>14</v>
      </c>
      <c r="BN58" s="105">
        <v>1</v>
      </c>
      <c r="BO58" s="245">
        <f t="shared" si="35"/>
        <v>-16</v>
      </c>
      <c r="BP58" s="334">
        <f t="shared" si="36"/>
        <v>-48</v>
      </c>
      <c r="BQ58" s="338">
        <v>15</v>
      </c>
      <c r="BR58" s="338">
        <v>8</v>
      </c>
      <c r="BS58" s="105">
        <v>10</v>
      </c>
      <c r="BT58" s="105">
        <v>2</v>
      </c>
      <c r="BU58" s="245">
        <f t="shared" si="37"/>
        <v>-15</v>
      </c>
      <c r="BV58" s="244">
        <f t="shared" si="38"/>
        <v>-30</v>
      </c>
      <c r="BW58" s="344">
        <f t="shared" si="39"/>
        <v>-78</v>
      </c>
    </row>
    <row r="59" hidden="1" spans="1:75">
      <c r="A59" s="99">
        <v>57</v>
      </c>
      <c r="B59" s="99">
        <v>30</v>
      </c>
      <c r="C59" s="99">
        <v>114622</v>
      </c>
      <c r="D59" s="224" t="s">
        <v>142</v>
      </c>
      <c r="E59" s="224" t="s">
        <v>88</v>
      </c>
      <c r="F59" s="227">
        <v>5</v>
      </c>
      <c r="G59" s="228">
        <v>21</v>
      </c>
      <c r="H59" s="227">
        <v>150</v>
      </c>
      <c r="I59" s="102">
        <v>4</v>
      </c>
      <c r="J59" s="102">
        <v>1</v>
      </c>
      <c r="K59" s="99" t="s">
        <v>72</v>
      </c>
      <c r="L59" s="251" t="s">
        <v>89</v>
      </c>
      <c r="M59" s="249">
        <v>11160</v>
      </c>
      <c r="N59" s="105">
        <f t="shared" si="0"/>
        <v>44640</v>
      </c>
      <c r="O59" s="166">
        <v>0.20595</v>
      </c>
      <c r="P59" s="250">
        <v>2298.402</v>
      </c>
      <c r="Q59" s="273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74">
        <v>2399.531688</v>
      </c>
      <c r="V59" s="275">
        <f t="shared" si="3"/>
        <v>9598.126752</v>
      </c>
      <c r="W59" s="149">
        <v>47093.86</v>
      </c>
      <c r="X59" s="149">
        <v>10513.59</v>
      </c>
      <c r="Y59" s="284">
        <f t="shared" si="4"/>
        <v>1.05496998207885</v>
      </c>
      <c r="Z59" s="284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97">
        <f t="shared" si="40"/>
        <v>850</v>
      </c>
      <c r="AJ59" s="298">
        <f t="shared" si="41"/>
        <v>263.9964</v>
      </c>
      <c r="AK59" s="53">
        <v>8370</v>
      </c>
      <c r="AL59" s="301">
        <f t="shared" si="6"/>
        <v>25110</v>
      </c>
      <c r="AM59" s="54">
        <v>0.266362</v>
      </c>
      <c r="AN59" s="301">
        <v>2229.44994</v>
      </c>
      <c r="AO59" s="301">
        <f t="shared" si="7"/>
        <v>6688.34982</v>
      </c>
      <c r="AP59" s="313">
        <v>9792.9</v>
      </c>
      <c r="AQ59" s="313">
        <f t="shared" si="8"/>
        <v>29378.7</v>
      </c>
      <c r="AR59" s="314">
        <v>0.245585764</v>
      </c>
      <c r="AS59" s="313">
        <v>2404.9968282756</v>
      </c>
      <c r="AT59" s="31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319">
        <f t="shared" si="32"/>
        <v>0.92596268725301</v>
      </c>
      <c r="BD59" s="319">
        <f t="shared" si="33"/>
        <v>1.13104515067089</v>
      </c>
      <c r="BE59" s="336">
        <v>300</v>
      </c>
      <c r="BF59" s="337"/>
      <c r="BG59" s="298">
        <f t="shared" si="34"/>
        <v>1413.9964</v>
      </c>
      <c r="BH59" s="105">
        <v>60</v>
      </c>
      <c r="BI59" s="105">
        <v>23</v>
      </c>
      <c r="BJ59" s="334">
        <f>BI59-BH59</f>
        <v>-37</v>
      </c>
      <c r="BK59" s="338">
        <v>12</v>
      </c>
      <c r="BL59" s="338">
        <v>0</v>
      </c>
      <c r="BM59" s="105">
        <v>12</v>
      </c>
      <c r="BN59" s="105">
        <v>2</v>
      </c>
      <c r="BO59" s="245">
        <f t="shared" si="35"/>
        <v>-22</v>
      </c>
      <c r="BP59" s="334">
        <f t="shared" si="36"/>
        <v>-66</v>
      </c>
      <c r="BQ59" s="338">
        <v>15</v>
      </c>
      <c r="BR59" s="338">
        <v>27</v>
      </c>
      <c r="BS59" s="105">
        <v>8</v>
      </c>
      <c r="BT59" s="105">
        <v>5</v>
      </c>
      <c r="BU59" s="245">
        <f t="shared" si="37"/>
        <v>9</v>
      </c>
      <c r="BV59" s="244">
        <v>0</v>
      </c>
      <c r="BW59" s="344">
        <f t="shared" si="39"/>
        <v>-103</v>
      </c>
    </row>
    <row r="60" hidden="1" spans="1:75">
      <c r="A60" s="99">
        <v>58</v>
      </c>
      <c r="B60" s="99">
        <v>30</v>
      </c>
      <c r="C60" s="99">
        <v>738</v>
      </c>
      <c r="D60" s="224" t="s">
        <v>143</v>
      </c>
      <c r="E60" s="224" t="s">
        <v>75</v>
      </c>
      <c r="F60" s="227">
        <v>8</v>
      </c>
      <c r="G60" s="228">
        <v>33</v>
      </c>
      <c r="H60" s="227">
        <v>100</v>
      </c>
      <c r="I60" s="102">
        <v>2</v>
      </c>
      <c r="J60" s="102"/>
      <c r="K60" s="99" t="s">
        <v>65</v>
      </c>
      <c r="L60" s="248" t="s">
        <v>76</v>
      </c>
      <c r="M60" s="249">
        <v>7600</v>
      </c>
      <c r="N60" s="105">
        <f t="shared" si="0"/>
        <v>30400</v>
      </c>
      <c r="O60" s="166">
        <v>0.230175</v>
      </c>
      <c r="P60" s="250">
        <v>1749.33</v>
      </c>
      <c r="Q60" s="273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74">
        <v>1826.30052</v>
      </c>
      <c r="V60" s="275">
        <f t="shared" si="3"/>
        <v>7305.20208</v>
      </c>
      <c r="W60" s="149">
        <v>31984.31</v>
      </c>
      <c r="X60" s="149">
        <v>7030.5</v>
      </c>
      <c r="Y60" s="284">
        <f t="shared" si="4"/>
        <v>1.05211546052632</v>
      </c>
      <c r="Z60" s="284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97">
        <f t="shared" si="40"/>
        <v>400</v>
      </c>
      <c r="AJ60" s="298">
        <f t="shared" si="41"/>
        <v>6.63600000000006</v>
      </c>
      <c r="AK60" s="53">
        <v>5700</v>
      </c>
      <c r="AL60" s="301">
        <f t="shared" si="6"/>
        <v>17100</v>
      </c>
      <c r="AM60" s="54">
        <v>0.297693</v>
      </c>
      <c r="AN60" s="301">
        <v>1696.8501</v>
      </c>
      <c r="AO60" s="301">
        <f t="shared" si="7"/>
        <v>5090.5503</v>
      </c>
      <c r="AP60" s="313">
        <v>6669</v>
      </c>
      <c r="AQ60" s="313">
        <f t="shared" si="8"/>
        <v>20007</v>
      </c>
      <c r="AR60" s="314">
        <v>0.274472946</v>
      </c>
      <c r="AS60" s="313">
        <v>1830.460076874</v>
      </c>
      <c r="AT60" s="31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319">
        <f t="shared" si="32"/>
        <v>0.583791173089419</v>
      </c>
      <c r="BD60" s="319">
        <f t="shared" si="33"/>
        <v>0.546028479921954</v>
      </c>
      <c r="BE60" s="157"/>
      <c r="BF60" s="157"/>
      <c r="BG60" s="298">
        <f t="shared" si="34"/>
        <v>406.636</v>
      </c>
      <c r="BH60" s="105">
        <v>80</v>
      </c>
      <c r="BI60" s="105">
        <v>42</v>
      </c>
      <c r="BJ60" s="334">
        <f>BI60-BH60</f>
        <v>-38</v>
      </c>
      <c r="BK60" s="338">
        <v>10</v>
      </c>
      <c r="BL60" s="338">
        <v>6</v>
      </c>
      <c r="BM60" s="105">
        <v>10</v>
      </c>
      <c r="BN60" s="105">
        <v>0</v>
      </c>
      <c r="BO60" s="245">
        <f t="shared" si="35"/>
        <v>-14</v>
      </c>
      <c r="BP60" s="334">
        <f t="shared" si="36"/>
        <v>-42</v>
      </c>
      <c r="BQ60" s="338">
        <v>10</v>
      </c>
      <c r="BR60" s="338">
        <v>9</v>
      </c>
      <c r="BS60" s="105">
        <v>5</v>
      </c>
      <c r="BT60" s="105">
        <v>0</v>
      </c>
      <c r="BU60" s="245">
        <f t="shared" si="37"/>
        <v>-6</v>
      </c>
      <c r="BV60" s="244">
        <f t="shared" si="38"/>
        <v>-12</v>
      </c>
      <c r="BW60" s="344">
        <f t="shared" si="39"/>
        <v>-92</v>
      </c>
    </row>
    <row r="61" hidden="1" spans="1:75">
      <c r="A61" s="99">
        <v>59</v>
      </c>
      <c r="B61" s="99">
        <v>30</v>
      </c>
      <c r="C61" s="99">
        <v>104428</v>
      </c>
      <c r="D61" s="224" t="s">
        <v>144</v>
      </c>
      <c r="E61" s="224" t="s">
        <v>75</v>
      </c>
      <c r="F61" s="225">
        <v>6</v>
      </c>
      <c r="G61" s="226">
        <v>28</v>
      </c>
      <c r="H61" s="225">
        <v>150</v>
      </c>
      <c r="I61" s="102">
        <v>3</v>
      </c>
      <c r="J61" s="102"/>
      <c r="K61" s="99" t="s">
        <v>65</v>
      </c>
      <c r="L61" s="248" t="s">
        <v>76</v>
      </c>
      <c r="M61" s="249">
        <v>9500</v>
      </c>
      <c r="N61" s="105">
        <f t="shared" si="0"/>
        <v>38000</v>
      </c>
      <c r="O61" s="166">
        <v>0.2472</v>
      </c>
      <c r="P61" s="250">
        <v>2348.4</v>
      </c>
      <c r="Q61" s="273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74">
        <v>2451.7296</v>
      </c>
      <c r="V61" s="275">
        <f t="shared" si="3"/>
        <v>9806.9184</v>
      </c>
      <c r="W61" s="149">
        <v>39969.73</v>
      </c>
      <c r="X61" s="149">
        <v>10206.7</v>
      </c>
      <c r="Y61" s="284">
        <f t="shared" si="4"/>
        <v>1.051835</v>
      </c>
      <c r="Z61" s="284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97">
        <f t="shared" si="40"/>
        <v>600</v>
      </c>
      <c r="AJ61" s="298">
        <f t="shared" si="41"/>
        <v>162.62</v>
      </c>
      <c r="AK61" s="53">
        <v>7125</v>
      </c>
      <c r="AL61" s="301">
        <f t="shared" si="6"/>
        <v>21375</v>
      </c>
      <c r="AM61" s="54">
        <v>0.319712</v>
      </c>
      <c r="AN61" s="301">
        <v>2277.948</v>
      </c>
      <c r="AO61" s="301">
        <f t="shared" si="7"/>
        <v>6833.844</v>
      </c>
      <c r="AP61" s="313">
        <v>8336.25</v>
      </c>
      <c r="AQ61" s="313">
        <f t="shared" si="8"/>
        <v>25008.75</v>
      </c>
      <c r="AR61" s="314">
        <v>0.294774464</v>
      </c>
      <c r="AS61" s="313">
        <v>2457.31362552</v>
      </c>
      <c r="AT61" s="31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319">
        <f t="shared" si="32"/>
        <v>0.665560253911131</v>
      </c>
      <c r="BD61" s="319">
        <f t="shared" si="33"/>
        <v>0.515122145387039</v>
      </c>
      <c r="BE61" s="157"/>
      <c r="BF61" s="157"/>
      <c r="BG61" s="298">
        <f t="shared" si="34"/>
        <v>762.62</v>
      </c>
      <c r="BH61" s="105">
        <v>60</v>
      </c>
      <c r="BI61" s="105">
        <v>76</v>
      </c>
      <c r="BJ61" s="334">
        <v>0</v>
      </c>
      <c r="BK61" s="338">
        <v>12</v>
      </c>
      <c r="BL61" s="338">
        <v>10</v>
      </c>
      <c r="BM61" s="105">
        <v>12</v>
      </c>
      <c r="BN61" s="105">
        <v>2</v>
      </c>
      <c r="BO61" s="245">
        <f t="shared" si="35"/>
        <v>-12</v>
      </c>
      <c r="BP61" s="334">
        <f t="shared" si="36"/>
        <v>-36</v>
      </c>
      <c r="BQ61" s="338">
        <v>10</v>
      </c>
      <c r="BR61" s="338">
        <v>6</v>
      </c>
      <c r="BS61" s="105">
        <v>8</v>
      </c>
      <c r="BT61" s="105">
        <v>3</v>
      </c>
      <c r="BU61" s="245">
        <f t="shared" si="37"/>
        <v>-9</v>
      </c>
      <c r="BV61" s="244">
        <f t="shared" si="38"/>
        <v>-18</v>
      </c>
      <c r="BW61" s="344">
        <f t="shared" si="39"/>
        <v>-54</v>
      </c>
    </row>
    <row r="62" hidden="1" spans="1:75">
      <c r="A62" s="99">
        <v>60</v>
      </c>
      <c r="B62" s="99">
        <v>30</v>
      </c>
      <c r="C62" s="99">
        <v>710</v>
      </c>
      <c r="D62" s="224" t="s">
        <v>145</v>
      </c>
      <c r="E62" s="224" t="s">
        <v>75</v>
      </c>
      <c r="F62" s="227">
        <v>8</v>
      </c>
      <c r="G62" s="228">
        <v>37</v>
      </c>
      <c r="H62" s="227">
        <v>100</v>
      </c>
      <c r="I62" s="102">
        <v>2</v>
      </c>
      <c r="J62" s="102"/>
      <c r="K62" s="99" t="s">
        <v>65</v>
      </c>
      <c r="L62" s="248" t="s">
        <v>76</v>
      </c>
      <c r="M62" s="249">
        <v>7600</v>
      </c>
      <c r="N62" s="105">
        <f t="shared" si="0"/>
        <v>30400</v>
      </c>
      <c r="O62" s="166">
        <v>0.266025</v>
      </c>
      <c r="P62" s="250">
        <v>2021.79</v>
      </c>
      <c r="Q62" s="273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74">
        <v>2110.74876</v>
      </c>
      <c r="V62" s="275">
        <f t="shared" si="3"/>
        <v>8442.99504</v>
      </c>
      <c r="W62" s="149">
        <v>31715.67</v>
      </c>
      <c r="X62" s="149">
        <v>7792</v>
      </c>
      <c r="Y62" s="284">
        <f t="shared" si="4"/>
        <v>1.04327861842105</v>
      </c>
      <c r="Z62" s="284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97">
        <f t="shared" si="40"/>
        <v>400</v>
      </c>
      <c r="AJ62" s="298">
        <v>0</v>
      </c>
      <c r="AK62" s="53">
        <v>5700</v>
      </c>
      <c r="AL62" s="301">
        <f t="shared" si="6"/>
        <v>17100</v>
      </c>
      <c r="AM62" s="54">
        <v>0.344059</v>
      </c>
      <c r="AN62" s="301">
        <v>1961.1363</v>
      </c>
      <c r="AO62" s="301">
        <f t="shared" si="7"/>
        <v>5883.4089</v>
      </c>
      <c r="AP62" s="313">
        <v>6669</v>
      </c>
      <c r="AQ62" s="313">
        <f t="shared" si="8"/>
        <v>20007</v>
      </c>
      <c r="AR62" s="314">
        <v>0.317222398</v>
      </c>
      <c r="AS62" s="313">
        <v>2115.556172262</v>
      </c>
      <c r="AT62" s="31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319">
        <f t="shared" si="32"/>
        <v>0.727631828859899</v>
      </c>
      <c r="BD62" s="319">
        <f t="shared" si="33"/>
        <v>0.678456734995916</v>
      </c>
      <c r="BE62" s="157"/>
      <c r="BF62" s="157"/>
      <c r="BG62" s="298">
        <f t="shared" si="34"/>
        <v>400</v>
      </c>
      <c r="BH62" s="105">
        <v>80</v>
      </c>
      <c r="BI62" s="105">
        <v>0</v>
      </c>
      <c r="BJ62" s="334">
        <f t="shared" ref="BJ62:BJ67" si="43">BI62-BH62</f>
        <v>-80</v>
      </c>
      <c r="BK62" s="338">
        <v>10</v>
      </c>
      <c r="BL62" s="338">
        <v>0</v>
      </c>
      <c r="BM62" s="105">
        <v>10</v>
      </c>
      <c r="BN62" s="105">
        <v>0</v>
      </c>
      <c r="BO62" s="245">
        <f t="shared" si="35"/>
        <v>-20</v>
      </c>
      <c r="BP62" s="334">
        <f t="shared" si="36"/>
        <v>-60</v>
      </c>
      <c r="BQ62" s="338">
        <v>15</v>
      </c>
      <c r="BR62" s="338">
        <v>0</v>
      </c>
      <c r="BS62" s="105">
        <v>5</v>
      </c>
      <c r="BT62" s="105">
        <v>0</v>
      </c>
      <c r="BU62" s="245">
        <f t="shared" si="37"/>
        <v>-20</v>
      </c>
      <c r="BV62" s="244">
        <f t="shared" si="38"/>
        <v>-40</v>
      </c>
      <c r="BW62" s="344">
        <f t="shared" si="39"/>
        <v>-180</v>
      </c>
    </row>
    <row r="63" hidden="1" spans="1:75">
      <c r="A63" s="99">
        <v>61</v>
      </c>
      <c r="B63" s="99">
        <v>30</v>
      </c>
      <c r="C63" s="99">
        <v>752</v>
      </c>
      <c r="D63" s="224" t="s">
        <v>146</v>
      </c>
      <c r="E63" s="224" t="s">
        <v>88</v>
      </c>
      <c r="F63" s="227">
        <v>6</v>
      </c>
      <c r="G63" s="228">
        <v>25</v>
      </c>
      <c r="H63" s="227">
        <v>150</v>
      </c>
      <c r="I63" s="102">
        <v>2</v>
      </c>
      <c r="J63" s="102"/>
      <c r="K63" s="99" t="s">
        <v>65</v>
      </c>
      <c r="L63" s="248" t="s">
        <v>89</v>
      </c>
      <c r="M63" s="249">
        <v>7800</v>
      </c>
      <c r="N63" s="105">
        <f t="shared" si="0"/>
        <v>31200</v>
      </c>
      <c r="O63" s="166">
        <v>0.233475</v>
      </c>
      <c r="P63" s="250">
        <v>1821.105</v>
      </c>
      <c r="Q63" s="273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74">
        <v>1901.23362</v>
      </c>
      <c r="V63" s="275">
        <f t="shared" si="3"/>
        <v>7604.93448</v>
      </c>
      <c r="W63" s="149">
        <v>32470.99</v>
      </c>
      <c r="X63" s="149">
        <v>8015.35</v>
      </c>
      <c r="Y63" s="284">
        <f t="shared" si="4"/>
        <v>1.04073685897436</v>
      </c>
      <c r="Z63" s="284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97">
        <f t="shared" si="40"/>
        <v>400</v>
      </c>
      <c r="AJ63" s="298">
        <f t="shared" si="41"/>
        <v>146.186</v>
      </c>
      <c r="AK63" s="53">
        <v>5850</v>
      </c>
      <c r="AL63" s="301">
        <f t="shared" si="6"/>
        <v>17550</v>
      </c>
      <c r="AM63" s="54">
        <v>0.301961</v>
      </c>
      <c r="AN63" s="301">
        <v>1766.47185</v>
      </c>
      <c r="AO63" s="301">
        <f t="shared" si="7"/>
        <v>5299.41555</v>
      </c>
      <c r="AP63" s="313">
        <v>6844.5</v>
      </c>
      <c r="AQ63" s="313">
        <f t="shared" si="8"/>
        <v>20533.5</v>
      </c>
      <c r="AR63" s="314">
        <v>0.278408042</v>
      </c>
      <c r="AS63" s="313">
        <v>1905.563843469</v>
      </c>
      <c r="AT63" s="31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319">
        <f t="shared" si="32"/>
        <v>0.545655148903012</v>
      </c>
      <c r="BD63" s="319">
        <f t="shared" si="33"/>
        <v>0.402358599858936</v>
      </c>
      <c r="BE63" s="157"/>
      <c r="BF63" s="157"/>
      <c r="BG63" s="298">
        <f t="shared" si="34"/>
        <v>546.186</v>
      </c>
      <c r="BH63" s="105">
        <v>60</v>
      </c>
      <c r="BI63" s="105">
        <v>10</v>
      </c>
      <c r="BJ63" s="334">
        <f t="shared" si="43"/>
        <v>-50</v>
      </c>
      <c r="BK63" s="338">
        <v>10</v>
      </c>
      <c r="BL63" s="338">
        <v>4</v>
      </c>
      <c r="BM63" s="105">
        <v>10</v>
      </c>
      <c r="BN63" s="105">
        <v>0</v>
      </c>
      <c r="BO63" s="245">
        <f t="shared" si="35"/>
        <v>-16</v>
      </c>
      <c r="BP63" s="334">
        <f t="shared" si="36"/>
        <v>-48</v>
      </c>
      <c r="BQ63" s="338">
        <v>10</v>
      </c>
      <c r="BR63" s="338">
        <v>32</v>
      </c>
      <c r="BS63" s="105">
        <v>5</v>
      </c>
      <c r="BT63" s="105">
        <v>0</v>
      </c>
      <c r="BU63" s="245">
        <f t="shared" si="37"/>
        <v>17</v>
      </c>
      <c r="BV63" s="244">
        <v>0</v>
      </c>
      <c r="BW63" s="344">
        <f t="shared" si="39"/>
        <v>-98</v>
      </c>
    </row>
    <row r="64" hidden="1" spans="1:75">
      <c r="A64" s="99">
        <v>62</v>
      </c>
      <c r="B64" s="99">
        <v>30</v>
      </c>
      <c r="C64" s="99">
        <v>108656</v>
      </c>
      <c r="D64" s="224" t="s">
        <v>147</v>
      </c>
      <c r="E64" s="224" t="s">
        <v>78</v>
      </c>
      <c r="F64" s="225">
        <v>4</v>
      </c>
      <c r="G64" s="226">
        <v>10</v>
      </c>
      <c r="H64" s="225">
        <v>150</v>
      </c>
      <c r="I64" s="102">
        <v>3</v>
      </c>
      <c r="J64" s="102"/>
      <c r="K64" s="99" t="s">
        <v>72</v>
      </c>
      <c r="L64" s="248" t="s">
        <v>80</v>
      </c>
      <c r="M64" s="249">
        <v>11520</v>
      </c>
      <c r="N64" s="105">
        <f t="shared" si="0"/>
        <v>46080</v>
      </c>
      <c r="O64" s="166">
        <v>0.25665</v>
      </c>
      <c r="P64" s="250">
        <v>2956.608</v>
      </c>
      <c r="Q64" s="273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74">
        <v>3086.698752</v>
      </c>
      <c r="V64" s="275">
        <f t="shared" si="3"/>
        <v>12346.795008</v>
      </c>
      <c r="W64" s="149">
        <v>47866.92</v>
      </c>
      <c r="X64" s="149">
        <v>7177.31</v>
      </c>
      <c r="Y64" s="284">
        <f t="shared" si="4"/>
        <v>1.03877864583333</v>
      </c>
      <c r="Z64" s="284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97">
        <f t="shared" si="40"/>
        <v>600</v>
      </c>
      <c r="AJ64" s="298">
        <v>0</v>
      </c>
      <c r="AK64" s="53">
        <v>8640</v>
      </c>
      <c r="AL64" s="301">
        <f t="shared" si="6"/>
        <v>25920</v>
      </c>
      <c r="AM64" s="54">
        <v>0.331934</v>
      </c>
      <c r="AN64" s="301">
        <v>2867.90976</v>
      </c>
      <c r="AO64" s="301">
        <f t="shared" si="7"/>
        <v>8603.72928</v>
      </c>
      <c r="AP64" s="313">
        <v>10108.8</v>
      </c>
      <c r="AQ64" s="313">
        <f t="shared" si="8"/>
        <v>30326.4</v>
      </c>
      <c r="AR64" s="314">
        <v>0.306043148</v>
      </c>
      <c r="AS64" s="313">
        <v>3093.7289745024</v>
      </c>
      <c r="AT64" s="31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319">
        <f t="shared" si="32"/>
        <v>0.586395022158911</v>
      </c>
      <c r="BD64" s="319">
        <f t="shared" si="33"/>
        <v>0.38200178804935</v>
      </c>
      <c r="BE64" s="157"/>
      <c r="BF64" s="157"/>
      <c r="BG64" s="298">
        <f t="shared" si="34"/>
        <v>600</v>
      </c>
      <c r="BH64" s="105">
        <v>60</v>
      </c>
      <c r="BI64" s="105">
        <v>0</v>
      </c>
      <c r="BJ64" s="334">
        <f t="shared" si="43"/>
        <v>-60</v>
      </c>
      <c r="BK64" s="338">
        <v>12</v>
      </c>
      <c r="BL64" s="338">
        <v>0</v>
      </c>
      <c r="BM64" s="105">
        <v>12</v>
      </c>
      <c r="BN64" s="105">
        <v>0</v>
      </c>
      <c r="BO64" s="245">
        <f t="shared" si="35"/>
        <v>-24</v>
      </c>
      <c r="BP64" s="334">
        <f t="shared" si="36"/>
        <v>-72</v>
      </c>
      <c r="BQ64" s="338">
        <v>10</v>
      </c>
      <c r="BR64" s="338">
        <v>20</v>
      </c>
      <c r="BS64" s="105">
        <v>5</v>
      </c>
      <c r="BT64" s="105">
        <v>0</v>
      </c>
      <c r="BU64" s="245">
        <f t="shared" si="37"/>
        <v>5</v>
      </c>
      <c r="BV64" s="244">
        <v>0</v>
      </c>
      <c r="BW64" s="344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4" t="s">
        <v>148</v>
      </c>
      <c r="E65" s="224" t="s">
        <v>64</v>
      </c>
      <c r="F65" s="227">
        <v>9</v>
      </c>
      <c r="G65" s="228">
        <v>43</v>
      </c>
      <c r="H65" s="227">
        <v>100</v>
      </c>
      <c r="I65" s="102">
        <v>1</v>
      </c>
      <c r="J65" s="102"/>
      <c r="K65" s="99" t="s">
        <v>65</v>
      </c>
      <c r="L65" s="251" t="s">
        <v>66</v>
      </c>
      <c r="M65" s="249">
        <v>6400</v>
      </c>
      <c r="N65" s="105">
        <f t="shared" si="0"/>
        <v>25600</v>
      </c>
      <c r="O65" s="166">
        <v>0.21225</v>
      </c>
      <c r="P65" s="250">
        <v>1358.4</v>
      </c>
      <c r="Q65" s="273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74">
        <v>1418.1696</v>
      </c>
      <c r="V65" s="275">
        <f t="shared" si="3"/>
        <v>5672.6784</v>
      </c>
      <c r="W65" s="149">
        <v>30647.15</v>
      </c>
      <c r="X65" s="149">
        <v>6211.56</v>
      </c>
      <c r="Y65" s="284">
        <f t="shared" si="4"/>
        <v>1.197154296875</v>
      </c>
      <c r="Z65" s="284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97">
        <f t="shared" si="40"/>
        <v>200</v>
      </c>
      <c r="AJ65" s="298">
        <f t="shared" si="41"/>
        <v>155.592</v>
      </c>
      <c r="AK65" s="53">
        <v>4800</v>
      </c>
      <c r="AL65" s="301">
        <f t="shared" si="6"/>
        <v>14400</v>
      </c>
      <c r="AM65" s="54">
        <v>0.27451</v>
      </c>
      <c r="AN65" s="301">
        <v>1317.648</v>
      </c>
      <c r="AO65" s="301">
        <f t="shared" si="7"/>
        <v>3952.944</v>
      </c>
      <c r="AP65" s="313">
        <v>5616</v>
      </c>
      <c r="AQ65" s="313">
        <f t="shared" si="8"/>
        <v>16848</v>
      </c>
      <c r="AR65" s="314">
        <v>0.25309822</v>
      </c>
      <c r="AS65" s="313">
        <v>1421.39960352</v>
      </c>
      <c r="AT65" s="31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319">
        <f t="shared" si="32"/>
        <v>0.618597459639126</v>
      </c>
      <c r="BD65" s="319">
        <f t="shared" si="33"/>
        <v>0.545105916319774</v>
      </c>
      <c r="BE65" s="157"/>
      <c r="BF65" s="157"/>
      <c r="BG65" s="303">
        <f t="shared" si="34"/>
        <v>355.592</v>
      </c>
      <c r="BH65" s="105">
        <v>40</v>
      </c>
      <c r="BI65" s="105">
        <v>0</v>
      </c>
      <c r="BJ65" s="334">
        <f t="shared" si="43"/>
        <v>-40</v>
      </c>
      <c r="BK65" s="338">
        <v>8</v>
      </c>
      <c r="BL65" s="338">
        <v>1</v>
      </c>
      <c r="BM65" s="105">
        <v>8</v>
      </c>
      <c r="BN65" s="105">
        <v>0</v>
      </c>
      <c r="BO65" s="245">
        <f t="shared" si="35"/>
        <v>-15</v>
      </c>
      <c r="BP65" s="334">
        <f t="shared" si="36"/>
        <v>-45</v>
      </c>
      <c r="BQ65" s="338">
        <v>10</v>
      </c>
      <c r="BR65" s="338">
        <v>3</v>
      </c>
      <c r="BS65" s="105">
        <v>5</v>
      </c>
      <c r="BT65" s="105">
        <v>0</v>
      </c>
      <c r="BU65" s="245">
        <f t="shared" si="37"/>
        <v>-12</v>
      </c>
      <c r="BV65" s="244">
        <f t="shared" si="38"/>
        <v>-24</v>
      </c>
      <c r="BW65" s="344">
        <f t="shared" si="39"/>
        <v>-109</v>
      </c>
    </row>
    <row r="66" hidden="1" spans="1:75">
      <c r="A66" s="99">
        <v>64</v>
      </c>
      <c r="B66" s="99">
        <v>30</v>
      </c>
      <c r="C66" s="99">
        <v>341</v>
      </c>
      <c r="D66" s="224" t="s">
        <v>149</v>
      </c>
      <c r="E66" s="224" t="s">
        <v>95</v>
      </c>
      <c r="F66" s="227">
        <v>3</v>
      </c>
      <c r="G66" s="228">
        <v>7</v>
      </c>
      <c r="H66" s="227">
        <v>200</v>
      </c>
      <c r="I66" s="259">
        <v>6</v>
      </c>
      <c r="J66" s="259">
        <v>1</v>
      </c>
      <c r="K66" s="99" t="s">
        <v>84</v>
      </c>
      <c r="L66" s="251" t="s">
        <v>116</v>
      </c>
      <c r="M66" s="249">
        <v>23400</v>
      </c>
      <c r="N66" s="105">
        <f t="shared" si="0"/>
        <v>93600</v>
      </c>
      <c r="O66" s="166">
        <v>0.235125</v>
      </c>
      <c r="P66" s="250">
        <v>5501.925</v>
      </c>
      <c r="Q66" s="273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74">
        <v>5744.0097</v>
      </c>
      <c r="V66" s="275">
        <f t="shared" si="3"/>
        <v>22976.0388</v>
      </c>
      <c r="W66" s="149">
        <v>99123.02</v>
      </c>
      <c r="X66" s="149">
        <v>23553.24</v>
      </c>
      <c r="Y66" s="284">
        <f t="shared" si="4"/>
        <v>1.05900662393162</v>
      </c>
      <c r="Z66" s="284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97">
        <f t="shared" si="40"/>
        <v>1250</v>
      </c>
      <c r="AJ66" s="298">
        <f t="shared" si="41"/>
        <v>309.108</v>
      </c>
      <c r="AK66" s="53">
        <v>17550</v>
      </c>
      <c r="AL66" s="301">
        <f t="shared" si="6"/>
        <v>52650</v>
      </c>
      <c r="AM66" s="54">
        <v>0.304095</v>
      </c>
      <c r="AN66" s="301">
        <v>5336.86725</v>
      </c>
      <c r="AO66" s="301">
        <f t="shared" si="7"/>
        <v>16010.60175</v>
      </c>
      <c r="AP66" s="313">
        <v>20533.5</v>
      </c>
      <c r="AQ66" s="313">
        <f t="shared" si="8"/>
        <v>61600.5</v>
      </c>
      <c r="AR66" s="314">
        <v>0.28037559</v>
      </c>
      <c r="AS66" s="313">
        <v>5757.092177265</v>
      </c>
      <c r="AT66" s="31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319">
        <f t="shared" si="32"/>
        <v>0.594843548347822</v>
      </c>
      <c r="BD66" s="319">
        <f t="shared" si="33"/>
        <v>0.614956281919722</v>
      </c>
      <c r="BE66" s="157"/>
      <c r="BF66" s="157"/>
      <c r="BG66" s="298">
        <f t="shared" si="34"/>
        <v>1559.108</v>
      </c>
      <c r="BH66" s="105">
        <v>80</v>
      </c>
      <c r="BI66" s="105">
        <v>2</v>
      </c>
      <c r="BJ66" s="334">
        <f t="shared" si="43"/>
        <v>-78</v>
      </c>
      <c r="BK66" s="338">
        <v>14</v>
      </c>
      <c r="BL66" s="338">
        <v>22</v>
      </c>
      <c r="BM66" s="105">
        <v>14</v>
      </c>
      <c r="BN66" s="105">
        <v>10</v>
      </c>
      <c r="BO66" s="245">
        <f t="shared" si="35"/>
        <v>4</v>
      </c>
      <c r="BP66" s="334">
        <v>0</v>
      </c>
      <c r="BQ66" s="338">
        <v>15</v>
      </c>
      <c r="BR66" s="338">
        <v>23</v>
      </c>
      <c r="BS66" s="105">
        <v>8</v>
      </c>
      <c r="BT66" s="105">
        <v>0</v>
      </c>
      <c r="BU66" s="245">
        <f t="shared" si="37"/>
        <v>0</v>
      </c>
      <c r="BV66" s="244">
        <f t="shared" si="38"/>
        <v>0</v>
      </c>
      <c r="BW66" s="344">
        <f t="shared" si="39"/>
        <v>-78</v>
      </c>
    </row>
    <row r="67" hidden="1" spans="1:75">
      <c r="A67" s="99">
        <v>65</v>
      </c>
      <c r="B67" s="99">
        <v>30</v>
      </c>
      <c r="C67" s="99">
        <v>347</v>
      </c>
      <c r="D67" s="224" t="s">
        <v>150</v>
      </c>
      <c r="E67" s="224" t="s">
        <v>71</v>
      </c>
      <c r="F67" s="225">
        <v>6</v>
      </c>
      <c r="G67" s="226">
        <v>28</v>
      </c>
      <c r="H67" s="225">
        <v>150</v>
      </c>
      <c r="I67" s="102">
        <v>3</v>
      </c>
      <c r="J67" s="102"/>
      <c r="K67" s="99" t="s">
        <v>65</v>
      </c>
      <c r="L67" s="248" t="s">
        <v>73</v>
      </c>
      <c r="M67" s="249">
        <v>7800</v>
      </c>
      <c r="N67" s="105">
        <f t="shared" ref="N67:N130" si="44">M67*4</f>
        <v>31200</v>
      </c>
      <c r="O67" s="166">
        <v>0.196875</v>
      </c>
      <c r="P67" s="250">
        <v>1535.625</v>
      </c>
      <c r="Q67" s="273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74">
        <v>1603.1925</v>
      </c>
      <c r="V67" s="275">
        <f t="shared" ref="V67:V130" si="47">U67*4</f>
        <v>6412.77</v>
      </c>
      <c r="W67" s="149">
        <v>32264.1</v>
      </c>
      <c r="X67" s="149">
        <v>7682.08</v>
      </c>
      <c r="Y67" s="284">
        <f t="shared" ref="Y67:Y130" si="48">W67/N67</f>
        <v>1.03410576923077</v>
      </c>
      <c r="Z67" s="284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97">
        <f t="shared" si="40"/>
        <v>600</v>
      </c>
      <c r="AJ67" s="298">
        <f t="shared" si="41"/>
        <v>307.916</v>
      </c>
      <c r="AK67" s="53">
        <v>5850</v>
      </c>
      <c r="AL67" s="301">
        <f t="shared" ref="AL67:AL130" si="50">AK67*3</f>
        <v>17550</v>
      </c>
      <c r="AM67" s="54">
        <v>0.254625</v>
      </c>
      <c r="AN67" s="301">
        <v>1489.55625</v>
      </c>
      <c r="AO67" s="301">
        <f t="shared" ref="AO67:AO130" si="51">AN67*3</f>
        <v>4468.66875</v>
      </c>
      <c r="AP67" s="313">
        <v>6844.5</v>
      </c>
      <c r="AQ67" s="313">
        <f t="shared" ref="AQ67:AQ130" si="52">AP67*3</f>
        <v>20533.5</v>
      </c>
      <c r="AR67" s="314">
        <v>0.23476425</v>
      </c>
      <c r="AS67" s="313">
        <v>1606.843909125</v>
      </c>
      <c r="AT67" s="31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319">
        <f t="shared" si="32"/>
        <v>0.558471765651253</v>
      </c>
      <c r="BD67" s="319">
        <f t="shared" si="33"/>
        <v>0.70694483362642</v>
      </c>
      <c r="BE67" s="157"/>
      <c r="BF67" s="157"/>
      <c r="BG67" s="298">
        <f t="shared" si="34"/>
        <v>907.916</v>
      </c>
      <c r="BH67" s="105">
        <v>60</v>
      </c>
      <c r="BI67" s="105">
        <v>44</v>
      </c>
      <c r="BJ67" s="334">
        <f t="shared" si="43"/>
        <v>-16</v>
      </c>
      <c r="BK67" s="338">
        <v>10</v>
      </c>
      <c r="BL67" s="338">
        <v>0</v>
      </c>
      <c r="BM67" s="105">
        <v>10</v>
      </c>
      <c r="BN67" s="105">
        <v>0</v>
      </c>
      <c r="BO67" s="245">
        <f t="shared" si="35"/>
        <v>-20</v>
      </c>
      <c r="BP67" s="334">
        <f t="shared" si="36"/>
        <v>-60</v>
      </c>
      <c r="BQ67" s="338">
        <v>10</v>
      </c>
      <c r="BR67" s="338">
        <v>5</v>
      </c>
      <c r="BS67" s="105">
        <v>5</v>
      </c>
      <c r="BT67" s="105">
        <v>0</v>
      </c>
      <c r="BU67" s="245">
        <f t="shared" si="37"/>
        <v>-10</v>
      </c>
      <c r="BV67" s="244">
        <f t="shared" si="38"/>
        <v>-20</v>
      </c>
      <c r="BW67" s="344">
        <f t="shared" si="39"/>
        <v>-96</v>
      </c>
    </row>
    <row r="68" hidden="1" spans="1:75">
      <c r="A68" s="99">
        <v>66</v>
      </c>
      <c r="B68" s="99">
        <v>30</v>
      </c>
      <c r="C68" s="99">
        <v>720</v>
      </c>
      <c r="D68" s="224" t="s">
        <v>151</v>
      </c>
      <c r="E68" s="224" t="s">
        <v>95</v>
      </c>
      <c r="F68" s="225">
        <v>6</v>
      </c>
      <c r="G68" s="226">
        <v>24</v>
      </c>
      <c r="H68" s="225">
        <v>150</v>
      </c>
      <c r="I68" s="102">
        <v>3</v>
      </c>
      <c r="J68" s="102"/>
      <c r="K68" s="99" t="s">
        <v>65</v>
      </c>
      <c r="L68" s="248" t="s">
        <v>97</v>
      </c>
      <c r="M68" s="249">
        <v>7980</v>
      </c>
      <c r="N68" s="105">
        <f t="shared" si="44"/>
        <v>31920</v>
      </c>
      <c r="O68" s="166">
        <v>0.234525</v>
      </c>
      <c r="P68" s="250">
        <v>1871.5095</v>
      </c>
      <c r="Q68" s="273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74">
        <v>1953.855918</v>
      </c>
      <c r="V68" s="275">
        <f t="shared" si="47"/>
        <v>7815.423672</v>
      </c>
      <c r="W68" s="149">
        <v>34666.53</v>
      </c>
      <c r="X68" s="149">
        <v>9425</v>
      </c>
      <c r="Y68" s="284">
        <f t="shared" si="48"/>
        <v>1.08604417293233</v>
      </c>
      <c r="Z68" s="284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97">
        <f t="shared" si="40"/>
        <v>600</v>
      </c>
      <c r="AJ68" s="298">
        <f t="shared" si="41"/>
        <v>387.7924</v>
      </c>
      <c r="AK68" s="53">
        <v>5985</v>
      </c>
      <c r="AL68" s="301">
        <f t="shared" si="50"/>
        <v>17955</v>
      </c>
      <c r="AM68" s="54">
        <v>0.303319</v>
      </c>
      <c r="AN68" s="301">
        <v>1815.364215</v>
      </c>
      <c r="AO68" s="301">
        <f t="shared" si="51"/>
        <v>5446.092645</v>
      </c>
      <c r="AP68" s="313">
        <v>7002.45</v>
      </c>
      <c r="AQ68" s="313">
        <f t="shared" si="52"/>
        <v>21007.35</v>
      </c>
      <c r="AR68" s="314">
        <v>0.279660118</v>
      </c>
      <c r="AS68" s="313">
        <v>1958.3059932891</v>
      </c>
      <c r="AT68" s="31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19">
        <f t="shared" ref="BC68:BC99" si="60">(AU68-AW68-AY68)/AQ68</f>
        <v>0.784369280275713</v>
      </c>
      <c r="BD68" s="319">
        <f t="shared" ref="BD68:BD99" si="61">(AV68-AX68-AZ68)/AT68</f>
        <v>0.763799599479916</v>
      </c>
      <c r="BE68" s="157"/>
      <c r="BF68" s="157"/>
      <c r="BG68" s="298">
        <f t="shared" ref="BG68:BG99" si="62">AI68+AJ68+BE68+BF68</f>
        <v>987.7924</v>
      </c>
      <c r="BH68" s="105">
        <v>60</v>
      </c>
      <c r="BI68" s="105">
        <v>144</v>
      </c>
      <c r="BJ68" s="334">
        <v>0</v>
      </c>
      <c r="BK68" s="338">
        <v>10</v>
      </c>
      <c r="BL68" s="338">
        <v>4</v>
      </c>
      <c r="BM68" s="105">
        <v>10</v>
      </c>
      <c r="BN68" s="105">
        <v>4</v>
      </c>
      <c r="BO68" s="245">
        <f t="shared" ref="BO68:BO99" si="63">(BL68+BN68)-(BK68+BM68)</f>
        <v>-12</v>
      </c>
      <c r="BP68" s="334">
        <f t="shared" ref="BP68:BP99" si="64">BO68*3</f>
        <v>-36</v>
      </c>
      <c r="BQ68" s="338">
        <v>10</v>
      </c>
      <c r="BR68" s="338">
        <v>24</v>
      </c>
      <c r="BS68" s="105">
        <v>5</v>
      </c>
      <c r="BT68" s="105">
        <v>0</v>
      </c>
      <c r="BU68" s="245">
        <f t="shared" ref="BU68:BU99" si="65">(BR68+BT68)-(BQ68+BS68)</f>
        <v>9</v>
      </c>
      <c r="BV68" s="244">
        <v>0</v>
      </c>
      <c r="BW68" s="344">
        <f t="shared" ref="BW68:BW99" si="66">BJ68+BP68+BV68</f>
        <v>-36</v>
      </c>
    </row>
    <row r="69" hidden="1" spans="1:75">
      <c r="A69" s="99">
        <v>67</v>
      </c>
      <c r="B69" s="99">
        <v>30</v>
      </c>
      <c r="C69" s="99">
        <v>110378</v>
      </c>
      <c r="D69" s="224" t="s">
        <v>152</v>
      </c>
      <c r="E69" s="224" t="s">
        <v>75</v>
      </c>
      <c r="F69" s="225">
        <v>9</v>
      </c>
      <c r="G69" s="226">
        <v>40</v>
      </c>
      <c r="H69" s="225">
        <v>100</v>
      </c>
      <c r="I69" s="102">
        <v>2</v>
      </c>
      <c r="J69" s="102"/>
      <c r="K69" s="99" t="s">
        <v>104</v>
      </c>
      <c r="L69" s="251" t="s">
        <v>76</v>
      </c>
      <c r="M69" s="249">
        <v>5600</v>
      </c>
      <c r="N69" s="105">
        <f t="shared" si="44"/>
        <v>22400</v>
      </c>
      <c r="O69" s="166">
        <v>0.20505</v>
      </c>
      <c r="P69" s="250">
        <v>1148.28</v>
      </c>
      <c r="Q69" s="273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74">
        <v>1198.80432</v>
      </c>
      <c r="V69" s="275">
        <f t="shared" si="47"/>
        <v>4795.21728</v>
      </c>
      <c r="W69" s="149">
        <v>22890.52</v>
      </c>
      <c r="X69" s="149">
        <v>5588.34</v>
      </c>
      <c r="Y69" s="284">
        <f t="shared" si="48"/>
        <v>1.02189821428571</v>
      </c>
      <c r="Z69" s="284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97">
        <f t="shared" si="40"/>
        <v>400</v>
      </c>
      <c r="AJ69" s="298">
        <f t="shared" si="41"/>
        <v>199.044</v>
      </c>
      <c r="AK69" s="53">
        <v>4200</v>
      </c>
      <c r="AL69" s="301">
        <f t="shared" si="50"/>
        <v>12600</v>
      </c>
      <c r="AM69" s="54">
        <v>0.265198</v>
      </c>
      <c r="AN69" s="301">
        <v>1113.8316</v>
      </c>
      <c r="AO69" s="301">
        <f t="shared" si="51"/>
        <v>3341.4948</v>
      </c>
      <c r="AP69" s="313">
        <v>4914</v>
      </c>
      <c r="AQ69" s="313">
        <f t="shared" si="52"/>
        <v>14742</v>
      </c>
      <c r="AR69" s="314">
        <v>0.244512556</v>
      </c>
      <c r="AS69" s="313">
        <v>1201.534700184</v>
      </c>
      <c r="AT69" s="31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319">
        <f t="shared" si="60"/>
        <v>0.606831501831502</v>
      </c>
      <c r="BD69" s="319">
        <f t="shared" si="61"/>
        <v>0.613221296525047</v>
      </c>
      <c r="BE69" s="157"/>
      <c r="BF69" s="157"/>
      <c r="BG69" s="298">
        <f t="shared" si="62"/>
        <v>599.044</v>
      </c>
      <c r="BH69" s="105">
        <v>40</v>
      </c>
      <c r="BI69" s="105">
        <v>44</v>
      </c>
      <c r="BJ69" s="334">
        <v>0</v>
      </c>
      <c r="BK69" s="338">
        <v>8</v>
      </c>
      <c r="BL69" s="338">
        <v>6</v>
      </c>
      <c r="BM69" s="105">
        <v>8</v>
      </c>
      <c r="BN69" s="105">
        <v>1</v>
      </c>
      <c r="BO69" s="245">
        <f t="shared" si="63"/>
        <v>-9</v>
      </c>
      <c r="BP69" s="334">
        <f t="shared" si="64"/>
        <v>-27</v>
      </c>
      <c r="BQ69" s="338">
        <v>10</v>
      </c>
      <c r="BR69" s="338">
        <v>6</v>
      </c>
      <c r="BS69" s="105">
        <v>5</v>
      </c>
      <c r="BT69" s="105">
        <v>14</v>
      </c>
      <c r="BU69" s="245">
        <f t="shared" si="65"/>
        <v>5</v>
      </c>
      <c r="BV69" s="244">
        <v>0</v>
      </c>
      <c r="BW69" s="344">
        <f t="shared" si="66"/>
        <v>-27</v>
      </c>
    </row>
    <row r="70" hidden="1" spans="1:75">
      <c r="A70" s="99">
        <v>68</v>
      </c>
      <c r="B70" s="99">
        <v>30</v>
      </c>
      <c r="C70" s="99">
        <v>546</v>
      </c>
      <c r="D70" s="224" t="s">
        <v>153</v>
      </c>
      <c r="E70" s="224" t="s">
        <v>91</v>
      </c>
      <c r="F70" s="227">
        <v>3</v>
      </c>
      <c r="G70" s="228">
        <v>9</v>
      </c>
      <c r="H70" s="227">
        <v>200</v>
      </c>
      <c r="I70" s="102">
        <v>3</v>
      </c>
      <c r="J70" s="102">
        <v>1</v>
      </c>
      <c r="K70" s="99" t="s">
        <v>79</v>
      </c>
      <c r="L70" s="251" t="s">
        <v>92</v>
      </c>
      <c r="M70" s="249">
        <v>15345</v>
      </c>
      <c r="N70" s="105">
        <f t="shared" si="44"/>
        <v>61380</v>
      </c>
      <c r="O70" s="166">
        <v>0.25425</v>
      </c>
      <c r="P70" s="250">
        <v>3901.46625</v>
      </c>
      <c r="Q70" s="273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74">
        <v>4073.130765</v>
      </c>
      <c r="V70" s="275">
        <f t="shared" si="47"/>
        <v>16292.52306</v>
      </c>
      <c r="W70" s="149">
        <v>65981.53</v>
      </c>
      <c r="X70" s="149">
        <v>16640.27</v>
      </c>
      <c r="Y70" s="284">
        <f t="shared" si="48"/>
        <v>1.074967904855</v>
      </c>
      <c r="Z70" s="284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97">
        <f t="shared" si="40"/>
        <v>650</v>
      </c>
      <c r="AJ70" s="298">
        <f t="shared" si="41"/>
        <v>206.881</v>
      </c>
      <c r="AK70" s="53">
        <v>11508.75</v>
      </c>
      <c r="AL70" s="301">
        <f t="shared" si="50"/>
        <v>34526.25</v>
      </c>
      <c r="AM70" s="54">
        <v>0.32883</v>
      </c>
      <c r="AN70" s="301">
        <v>3784.4222625</v>
      </c>
      <c r="AO70" s="301">
        <f t="shared" si="51"/>
        <v>11353.2667875</v>
      </c>
      <c r="AP70" s="313">
        <v>13465.2375</v>
      </c>
      <c r="AQ70" s="313">
        <f t="shared" si="52"/>
        <v>40395.7125</v>
      </c>
      <c r="AR70" s="314">
        <v>0.30318126</v>
      </c>
      <c r="AS70" s="313">
        <v>4082.40767144925</v>
      </c>
      <c r="AT70" s="31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319">
        <f t="shared" si="60"/>
        <v>0.571320037986705</v>
      </c>
      <c r="BD70" s="319">
        <f t="shared" si="61"/>
        <v>0.528616976470138</v>
      </c>
      <c r="BE70" s="157"/>
      <c r="BF70" s="157"/>
      <c r="BG70" s="298">
        <f t="shared" si="62"/>
        <v>856.881</v>
      </c>
      <c r="BH70" s="105">
        <v>80</v>
      </c>
      <c r="BI70" s="105">
        <v>0</v>
      </c>
      <c r="BJ70" s="334">
        <f>BI70-BH70</f>
        <v>-80</v>
      </c>
      <c r="BK70" s="338">
        <v>14</v>
      </c>
      <c r="BL70" s="338">
        <v>8</v>
      </c>
      <c r="BM70" s="105">
        <v>14</v>
      </c>
      <c r="BN70" s="105">
        <v>7</v>
      </c>
      <c r="BO70" s="245">
        <f t="shared" si="63"/>
        <v>-13</v>
      </c>
      <c r="BP70" s="334">
        <f t="shared" si="64"/>
        <v>-39</v>
      </c>
      <c r="BQ70" s="338">
        <v>15</v>
      </c>
      <c r="BR70" s="338">
        <v>6</v>
      </c>
      <c r="BS70" s="105">
        <v>8</v>
      </c>
      <c r="BT70" s="105">
        <v>0</v>
      </c>
      <c r="BU70" s="245">
        <f t="shared" si="65"/>
        <v>-17</v>
      </c>
      <c r="BV70" s="244">
        <f t="shared" ref="BV68:BV99" si="67">BU70*2</f>
        <v>-34</v>
      </c>
      <c r="BW70" s="344">
        <f t="shared" si="66"/>
        <v>-153</v>
      </c>
    </row>
    <row r="71" hidden="1" spans="1:75">
      <c r="A71" s="99">
        <v>69</v>
      </c>
      <c r="B71" s="99">
        <v>30</v>
      </c>
      <c r="C71" s="99">
        <v>570</v>
      </c>
      <c r="D71" s="224" t="s">
        <v>154</v>
      </c>
      <c r="E71" s="224" t="s">
        <v>71</v>
      </c>
      <c r="F71" s="225">
        <v>9</v>
      </c>
      <c r="G71" s="226">
        <v>38</v>
      </c>
      <c r="H71" s="225">
        <v>100</v>
      </c>
      <c r="I71" s="102">
        <v>1</v>
      </c>
      <c r="J71" s="102"/>
      <c r="K71" s="99" t="s">
        <v>65</v>
      </c>
      <c r="L71" s="251" t="s">
        <v>73</v>
      </c>
      <c r="M71" s="249">
        <v>7980</v>
      </c>
      <c r="N71" s="105">
        <f t="shared" si="44"/>
        <v>31920</v>
      </c>
      <c r="O71" s="166">
        <v>0.2256</v>
      </c>
      <c r="P71" s="250">
        <v>1800.288</v>
      </c>
      <c r="Q71" s="273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74">
        <v>1879.500672</v>
      </c>
      <c r="V71" s="275">
        <f t="shared" si="47"/>
        <v>7518.002688</v>
      </c>
      <c r="W71" s="149">
        <v>32396.25</v>
      </c>
      <c r="X71" s="149">
        <v>8737.11</v>
      </c>
      <c r="Y71" s="284">
        <f t="shared" si="48"/>
        <v>1.01492011278195</v>
      </c>
      <c r="Z71" s="284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97">
        <f t="shared" si="40"/>
        <v>200</v>
      </c>
      <c r="AJ71" s="298">
        <f t="shared" si="41"/>
        <v>307.1916</v>
      </c>
      <c r="AK71" s="53">
        <v>5985</v>
      </c>
      <c r="AL71" s="301">
        <f t="shared" si="50"/>
        <v>17955</v>
      </c>
      <c r="AM71" s="54">
        <v>0.291776</v>
      </c>
      <c r="AN71" s="301">
        <v>1746.27936</v>
      </c>
      <c r="AO71" s="301">
        <f t="shared" si="51"/>
        <v>5238.83808</v>
      </c>
      <c r="AP71" s="313">
        <v>7002.45</v>
      </c>
      <c r="AQ71" s="313">
        <f t="shared" si="52"/>
        <v>21007.35</v>
      </c>
      <c r="AR71" s="314">
        <v>0.269017472</v>
      </c>
      <c r="AS71" s="313">
        <v>1883.7813968064</v>
      </c>
      <c r="AT71" s="31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319">
        <f t="shared" si="60"/>
        <v>0.792495007699686</v>
      </c>
      <c r="BD71" s="319">
        <f t="shared" si="61"/>
        <v>0.695229288398476</v>
      </c>
      <c r="BE71" s="157"/>
      <c r="BF71" s="157"/>
      <c r="BG71" s="298">
        <f t="shared" si="62"/>
        <v>507.1916</v>
      </c>
      <c r="BH71" s="105">
        <v>60</v>
      </c>
      <c r="BI71" s="105">
        <v>66</v>
      </c>
      <c r="BJ71" s="334">
        <v>0</v>
      </c>
      <c r="BK71" s="338">
        <v>8</v>
      </c>
      <c r="BL71" s="338">
        <v>8</v>
      </c>
      <c r="BM71" s="105">
        <v>8</v>
      </c>
      <c r="BN71" s="105">
        <v>0</v>
      </c>
      <c r="BO71" s="245">
        <f t="shared" si="63"/>
        <v>-8</v>
      </c>
      <c r="BP71" s="334">
        <f t="shared" si="64"/>
        <v>-24</v>
      </c>
      <c r="BQ71" s="338">
        <v>10</v>
      </c>
      <c r="BR71" s="338">
        <v>9</v>
      </c>
      <c r="BS71" s="105">
        <v>5</v>
      </c>
      <c r="BT71" s="105">
        <v>15</v>
      </c>
      <c r="BU71" s="245">
        <f t="shared" si="65"/>
        <v>9</v>
      </c>
      <c r="BV71" s="244">
        <v>0</v>
      </c>
      <c r="BW71" s="344">
        <f t="shared" si="66"/>
        <v>-24</v>
      </c>
    </row>
    <row r="72" hidden="1" spans="1:75">
      <c r="A72" s="99">
        <v>70</v>
      </c>
      <c r="B72" s="99">
        <v>30</v>
      </c>
      <c r="C72" s="99">
        <v>111219</v>
      </c>
      <c r="D72" s="224" t="s">
        <v>155</v>
      </c>
      <c r="E72" s="224" t="s">
        <v>71</v>
      </c>
      <c r="F72" s="227">
        <v>4</v>
      </c>
      <c r="G72" s="228">
        <v>13</v>
      </c>
      <c r="H72" s="227">
        <v>150</v>
      </c>
      <c r="I72" s="102">
        <v>3</v>
      </c>
      <c r="J72" s="102">
        <v>2</v>
      </c>
      <c r="K72" s="99" t="s">
        <v>72</v>
      </c>
      <c r="L72" s="248" t="s">
        <v>73</v>
      </c>
      <c r="M72" s="249">
        <v>11880</v>
      </c>
      <c r="N72" s="105">
        <f t="shared" si="44"/>
        <v>47520</v>
      </c>
      <c r="O72" s="166">
        <v>0.218625</v>
      </c>
      <c r="P72" s="250">
        <v>2597.265</v>
      </c>
      <c r="Q72" s="273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74">
        <v>2711.54466</v>
      </c>
      <c r="V72" s="275">
        <f t="shared" si="47"/>
        <v>10846.17864</v>
      </c>
      <c r="W72" s="149">
        <v>48133.93</v>
      </c>
      <c r="X72" s="149">
        <v>12085.36</v>
      </c>
      <c r="Y72" s="284">
        <f t="shared" si="48"/>
        <v>1.0129194023569</v>
      </c>
      <c r="Z72" s="284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97">
        <f t="shared" si="40"/>
        <v>700</v>
      </c>
      <c r="AJ72" s="298">
        <f t="shared" si="41"/>
        <v>339.26</v>
      </c>
      <c r="AK72" s="53">
        <v>8910</v>
      </c>
      <c r="AL72" s="301">
        <f t="shared" si="50"/>
        <v>26730</v>
      </c>
      <c r="AM72" s="54">
        <v>0.282755</v>
      </c>
      <c r="AN72" s="301">
        <v>2519.34705</v>
      </c>
      <c r="AO72" s="301">
        <f t="shared" si="51"/>
        <v>7558.04115</v>
      </c>
      <c r="AP72" s="313">
        <v>10424.7</v>
      </c>
      <c r="AQ72" s="313">
        <f t="shared" si="52"/>
        <v>31274.1</v>
      </c>
      <c r="AR72" s="314">
        <v>0.26070011</v>
      </c>
      <c r="AS72" s="313">
        <v>2717.720436717</v>
      </c>
      <c r="AT72" s="31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319">
        <f t="shared" si="60"/>
        <v>0.860492228393463</v>
      </c>
      <c r="BD72" s="319">
        <f t="shared" si="61"/>
        <v>0.982735370392372</v>
      </c>
      <c r="BE72" s="336">
        <v>300</v>
      </c>
      <c r="BF72" s="337"/>
      <c r="BG72" s="298">
        <f t="shared" si="62"/>
        <v>1339.26</v>
      </c>
      <c r="BH72" s="105">
        <v>960</v>
      </c>
      <c r="BI72" s="105">
        <v>498</v>
      </c>
      <c r="BJ72" s="334">
        <f t="shared" ref="BJ72:BJ77" si="68">BI72-BH72</f>
        <v>-462</v>
      </c>
      <c r="BK72" s="338">
        <v>12</v>
      </c>
      <c r="BL72" s="338">
        <v>2</v>
      </c>
      <c r="BM72" s="105">
        <v>12</v>
      </c>
      <c r="BN72" s="105">
        <v>2</v>
      </c>
      <c r="BO72" s="245">
        <f t="shared" si="63"/>
        <v>-20</v>
      </c>
      <c r="BP72" s="334">
        <f t="shared" si="64"/>
        <v>-60</v>
      </c>
      <c r="BQ72" s="338">
        <v>15</v>
      </c>
      <c r="BR72" s="338">
        <v>3</v>
      </c>
      <c r="BS72" s="105">
        <v>8</v>
      </c>
      <c r="BT72" s="105">
        <v>0</v>
      </c>
      <c r="BU72" s="245">
        <f t="shared" si="65"/>
        <v>-20</v>
      </c>
      <c r="BV72" s="244">
        <f t="shared" si="67"/>
        <v>-40</v>
      </c>
      <c r="BW72" s="344">
        <f t="shared" si="66"/>
        <v>-562</v>
      </c>
    </row>
    <row r="73" hidden="1" spans="1:75">
      <c r="A73" s="99">
        <v>71</v>
      </c>
      <c r="B73" s="99">
        <v>30</v>
      </c>
      <c r="C73" s="99">
        <v>545</v>
      </c>
      <c r="D73" s="224" t="s">
        <v>156</v>
      </c>
      <c r="E73" s="224" t="s">
        <v>91</v>
      </c>
      <c r="F73" s="225">
        <v>10</v>
      </c>
      <c r="G73" s="226">
        <v>44</v>
      </c>
      <c r="H73" s="225">
        <v>100</v>
      </c>
      <c r="I73" s="102">
        <v>2</v>
      </c>
      <c r="J73" s="102"/>
      <c r="K73" s="99" t="s">
        <v>104</v>
      </c>
      <c r="L73" s="248" t="s">
        <v>92</v>
      </c>
      <c r="M73" s="249">
        <v>5600</v>
      </c>
      <c r="N73" s="105">
        <f t="shared" si="44"/>
        <v>22400</v>
      </c>
      <c r="O73" s="166">
        <v>0.2196</v>
      </c>
      <c r="P73" s="250">
        <v>1229.76</v>
      </c>
      <c r="Q73" s="273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74">
        <v>1283.86944</v>
      </c>
      <c r="V73" s="275">
        <f t="shared" si="47"/>
        <v>5135.47776</v>
      </c>
      <c r="W73" s="149">
        <v>22578.1</v>
      </c>
      <c r="X73" s="149">
        <v>3933.75</v>
      </c>
      <c r="Y73" s="284">
        <f t="shared" si="48"/>
        <v>1.00795089285714</v>
      </c>
      <c r="Z73" s="284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97">
        <f t="shared" si="40"/>
        <v>400</v>
      </c>
      <c r="AJ73" s="298">
        <v>0</v>
      </c>
      <c r="AK73" s="53">
        <v>4200</v>
      </c>
      <c r="AL73" s="301">
        <f t="shared" si="50"/>
        <v>12600</v>
      </c>
      <c r="AM73" s="54">
        <v>0.284016</v>
      </c>
      <c r="AN73" s="301">
        <v>1192.8672</v>
      </c>
      <c r="AO73" s="301">
        <f t="shared" si="51"/>
        <v>3578.6016</v>
      </c>
      <c r="AP73" s="313">
        <v>4914</v>
      </c>
      <c r="AQ73" s="313">
        <f t="shared" si="52"/>
        <v>14742</v>
      </c>
      <c r="AR73" s="314">
        <v>0.261862752</v>
      </c>
      <c r="AS73" s="313">
        <v>1286.793563328</v>
      </c>
      <c r="AT73" s="31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319">
        <f t="shared" si="60"/>
        <v>0.293838013838014</v>
      </c>
      <c r="BD73" s="319">
        <f t="shared" si="61"/>
        <v>0.197415763159658</v>
      </c>
      <c r="BE73" s="157"/>
      <c r="BF73" s="157"/>
      <c r="BG73" s="298">
        <f t="shared" si="62"/>
        <v>400</v>
      </c>
      <c r="BH73" s="105">
        <v>40</v>
      </c>
      <c r="BI73" s="105">
        <v>0</v>
      </c>
      <c r="BJ73" s="334">
        <f t="shared" si="68"/>
        <v>-40</v>
      </c>
      <c r="BK73" s="338">
        <v>6</v>
      </c>
      <c r="BL73" s="338">
        <v>5</v>
      </c>
      <c r="BM73" s="105">
        <v>6</v>
      </c>
      <c r="BN73" s="105">
        <v>0</v>
      </c>
      <c r="BO73" s="245">
        <f t="shared" si="63"/>
        <v>-7</v>
      </c>
      <c r="BP73" s="334">
        <f t="shared" si="64"/>
        <v>-21</v>
      </c>
      <c r="BQ73" s="338">
        <v>10</v>
      </c>
      <c r="BR73" s="338">
        <v>3</v>
      </c>
      <c r="BS73" s="105">
        <v>5</v>
      </c>
      <c r="BT73" s="105">
        <v>0</v>
      </c>
      <c r="BU73" s="245">
        <f t="shared" si="65"/>
        <v>-12</v>
      </c>
      <c r="BV73" s="244">
        <f t="shared" si="67"/>
        <v>-24</v>
      </c>
      <c r="BW73" s="344">
        <f t="shared" si="66"/>
        <v>-85</v>
      </c>
    </row>
    <row r="74" hidden="1" spans="1:75">
      <c r="A74" s="99">
        <v>72</v>
      </c>
      <c r="B74" s="99">
        <v>30</v>
      </c>
      <c r="C74" s="99">
        <v>105267</v>
      </c>
      <c r="D74" s="224" t="s">
        <v>157</v>
      </c>
      <c r="E74" s="224" t="s">
        <v>71</v>
      </c>
      <c r="F74" s="225">
        <v>4</v>
      </c>
      <c r="G74" s="226">
        <v>10</v>
      </c>
      <c r="H74" s="225">
        <v>150</v>
      </c>
      <c r="I74" s="102">
        <v>3</v>
      </c>
      <c r="J74" s="102"/>
      <c r="K74" s="99" t="s">
        <v>72</v>
      </c>
      <c r="L74" s="248" t="s">
        <v>73</v>
      </c>
      <c r="M74" s="249">
        <v>11700</v>
      </c>
      <c r="N74" s="105">
        <f t="shared" si="44"/>
        <v>46800</v>
      </c>
      <c r="O74" s="166">
        <v>0.21435</v>
      </c>
      <c r="P74" s="250">
        <v>2507.895</v>
      </c>
      <c r="Q74" s="273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74">
        <v>2618.24238</v>
      </c>
      <c r="V74" s="275">
        <f t="shared" si="47"/>
        <v>10472.96952</v>
      </c>
      <c r="W74" s="149">
        <v>47104.93</v>
      </c>
      <c r="X74" s="149">
        <v>11554.39</v>
      </c>
      <c r="Y74" s="284">
        <f t="shared" si="48"/>
        <v>1.0065155982906</v>
      </c>
      <c r="Z74" s="284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97">
        <f t="shared" si="40"/>
        <v>600</v>
      </c>
      <c r="AJ74" s="298">
        <f t="shared" si="41"/>
        <v>304.562</v>
      </c>
      <c r="AK74" s="53">
        <v>8775</v>
      </c>
      <c r="AL74" s="301">
        <f t="shared" si="50"/>
        <v>26325</v>
      </c>
      <c r="AM74" s="54">
        <v>0.277226</v>
      </c>
      <c r="AN74" s="301">
        <v>2432.65815</v>
      </c>
      <c r="AO74" s="301">
        <f t="shared" si="51"/>
        <v>7297.97445</v>
      </c>
      <c r="AP74" s="313">
        <v>10266.75</v>
      </c>
      <c r="AQ74" s="313">
        <f t="shared" si="52"/>
        <v>30800.25</v>
      </c>
      <c r="AR74" s="314">
        <v>0.255602372</v>
      </c>
      <c r="AS74" s="313">
        <v>2624.205652731</v>
      </c>
      <c r="AT74" s="31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319">
        <f t="shared" si="60"/>
        <v>0.658558290922963</v>
      </c>
      <c r="BD74" s="319">
        <f t="shared" si="61"/>
        <v>0.652631777626751</v>
      </c>
      <c r="BE74" s="157"/>
      <c r="BF74" s="157"/>
      <c r="BG74" s="298">
        <f t="shared" si="62"/>
        <v>904.562</v>
      </c>
      <c r="BH74" s="105">
        <v>80</v>
      </c>
      <c r="BI74" s="105">
        <v>0</v>
      </c>
      <c r="BJ74" s="334">
        <f t="shared" si="68"/>
        <v>-80</v>
      </c>
      <c r="BK74" s="338">
        <v>12</v>
      </c>
      <c r="BL74" s="338">
        <v>1</v>
      </c>
      <c r="BM74" s="105">
        <v>12</v>
      </c>
      <c r="BN74" s="105">
        <v>0</v>
      </c>
      <c r="BO74" s="245">
        <f t="shared" si="63"/>
        <v>-23</v>
      </c>
      <c r="BP74" s="334">
        <f t="shared" si="64"/>
        <v>-69</v>
      </c>
      <c r="BQ74" s="338">
        <v>15</v>
      </c>
      <c r="BR74" s="338">
        <v>21</v>
      </c>
      <c r="BS74" s="105">
        <v>8</v>
      </c>
      <c r="BT74" s="105">
        <v>21</v>
      </c>
      <c r="BU74" s="245">
        <f t="shared" si="65"/>
        <v>19</v>
      </c>
      <c r="BV74" s="244">
        <v>0</v>
      </c>
      <c r="BW74" s="344">
        <f t="shared" si="66"/>
        <v>-149</v>
      </c>
    </row>
    <row r="75" hidden="1" spans="1:75">
      <c r="A75" s="99">
        <v>73</v>
      </c>
      <c r="B75" s="99">
        <v>30</v>
      </c>
      <c r="C75" s="99">
        <v>118151</v>
      </c>
      <c r="D75" s="224" t="s">
        <v>158</v>
      </c>
      <c r="E75" s="224" t="s">
        <v>71</v>
      </c>
      <c r="F75" s="227">
        <v>10</v>
      </c>
      <c r="G75" s="228">
        <v>45</v>
      </c>
      <c r="H75" s="227">
        <v>100</v>
      </c>
      <c r="I75" s="102">
        <v>2</v>
      </c>
      <c r="J75" s="102"/>
      <c r="K75" s="99" t="s">
        <v>104</v>
      </c>
      <c r="L75" s="248" t="s">
        <v>73</v>
      </c>
      <c r="M75" s="249">
        <v>4600</v>
      </c>
      <c r="N75" s="105">
        <f t="shared" si="44"/>
        <v>18400</v>
      </c>
      <c r="O75" s="166">
        <v>0.1725</v>
      </c>
      <c r="P75" s="250">
        <v>793.5</v>
      </c>
      <c r="Q75" s="273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74">
        <v>828.414</v>
      </c>
      <c r="V75" s="275">
        <f t="shared" si="47"/>
        <v>3313.656</v>
      </c>
      <c r="W75" s="149">
        <v>18502.07</v>
      </c>
      <c r="X75" s="149">
        <v>3760.22</v>
      </c>
      <c r="Y75" s="284">
        <f t="shared" si="48"/>
        <v>1.0055472826087</v>
      </c>
      <c r="Z75" s="284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97">
        <f t="shared" si="40"/>
        <v>400</v>
      </c>
      <c r="AJ75" s="298">
        <f t="shared" si="41"/>
        <v>117.244</v>
      </c>
      <c r="AK75" s="53">
        <v>3450</v>
      </c>
      <c r="AL75" s="301">
        <f t="shared" si="50"/>
        <v>10350</v>
      </c>
      <c r="AM75" s="54">
        <v>0.2231</v>
      </c>
      <c r="AN75" s="301">
        <v>769.695</v>
      </c>
      <c r="AO75" s="301">
        <f t="shared" si="51"/>
        <v>2309.085</v>
      </c>
      <c r="AP75" s="313">
        <v>4036.5</v>
      </c>
      <c r="AQ75" s="313">
        <f t="shared" si="52"/>
        <v>12109.5</v>
      </c>
      <c r="AR75" s="314">
        <v>0.2056982</v>
      </c>
      <c r="AS75" s="313">
        <v>830.3007843</v>
      </c>
      <c r="AT75" s="31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20">
        <f t="shared" si="60"/>
        <v>1.03659606094389</v>
      </c>
      <c r="BD75" s="319">
        <f t="shared" si="61"/>
        <v>0.982483314591115</v>
      </c>
      <c r="BE75" s="336">
        <v>500</v>
      </c>
      <c r="BF75" s="272"/>
      <c r="BG75" s="298">
        <f t="shared" si="62"/>
        <v>1017.244</v>
      </c>
      <c r="BH75" s="105">
        <v>40</v>
      </c>
      <c r="BI75" s="105">
        <v>11</v>
      </c>
      <c r="BJ75" s="334">
        <f t="shared" si="68"/>
        <v>-29</v>
      </c>
      <c r="BK75" s="338">
        <v>6</v>
      </c>
      <c r="BL75" s="338">
        <v>4</v>
      </c>
      <c r="BM75" s="105">
        <v>6</v>
      </c>
      <c r="BN75" s="105">
        <v>0</v>
      </c>
      <c r="BO75" s="245">
        <f t="shared" si="63"/>
        <v>-8</v>
      </c>
      <c r="BP75" s="334">
        <f t="shared" si="64"/>
        <v>-24</v>
      </c>
      <c r="BQ75" s="338">
        <v>10</v>
      </c>
      <c r="BR75" s="338">
        <v>0</v>
      </c>
      <c r="BS75" s="105">
        <v>5</v>
      </c>
      <c r="BT75" s="105">
        <v>0</v>
      </c>
      <c r="BU75" s="245">
        <f t="shared" si="65"/>
        <v>-15</v>
      </c>
      <c r="BV75" s="244">
        <f t="shared" si="67"/>
        <v>-30</v>
      </c>
      <c r="BW75" s="344">
        <f t="shared" si="66"/>
        <v>-83</v>
      </c>
    </row>
    <row r="76" hidden="1" spans="1:75">
      <c r="A76" s="99">
        <v>74</v>
      </c>
      <c r="B76" s="99">
        <v>30</v>
      </c>
      <c r="C76" s="99">
        <v>723</v>
      </c>
      <c r="D76" s="224" t="s">
        <v>159</v>
      </c>
      <c r="E76" s="224" t="s">
        <v>91</v>
      </c>
      <c r="F76" s="225">
        <v>8</v>
      </c>
      <c r="G76" s="226">
        <v>32</v>
      </c>
      <c r="H76" s="225">
        <v>100</v>
      </c>
      <c r="I76" s="102">
        <v>2</v>
      </c>
      <c r="J76" s="102"/>
      <c r="K76" s="99" t="s">
        <v>65</v>
      </c>
      <c r="L76" s="248" t="s">
        <v>92</v>
      </c>
      <c r="M76" s="249">
        <v>7200</v>
      </c>
      <c r="N76" s="105">
        <f t="shared" si="44"/>
        <v>28800</v>
      </c>
      <c r="O76" s="166">
        <v>0.221775</v>
      </c>
      <c r="P76" s="250">
        <v>1596.78</v>
      </c>
      <c r="Q76" s="273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74">
        <v>1667.03832</v>
      </c>
      <c r="V76" s="275">
        <f t="shared" si="47"/>
        <v>6668.15328</v>
      </c>
      <c r="W76" s="149">
        <v>28924.89</v>
      </c>
      <c r="X76" s="149">
        <v>5841.37</v>
      </c>
      <c r="Y76" s="284">
        <f t="shared" si="48"/>
        <v>1.00433645833333</v>
      </c>
      <c r="Z76" s="284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97">
        <f t="shared" si="40"/>
        <v>400</v>
      </c>
      <c r="AJ76" s="298"/>
      <c r="AK76" s="53">
        <v>5400</v>
      </c>
      <c r="AL76" s="301">
        <f t="shared" si="50"/>
        <v>16200</v>
      </c>
      <c r="AM76" s="54">
        <v>0.286829</v>
      </c>
      <c r="AN76" s="301">
        <v>1548.8766</v>
      </c>
      <c r="AO76" s="301">
        <f t="shared" si="51"/>
        <v>4646.6298</v>
      </c>
      <c r="AP76" s="313">
        <v>6318</v>
      </c>
      <c r="AQ76" s="313">
        <f t="shared" si="52"/>
        <v>18954</v>
      </c>
      <c r="AR76" s="314">
        <v>0.264456338</v>
      </c>
      <c r="AS76" s="313">
        <v>1670.835143484</v>
      </c>
      <c r="AT76" s="31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319">
        <f t="shared" si="60"/>
        <v>0.678268439379551</v>
      </c>
      <c r="BD76" s="319">
        <f t="shared" si="61"/>
        <v>0.603562438380678</v>
      </c>
      <c r="BE76" s="157"/>
      <c r="BF76" s="157"/>
      <c r="BG76" s="298">
        <f t="shared" si="62"/>
        <v>400</v>
      </c>
      <c r="BH76" s="105">
        <v>40</v>
      </c>
      <c r="BI76" s="105">
        <v>20</v>
      </c>
      <c r="BJ76" s="334">
        <f t="shared" si="68"/>
        <v>-20</v>
      </c>
      <c r="BK76" s="338">
        <v>10</v>
      </c>
      <c r="BL76" s="338">
        <v>5</v>
      </c>
      <c r="BM76" s="105">
        <v>10</v>
      </c>
      <c r="BN76" s="105">
        <v>0</v>
      </c>
      <c r="BO76" s="245">
        <f t="shared" si="63"/>
        <v>-15</v>
      </c>
      <c r="BP76" s="334">
        <f t="shared" si="64"/>
        <v>-45</v>
      </c>
      <c r="BQ76" s="338">
        <v>15</v>
      </c>
      <c r="BR76" s="338">
        <v>14</v>
      </c>
      <c r="BS76" s="105">
        <v>8</v>
      </c>
      <c r="BT76" s="105">
        <v>4</v>
      </c>
      <c r="BU76" s="245">
        <f t="shared" si="65"/>
        <v>-5</v>
      </c>
      <c r="BV76" s="244">
        <f t="shared" si="67"/>
        <v>-10</v>
      </c>
      <c r="BW76" s="344">
        <f t="shared" si="66"/>
        <v>-75</v>
      </c>
    </row>
    <row r="77" hidden="1" spans="1:75">
      <c r="A77" s="99">
        <v>75</v>
      </c>
      <c r="B77" s="99">
        <v>30</v>
      </c>
      <c r="C77" s="99">
        <v>727</v>
      </c>
      <c r="D77" s="224" t="s">
        <v>160</v>
      </c>
      <c r="E77" s="224" t="s">
        <v>71</v>
      </c>
      <c r="F77" s="227">
        <v>9</v>
      </c>
      <c r="G77" s="228">
        <v>39</v>
      </c>
      <c r="H77" s="227">
        <v>100</v>
      </c>
      <c r="I77" s="102">
        <v>2</v>
      </c>
      <c r="J77" s="102"/>
      <c r="K77" s="99" t="s">
        <v>65</v>
      </c>
      <c r="L77" s="251" t="s">
        <v>73</v>
      </c>
      <c r="M77" s="249">
        <v>7600</v>
      </c>
      <c r="N77" s="105">
        <f t="shared" si="44"/>
        <v>30400</v>
      </c>
      <c r="O77" s="166">
        <v>0.234975</v>
      </c>
      <c r="P77" s="250">
        <v>1785.81</v>
      </c>
      <c r="Q77" s="273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74">
        <v>1864.38564</v>
      </c>
      <c r="V77" s="275">
        <f t="shared" si="47"/>
        <v>7457.54256</v>
      </c>
      <c r="W77" s="149">
        <v>30478.05</v>
      </c>
      <c r="X77" s="149">
        <v>6448.1</v>
      </c>
      <c r="Y77" s="284">
        <f t="shared" si="48"/>
        <v>1.00256743421053</v>
      </c>
      <c r="Z77" s="284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97">
        <f t="shared" si="40"/>
        <v>400</v>
      </c>
      <c r="AJ77" s="298"/>
      <c r="AK77" s="53">
        <v>5700</v>
      </c>
      <c r="AL77" s="301">
        <f t="shared" si="50"/>
        <v>17100</v>
      </c>
      <c r="AM77" s="54">
        <v>0.303901</v>
      </c>
      <c r="AN77" s="301">
        <v>1732.2357</v>
      </c>
      <c r="AO77" s="301">
        <f t="shared" si="51"/>
        <v>5196.7071</v>
      </c>
      <c r="AP77" s="313">
        <v>6669</v>
      </c>
      <c r="AQ77" s="313">
        <f t="shared" si="52"/>
        <v>20007</v>
      </c>
      <c r="AR77" s="314">
        <v>0.280196722</v>
      </c>
      <c r="AS77" s="313">
        <v>1868.631939018</v>
      </c>
      <c r="AT77" s="31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319">
        <f t="shared" si="60"/>
        <v>0.683555255660519</v>
      </c>
      <c r="BD77" s="319">
        <f t="shared" si="61"/>
        <v>0.688724893576239</v>
      </c>
      <c r="BE77" s="157"/>
      <c r="BF77" s="157"/>
      <c r="BG77" s="298">
        <f t="shared" si="62"/>
        <v>400</v>
      </c>
      <c r="BH77" s="105">
        <v>60</v>
      </c>
      <c r="BI77" s="105">
        <v>20</v>
      </c>
      <c r="BJ77" s="334">
        <f t="shared" si="68"/>
        <v>-40</v>
      </c>
      <c r="BK77" s="338">
        <v>8</v>
      </c>
      <c r="BL77" s="338">
        <v>4</v>
      </c>
      <c r="BM77" s="105">
        <v>8</v>
      </c>
      <c r="BN77" s="105">
        <v>0</v>
      </c>
      <c r="BO77" s="245">
        <f t="shared" si="63"/>
        <v>-12</v>
      </c>
      <c r="BP77" s="334">
        <f t="shared" si="64"/>
        <v>-36</v>
      </c>
      <c r="BQ77" s="338">
        <v>10</v>
      </c>
      <c r="BR77" s="338">
        <v>53</v>
      </c>
      <c r="BS77" s="105">
        <v>5</v>
      </c>
      <c r="BT77" s="105">
        <v>0</v>
      </c>
      <c r="BU77" s="245">
        <f t="shared" si="65"/>
        <v>38</v>
      </c>
      <c r="BV77" s="244">
        <v>0</v>
      </c>
      <c r="BW77" s="344">
        <f t="shared" si="66"/>
        <v>-76</v>
      </c>
    </row>
    <row r="78" hidden="1" spans="1:75">
      <c r="A78" s="99">
        <v>76</v>
      </c>
      <c r="B78" s="99">
        <v>30</v>
      </c>
      <c r="C78" s="99">
        <v>106865</v>
      </c>
      <c r="D78" s="224" t="s">
        <v>161</v>
      </c>
      <c r="E78" s="224" t="s">
        <v>162</v>
      </c>
      <c r="F78" s="227">
        <v>6</v>
      </c>
      <c r="G78" s="228">
        <v>23</v>
      </c>
      <c r="H78" s="227">
        <v>150</v>
      </c>
      <c r="I78" s="102">
        <v>0</v>
      </c>
      <c r="J78" s="102"/>
      <c r="K78" s="99" t="s">
        <v>65</v>
      </c>
      <c r="L78" s="248" t="s">
        <v>163</v>
      </c>
      <c r="M78" s="249">
        <v>7980</v>
      </c>
      <c r="N78" s="105">
        <f t="shared" si="44"/>
        <v>31920</v>
      </c>
      <c r="O78" s="166">
        <v>0.216075</v>
      </c>
      <c r="P78" s="250">
        <v>1724.2785</v>
      </c>
      <c r="Q78" s="273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74">
        <v>1800.146754</v>
      </c>
      <c r="V78" s="275">
        <f t="shared" si="47"/>
        <v>7200.587016</v>
      </c>
      <c r="W78" s="149">
        <v>46410.72</v>
      </c>
      <c r="X78" s="149">
        <v>12467.97</v>
      </c>
      <c r="Y78" s="284">
        <f t="shared" si="48"/>
        <v>1.45396992481203</v>
      </c>
      <c r="Z78" s="284">
        <f t="shared" si="49"/>
        <v>1.25342234897589</v>
      </c>
      <c r="AA78" s="149">
        <v>14850</v>
      </c>
      <c r="AB78" s="149">
        <v>4612.5</v>
      </c>
      <c r="AC78" s="149"/>
      <c r="AD78" s="149"/>
      <c r="AE78" s="285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97"/>
      <c r="AJ78" s="298"/>
      <c r="AK78" s="53">
        <v>5985</v>
      </c>
      <c r="AL78" s="301">
        <f t="shared" si="50"/>
        <v>17955</v>
      </c>
      <c r="AM78" s="54">
        <v>0.279457</v>
      </c>
      <c r="AN78" s="301">
        <v>1672.550145</v>
      </c>
      <c r="AO78" s="301">
        <f t="shared" si="51"/>
        <v>5017.650435</v>
      </c>
      <c r="AP78" s="313">
        <v>7002.45</v>
      </c>
      <c r="AQ78" s="313">
        <f t="shared" si="52"/>
        <v>21007.35</v>
      </c>
      <c r="AR78" s="314">
        <v>0.257659354</v>
      </c>
      <c r="AS78" s="313">
        <v>1804.2467434173</v>
      </c>
      <c r="AT78" s="31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319">
        <f t="shared" si="60"/>
        <v>0.690509750158873</v>
      </c>
      <c r="BD78" s="319">
        <f t="shared" si="61"/>
        <v>0.620297641707396</v>
      </c>
      <c r="BE78" s="157"/>
      <c r="BF78" s="157"/>
      <c r="BG78" s="298">
        <f t="shared" si="62"/>
        <v>0</v>
      </c>
      <c r="BH78" s="105">
        <v>60</v>
      </c>
      <c r="BI78" s="105">
        <v>98</v>
      </c>
      <c r="BJ78" s="334">
        <v>0</v>
      </c>
      <c r="BK78" s="338">
        <v>10</v>
      </c>
      <c r="BL78" s="338">
        <v>4</v>
      </c>
      <c r="BM78" s="105">
        <v>10</v>
      </c>
      <c r="BN78" s="105">
        <v>0</v>
      </c>
      <c r="BO78" s="245">
        <f t="shared" si="63"/>
        <v>-16</v>
      </c>
      <c r="BP78" s="334">
        <f t="shared" si="64"/>
        <v>-48</v>
      </c>
      <c r="BQ78" s="338">
        <v>10</v>
      </c>
      <c r="BR78" s="338">
        <v>0</v>
      </c>
      <c r="BS78" s="105">
        <v>5</v>
      </c>
      <c r="BT78" s="105">
        <v>0</v>
      </c>
      <c r="BU78" s="245">
        <f t="shared" si="65"/>
        <v>-15</v>
      </c>
      <c r="BV78" s="244">
        <f t="shared" si="67"/>
        <v>-30</v>
      </c>
      <c r="BW78" s="344">
        <f t="shared" si="66"/>
        <v>-78</v>
      </c>
    </row>
    <row r="79" hidden="1" spans="1:75">
      <c r="A79" s="99">
        <v>77</v>
      </c>
      <c r="B79" s="99">
        <v>30</v>
      </c>
      <c r="C79" s="99">
        <v>311</v>
      </c>
      <c r="D79" s="224" t="s">
        <v>164</v>
      </c>
      <c r="E79" s="224" t="s">
        <v>71</v>
      </c>
      <c r="F79" s="227">
        <v>4</v>
      </c>
      <c r="G79" s="228">
        <v>13</v>
      </c>
      <c r="H79" s="227">
        <v>150</v>
      </c>
      <c r="I79" s="102">
        <v>2</v>
      </c>
      <c r="J79" s="102"/>
      <c r="K79" s="99" t="s">
        <v>72</v>
      </c>
      <c r="L79" s="248" t="s">
        <v>73</v>
      </c>
      <c r="M79" s="249">
        <v>11970</v>
      </c>
      <c r="N79" s="105">
        <f t="shared" si="44"/>
        <v>47880</v>
      </c>
      <c r="O79" s="166">
        <v>0.172575</v>
      </c>
      <c r="P79" s="250">
        <v>2065.72275</v>
      </c>
      <c r="Q79" s="273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74">
        <v>2156.614551</v>
      </c>
      <c r="V79" s="275">
        <f t="shared" si="47"/>
        <v>8626.458204</v>
      </c>
      <c r="W79" s="149">
        <v>110655.49</v>
      </c>
      <c r="X79" s="149">
        <v>12872.43</v>
      </c>
      <c r="Y79" s="284">
        <f t="shared" si="48"/>
        <v>2.31110045948204</v>
      </c>
      <c r="Z79" s="284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85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97"/>
      <c r="AJ79" s="298"/>
      <c r="AK79" s="53">
        <v>8977.5</v>
      </c>
      <c r="AL79" s="301">
        <f t="shared" si="50"/>
        <v>26932.5</v>
      </c>
      <c r="AM79" s="54">
        <v>0.223197</v>
      </c>
      <c r="AN79" s="301">
        <v>2003.7510675</v>
      </c>
      <c r="AO79" s="301">
        <f t="shared" si="51"/>
        <v>6011.2532025</v>
      </c>
      <c r="AP79" s="313">
        <v>10503.675</v>
      </c>
      <c r="AQ79" s="313">
        <f t="shared" si="52"/>
        <v>31511.025</v>
      </c>
      <c r="AR79" s="314">
        <v>0.205787634</v>
      </c>
      <c r="AS79" s="313">
        <v>2161.52642655495</v>
      </c>
      <c r="AT79" s="31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319">
        <f t="shared" si="60"/>
        <v>0.778131780860826</v>
      </c>
      <c r="BD79" s="319">
        <f t="shared" si="61"/>
        <v>-0.00882401117053775</v>
      </c>
      <c r="BE79" s="157"/>
      <c r="BF79" s="157"/>
      <c r="BG79" s="298">
        <f t="shared" si="62"/>
        <v>0</v>
      </c>
      <c r="BH79" s="105">
        <v>60</v>
      </c>
      <c r="BI79" s="105">
        <v>0</v>
      </c>
      <c r="BJ79" s="334">
        <f>BI79-BH79</f>
        <v>-60</v>
      </c>
      <c r="BK79" s="338">
        <v>12</v>
      </c>
      <c r="BL79" s="338">
        <v>4</v>
      </c>
      <c r="BM79" s="105">
        <v>12</v>
      </c>
      <c r="BN79" s="105">
        <v>0</v>
      </c>
      <c r="BO79" s="245">
        <f t="shared" si="63"/>
        <v>-20</v>
      </c>
      <c r="BP79" s="334">
        <f t="shared" si="64"/>
        <v>-60</v>
      </c>
      <c r="BQ79" s="338">
        <v>10</v>
      </c>
      <c r="BR79" s="338">
        <v>5</v>
      </c>
      <c r="BS79" s="105">
        <v>5</v>
      </c>
      <c r="BT79" s="105">
        <v>0</v>
      </c>
      <c r="BU79" s="245">
        <f t="shared" si="65"/>
        <v>-10</v>
      </c>
      <c r="BV79" s="244">
        <f t="shared" si="67"/>
        <v>-20</v>
      </c>
      <c r="BW79" s="344">
        <f t="shared" si="66"/>
        <v>-140</v>
      </c>
    </row>
    <row r="80" s="195" customFormat="1" hidden="1" spans="1:75">
      <c r="A80" s="345">
        <v>78</v>
      </c>
      <c r="B80" s="345">
        <v>30</v>
      </c>
      <c r="C80" s="345">
        <v>571</v>
      </c>
      <c r="D80" s="346" t="s">
        <v>165</v>
      </c>
      <c r="E80" s="346" t="s">
        <v>91</v>
      </c>
      <c r="F80" s="347">
        <v>3</v>
      </c>
      <c r="G80" s="348">
        <v>9</v>
      </c>
      <c r="H80" s="347">
        <v>200</v>
      </c>
      <c r="I80" s="353">
        <v>3</v>
      </c>
      <c r="J80" s="353"/>
      <c r="K80" s="345" t="s">
        <v>84</v>
      </c>
      <c r="L80" s="354" t="s">
        <v>92</v>
      </c>
      <c r="M80" s="355">
        <v>19800</v>
      </c>
      <c r="N80" s="356">
        <f t="shared" si="44"/>
        <v>79200</v>
      </c>
      <c r="O80" s="357">
        <v>0.19815</v>
      </c>
      <c r="P80" s="358">
        <v>3923.37</v>
      </c>
      <c r="Q80" s="360">
        <f t="shared" si="45"/>
        <v>15693.48</v>
      </c>
      <c r="R80" s="355">
        <v>22968</v>
      </c>
      <c r="S80" s="356">
        <f t="shared" si="46"/>
        <v>91872</v>
      </c>
      <c r="T80" s="357">
        <v>0.178335</v>
      </c>
      <c r="U80" s="358">
        <v>4095.99828</v>
      </c>
      <c r="V80" s="360">
        <f t="shared" si="47"/>
        <v>16383.99312</v>
      </c>
      <c r="W80" s="358">
        <v>78046.46</v>
      </c>
      <c r="X80" s="358">
        <v>16922.63</v>
      </c>
      <c r="Y80" s="361">
        <f t="shared" si="48"/>
        <v>0.985435101010101</v>
      </c>
      <c r="Z80" s="361">
        <f t="shared" si="49"/>
        <v>0.849513018112156</v>
      </c>
      <c r="AA80" s="358"/>
      <c r="AB80" s="358"/>
      <c r="AC80" s="358"/>
      <c r="AD80" s="358"/>
      <c r="AE80" s="362">
        <f t="shared" si="54"/>
        <v>0.985435101010101</v>
      </c>
      <c r="AF80" s="357">
        <f t="shared" si="55"/>
        <v>1.07832233513536</v>
      </c>
      <c r="AG80" s="357">
        <f t="shared" si="56"/>
        <v>0.849513018112156</v>
      </c>
      <c r="AH80" s="357">
        <f t="shared" si="57"/>
        <v>1.03287579993808</v>
      </c>
      <c r="AI80" s="363"/>
      <c r="AJ80" s="364"/>
      <c r="AK80" s="355">
        <v>14850</v>
      </c>
      <c r="AL80" s="358">
        <f t="shared" si="50"/>
        <v>44550</v>
      </c>
      <c r="AM80" s="357">
        <v>0.256274</v>
      </c>
      <c r="AN80" s="358">
        <v>3805.6689</v>
      </c>
      <c r="AO80" s="358">
        <f t="shared" si="51"/>
        <v>11417.0067</v>
      </c>
      <c r="AP80" s="358">
        <v>17374.5</v>
      </c>
      <c r="AQ80" s="358">
        <f t="shared" si="52"/>
        <v>52123.5</v>
      </c>
      <c r="AR80" s="357">
        <v>0.236284628</v>
      </c>
      <c r="AS80" s="358">
        <v>4105.327269186</v>
      </c>
      <c r="AT80" s="358">
        <f t="shared" si="53"/>
        <v>12315.981807558</v>
      </c>
      <c r="AU80" s="358">
        <v>46639.33</v>
      </c>
      <c r="AV80" s="358">
        <v>10555.39</v>
      </c>
      <c r="AW80" s="358"/>
      <c r="AX80" s="358"/>
      <c r="AY80" s="358"/>
      <c r="AZ80" s="358"/>
      <c r="BA80" s="365">
        <f t="shared" si="58"/>
        <v>1.04689854096521</v>
      </c>
      <c r="BB80" s="357">
        <f t="shared" si="59"/>
        <v>0.924532171816979</v>
      </c>
      <c r="BC80" s="357">
        <f t="shared" si="60"/>
        <v>0.894785077748041</v>
      </c>
      <c r="BD80" s="357">
        <f t="shared" si="61"/>
        <v>0.857048196800878</v>
      </c>
      <c r="BE80" s="367"/>
      <c r="BF80" s="368"/>
      <c r="BG80" s="364">
        <f t="shared" si="62"/>
        <v>0</v>
      </c>
      <c r="BH80" s="356">
        <v>960</v>
      </c>
      <c r="BI80" s="356">
        <v>290</v>
      </c>
      <c r="BJ80" s="369">
        <f>BI80-BH80</f>
        <v>-670</v>
      </c>
      <c r="BK80" s="356">
        <v>14</v>
      </c>
      <c r="BL80" s="356">
        <v>9</v>
      </c>
      <c r="BM80" s="356">
        <v>14</v>
      </c>
      <c r="BN80" s="356">
        <v>9</v>
      </c>
      <c r="BO80" s="370">
        <f t="shared" si="63"/>
        <v>-10</v>
      </c>
      <c r="BP80" s="369">
        <f t="shared" si="64"/>
        <v>-30</v>
      </c>
      <c r="BQ80" s="356">
        <v>15</v>
      </c>
      <c r="BR80" s="356">
        <v>20</v>
      </c>
      <c r="BS80" s="356">
        <v>8</v>
      </c>
      <c r="BT80" s="356">
        <v>0</v>
      </c>
      <c r="BU80" s="370">
        <f t="shared" si="65"/>
        <v>-3</v>
      </c>
      <c r="BV80" s="371">
        <f t="shared" si="67"/>
        <v>-6</v>
      </c>
      <c r="BW80" s="344">
        <f t="shared" si="66"/>
        <v>-706</v>
      </c>
    </row>
    <row r="81" s="192" customFormat="1" hidden="1" spans="1:75">
      <c r="A81" s="99">
        <v>79</v>
      </c>
      <c r="B81" s="99">
        <v>30</v>
      </c>
      <c r="C81" s="99">
        <v>359</v>
      </c>
      <c r="D81" s="224" t="s">
        <v>166</v>
      </c>
      <c r="E81" s="224" t="s">
        <v>71</v>
      </c>
      <c r="F81" s="225">
        <v>4</v>
      </c>
      <c r="G81" s="226">
        <v>16</v>
      </c>
      <c r="H81" s="225">
        <v>150</v>
      </c>
      <c r="I81" s="102">
        <v>2</v>
      </c>
      <c r="J81" s="102"/>
      <c r="K81" s="99" t="s">
        <v>79</v>
      </c>
      <c r="L81" s="248" t="s">
        <v>73</v>
      </c>
      <c r="M81" s="249">
        <v>14850</v>
      </c>
      <c r="N81" s="105">
        <f t="shared" si="44"/>
        <v>59400</v>
      </c>
      <c r="O81" s="166">
        <v>0.2427</v>
      </c>
      <c r="P81" s="250">
        <v>3604.095</v>
      </c>
      <c r="Q81" s="273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74">
        <v>3762.67518</v>
      </c>
      <c r="V81" s="275">
        <f t="shared" si="47"/>
        <v>15050.70072</v>
      </c>
      <c r="W81" s="149">
        <v>58230.47</v>
      </c>
      <c r="X81" s="149">
        <v>11053.95</v>
      </c>
      <c r="Y81" s="284">
        <f t="shared" si="48"/>
        <v>0.980310942760943</v>
      </c>
      <c r="Z81" s="284">
        <f t="shared" si="49"/>
        <v>0.845095640311158</v>
      </c>
      <c r="AA81" s="149"/>
      <c r="AB81" s="149"/>
      <c r="AC81" s="149"/>
      <c r="AD81" s="149"/>
      <c r="AE81" s="285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97"/>
      <c r="AJ81" s="298"/>
      <c r="AK81" s="53">
        <v>11137.5</v>
      </c>
      <c r="AL81" s="301">
        <f t="shared" si="50"/>
        <v>33412.5</v>
      </c>
      <c r="AM81" s="54">
        <v>0.313892</v>
      </c>
      <c r="AN81" s="301">
        <v>3495.97215</v>
      </c>
      <c r="AO81" s="301">
        <f t="shared" si="51"/>
        <v>10487.91645</v>
      </c>
      <c r="AP81" s="313">
        <v>13030.875</v>
      </c>
      <c r="AQ81" s="313">
        <f t="shared" si="52"/>
        <v>39092.625</v>
      </c>
      <c r="AR81" s="314">
        <v>0.289408424</v>
      </c>
      <c r="AS81" s="313">
        <v>3771.244997091</v>
      </c>
      <c r="AT81" s="31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319">
        <f t="shared" si="60"/>
        <v>0.608732209719864</v>
      </c>
      <c r="BD81" s="319">
        <f t="shared" si="61"/>
        <v>0.430661492757112</v>
      </c>
      <c r="BE81" s="157"/>
      <c r="BF81" s="157"/>
      <c r="BG81" s="298">
        <f t="shared" si="62"/>
        <v>0</v>
      </c>
      <c r="BH81" s="105">
        <v>80</v>
      </c>
      <c r="BI81" s="105">
        <v>10</v>
      </c>
      <c r="BJ81" s="334">
        <f>BI81-BH81</f>
        <v>-70</v>
      </c>
      <c r="BK81" s="338">
        <v>14</v>
      </c>
      <c r="BL81" s="338">
        <v>0</v>
      </c>
      <c r="BM81" s="105">
        <v>14</v>
      </c>
      <c r="BN81" s="105">
        <v>2</v>
      </c>
      <c r="BO81" s="245">
        <f t="shared" si="63"/>
        <v>-26</v>
      </c>
      <c r="BP81" s="334">
        <f t="shared" si="64"/>
        <v>-78</v>
      </c>
      <c r="BQ81" s="338">
        <v>10</v>
      </c>
      <c r="BR81" s="338">
        <v>13</v>
      </c>
      <c r="BS81" s="105">
        <v>5</v>
      </c>
      <c r="BT81" s="105">
        <v>0</v>
      </c>
      <c r="BU81" s="245">
        <f t="shared" si="65"/>
        <v>-2</v>
      </c>
      <c r="BV81" s="244">
        <f t="shared" si="67"/>
        <v>-4</v>
      </c>
      <c r="BW81" s="344">
        <f t="shared" si="66"/>
        <v>-152</v>
      </c>
    </row>
    <row r="82" s="192" customFormat="1" hidden="1" spans="1:75">
      <c r="A82" s="99">
        <v>80</v>
      </c>
      <c r="B82" s="99">
        <v>30</v>
      </c>
      <c r="C82" s="99">
        <v>740</v>
      </c>
      <c r="D82" s="224" t="s">
        <v>167</v>
      </c>
      <c r="E82" s="224" t="s">
        <v>91</v>
      </c>
      <c r="F82" s="225">
        <v>8</v>
      </c>
      <c r="G82" s="226">
        <v>36</v>
      </c>
      <c r="H82" s="225">
        <v>100</v>
      </c>
      <c r="I82" s="102">
        <v>2</v>
      </c>
      <c r="J82" s="102"/>
      <c r="K82" s="99" t="s">
        <v>65</v>
      </c>
      <c r="L82" s="248" t="s">
        <v>92</v>
      </c>
      <c r="M82" s="249">
        <v>7600</v>
      </c>
      <c r="N82" s="105">
        <f t="shared" si="44"/>
        <v>30400</v>
      </c>
      <c r="O82" s="166">
        <v>0.260625</v>
      </c>
      <c r="P82" s="250">
        <v>1980.75</v>
      </c>
      <c r="Q82" s="273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74">
        <v>2067.903</v>
      </c>
      <c r="V82" s="275">
        <f t="shared" si="47"/>
        <v>8271.612</v>
      </c>
      <c r="W82" s="149">
        <v>38609.87</v>
      </c>
      <c r="X82" s="149">
        <v>8051.97</v>
      </c>
      <c r="Y82" s="284">
        <f t="shared" si="48"/>
        <v>1.27006151315789</v>
      </c>
      <c r="Z82" s="284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85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97"/>
      <c r="AJ82" s="298"/>
      <c r="AK82" s="53">
        <v>5700</v>
      </c>
      <c r="AL82" s="301">
        <f t="shared" si="50"/>
        <v>17100</v>
      </c>
      <c r="AM82" s="54">
        <v>0.337075</v>
      </c>
      <c r="AN82" s="301">
        <v>1921.3275</v>
      </c>
      <c r="AO82" s="301">
        <f t="shared" si="51"/>
        <v>5763.9825</v>
      </c>
      <c r="AP82" s="313">
        <v>6669</v>
      </c>
      <c r="AQ82" s="313">
        <f t="shared" si="52"/>
        <v>20007</v>
      </c>
      <c r="AR82" s="314">
        <v>0.31078315</v>
      </c>
      <c r="AS82" s="313">
        <v>2072.61282735</v>
      </c>
      <c r="AT82" s="31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319">
        <f t="shared" si="60"/>
        <v>0.540775228669966</v>
      </c>
      <c r="BD82" s="319">
        <f t="shared" si="61"/>
        <v>0.513834511659209</v>
      </c>
      <c r="BE82" s="157"/>
      <c r="BF82" s="157"/>
      <c r="BG82" s="298">
        <f t="shared" si="62"/>
        <v>0</v>
      </c>
      <c r="BH82" s="105">
        <v>80</v>
      </c>
      <c r="BI82" s="105">
        <v>0</v>
      </c>
      <c r="BJ82" s="334">
        <f>BI82-BH82</f>
        <v>-80</v>
      </c>
      <c r="BK82" s="338">
        <v>10</v>
      </c>
      <c r="BL82" s="338">
        <v>6</v>
      </c>
      <c r="BM82" s="105">
        <v>10</v>
      </c>
      <c r="BN82" s="105">
        <v>0</v>
      </c>
      <c r="BO82" s="245">
        <f t="shared" si="63"/>
        <v>-14</v>
      </c>
      <c r="BP82" s="334">
        <f t="shared" si="64"/>
        <v>-42</v>
      </c>
      <c r="BQ82" s="338">
        <v>15</v>
      </c>
      <c r="BR82" s="338">
        <v>17</v>
      </c>
      <c r="BS82" s="105">
        <v>5</v>
      </c>
      <c r="BT82" s="105">
        <v>6</v>
      </c>
      <c r="BU82" s="245">
        <f t="shared" si="65"/>
        <v>3</v>
      </c>
      <c r="BV82" s="244">
        <v>0</v>
      </c>
      <c r="BW82" s="344">
        <f t="shared" si="66"/>
        <v>-122</v>
      </c>
    </row>
    <row r="83" s="192" customFormat="1" hidden="1" spans="1:75">
      <c r="A83" s="99">
        <v>81</v>
      </c>
      <c r="B83" s="99">
        <v>30</v>
      </c>
      <c r="C83" s="99">
        <v>102565</v>
      </c>
      <c r="D83" s="224" t="s">
        <v>168</v>
      </c>
      <c r="E83" s="224" t="s">
        <v>88</v>
      </c>
      <c r="F83" s="225">
        <v>5</v>
      </c>
      <c r="G83" s="226">
        <v>22</v>
      </c>
      <c r="H83" s="229">
        <v>150</v>
      </c>
      <c r="I83" s="102">
        <v>2</v>
      </c>
      <c r="J83" s="102"/>
      <c r="K83" s="99" t="s">
        <v>96</v>
      </c>
      <c r="L83" s="251" t="s">
        <v>89</v>
      </c>
      <c r="M83" s="249">
        <v>9990</v>
      </c>
      <c r="N83" s="105">
        <f t="shared" si="44"/>
        <v>39960</v>
      </c>
      <c r="O83" s="166">
        <v>0.240075</v>
      </c>
      <c r="P83" s="250">
        <v>2398.34925</v>
      </c>
      <c r="Q83" s="273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74">
        <v>2503.876617</v>
      </c>
      <c r="V83" s="275">
        <f t="shared" si="47"/>
        <v>10015.506468</v>
      </c>
      <c r="W83" s="149">
        <v>38886.89</v>
      </c>
      <c r="X83" s="149">
        <v>10861.1</v>
      </c>
      <c r="Y83" s="284">
        <f t="shared" si="48"/>
        <v>0.973145395395395</v>
      </c>
      <c r="Z83" s="284">
        <f t="shared" si="49"/>
        <v>0.838918444306375</v>
      </c>
      <c r="AA83" s="149"/>
      <c r="AB83" s="149"/>
      <c r="AC83" s="149"/>
      <c r="AD83" s="149"/>
      <c r="AE83" s="285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97"/>
      <c r="AJ83" s="298"/>
      <c r="AK83" s="53">
        <v>7492.5</v>
      </c>
      <c r="AL83" s="301">
        <f t="shared" si="50"/>
        <v>22477.5</v>
      </c>
      <c r="AM83" s="54">
        <v>0.310497</v>
      </c>
      <c r="AN83" s="301">
        <v>2326.3987725</v>
      </c>
      <c r="AO83" s="301">
        <f t="shared" si="51"/>
        <v>6979.1963175</v>
      </c>
      <c r="AP83" s="313">
        <v>8766.225</v>
      </c>
      <c r="AQ83" s="313">
        <f t="shared" si="52"/>
        <v>26298.675</v>
      </c>
      <c r="AR83" s="314">
        <v>0.286278234</v>
      </c>
      <c r="AS83" s="313">
        <v>2509.57941184665</v>
      </c>
      <c r="AT83" s="31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319">
        <f t="shared" si="60"/>
        <v>0.779698977229841</v>
      </c>
      <c r="BD83" s="319">
        <f t="shared" si="61"/>
        <v>0.551444328400435</v>
      </c>
      <c r="BE83" s="157"/>
      <c r="BF83" s="157"/>
      <c r="BG83" s="298">
        <f t="shared" si="62"/>
        <v>0</v>
      </c>
      <c r="BH83" s="105">
        <v>60</v>
      </c>
      <c r="BI83" s="105">
        <v>33</v>
      </c>
      <c r="BJ83" s="334">
        <f>BI83-BH83</f>
        <v>-27</v>
      </c>
      <c r="BK83" s="338">
        <v>12</v>
      </c>
      <c r="BL83" s="338">
        <v>3</v>
      </c>
      <c r="BM83" s="105">
        <v>12</v>
      </c>
      <c r="BN83" s="105">
        <v>0</v>
      </c>
      <c r="BO83" s="245">
        <f t="shared" si="63"/>
        <v>-21</v>
      </c>
      <c r="BP83" s="334">
        <f t="shared" si="64"/>
        <v>-63</v>
      </c>
      <c r="BQ83" s="338">
        <v>10</v>
      </c>
      <c r="BR83" s="338">
        <v>15</v>
      </c>
      <c r="BS83" s="105">
        <v>8</v>
      </c>
      <c r="BT83" s="105">
        <v>0</v>
      </c>
      <c r="BU83" s="245">
        <f t="shared" si="65"/>
        <v>-3</v>
      </c>
      <c r="BV83" s="244">
        <f t="shared" si="67"/>
        <v>-6</v>
      </c>
      <c r="BW83" s="344">
        <f t="shared" si="66"/>
        <v>-96</v>
      </c>
    </row>
    <row r="84" s="192" customFormat="1" hidden="1" spans="1:75">
      <c r="A84" s="99">
        <v>82</v>
      </c>
      <c r="B84" s="99">
        <v>30</v>
      </c>
      <c r="C84" s="99">
        <v>107658</v>
      </c>
      <c r="D84" s="224" t="s">
        <v>169</v>
      </c>
      <c r="E84" s="224" t="s">
        <v>88</v>
      </c>
      <c r="F84" s="225">
        <v>4</v>
      </c>
      <c r="G84" s="226">
        <v>16</v>
      </c>
      <c r="H84" s="225">
        <v>150</v>
      </c>
      <c r="I84" s="102">
        <v>2</v>
      </c>
      <c r="J84" s="102">
        <v>3</v>
      </c>
      <c r="K84" s="99" t="s">
        <v>72</v>
      </c>
      <c r="L84" s="248" t="s">
        <v>89</v>
      </c>
      <c r="M84" s="249">
        <v>11900</v>
      </c>
      <c r="N84" s="105">
        <f t="shared" si="44"/>
        <v>47600</v>
      </c>
      <c r="O84" s="166">
        <v>0.26985</v>
      </c>
      <c r="P84" s="250">
        <v>3211.215</v>
      </c>
      <c r="Q84" s="273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74">
        <v>3352.50846</v>
      </c>
      <c r="V84" s="275">
        <f t="shared" si="47"/>
        <v>13410.03384</v>
      </c>
      <c r="W84" s="149">
        <v>46077.07</v>
      </c>
      <c r="X84" s="149">
        <v>9158.8</v>
      </c>
      <c r="Y84" s="284">
        <f t="shared" si="48"/>
        <v>0.968005672268908</v>
      </c>
      <c r="Z84" s="284">
        <f t="shared" si="49"/>
        <v>0.834487648507679</v>
      </c>
      <c r="AA84" s="149"/>
      <c r="AB84" s="149"/>
      <c r="AC84" s="149">
        <v>290</v>
      </c>
      <c r="AD84" s="149">
        <v>20</v>
      </c>
      <c r="AE84" s="285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97"/>
      <c r="AJ84" s="298"/>
      <c r="AK84" s="53">
        <v>8925</v>
      </c>
      <c r="AL84" s="301">
        <f t="shared" si="50"/>
        <v>26775</v>
      </c>
      <c r="AM84" s="54">
        <v>0.349006</v>
      </c>
      <c r="AN84" s="301">
        <v>3114.87855</v>
      </c>
      <c r="AO84" s="301">
        <f t="shared" si="51"/>
        <v>9344.63565</v>
      </c>
      <c r="AP84" s="313">
        <v>10442.25</v>
      </c>
      <c r="AQ84" s="313">
        <f t="shared" si="52"/>
        <v>31326.75</v>
      </c>
      <c r="AR84" s="314">
        <v>0.321783532</v>
      </c>
      <c r="AS84" s="313">
        <v>3360.144087027</v>
      </c>
      <c r="AT84" s="31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319">
        <f t="shared" si="60"/>
        <v>0.829107073028642</v>
      </c>
      <c r="BD84" s="319">
        <f t="shared" si="61"/>
        <v>0.703532330392296</v>
      </c>
      <c r="BE84" s="157"/>
      <c r="BF84" s="157"/>
      <c r="BG84" s="298">
        <f t="shared" si="62"/>
        <v>0</v>
      </c>
      <c r="BH84" s="105">
        <v>480</v>
      </c>
      <c r="BI84" s="105">
        <v>536</v>
      </c>
      <c r="BJ84" s="334">
        <v>0</v>
      </c>
      <c r="BK84" s="338">
        <v>12</v>
      </c>
      <c r="BL84" s="338">
        <v>2</v>
      </c>
      <c r="BM84" s="105">
        <v>12</v>
      </c>
      <c r="BN84" s="105">
        <v>0</v>
      </c>
      <c r="BO84" s="245">
        <f t="shared" si="63"/>
        <v>-22</v>
      </c>
      <c r="BP84" s="334">
        <f t="shared" si="64"/>
        <v>-66</v>
      </c>
      <c r="BQ84" s="338">
        <v>15</v>
      </c>
      <c r="BR84" s="338">
        <v>16</v>
      </c>
      <c r="BS84" s="105">
        <v>8</v>
      </c>
      <c r="BT84" s="105">
        <v>14</v>
      </c>
      <c r="BU84" s="245">
        <f t="shared" si="65"/>
        <v>7</v>
      </c>
      <c r="BV84" s="244">
        <v>0</v>
      </c>
      <c r="BW84" s="344">
        <f t="shared" si="66"/>
        <v>-66</v>
      </c>
    </row>
    <row r="85" s="192" customFormat="1" hidden="1" spans="1:75">
      <c r="A85" s="99">
        <v>83</v>
      </c>
      <c r="B85" s="99">
        <v>30</v>
      </c>
      <c r="C85" s="99">
        <v>385</v>
      </c>
      <c r="D85" s="224" t="s">
        <v>170</v>
      </c>
      <c r="E85" s="224" t="s">
        <v>78</v>
      </c>
      <c r="F85" s="227">
        <v>3</v>
      </c>
      <c r="G85" s="228">
        <v>7</v>
      </c>
      <c r="H85" s="227">
        <v>200</v>
      </c>
      <c r="I85" s="102">
        <v>4</v>
      </c>
      <c r="J85" s="102"/>
      <c r="K85" s="99" t="s">
        <v>84</v>
      </c>
      <c r="L85" s="251" t="s">
        <v>80</v>
      </c>
      <c r="M85" s="249">
        <v>18975</v>
      </c>
      <c r="N85" s="105">
        <f t="shared" si="44"/>
        <v>75900</v>
      </c>
      <c r="O85" s="166">
        <v>0.1728</v>
      </c>
      <c r="P85" s="250">
        <v>3278.88</v>
      </c>
      <c r="Q85" s="273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74">
        <v>3423.15072</v>
      </c>
      <c r="V85" s="275">
        <f t="shared" si="47"/>
        <v>13692.60288</v>
      </c>
      <c r="W85" s="149">
        <v>111869.78</v>
      </c>
      <c r="X85" s="149">
        <v>17734.09</v>
      </c>
      <c r="Y85" s="284">
        <f t="shared" si="48"/>
        <v>1.47391014492754</v>
      </c>
      <c r="Z85" s="284">
        <f t="shared" si="49"/>
        <v>1.27061219390305</v>
      </c>
      <c r="AA85" s="149">
        <v>38675</v>
      </c>
      <c r="AB85" s="149">
        <v>2366</v>
      </c>
      <c r="AC85" s="149"/>
      <c r="AD85" s="149"/>
      <c r="AE85" s="285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97"/>
      <c r="AJ85" s="298"/>
      <c r="AK85" s="53">
        <v>14231.25</v>
      </c>
      <c r="AL85" s="301">
        <f t="shared" si="50"/>
        <v>42693.75</v>
      </c>
      <c r="AM85" s="54">
        <v>0.223488</v>
      </c>
      <c r="AN85" s="301">
        <v>3180.5136</v>
      </c>
      <c r="AO85" s="301">
        <f t="shared" si="51"/>
        <v>9541.5408</v>
      </c>
      <c r="AP85" s="313">
        <v>16650.5625</v>
      </c>
      <c r="AQ85" s="313">
        <f t="shared" si="52"/>
        <v>49951.6875</v>
      </c>
      <c r="AR85" s="314">
        <v>0.206055936</v>
      </c>
      <c r="AS85" s="313">
        <v>3430.947240864</v>
      </c>
      <c r="AT85" s="31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20">
        <f t="shared" si="60"/>
        <v>1.21743254419583</v>
      </c>
      <c r="BD85" s="319">
        <f t="shared" si="61"/>
        <v>-0.441693375117162</v>
      </c>
      <c r="BE85" s="336"/>
      <c r="BF85" s="272"/>
      <c r="BG85" s="298">
        <f t="shared" si="62"/>
        <v>0</v>
      </c>
      <c r="BH85" s="105">
        <v>80</v>
      </c>
      <c r="BI85" s="105">
        <v>44</v>
      </c>
      <c r="BJ85" s="334">
        <f>BI85-BH85</f>
        <v>-36</v>
      </c>
      <c r="BK85" s="338">
        <v>14</v>
      </c>
      <c r="BL85" s="338">
        <v>16</v>
      </c>
      <c r="BM85" s="105">
        <v>14</v>
      </c>
      <c r="BN85" s="105">
        <v>2</v>
      </c>
      <c r="BO85" s="245">
        <f t="shared" si="63"/>
        <v>-10</v>
      </c>
      <c r="BP85" s="334">
        <f t="shared" si="64"/>
        <v>-30</v>
      </c>
      <c r="BQ85" s="338">
        <v>25</v>
      </c>
      <c r="BR85" s="338">
        <v>38</v>
      </c>
      <c r="BS85" s="105">
        <v>15</v>
      </c>
      <c r="BT85" s="105">
        <v>0</v>
      </c>
      <c r="BU85" s="245">
        <f t="shared" si="65"/>
        <v>-2</v>
      </c>
      <c r="BV85" s="244">
        <f t="shared" si="67"/>
        <v>-4</v>
      </c>
      <c r="BW85" s="344">
        <f t="shared" si="66"/>
        <v>-70</v>
      </c>
    </row>
    <row r="86" s="192" customFormat="1" hidden="1" spans="1:75">
      <c r="A86" s="99">
        <v>84</v>
      </c>
      <c r="B86" s="99">
        <v>30</v>
      </c>
      <c r="C86" s="99">
        <v>106066</v>
      </c>
      <c r="D86" s="224" t="s">
        <v>171</v>
      </c>
      <c r="E86" s="224" t="s">
        <v>162</v>
      </c>
      <c r="F86" s="225">
        <v>4</v>
      </c>
      <c r="G86" s="226">
        <v>10</v>
      </c>
      <c r="H86" s="225">
        <v>150</v>
      </c>
      <c r="I86" s="102">
        <v>0</v>
      </c>
      <c r="J86" s="102"/>
      <c r="K86" s="99" t="s">
        <v>72</v>
      </c>
      <c r="L86" s="248" t="s">
        <v>163</v>
      </c>
      <c r="M86" s="249">
        <v>11900</v>
      </c>
      <c r="N86" s="105">
        <f t="shared" si="44"/>
        <v>47600</v>
      </c>
      <c r="O86" s="166">
        <v>0.154725</v>
      </c>
      <c r="P86" s="250">
        <v>1841.2275</v>
      </c>
      <c r="Q86" s="273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74">
        <v>1922.24151</v>
      </c>
      <c r="V86" s="275">
        <f t="shared" si="47"/>
        <v>7688.96604</v>
      </c>
      <c r="W86" s="149">
        <v>57777.03</v>
      </c>
      <c r="X86" s="149">
        <v>19271.15</v>
      </c>
      <c r="Y86" s="284">
        <f t="shared" si="48"/>
        <v>1.2138031512605</v>
      </c>
      <c r="Z86" s="284">
        <f t="shared" si="49"/>
        <v>1.04638202694871</v>
      </c>
      <c r="AA86" s="149">
        <v>11880</v>
      </c>
      <c r="AB86" s="149">
        <v>3690</v>
      </c>
      <c r="AC86" s="149"/>
      <c r="AD86" s="149"/>
      <c r="AE86" s="285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97"/>
      <c r="AJ86" s="298"/>
      <c r="AK86" s="53">
        <v>8925</v>
      </c>
      <c r="AL86" s="301">
        <f t="shared" si="50"/>
        <v>26775</v>
      </c>
      <c r="AM86" s="54">
        <v>0.200111</v>
      </c>
      <c r="AN86" s="301">
        <v>1785.990675</v>
      </c>
      <c r="AO86" s="301">
        <f t="shared" si="51"/>
        <v>5357.972025</v>
      </c>
      <c r="AP86" s="313">
        <v>10442.25</v>
      </c>
      <c r="AQ86" s="313">
        <f t="shared" si="52"/>
        <v>31326.75</v>
      </c>
      <c r="AR86" s="314">
        <v>0.184502342</v>
      </c>
      <c r="AS86" s="313">
        <v>1926.6195807495</v>
      </c>
      <c r="AT86" s="31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319">
        <f t="shared" si="60"/>
        <v>0.923151619622208</v>
      </c>
      <c r="BD86" s="319">
        <f t="shared" si="61"/>
        <v>1.74379175157473</v>
      </c>
      <c r="BE86" s="336">
        <v>0</v>
      </c>
      <c r="BF86" s="337"/>
      <c r="BG86" s="298">
        <f t="shared" si="62"/>
        <v>0</v>
      </c>
      <c r="BH86" s="105">
        <v>80</v>
      </c>
      <c r="BI86" s="105">
        <v>87</v>
      </c>
      <c r="BJ86" s="334">
        <v>0</v>
      </c>
      <c r="BK86" s="338">
        <v>12</v>
      </c>
      <c r="BL86" s="338">
        <v>17</v>
      </c>
      <c r="BM86" s="105">
        <v>12</v>
      </c>
      <c r="BN86" s="105">
        <v>4</v>
      </c>
      <c r="BO86" s="245">
        <f t="shared" si="63"/>
        <v>-3</v>
      </c>
      <c r="BP86" s="334">
        <f t="shared" si="64"/>
        <v>-9</v>
      </c>
      <c r="BQ86" s="338">
        <v>10</v>
      </c>
      <c r="BR86" s="338">
        <v>14</v>
      </c>
      <c r="BS86" s="105">
        <v>5</v>
      </c>
      <c r="BT86" s="105">
        <v>5</v>
      </c>
      <c r="BU86" s="245">
        <f t="shared" si="65"/>
        <v>4</v>
      </c>
      <c r="BV86" s="244">
        <v>0</v>
      </c>
      <c r="BW86" s="344">
        <f t="shared" si="66"/>
        <v>-9</v>
      </c>
    </row>
    <row r="87" s="192" customFormat="1" hidden="1" spans="1:75">
      <c r="A87" s="99">
        <v>85</v>
      </c>
      <c r="B87" s="99">
        <v>30</v>
      </c>
      <c r="C87" s="99">
        <v>101453</v>
      </c>
      <c r="D87" s="224" t="s">
        <v>172</v>
      </c>
      <c r="E87" s="224" t="s">
        <v>75</v>
      </c>
      <c r="F87" s="227">
        <v>5</v>
      </c>
      <c r="G87" s="228">
        <v>17</v>
      </c>
      <c r="H87" s="227">
        <v>150</v>
      </c>
      <c r="I87" s="102">
        <v>3</v>
      </c>
      <c r="J87" s="102"/>
      <c r="K87" s="99" t="s">
        <v>96</v>
      </c>
      <c r="L87" s="251" t="s">
        <v>76</v>
      </c>
      <c r="M87" s="249">
        <v>11160</v>
      </c>
      <c r="N87" s="105">
        <f t="shared" si="44"/>
        <v>44640</v>
      </c>
      <c r="O87" s="166">
        <v>0.219825</v>
      </c>
      <c r="P87" s="250">
        <v>2453.247</v>
      </c>
      <c r="Q87" s="273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74">
        <v>2561.189868</v>
      </c>
      <c r="V87" s="275">
        <f t="shared" si="47"/>
        <v>10244.759472</v>
      </c>
      <c r="W87" s="149">
        <v>42793.46</v>
      </c>
      <c r="X87" s="149">
        <v>12127.63</v>
      </c>
      <c r="Y87" s="284">
        <f t="shared" si="48"/>
        <v>0.958634856630824</v>
      </c>
      <c r="Z87" s="284">
        <f t="shared" si="49"/>
        <v>0.826409359164504</v>
      </c>
      <c r="AA87" s="149"/>
      <c r="AB87" s="149"/>
      <c r="AC87" s="149">
        <v>580</v>
      </c>
      <c r="AD87" s="149">
        <v>40</v>
      </c>
      <c r="AE87" s="285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97"/>
      <c r="AJ87" s="298"/>
      <c r="AK87" s="53">
        <v>8370</v>
      </c>
      <c r="AL87" s="301">
        <f t="shared" si="50"/>
        <v>25110</v>
      </c>
      <c r="AM87" s="54">
        <v>0.284307</v>
      </c>
      <c r="AN87" s="301">
        <v>2379.64959</v>
      </c>
      <c r="AO87" s="301">
        <f t="shared" si="51"/>
        <v>7138.94877</v>
      </c>
      <c r="AP87" s="313">
        <v>9792.9</v>
      </c>
      <c r="AQ87" s="313">
        <f t="shared" si="52"/>
        <v>29378.7</v>
      </c>
      <c r="AR87" s="314">
        <v>0.262131054</v>
      </c>
      <c r="AS87" s="313">
        <v>2567.0231987166</v>
      </c>
      <c r="AT87" s="31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319">
        <f t="shared" si="60"/>
        <v>0.788115539489494</v>
      </c>
      <c r="BD87" s="319">
        <f t="shared" si="61"/>
        <v>0.77306534185543</v>
      </c>
      <c r="BE87" s="157"/>
      <c r="BF87" s="157"/>
      <c r="BG87" s="298">
        <f t="shared" si="62"/>
        <v>0</v>
      </c>
      <c r="BH87" s="105">
        <v>80</v>
      </c>
      <c r="BI87" s="105">
        <v>21</v>
      </c>
      <c r="BJ87" s="334">
        <f>BI87-BH87</f>
        <v>-59</v>
      </c>
      <c r="BK87" s="338">
        <v>12</v>
      </c>
      <c r="BL87" s="338">
        <v>10</v>
      </c>
      <c r="BM87" s="105">
        <v>12</v>
      </c>
      <c r="BN87" s="105">
        <v>0</v>
      </c>
      <c r="BO87" s="245">
        <f t="shared" si="63"/>
        <v>-14</v>
      </c>
      <c r="BP87" s="334">
        <f t="shared" si="64"/>
        <v>-42</v>
      </c>
      <c r="BQ87" s="338">
        <v>20</v>
      </c>
      <c r="BR87" s="338">
        <v>25</v>
      </c>
      <c r="BS87" s="105">
        <v>10</v>
      </c>
      <c r="BT87" s="105">
        <v>8</v>
      </c>
      <c r="BU87" s="245">
        <f t="shared" si="65"/>
        <v>3</v>
      </c>
      <c r="BV87" s="244">
        <v>0</v>
      </c>
      <c r="BW87" s="344">
        <f t="shared" si="66"/>
        <v>-101</v>
      </c>
    </row>
    <row r="88" s="192" customFormat="1" hidden="1" spans="1:75">
      <c r="A88" s="99">
        <v>86</v>
      </c>
      <c r="B88" s="99">
        <v>30</v>
      </c>
      <c r="C88" s="99">
        <v>573</v>
      </c>
      <c r="D88" s="224" t="s">
        <v>173</v>
      </c>
      <c r="E88" s="224" t="s">
        <v>91</v>
      </c>
      <c r="F88" s="225">
        <v>8</v>
      </c>
      <c r="G88" s="226">
        <v>32</v>
      </c>
      <c r="H88" s="225">
        <v>100</v>
      </c>
      <c r="I88" s="102">
        <v>2</v>
      </c>
      <c r="J88" s="102"/>
      <c r="K88" s="99" t="s">
        <v>65</v>
      </c>
      <c r="L88" s="248" t="s">
        <v>92</v>
      </c>
      <c r="M88" s="249">
        <v>7980</v>
      </c>
      <c r="N88" s="105">
        <f t="shared" si="44"/>
        <v>31920</v>
      </c>
      <c r="O88" s="166">
        <v>0.21</v>
      </c>
      <c r="P88" s="250">
        <v>1675.8</v>
      </c>
      <c r="Q88" s="273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74">
        <v>1749.5352</v>
      </c>
      <c r="V88" s="275">
        <f t="shared" si="47"/>
        <v>6998.1408</v>
      </c>
      <c r="W88" s="149">
        <v>34670.92</v>
      </c>
      <c r="X88" s="149">
        <v>6926.49</v>
      </c>
      <c r="Y88" s="284">
        <f t="shared" si="48"/>
        <v>1.08618170426065</v>
      </c>
      <c r="Z88" s="284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85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97"/>
      <c r="AJ88" s="298"/>
      <c r="AK88" s="53">
        <v>5985</v>
      </c>
      <c r="AL88" s="301">
        <f t="shared" si="50"/>
        <v>17955</v>
      </c>
      <c r="AM88" s="54">
        <v>0.269757</v>
      </c>
      <c r="AN88" s="301">
        <v>1614.495645</v>
      </c>
      <c r="AO88" s="301">
        <f t="shared" si="51"/>
        <v>4843.486935</v>
      </c>
      <c r="AP88" s="313">
        <v>7002.45</v>
      </c>
      <c r="AQ88" s="313">
        <f t="shared" si="52"/>
        <v>21007.35</v>
      </c>
      <c r="AR88" s="314">
        <v>0.248715954</v>
      </c>
      <c r="AS88" s="313">
        <v>1741.6210320873</v>
      </c>
      <c r="AT88" s="31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319">
        <f t="shared" si="60"/>
        <v>0.547246558942465</v>
      </c>
      <c r="BD88" s="319">
        <f t="shared" si="61"/>
        <v>0.684404535414215</v>
      </c>
      <c r="BE88" s="157"/>
      <c r="BF88" s="157"/>
      <c r="BG88" s="298">
        <f t="shared" si="62"/>
        <v>0</v>
      </c>
      <c r="BH88" s="105">
        <v>60</v>
      </c>
      <c r="BI88" s="105">
        <v>22</v>
      </c>
      <c r="BJ88" s="334">
        <f>BI88-BH88</f>
        <v>-38</v>
      </c>
      <c r="BK88" s="338">
        <v>10</v>
      </c>
      <c r="BL88" s="338">
        <v>2</v>
      </c>
      <c r="BM88" s="105">
        <v>10</v>
      </c>
      <c r="BN88" s="105">
        <v>4</v>
      </c>
      <c r="BO88" s="245">
        <f t="shared" si="63"/>
        <v>-14</v>
      </c>
      <c r="BP88" s="334">
        <f t="shared" si="64"/>
        <v>-42</v>
      </c>
      <c r="BQ88" s="338">
        <v>10</v>
      </c>
      <c r="BR88" s="338">
        <v>6</v>
      </c>
      <c r="BS88" s="105">
        <v>5</v>
      </c>
      <c r="BT88" s="105">
        <v>0</v>
      </c>
      <c r="BU88" s="245">
        <f t="shared" si="65"/>
        <v>-9</v>
      </c>
      <c r="BV88" s="244">
        <f t="shared" si="67"/>
        <v>-18</v>
      </c>
      <c r="BW88" s="344">
        <f t="shared" si="66"/>
        <v>-98</v>
      </c>
    </row>
    <row r="89" s="192" customFormat="1" hidden="1" spans="1:75">
      <c r="A89" s="99">
        <v>87</v>
      </c>
      <c r="B89" s="99">
        <v>30</v>
      </c>
      <c r="C89" s="99">
        <v>704</v>
      </c>
      <c r="D89" s="224" t="s">
        <v>174</v>
      </c>
      <c r="E89" s="224" t="s">
        <v>75</v>
      </c>
      <c r="F89" s="225">
        <v>8</v>
      </c>
      <c r="G89" s="226">
        <v>34</v>
      </c>
      <c r="H89" s="225">
        <v>100</v>
      </c>
      <c r="I89" s="102">
        <v>3</v>
      </c>
      <c r="J89" s="102"/>
      <c r="K89" s="99" t="s">
        <v>65</v>
      </c>
      <c r="L89" s="248" t="s">
        <v>76</v>
      </c>
      <c r="M89" s="249">
        <v>8170</v>
      </c>
      <c r="N89" s="105">
        <f t="shared" si="44"/>
        <v>32680</v>
      </c>
      <c r="O89" s="166">
        <v>0.224175</v>
      </c>
      <c r="P89" s="250">
        <v>1831.50975</v>
      </c>
      <c r="Q89" s="273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74">
        <v>1912.096179</v>
      </c>
      <c r="V89" s="275">
        <f t="shared" si="47"/>
        <v>7648.384716</v>
      </c>
      <c r="W89" s="149">
        <v>30822.07</v>
      </c>
      <c r="X89" s="149">
        <v>7207.43</v>
      </c>
      <c r="Y89" s="284">
        <f t="shared" si="48"/>
        <v>0.943147796817626</v>
      </c>
      <c r="Z89" s="284">
        <f t="shared" si="49"/>
        <v>0.813058445532436</v>
      </c>
      <c r="AA89" s="149"/>
      <c r="AB89" s="149"/>
      <c r="AC89" s="149"/>
      <c r="AD89" s="149"/>
      <c r="AE89" s="285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97"/>
      <c r="AJ89" s="298"/>
      <c r="AK89" s="53">
        <v>6127.5</v>
      </c>
      <c r="AL89" s="301">
        <f t="shared" si="50"/>
        <v>18382.5</v>
      </c>
      <c r="AM89" s="54">
        <v>0.289933</v>
      </c>
      <c r="AN89" s="301">
        <v>1776.5644575</v>
      </c>
      <c r="AO89" s="301">
        <f t="shared" si="51"/>
        <v>5329.6933725</v>
      </c>
      <c r="AP89" s="313">
        <v>7169.175</v>
      </c>
      <c r="AQ89" s="313">
        <f t="shared" si="52"/>
        <v>21507.525</v>
      </c>
      <c r="AR89" s="314">
        <v>0.267318226</v>
      </c>
      <c r="AS89" s="313">
        <v>1916.45114288355</v>
      </c>
      <c r="AT89" s="31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319">
        <f t="shared" si="60"/>
        <v>0.751652735496065</v>
      </c>
      <c r="BD89" s="319">
        <f t="shared" si="61"/>
        <v>0.723761384934829</v>
      </c>
      <c r="BE89" s="157"/>
      <c r="BF89" s="157"/>
      <c r="BG89" s="298">
        <f t="shared" si="62"/>
        <v>0</v>
      </c>
      <c r="BH89" s="105">
        <v>80</v>
      </c>
      <c r="BI89" s="105">
        <v>54</v>
      </c>
      <c r="BJ89" s="334">
        <f>BI89-BH89</f>
        <v>-26</v>
      </c>
      <c r="BK89" s="338">
        <v>10</v>
      </c>
      <c r="BL89" s="338">
        <v>12</v>
      </c>
      <c r="BM89" s="105">
        <v>10</v>
      </c>
      <c r="BN89" s="105">
        <v>6</v>
      </c>
      <c r="BO89" s="245">
        <f t="shared" si="63"/>
        <v>-2</v>
      </c>
      <c r="BP89" s="334">
        <f t="shared" si="64"/>
        <v>-6</v>
      </c>
      <c r="BQ89" s="338">
        <v>10</v>
      </c>
      <c r="BR89" s="338">
        <v>1</v>
      </c>
      <c r="BS89" s="105">
        <v>5</v>
      </c>
      <c r="BT89" s="105">
        <v>0</v>
      </c>
      <c r="BU89" s="245">
        <f t="shared" si="65"/>
        <v>-14</v>
      </c>
      <c r="BV89" s="244">
        <f t="shared" si="67"/>
        <v>-28</v>
      </c>
      <c r="BW89" s="344">
        <f t="shared" si="66"/>
        <v>-60</v>
      </c>
    </row>
    <row r="90" hidden="1" spans="1:75">
      <c r="A90" s="99">
        <v>88</v>
      </c>
      <c r="B90" s="99">
        <v>30</v>
      </c>
      <c r="C90" s="99">
        <v>357</v>
      </c>
      <c r="D90" s="224" t="s">
        <v>175</v>
      </c>
      <c r="E90" s="224" t="s">
        <v>71</v>
      </c>
      <c r="F90" s="225">
        <v>4</v>
      </c>
      <c r="G90" s="226">
        <v>14</v>
      </c>
      <c r="H90" s="225">
        <v>150</v>
      </c>
      <c r="I90" s="102">
        <v>3</v>
      </c>
      <c r="J90" s="102"/>
      <c r="K90" s="99" t="s">
        <v>72</v>
      </c>
      <c r="L90" s="248" t="s">
        <v>73</v>
      </c>
      <c r="M90" s="249">
        <v>12240</v>
      </c>
      <c r="N90" s="105">
        <f t="shared" si="44"/>
        <v>48960</v>
      </c>
      <c r="O90" s="166">
        <v>0.20415</v>
      </c>
      <c r="P90" s="250">
        <v>2498.796</v>
      </c>
      <c r="Q90" s="273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74">
        <v>2608.743024</v>
      </c>
      <c r="V90" s="275">
        <f t="shared" si="47"/>
        <v>10434.972096</v>
      </c>
      <c r="W90" s="149">
        <v>45889.94</v>
      </c>
      <c r="X90" s="149">
        <v>10075.22</v>
      </c>
      <c r="Y90" s="284">
        <f t="shared" si="48"/>
        <v>0.937294526143791</v>
      </c>
      <c r="Z90" s="284">
        <f t="shared" si="49"/>
        <v>0.808012522537751</v>
      </c>
      <c r="AA90" s="149"/>
      <c r="AB90" s="149"/>
      <c r="AC90" s="149"/>
      <c r="AD90" s="149"/>
      <c r="AE90" s="285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97"/>
      <c r="AJ90" s="298"/>
      <c r="AK90" s="53">
        <v>9180</v>
      </c>
      <c r="AL90" s="301">
        <f t="shared" si="50"/>
        <v>27540</v>
      </c>
      <c r="AM90" s="54">
        <v>0.264034</v>
      </c>
      <c r="AN90" s="301">
        <v>2423.83212</v>
      </c>
      <c r="AO90" s="301">
        <f t="shared" si="51"/>
        <v>7271.49636</v>
      </c>
      <c r="AP90" s="313">
        <v>10740.6</v>
      </c>
      <c r="AQ90" s="313">
        <f t="shared" si="52"/>
        <v>32221.8</v>
      </c>
      <c r="AR90" s="314">
        <v>0.243439348</v>
      </c>
      <c r="AS90" s="313">
        <v>2614.6846611288</v>
      </c>
      <c r="AT90" s="31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319">
        <f t="shared" si="60"/>
        <v>0.885991161263492</v>
      </c>
      <c r="BD90" s="319">
        <f t="shared" si="61"/>
        <v>0.873702554127667</v>
      </c>
      <c r="BE90" s="336"/>
      <c r="BF90" s="337"/>
      <c r="BG90" s="298">
        <f t="shared" si="62"/>
        <v>0</v>
      </c>
      <c r="BH90" s="105">
        <v>80</v>
      </c>
      <c r="BI90" s="105">
        <v>208</v>
      </c>
      <c r="BJ90" s="334">
        <v>0</v>
      </c>
      <c r="BK90" s="338">
        <v>12</v>
      </c>
      <c r="BL90" s="338">
        <v>4</v>
      </c>
      <c r="BM90" s="105">
        <v>12</v>
      </c>
      <c r="BN90" s="105">
        <v>6</v>
      </c>
      <c r="BO90" s="245">
        <f t="shared" si="63"/>
        <v>-14</v>
      </c>
      <c r="BP90" s="334">
        <f t="shared" si="64"/>
        <v>-42</v>
      </c>
      <c r="BQ90" s="338">
        <v>15</v>
      </c>
      <c r="BR90" s="338">
        <v>8</v>
      </c>
      <c r="BS90" s="105">
        <v>8</v>
      </c>
      <c r="BT90" s="105">
        <v>0</v>
      </c>
      <c r="BU90" s="245">
        <f t="shared" si="65"/>
        <v>-15</v>
      </c>
      <c r="BV90" s="244">
        <f t="shared" si="67"/>
        <v>-30</v>
      </c>
      <c r="BW90" s="344">
        <f t="shared" si="66"/>
        <v>-72</v>
      </c>
    </row>
    <row r="91" hidden="1" spans="1:75">
      <c r="A91" s="99">
        <v>89</v>
      </c>
      <c r="B91" s="99">
        <v>30</v>
      </c>
      <c r="C91" s="99">
        <v>307</v>
      </c>
      <c r="D91" s="224" t="s">
        <v>176</v>
      </c>
      <c r="E91" s="224" t="s">
        <v>162</v>
      </c>
      <c r="F91" s="349">
        <v>1</v>
      </c>
      <c r="G91" s="350">
        <v>1</v>
      </c>
      <c r="H91" s="349">
        <v>200</v>
      </c>
      <c r="I91" s="102">
        <v>22</v>
      </c>
      <c r="J91" s="102">
        <v>5</v>
      </c>
      <c r="K91" s="99" t="s">
        <v>177</v>
      </c>
      <c r="L91" s="359" t="s">
        <v>163</v>
      </c>
      <c r="M91" s="249">
        <v>102300</v>
      </c>
      <c r="N91" s="105">
        <f t="shared" si="44"/>
        <v>409200</v>
      </c>
      <c r="O91" s="166">
        <v>0.157275</v>
      </c>
      <c r="P91" s="250">
        <v>16089.2325</v>
      </c>
      <c r="Q91" s="273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74">
        <v>16797.15873</v>
      </c>
      <c r="V91" s="275">
        <f t="shared" si="47"/>
        <v>67188.63492</v>
      </c>
      <c r="W91" s="149">
        <v>504994.95</v>
      </c>
      <c r="X91" s="149">
        <v>84391.46</v>
      </c>
      <c r="Y91" s="284">
        <f t="shared" si="48"/>
        <v>1.2341030058651</v>
      </c>
      <c r="Z91" s="284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85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97"/>
      <c r="AJ91" s="298"/>
      <c r="AK91" s="53">
        <v>76725</v>
      </c>
      <c r="AL91" s="301">
        <f t="shared" si="50"/>
        <v>230175</v>
      </c>
      <c r="AM91" s="54">
        <v>0.203409</v>
      </c>
      <c r="AN91" s="301">
        <v>15606.555525</v>
      </c>
      <c r="AO91" s="301">
        <f t="shared" si="51"/>
        <v>46819.666575</v>
      </c>
      <c r="AP91" s="313">
        <v>89768.25</v>
      </c>
      <c r="AQ91" s="313">
        <f t="shared" si="52"/>
        <v>269304.75</v>
      </c>
      <c r="AR91" s="314">
        <v>0.187543098</v>
      </c>
      <c r="AS91" s="313">
        <v>16835.4157070385</v>
      </c>
      <c r="AT91" s="31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319">
        <f t="shared" si="60"/>
        <v>0.76229528071822</v>
      </c>
      <c r="BD91" s="319">
        <f t="shared" si="61"/>
        <v>0.727615732601839</v>
      </c>
      <c r="BE91" s="157"/>
      <c r="BF91" s="157"/>
      <c r="BG91" s="298">
        <f t="shared" si="62"/>
        <v>0</v>
      </c>
      <c r="BH91" s="105">
        <v>1600</v>
      </c>
      <c r="BI91" s="105">
        <v>1336</v>
      </c>
      <c r="BJ91" s="334">
        <f>BI91-BH91</f>
        <v>-264</v>
      </c>
      <c r="BK91" s="338">
        <v>36</v>
      </c>
      <c r="BL91" s="338">
        <v>24</v>
      </c>
      <c r="BM91" s="105">
        <v>36</v>
      </c>
      <c r="BN91" s="105">
        <v>2</v>
      </c>
      <c r="BO91" s="245">
        <f t="shared" si="63"/>
        <v>-46</v>
      </c>
      <c r="BP91" s="334">
        <f t="shared" si="64"/>
        <v>-138</v>
      </c>
      <c r="BQ91" s="338">
        <v>60</v>
      </c>
      <c r="BR91" s="338">
        <v>198</v>
      </c>
      <c r="BS91" s="105">
        <v>50</v>
      </c>
      <c r="BT91" s="105">
        <v>190</v>
      </c>
      <c r="BU91" s="245">
        <f t="shared" si="65"/>
        <v>278</v>
      </c>
      <c r="BV91" s="244">
        <v>0</v>
      </c>
      <c r="BW91" s="344">
        <f t="shared" si="66"/>
        <v>-402</v>
      </c>
    </row>
    <row r="92" hidden="1" spans="1:75">
      <c r="A92" s="99">
        <v>90</v>
      </c>
      <c r="B92" s="99">
        <v>30</v>
      </c>
      <c r="C92" s="99">
        <v>117923</v>
      </c>
      <c r="D92" s="224" t="s">
        <v>178</v>
      </c>
      <c r="E92" s="224" t="s">
        <v>95</v>
      </c>
      <c r="F92" s="227">
        <v>11</v>
      </c>
      <c r="G92" s="228">
        <v>47</v>
      </c>
      <c r="H92" s="227">
        <v>100</v>
      </c>
      <c r="I92" s="102">
        <v>2</v>
      </c>
      <c r="J92" s="102"/>
      <c r="K92" s="99" t="s">
        <v>104</v>
      </c>
      <c r="L92" s="251" t="s">
        <v>97</v>
      </c>
      <c r="M92" s="249">
        <v>4000</v>
      </c>
      <c r="N92" s="105">
        <f t="shared" si="44"/>
        <v>16000</v>
      </c>
      <c r="O92" s="166">
        <v>0.2322</v>
      </c>
      <c r="P92" s="250">
        <v>928.8</v>
      </c>
      <c r="Q92" s="273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74">
        <v>969.6672</v>
      </c>
      <c r="V92" s="275">
        <f t="shared" si="47"/>
        <v>3878.6688</v>
      </c>
      <c r="W92" s="149">
        <v>14963.63</v>
      </c>
      <c r="X92" s="149">
        <v>3265.96</v>
      </c>
      <c r="Y92" s="284">
        <f t="shared" si="48"/>
        <v>0.935226875</v>
      </c>
      <c r="Z92" s="284">
        <f t="shared" si="49"/>
        <v>0.806230064655172</v>
      </c>
      <c r="AA92" s="149"/>
      <c r="AB92" s="149"/>
      <c r="AC92" s="149"/>
      <c r="AD92" s="149"/>
      <c r="AE92" s="285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97"/>
      <c r="AJ92" s="298"/>
      <c r="AK92" s="53">
        <v>3000</v>
      </c>
      <c r="AL92" s="301">
        <f t="shared" si="50"/>
        <v>9000</v>
      </c>
      <c r="AM92" s="54">
        <v>0.300312</v>
      </c>
      <c r="AN92" s="301">
        <v>900.936</v>
      </c>
      <c r="AO92" s="301">
        <f t="shared" si="51"/>
        <v>2702.808</v>
      </c>
      <c r="AP92" s="313">
        <v>3510</v>
      </c>
      <c r="AQ92" s="313">
        <f t="shared" si="52"/>
        <v>10530</v>
      </c>
      <c r="AR92" s="314">
        <v>0.276887664</v>
      </c>
      <c r="AS92" s="313">
        <v>971.87570064</v>
      </c>
      <c r="AT92" s="31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319">
        <f t="shared" si="60"/>
        <v>0.419200379867047</v>
      </c>
      <c r="BD92" s="319">
        <f t="shared" si="61"/>
        <v>0.204563196578615</v>
      </c>
      <c r="BE92" s="157"/>
      <c r="BF92" s="157"/>
      <c r="BG92" s="298">
        <f t="shared" si="62"/>
        <v>0</v>
      </c>
      <c r="BH92" s="105">
        <v>40</v>
      </c>
      <c r="BI92" s="105">
        <v>54</v>
      </c>
      <c r="BJ92" s="334">
        <v>0</v>
      </c>
      <c r="BK92" s="338">
        <v>6</v>
      </c>
      <c r="BL92" s="338">
        <v>0</v>
      </c>
      <c r="BM92" s="105">
        <v>6</v>
      </c>
      <c r="BN92" s="105">
        <v>0</v>
      </c>
      <c r="BO92" s="245">
        <f t="shared" si="63"/>
        <v>-12</v>
      </c>
      <c r="BP92" s="334">
        <f t="shared" si="64"/>
        <v>-36</v>
      </c>
      <c r="BQ92" s="338">
        <v>10</v>
      </c>
      <c r="BR92" s="338">
        <v>17</v>
      </c>
      <c r="BS92" s="105">
        <v>5</v>
      </c>
      <c r="BT92" s="105">
        <v>0</v>
      </c>
      <c r="BU92" s="245">
        <f t="shared" si="65"/>
        <v>2</v>
      </c>
      <c r="BV92" s="244">
        <v>0</v>
      </c>
      <c r="BW92" s="344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4" t="s">
        <v>179</v>
      </c>
      <c r="E93" s="224" t="s">
        <v>64</v>
      </c>
      <c r="F93" s="225">
        <v>6</v>
      </c>
      <c r="G93" s="226">
        <v>28</v>
      </c>
      <c r="H93" s="225">
        <v>150</v>
      </c>
      <c r="I93" s="102">
        <v>1</v>
      </c>
      <c r="J93" s="102"/>
      <c r="K93" s="99" t="s">
        <v>65</v>
      </c>
      <c r="L93" s="248" t="s">
        <v>66</v>
      </c>
      <c r="M93" s="249">
        <v>8360</v>
      </c>
      <c r="N93" s="105">
        <f t="shared" si="44"/>
        <v>33440</v>
      </c>
      <c r="O93" s="166">
        <v>0.26655</v>
      </c>
      <c r="P93" s="250">
        <v>2228.358</v>
      </c>
      <c r="Q93" s="273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74">
        <v>2326.405752</v>
      </c>
      <c r="V93" s="275">
        <f t="shared" si="47"/>
        <v>9305.623008</v>
      </c>
      <c r="W93" s="149">
        <v>31039.6</v>
      </c>
      <c r="X93" s="149">
        <v>8459.7</v>
      </c>
      <c r="Y93" s="284">
        <f t="shared" si="48"/>
        <v>0.928217703349282</v>
      </c>
      <c r="Z93" s="284">
        <f t="shared" si="49"/>
        <v>0.800187675301105</v>
      </c>
      <c r="AA93" s="149"/>
      <c r="AB93" s="149"/>
      <c r="AC93" s="149"/>
      <c r="AD93" s="149"/>
      <c r="AE93" s="285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97"/>
      <c r="AJ93" s="298"/>
      <c r="AK93" s="53">
        <v>6270</v>
      </c>
      <c r="AL93" s="301">
        <f t="shared" si="50"/>
        <v>18810</v>
      </c>
      <c r="AM93" s="54">
        <v>0.344738</v>
      </c>
      <c r="AN93" s="301">
        <v>2161.50726</v>
      </c>
      <c r="AO93" s="301">
        <f t="shared" si="51"/>
        <v>6484.52178</v>
      </c>
      <c r="AP93" s="313">
        <v>7335.9</v>
      </c>
      <c r="AQ93" s="313">
        <f t="shared" si="52"/>
        <v>22007.7</v>
      </c>
      <c r="AR93" s="314">
        <v>0.317848436</v>
      </c>
      <c r="AS93" s="313">
        <v>2331.7043416524</v>
      </c>
      <c r="AT93" s="31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319">
        <f t="shared" si="60"/>
        <v>0.789362813924218</v>
      </c>
      <c r="BD93" s="319">
        <f t="shared" si="61"/>
        <v>0.791901428931364</v>
      </c>
      <c r="BE93" s="157"/>
      <c r="BF93" s="157"/>
      <c r="BG93" s="303">
        <f t="shared" si="62"/>
        <v>0</v>
      </c>
      <c r="BH93" s="105">
        <v>60</v>
      </c>
      <c r="BI93" s="105">
        <v>32</v>
      </c>
      <c r="BJ93" s="334">
        <f>BI93-BH93</f>
        <v>-28</v>
      </c>
      <c r="BK93" s="338">
        <v>10</v>
      </c>
      <c r="BL93" s="338">
        <v>8</v>
      </c>
      <c r="BM93" s="105">
        <v>10</v>
      </c>
      <c r="BN93" s="105">
        <v>0</v>
      </c>
      <c r="BO93" s="245">
        <f t="shared" si="63"/>
        <v>-12</v>
      </c>
      <c r="BP93" s="334">
        <f t="shared" si="64"/>
        <v>-36</v>
      </c>
      <c r="BQ93" s="338">
        <v>10</v>
      </c>
      <c r="BR93" s="338">
        <v>20</v>
      </c>
      <c r="BS93" s="105">
        <v>5</v>
      </c>
      <c r="BT93" s="105">
        <v>0</v>
      </c>
      <c r="BU93" s="245">
        <f t="shared" si="65"/>
        <v>5</v>
      </c>
      <c r="BV93" s="244">
        <v>0</v>
      </c>
      <c r="BW93" s="344">
        <f t="shared" si="66"/>
        <v>-64</v>
      </c>
    </row>
    <row r="94" hidden="1" spans="1:75">
      <c r="A94" s="99">
        <v>92</v>
      </c>
      <c r="B94" s="99">
        <v>30</v>
      </c>
      <c r="C94" s="99">
        <v>712</v>
      </c>
      <c r="D94" s="224" t="s">
        <v>180</v>
      </c>
      <c r="E94" s="224" t="s">
        <v>91</v>
      </c>
      <c r="F94" s="225">
        <v>3</v>
      </c>
      <c r="G94" s="226">
        <v>8</v>
      </c>
      <c r="H94" s="225">
        <v>200</v>
      </c>
      <c r="I94" s="102">
        <v>4</v>
      </c>
      <c r="J94" s="102"/>
      <c r="K94" s="99" t="s">
        <v>84</v>
      </c>
      <c r="L94" s="251" t="s">
        <v>92</v>
      </c>
      <c r="M94" s="249">
        <v>18150</v>
      </c>
      <c r="N94" s="105">
        <f t="shared" si="44"/>
        <v>72600</v>
      </c>
      <c r="O94" s="166">
        <v>0.267975</v>
      </c>
      <c r="P94" s="250">
        <v>4863.74625</v>
      </c>
      <c r="Q94" s="273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74">
        <v>5077.751085</v>
      </c>
      <c r="V94" s="275">
        <f t="shared" si="47"/>
        <v>20311.00434</v>
      </c>
      <c r="W94" s="149">
        <v>67320.53</v>
      </c>
      <c r="X94" s="149">
        <v>18655.23</v>
      </c>
      <c r="Y94" s="284">
        <f t="shared" si="48"/>
        <v>0.927280027548209</v>
      </c>
      <c r="Z94" s="284">
        <f t="shared" si="49"/>
        <v>0.799379334093284</v>
      </c>
      <c r="AA94" s="149"/>
      <c r="AB94" s="149"/>
      <c r="AC94" s="149"/>
      <c r="AD94" s="149"/>
      <c r="AE94" s="285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97"/>
      <c r="AJ94" s="298"/>
      <c r="AK94" s="53">
        <v>13612.5</v>
      </c>
      <c r="AL94" s="301">
        <f t="shared" si="50"/>
        <v>40837.5</v>
      </c>
      <c r="AM94" s="54">
        <v>0.346581</v>
      </c>
      <c r="AN94" s="301">
        <v>4717.8338625</v>
      </c>
      <c r="AO94" s="301">
        <f t="shared" si="51"/>
        <v>14153.5015875</v>
      </c>
      <c r="AP94" s="313">
        <v>15926.625</v>
      </c>
      <c r="AQ94" s="313">
        <f t="shared" si="52"/>
        <v>47779.875</v>
      </c>
      <c r="AR94" s="314">
        <v>0.319547682</v>
      </c>
      <c r="AS94" s="313">
        <v>5089.31610083325</v>
      </c>
      <c r="AT94" s="31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319">
        <f t="shared" si="60"/>
        <v>0.623038046876431</v>
      </c>
      <c r="BD94" s="319">
        <f t="shared" si="61"/>
        <v>0.60151107523048</v>
      </c>
      <c r="BE94" s="157"/>
      <c r="BF94" s="157"/>
      <c r="BG94" s="298">
        <f t="shared" si="62"/>
        <v>0</v>
      </c>
      <c r="BH94" s="105">
        <v>80</v>
      </c>
      <c r="BI94" s="105">
        <v>66</v>
      </c>
      <c r="BJ94" s="334">
        <f>BI94-BH94</f>
        <v>-14</v>
      </c>
      <c r="BK94" s="338">
        <v>14</v>
      </c>
      <c r="BL94" s="338">
        <v>15</v>
      </c>
      <c r="BM94" s="105">
        <v>14</v>
      </c>
      <c r="BN94" s="105">
        <v>6</v>
      </c>
      <c r="BO94" s="245">
        <f t="shared" si="63"/>
        <v>-7</v>
      </c>
      <c r="BP94" s="334">
        <f t="shared" si="64"/>
        <v>-21</v>
      </c>
      <c r="BQ94" s="338">
        <v>15</v>
      </c>
      <c r="BR94" s="338">
        <v>26</v>
      </c>
      <c r="BS94" s="105">
        <v>8</v>
      </c>
      <c r="BT94" s="105">
        <v>0</v>
      </c>
      <c r="BU94" s="245">
        <f t="shared" si="65"/>
        <v>3</v>
      </c>
      <c r="BV94" s="244">
        <v>0</v>
      </c>
      <c r="BW94" s="344">
        <f t="shared" si="66"/>
        <v>-35</v>
      </c>
    </row>
    <row r="95" hidden="1" spans="1:75">
      <c r="A95" s="99">
        <v>93</v>
      </c>
      <c r="B95" s="99">
        <v>30</v>
      </c>
      <c r="C95" s="99">
        <v>594</v>
      </c>
      <c r="D95" s="224" t="s">
        <v>181</v>
      </c>
      <c r="E95" s="224" t="s">
        <v>95</v>
      </c>
      <c r="F95" s="225">
        <v>6</v>
      </c>
      <c r="G95" s="226">
        <v>26</v>
      </c>
      <c r="H95" s="225">
        <v>150</v>
      </c>
      <c r="I95" s="102">
        <v>2</v>
      </c>
      <c r="J95" s="102"/>
      <c r="K95" s="99" t="s">
        <v>65</v>
      </c>
      <c r="L95" s="248" t="s">
        <v>97</v>
      </c>
      <c r="M95" s="249">
        <v>7800</v>
      </c>
      <c r="N95" s="105">
        <f t="shared" si="44"/>
        <v>31200</v>
      </c>
      <c r="O95" s="166">
        <v>0.239775</v>
      </c>
      <c r="P95" s="250">
        <v>1870.245</v>
      </c>
      <c r="Q95" s="273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74">
        <v>1952.53578</v>
      </c>
      <c r="V95" s="275">
        <f t="shared" si="47"/>
        <v>7810.14312</v>
      </c>
      <c r="W95" s="149">
        <v>28779.82</v>
      </c>
      <c r="X95" s="149">
        <v>7626.03</v>
      </c>
      <c r="Y95" s="284">
        <f t="shared" si="48"/>
        <v>0.922430128205128</v>
      </c>
      <c r="Z95" s="284">
        <f t="shared" si="49"/>
        <v>0.795198386383731</v>
      </c>
      <c r="AA95" s="149"/>
      <c r="AB95" s="149"/>
      <c r="AC95" s="149"/>
      <c r="AD95" s="149"/>
      <c r="AE95" s="285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97"/>
      <c r="AJ95" s="298"/>
      <c r="AK95" s="53">
        <v>5850</v>
      </c>
      <c r="AL95" s="301">
        <f t="shared" si="50"/>
        <v>17550</v>
      </c>
      <c r="AM95" s="54">
        <v>0.310109</v>
      </c>
      <c r="AN95" s="301">
        <v>1814.13765</v>
      </c>
      <c r="AO95" s="301">
        <f t="shared" si="51"/>
        <v>5442.41295</v>
      </c>
      <c r="AP95" s="313">
        <v>6844.5</v>
      </c>
      <c r="AQ95" s="313">
        <f t="shared" si="52"/>
        <v>20533.5</v>
      </c>
      <c r="AR95" s="314">
        <v>0.285920498</v>
      </c>
      <c r="AS95" s="313">
        <v>1956.982848561</v>
      </c>
      <c r="AT95" s="31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319">
        <f t="shared" si="60"/>
        <v>0.648560644799961</v>
      </c>
      <c r="BD95" s="319">
        <f t="shared" si="61"/>
        <v>0.62559737518066</v>
      </c>
      <c r="BE95" s="157"/>
      <c r="BF95" s="157"/>
      <c r="BG95" s="298">
        <f t="shared" si="62"/>
        <v>0</v>
      </c>
      <c r="BH95" s="105">
        <v>60</v>
      </c>
      <c r="BI95" s="105">
        <v>108</v>
      </c>
      <c r="BJ95" s="334">
        <v>0</v>
      </c>
      <c r="BK95" s="338">
        <v>10</v>
      </c>
      <c r="BL95" s="338">
        <v>0</v>
      </c>
      <c r="BM95" s="105">
        <v>10</v>
      </c>
      <c r="BN95" s="105">
        <v>0</v>
      </c>
      <c r="BO95" s="245">
        <f t="shared" si="63"/>
        <v>-20</v>
      </c>
      <c r="BP95" s="334">
        <f t="shared" si="64"/>
        <v>-60</v>
      </c>
      <c r="BQ95" s="338">
        <v>20</v>
      </c>
      <c r="BR95" s="338">
        <v>7</v>
      </c>
      <c r="BS95" s="105">
        <v>8</v>
      </c>
      <c r="BT95" s="105">
        <v>4</v>
      </c>
      <c r="BU95" s="245">
        <f t="shared" si="65"/>
        <v>-17</v>
      </c>
      <c r="BV95" s="244">
        <f t="shared" si="67"/>
        <v>-34</v>
      </c>
      <c r="BW95" s="344">
        <f t="shared" si="66"/>
        <v>-94</v>
      </c>
    </row>
    <row r="96" hidden="1" spans="1:75">
      <c r="A96" s="99">
        <v>94</v>
      </c>
      <c r="B96" s="99">
        <v>30</v>
      </c>
      <c r="C96" s="99">
        <v>716</v>
      </c>
      <c r="D96" s="224" t="s">
        <v>182</v>
      </c>
      <c r="E96" s="224" t="s">
        <v>95</v>
      </c>
      <c r="F96" s="225">
        <v>6</v>
      </c>
      <c r="G96" s="226">
        <v>26</v>
      </c>
      <c r="H96" s="225">
        <v>150</v>
      </c>
      <c r="I96" s="102">
        <v>3</v>
      </c>
      <c r="J96" s="102"/>
      <c r="K96" s="99" t="s">
        <v>96</v>
      </c>
      <c r="L96" s="248" t="s">
        <v>97</v>
      </c>
      <c r="M96" s="249">
        <v>9250</v>
      </c>
      <c r="N96" s="105">
        <f t="shared" si="44"/>
        <v>37000</v>
      </c>
      <c r="O96" s="166">
        <v>0.2523</v>
      </c>
      <c r="P96" s="250">
        <v>2333.775</v>
      </c>
      <c r="Q96" s="273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74">
        <v>2436.4611</v>
      </c>
      <c r="V96" s="275">
        <f t="shared" si="47"/>
        <v>9745.8444</v>
      </c>
      <c r="W96" s="149">
        <v>33902.53</v>
      </c>
      <c r="X96" s="149">
        <v>7257.21</v>
      </c>
      <c r="Y96" s="284">
        <f t="shared" si="48"/>
        <v>0.916284594594595</v>
      </c>
      <c r="Z96" s="284">
        <f t="shared" si="49"/>
        <v>0.789900512581547</v>
      </c>
      <c r="AA96" s="149"/>
      <c r="AB96" s="149"/>
      <c r="AC96" s="149"/>
      <c r="AD96" s="149"/>
      <c r="AE96" s="285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97"/>
      <c r="AJ96" s="298"/>
      <c r="AK96" s="53">
        <v>6937.5</v>
      </c>
      <c r="AL96" s="301">
        <f t="shared" si="50"/>
        <v>20812.5</v>
      </c>
      <c r="AM96" s="54">
        <v>0.326308</v>
      </c>
      <c r="AN96" s="301">
        <v>2263.76175</v>
      </c>
      <c r="AO96" s="301">
        <f t="shared" si="51"/>
        <v>6791.28525</v>
      </c>
      <c r="AP96" s="313">
        <v>8116.875</v>
      </c>
      <c r="AQ96" s="313">
        <f t="shared" si="52"/>
        <v>24350.625</v>
      </c>
      <c r="AR96" s="314">
        <v>0.300855976</v>
      </c>
      <c r="AS96" s="313">
        <v>2442.010350195</v>
      </c>
      <c r="AT96" s="31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319">
        <f t="shared" si="60"/>
        <v>0.910612766612767</v>
      </c>
      <c r="BD96" s="319">
        <f t="shared" si="61"/>
        <v>0.746663502001292</v>
      </c>
      <c r="BE96" s="336"/>
      <c r="BF96" s="337"/>
      <c r="BG96" s="298">
        <f t="shared" si="62"/>
        <v>0</v>
      </c>
      <c r="BH96" s="105">
        <v>80</v>
      </c>
      <c r="BI96" s="105">
        <v>32</v>
      </c>
      <c r="BJ96" s="334">
        <f t="shared" ref="BJ96:BJ104" si="69">BI96-BH96</f>
        <v>-48</v>
      </c>
      <c r="BK96" s="338">
        <v>10</v>
      </c>
      <c r="BL96" s="338">
        <v>8</v>
      </c>
      <c r="BM96" s="105">
        <v>10</v>
      </c>
      <c r="BN96" s="105">
        <v>0</v>
      </c>
      <c r="BO96" s="245">
        <f t="shared" si="63"/>
        <v>-12</v>
      </c>
      <c r="BP96" s="334">
        <f t="shared" si="64"/>
        <v>-36</v>
      </c>
      <c r="BQ96" s="338">
        <v>10</v>
      </c>
      <c r="BR96" s="338">
        <v>38</v>
      </c>
      <c r="BS96" s="105">
        <v>5</v>
      </c>
      <c r="BT96" s="105">
        <v>4</v>
      </c>
      <c r="BU96" s="245">
        <f t="shared" si="65"/>
        <v>27</v>
      </c>
      <c r="BV96" s="244">
        <v>0</v>
      </c>
      <c r="BW96" s="344">
        <f t="shared" si="66"/>
        <v>-84</v>
      </c>
    </row>
    <row r="97" hidden="1" spans="1:75">
      <c r="A97" s="99">
        <v>95</v>
      </c>
      <c r="B97" s="99">
        <v>30</v>
      </c>
      <c r="C97" s="99">
        <v>748</v>
      </c>
      <c r="D97" s="224" t="s">
        <v>183</v>
      </c>
      <c r="E97" s="224" t="s">
        <v>95</v>
      </c>
      <c r="F97" s="225">
        <v>5</v>
      </c>
      <c r="G97" s="226">
        <v>22</v>
      </c>
      <c r="H97" s="229">
        <v>150</v>
      </c>
      <c r="I97" s="102">
        <v>3</v>
      </c>
      <c r="J97" s="102"/>
      <c r="K97" s="99" t="s">
        <v>96</v>
      </c>
      <c r="L97" s="251" t="s">
        <v>97</v>
      </c>
      <c r="M97" s="249">
        <v>9435</v>
      </c>
      <c r="N97" s="105">
        <f t="shared" si="44"/>
        <v>37740</v>
      </c>
      <c r="O97" s="166">
        <v>0.248625</v>
      </c>
      <c r="P97" s="250">
        <v>2345.776875</v>
      </c>
      <c r="Q97" s="273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74">
        <v>2448.9910575</v>
      </c>
      <c r="V97" s="275">
        <f t="shared" si="47"/>
        <v>9795.96423</v>
      </c>
      <c r="W97" s="149">
        <v>34368.32</v>
      </c>
      <c r="X97" s="149">
        <v>8399.18</v>
      </c>
      <c r="Y97" s="284">
        <f t="shared" si="48"/>
        <v>0.91066030736619</v>
      </c>
      <c r="Z97" s="284">
        <f t="shared" si="49"/>
        <v>0.785051989108784</v>
      </c>
      <c r="AA97" s="149"/>
      <c r="AB97" s="149"/>
      <c r="AC97" s="149"/>
      <c r="AD97" s="149"/>
      <c r="AE97" s="285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97"/>
      <c r="AJ97" s="298"/>
      <c r="AK97" s="53">
        <v>7076.25</v>
      </c>
      <c r="AL97" s="301">
        <f t="shared" si="50"/>
        <v>21228.75</v>
      </c>
      <c r="AM97" s="54">
        <v>0.321555</v>
      </c>
      <c r="AN97" s="301">
        <v>2275.40356875</v>
      </c>
      <c r="AO97" s="301">
        <f t="shared" si="51"/>
        <v>6826.21070625</v>
      </c>
      <c r="AP97" s="313">
        <v>8279.2125</v>
      </c>
      <c r="AQ97" s="313">
        <f t="shared" si="52"/>
        <v>24837.6375</v>
      </c>
      <c r="AR97" s="314">
        <v>0.29647371</v>
      </c>
      <c r="AS97" s="313">
        <v>2454.56884575338</v>
      </c>
      <c r="AT97" s="31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319">
        <f t="shared" si="60"/>
        <v>0.717043639919457</v>
      </c>
      <c r="BD97" s="319">
        <f t="shared" si="61"/>
        <v>0.631976570013004</v>
      </c>
      <c r="BE97" s="157"/>
      <c r="BF97" s="157"/>
      <c r="BG97" s="298">
        <f t="shared" si="62"/>
        <v>0</v>
      </c>
      <c r="BH97" s="105">
        <v>60</v>
      </c>
      <c r="BI97" s="105">
        <v>10</v>
      </c>
      <c r="BJ97" s="334">
        <f t="shared" si="69"/>
        <v>-50</v>
      </c>
      <c r="BK97" s="338">
        <v>10</v>
      </c>
      <c r="BL97" s="338">
        <v>2</v>
      </c>
      <c r="BM97" s="105">
        <v>10</v>
      </c>
      <c r="BN97" s="105">
        <v>4</v>
      </c>
      <c r="BO97" s="245">
        <f t="shared" si="63"/>
        <v>-14</v>
      </c>
      <c r="BP97" s="334">
        <f t="shared" si="64"/>
        <v>-42</v>
      </c>
      <c r="BQ97" s="338">
        <v>20</v>
      </c>
      <c r="BR97" s="338">
        <v>22</v>
      </c>
      <c r="BS97" s="105">
        <v>8</v>
      </c>
      <c r="BT97" s="105">
        <v>14</v>
      </c>
      <c r="BU97" s="245">
        <f t="shared" si="65"/>
        <v>8</v>
      </c>
      <c r="BV97" s="244">
        <v>0</v>
      </c>
      <c r="BW97" s="344">
        <f t="shared" si="66"/>
        <v>-92</v>
      </c>
    </row>
    <row r="98" hidden="1" spans="1:75">
      <c r="A98" s="99">
        <v>96</v>
      </c>
      <c r="B98" s="99">
        <v>30</v>
      </c>
      <c r="C98" s="99">
        <v>118074</v>
      </c>
      <c r="D98" s="224" t="s">
        <v>184</v>
      </c>
      <c r="E98" s="224" t="s">
        <v>91</v>
      </c>
      <c r="F98" s="225">
        <v>10</v>
      </c>
      <c r="G98" s="226">
        <v>46</v>
      </c>
      <c r="H98" s="225">
        <v>100</v>
      </c>
      <c r="I98" s="102">
        <v>2</v>
      </c>
      <c r="J98" s="102"/>
      <c r="K98" s="99" t="s">
        <v>104</v>
      </c>
      <c r="L98" s="248" t="s">
        <v>92</v>
      </c>
      <c r="M98" s="249">
        <v>5600</v>
      </c>
      <c r="N98" s="105">
        <f t="shared" si="44"/>
        <v>22400</v>
      </c>
      <c r="O98" s="166">
        <v>0.2223</v>
      </c>
      <c r="P98" s="250">
        <v>1244.88</v>
      </c>
      <c r="Q98" s="273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74">
        <v>1299.65472</v>
      </c>
      <c r="V98" s="275">
        <f t="shared" si="47"/>
        <v>5198.61888</v>
      </c>
      <c r="W98" s="149">
        <v>20245.57</v>
      </c>
      <c r="X98" s="149">
        <v>5728.23</v>
      </c>
      <c r="Y98" s="284">
        <f t="shared" si="48"/>
        <v>0.903820089285714</v>
      </c>
      <c r="Z98" s="284">
        <f t="shared" si="49"/>
        <v>0.779155249384236</v>
      </c>
      <c r="AA98" s="149"/>
      <c r="AB98" s="149"/>
      <c r="AC98" s="149"/>
      <c r="AD98" s="149"/>
      <c r="AE98" s="285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97"/>
      <c r="AJ98" s="298"/>
      <c r="AK98" s="53">
        <v>4200</v>
      </c>
      <c r="AL98" s="301">
        <f t="shared" si="50"/>
        <v>12600</v>
      </c>
      <c r="AM98" s="54">
        <v>0.287508</v>
      </c>
      <c r="AN98" s="301">
        <v>1207.5336</v>
      </c>
      <c r="AO98" s="301">
        <f t="shared" si="51"/>
        <v>3622.6008</v>
      </c>
      <c r="AP98" s="313">
        <v>4914</v>
      </c>
      <c r="AQ98" s="313">
        <f t="shared" si="52"/>
        <v>14742</v>
      </c>
      <c r="AR98" s="314">
        <v>0.265082376</v>
      </c>
      <c r="AS98" s="313">
        <v>1302.614795664</v>
      </c>
      <c r="AT98" s="31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319">
        <f t="shared" si="60"/>
        <v>0.611226427893095</v>
      </c>
      <c r="BD98" s="319">
        <f t="shared" si="61"/>
        <v>0.565094149437154</v>
      </c>
      <c r="BE98" s="157"/>
      <c r="BF98" s="157"/>
      <c r="BG98" s="298">
        <f t="shared" si="62"/>
        <v>0</v>
      </c>
      <c r="BH98" s="105">
        <v>40</v>
      </c>
      <c r="BI98" s="105">
        <v>10</v>
      </c>
      <c r="BJ98" s="334">
        <f t="shared" si="69"/>
        <v>-30</v>
      </c>
      <c r="BK98" s="338">
        <v>6</v>
      </c>
      <c r="BL98" s="338">
        <v>4</v>
      </c>
      <c r="BM98" s="105">
        <v>6</v>
      </c>
      <c r="BN98" s="105">
        <v>0</v>
      </c>
      <c r="BO98" s="245">
        <f t="shared" si="63"/>
        <v>-8</v>
      </c>
      <c r="BP98" s="334">
        <f t="shared" si="64"/>
        <v>-24</v>
      </c>
      <c r="BQ98" s="338">
        <v>10</v>
      </c>
      <c r="BR98" s="338">
        <v>2</v>
      </c>
      <c r="BS98" s="105">
        <v>5</v>
      </c>
      <c r="BT98" s="105">
        <v>0</v>
      </c>
      <c r="BU98" s="245">
        <f t="shared" si="65"/>
        <v>-13</v>
      </c>
      <c r="BV98" s="244">
        <f t="shared" si="67"/>
        <v>-26</v>
      </c>
      <c r="BW98" s="344">
        <f t="shared" si="66"/>
        <v>-80</v>
      </c>
    </row>
    <row r="99" hidden="1" spans="1:75">
      <c r="A99" s="99">
        <v>97</v>
      </c>
      <c r="B99" s="99">
        <v>30</v>
      </c>
      <c r="C99" s="99">
        <v>717</v>
      </c>
      <c r="D99" s="224" t="s">
        <v>185</v>
      </c>
      <c r="E99" s="224" t="s">
        <v>95</v>
      </c>
      <c r="F99" s="225">
        <v>6</v>
      </c>
      <c r="G99" s="226">
        <v>24</v>
      </c>
      <c r="H99" s="225">
        <v>150</v>
      </c>
      <c r="I99" s="102">
        <v>3</v>
      </c>
      <c r="J99" s="102"/>
      <c r="K99" s="99" t="s">
        <v>65</v>
      </c>
      <c r="L99" s="248" t="s">
        <v>97</v>
      </c>
      <c r="M99" s="249">
        <v>8550</v>
      </c>
      <c r="N99" s="105">
        <f t="shared" si="44"/>
        <v>34200</v>
      </c>
      <c r="O99" s="166">
        <v>0.2484</v>
      </c>
      <c r="P99" s="250">
        <v>2123.82</v>
      </c>
      <c r="Q99" s="273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74">
        <v>2217.26808</v>
      </c>
      <c r="V99" s="275">
        <f t="shared" si="47"/>
        <v>8869.07232</v>
      </c>
      <c r="W99" s="149">
        <v>35128</v>
      </c>
      <c r="X99" s="149">
        <v>8803.8</v>
      </c>
      <c r="Y99" s="284">
        <f t="shared" si="48"/>
        <v>1.02713450292398</v>
      </c>
      <c r="Z99" s="284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85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97"/>
      <c r="AJ99" s="298"/>
      <c r="AK99" s="53">
        <v>6412.5</v>
      </c>
      <c r="AL99" s="301">
        <f t="shared" si="50"/>
        <v>19237.5</v>
      </c>
      <c r="AM99" s="54">
        <v>0.321264</v>
      </c>
      <c r="AN99" s="301">
        <v>2060.1054</v>
      </c>
      <c r="AO99" s="301">
        <f t="shared" si="51"/>
        <v>6180.3162</v>
      </c>
      <c r="AP99" s="313">
        <v>7502.625</v>
      </c>
      <c r="AQ99" s="313">
        <f t="shared" si="52"/>
        <v>22507.875</v>
      </c>
      <c r="AR99" s="314">
        <v>0.296205408</v>
      </c>
      <c r="AS99" s="313">
        <v>2222.318099196</v>
      </c>
      <c r="AT99" s="31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319">
        <f t="shared" si="60"/>
        <v>0.634677418459095</v>
      </c>
      <c r="BD99" s="319">
        <f t="shared" si="61"/>
        <v>0.560354823693868</v>
      </c>
      <c r="BE99" s="157"/>
      <c r="BF99" s="157"/>
      <c r="BG99" s="298">
        <f t="shared" si="62"/>
        <v>0</v>
      </c>
      <c r="BH99" s="105">
        <v>60</v>
      </c>
      <c r="BI99" s="105">
        <v>23</v>
      </c>
      <c r="BJ99" s="334">
        <f t="shared" si="69"/>
        <v>-37</v>
      </c>
      <c r="BK99" s="338">
        <v>10</v>
      </c>
      <c r="BL99" s="338">
        <v>10</v>
      </c>
      <c r="BM99" s="105">
        <v>10</v>
      </c>
      <c r="BN99" s="105">
        <v>2</v>
      </c>
      <c r="BO99" s="245">
        <f t="shared" si="63"/>
        <v>-8</v>
      </c>
      <c r="BP99" s="334">
        <f t="shared" si="64"/>
        <v>-24</v>
      </c>
      <c r="BQ99" s="338">
        <v>20</v>
      </c>
      <c r="BR99" s="338">
        <v>44</v>
      </c>
      <c r="BS99" s="105">
        <v>10</v>
      </c>
      <c r="BT99" s="105">
        <v>20</v>
      </c>
      <c r="BU99" s="245">
        <f t="shared" si="65"/>
        <v>34</v>
      </c>
      <c r="BV99" s="244">
        <v>0</v>
      </c>
      <c r="BW99" s="344">
        <f t="shared" si="66"/>
        <v>-61</v>
      </c>
    </row>
    <row r="100" hidden="1" spans="1:75">
      <c r="A100" s="99">
        <v>98</v>
      </c>
      <c r="B100" s="99">
        <v>30</v>
      </c>
      <c r="C100" s="99">
        <v>102567</v>
      </c>
      <c r="D100" s="224" t="s">
        <v>186</v>
      </c>
      <c r="E100" s="224" t="s">
        <v>78</v>
      </c>
      <c r="F100" s="227">
        <v>9</v>
      </c>
      <c r="G100" s="228">
        <v>41</v>
      </c>
      <c r="H100" s="227">
        <v>100</v>
      </c>
      <c r="I100" s="102">
        <v>2</v>
      </c>
      <c r="J100" s="102"/>
      <c r="K100" s="99" t="s">
        <v>104</v>
      </c>
      <c r="L100" s="251" t="s">
        <v>80</v>
      </c>
      <c r="M100" s="249">
        <v>6510</v>
      </c>
      <c r="N100" s="105">
        <f t="shared" si="44"/>
        <v>26040</v>
      </c>
      <c r="O100" s="166">
        <v>0.213</v>
      </c>
      <c r="P100" s="250">
        <v>1386.63</v>
      </c>
      <c r="Q100" s="273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74">
        <v>1447.64172</v>
      </c>
      <c r="V100" s="275">
        <f t="shared" si="47"/>
        <v>5790.56688</v>
      </c>
      <c r="W100" s="149">
        <v>29787.9</v>
      </c>
      <c r="X100" s="149">
        <v>4891.58</v>
      </c>
      <c r="Y100" s="284">
        <f t="shared" si="48"/>
        <v>1.14392857142857</v>
      </c>
      <c r="Z100" s="284">
        <f t="shared" si="49"/>
        <v>0.986145320197044</v>
      </c>
      <c r="AA100" s="149">
        <v>6380</v>
      </c>
      <c r="AB100" s="149">
        <v>374</v>
      </c>
      <c r="AC100" s="149"/>
      <c r="AD100" s="149"/>
      <c r="AE100" s="285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97"/>
      <c r="AJ100" s="298"/>
      <c r="AK100" s="53">
        <v>4882.5</v>
      </c>
      <c r="AL100" s="301">
        <f t="shared" si="50"/>
        <v>14647.5</v>
      </c>
      <c r="AM100" s="54">
        <v>0.27548</v>
      </c>
      <c r="AN100" s="301">
        <v>1345.0311</v>
      </c>
      <c r="AO100" s="301">
        <f t="shared" si="51"/>
        <v>4035.0933</v>
      </c>
      <c r="AP100" s="313">
        <v>5712.525</v>
      </c>
      <c r="AQ100" s="313">
        <f t="shared" si="52"/>
        <v>17137.575</v>
      </c>
      <c r="AR100" s="314">
        <v>0.25399256</v>
      </c>
      <c r="AS100" s="313">
        <v>1450.938848814</v>
      </c>
      <c r="AT100" s="31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19">
        <f t="shared" ref="BC100:BC143" si="76">(AU100-AW100-AY100)/AQ100</f>
        <v>0.578770917122172</v>
      </c>
      <c r="BD100" s="319">
        <f t="shared" ref="BD100:BD143" si="77">(AV100-AX100-AZ100)/AT100</f>
        <v>0.620478711010154</v>
      </c>
      <c r="BE100" s="157"/>
      <c r="BF100" s="157"/>
      <c r="BG100" s="298">
        <f t="shared" ref="BG100:BG142" si="78">AI100+AJ100+BE100+BF100</f>
        <v>0</v>
      </c>
      <c r="BH100" s="105">
        <v>40</v>
      </c>
      <c r="BI100" s="105">
        <v>22</v>
      </c>
      <c r="BJ100" s="334">
        <f t="shared" si="69"/>
        <v>-18</v>
      </c>
      <c r="BK100" s="338">
        <v>8</v>
      </c>
      <c r="BL100" s="338">
        <v>6</v>
      </c>
      <c r="BM100" s="105">
        <v>8</v>
      </c>
      <c r="BN100" s="105">
        <v>0</v>
      </c>
      <c r="BO100" s="245">
        <f t="shared" ref="BO100:BO143" si="79">(BL100+BN100)-(BK100+BM100)</f>
        <v>-10</v>
      </c>
      <c r="BP100" s="334">
        <f t="shared" ref="BP100:BP142" si="80">BO100*3</f>
        <v>-30</v>
      </c>
      <c r="BQ100" s="338">
        <v>10</v>
      </c>
      <c r="BR100" s="338">
        <v>8</v>
      </c>
      <c r="BS100" s="105">
        <v>5</v>
      </c>
      <c r="BT100" s="105">
        <v>0</v>
      </c>
      <c r="BU100" s="245">
        <f t="shared" ref="BU100:BU143" si="81">(BR100+BT100)-(BQ100+BS100)</f>
        <v>-7</v>
      </c>
      <c r="BV100" s="244">
        <f t="shared" ref="BV100:BV141" si="82">BU100*2</f>
        <v>-14</v>
      </c>
      <c r="BW100" s="344">
        <f t="shared" ref="BW100:BW143" si="83">BJ100+BP100+BV100</f>
        <v>-62</v>
      </c>
    </row>
    <row r="101" hidden="1" spans="1:75">
      <c r="A101" s="99">
        <v>99</v>
      </c>
      <c r="B101" s="99">
        <v>30</v>
      </c>
      <c r="C101" s="99">
        <v>56</v>
      </c>
      <c r="D101" s="224" t="s">
        <v>187</v>
      </c>
      <c r="E101" s="224" t="s">
        <v>75</v>
      </c>
      <c r="F101" s="227">
        <v>9</v>
      </c>
      <c r="G101" s="228">
        <v>39</v>
      </c>
      <c r="H101" s="227">
        <v>100</v>
      </c>
      <c r="I101" s="102">
        <v>2</v>
      </c>
      <c r="J101" s="102"/>
      <c r="K101" s="99" t="s">
        <v>104</v>
      </c>
      <c r="L101" s="251" t="s">
        <v>76</v>
      </c>
      <c r="M101" s="249">
        <v>7000</v>
      </c>
      <c r="N101" s="105">
        <f t="shared" si="44"/>
        <v>28000</v>
      </c>
      <c r="O101" s="166">
        <v>0.2</v>
      </c>
      <c r="P101" s="250">
        <v>1400</v>
      </c>
      <c r="Q101" s="273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74">
        <v>1461.6</v>
      </c>
      <c r="V101" s="275">
        <f t="shared" si="47"/>
        <v>5846.4</v>
      </c>
      <c r="W101" s="149">
        <v>29774.07</v>
      </c>
      <c r="X101" s="149">
        <v>5616.79</v>
      </c>
      <c r="Y101" s="284">
        <f t="shared" si="48"/>
        <v>1.06335964285714</v>
      </c>
      <c r="Z101" s="284">
        <f t="shared" si="49"/>
        <v>0.91668934729064</v>
      </c>
      <c r="AA101" s="149">
        <v>4805</v>
      </c>
      <c r="AB101" s="149">
        <v>573.5</v>
      </c>
      <c r="AC101" s="149"/>
      <c r="AD101" s="149"/>
      <c r="AE101" s="285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97"/>
      <c r="AJ101" s="298"/>
      <c r="AK101" s="53">
        <v>5250</v>
      </c>
      <c r="AL101" s="301">
        <f t="shared" si="50"/>
        <v>15750</v>
      </c>
      <c r="AM101" s="54">
        <v>0.258214</v>
      </c>
      <c r="AN101" s="301">
        <v>1355.6235</v>
      </c>
      <c r="AO101" s="301">
        <f t="shared" si="51"/>
        <v>4066.8705</v>
      </c>
      <c r="AP101" s="313">
        <v>6142.5</v>
      </c>
      <c r="AQ101" s="313">
        <f t="shared" si="52"/>
        <v>18427.5</v>
      </c>
      <c r="AR101" s="314">
        <v>0.238073308</v>
      </c>
      <c r="AS101" s="313">
        <v>1462.36529439</v>
      </c>
      <c r="AT101" s="31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319">
        <f t="shared" si="76"/>
        <v>0.687577804911138</v>
      </c>
      <c r="BD101" s="319">
        <f t="shared" si="77"/>
        <v>0.588190928285669</v>
      </c>
      <c r="BE101" s="157"/>
      <c r="BF101" s="157"/>
      <c r="BG101" s="298">
        <f t="shared" si="78"/>
        <v>0</v>
      </c>
      <c r="BH101" s="105">
        <v>80</v>
      </c>
      <c r="BI101" s="105">
        <v>22</v>
      </c>
      <c r="BJ101" s="334">
        <f t="shared" si="69"/>
        <v>-58</v>
      </c>
      <c r="BK101" s="338">
        <v>8</v>
      </c>
      <c r="BL101" s="338">
        <v>2</v>
      </c>
      <c r="BM101" s="105">
        <v>8</v>
      </c>
      <c r="BN101" s="105">
        <v>0</v>
      </c>
      <c r="BO101" s="245">
        <f t="shared" si="79"/>
        <v>-14</v>
      </c>
      <c r="BP101" s="334">
        <f t="shared" si="80"/>
        <v>-42</v>
      </c>
      <c r="BQ101" s="338">
        <v>10</v>
      </c>
      <c r="BR101" s="338">
        <v>12</v>
      </c>
      <c r="BS101" s="105">
        <v>5</v>
      </c>
      <c r="BT101" s="105">
        <v>0</v>
      </c>
      <c r="BU101" s="245">
        <f t="shared" si="81"/>
        <v>-3</v>
      </c>
      <c r="BV101" s="244">
        <f t="shared" si="82"/>
        <v>-6</v>
      </c>
      <c r="BW101" s="344">
        <f t="shared" si="83"/>
        <v>-106</v>
      </c>
    </row>
    <row r="102" hidden="1" spans="1:75">
      <c r="A102" s="99">
        <v>100</v>
      </c>
      <c r="B102" s="99">
        <v>30</v>
      </c>
      <c r="C102" s="99">
        <v>742</v>
      </c>
      <c r="D102" s="224" t="s">
        <v>188</v>
      </c>
      <c r="E102" s="224" t="s">
        <v>162</v>
      </c>
      <c r="F102" s="351">
        <v>2</v>
      </c>
      <c r="G102" s="352">
        <v>4</v>
      </c>
      <c r="H102" s="351">
        <v>200</v>
      </c>
      <c r="I102" s="102">
        <v>0</v>
      </c>
      <c r="J102" s="102"/>
      <c r="K102" s="99" t="s">
        <v>84</v>
      </c>
      <c r="L102" s="247" t="s">
        <v>163</v>
      </c>
      <c r="M102" s="249">
        <v>15675</v>
      </c>
      <c r="N102" s="105">
        <f t="shared" si="44"/>
        <v>62700</v>
      </c>
      <c r="O102" s="166">
        <v>0.157425</v>
      </c>
      <c r="P102" s="250">
        <v>2467.636875</v>
      </c>
      <c r="Q102" s="273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74">
        <v>2576.2128975</v>
      </c>
      <c r="V102" s="275">
        <f t="shared" si="47"/>
        <v>10304.85159</v>
      </c>
      <c r="W102" s="149">
        <v>55878.2</v>
      </c>
      <c r="X102" s="149">
        <v>11982.15</v>
      </c>
      <c r="Y102" s="284">
        <f t="shared" si="48"/>
        <v>0.891199362041467</v>
      </c>
      <c r="Z102" s="284">
        <f t="shared" si="49"/>
        <v>0.768275312104713</v>
      </c>
      <c r="AA102" s="149"/>
      <c r="AB102" s="149"/>
      <c r="AC102" s="149"/>
      <c r="AD102" s="149"/>
      <c r="AE102" s="285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97"/>
      <c r="AJ102" s="298"/>
      <c r="AK102" s="53">
        <v>11756.25</v>
      </c>
      <c r="AL102" s="301">
        <f t="shared" si="50"/>
        <v>35268.75</v>
      </c>
      <c r="AM102" s="54">
        <v>0.203603</v>
      </c>
      <c r="AN102" s="301">
        <v>2393.60776875</v>
      </c>
      <c r="AO102" s="301">
        <f t="shared" si="51"/>
        <v>7180.82330625</v>
      </c>
      <c r="AP102" s="313">
        <v>13754.8125</v>
      </c>
      <c r="AQ102" s="313">
        <f t="shared" si="52"/>
        <v>41264.4375</v>
      </c>
      <c r="AR102" s="314">
        <v>0.187721966</v>
      </c>
      <c r="AS102" s="313">
        <v>2582.08044446138</v>
      </c>
      <c r="AT102" s="31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20">
        <f t="shared" si="76"/>
        <v>1.42443817391186</v>
      </c>
      <c r="BD102" s="320">
        <f t="shared" si="77"/>
        <v>1.01889673459888</v>
      </c>
      <c r="BE102" s="336">
        <v>0</v>
      </c>
      <c r="BF102" s="272">
        <v>0</v>
      </c>
      <c r="BG102" s="298">
        <f t="shared" si="78"/>
        <v>0</v>
      </c>
      <c r="BH102" s="105">
        <v>80</v>
      </c>
      <c r="BI102" s="105">
        <v>66</v>
      </c>
      <c r="BJ102" s="334">
        <f t="shared" si="69"/>
        <v>-14</v>
      </c>
      <c r="BK102" s="338">
        <v>12</v>
      </c>
      <c r="BL102" s="338">
        <v>2</v>
      </c>
      <c r="BM102" s="105">
        <v>12</v>
      </c>
      <c r="BN102" s="105">
        <v>0</v>
      </c>
      <c r="BO102" s="245">
        <f t="shared" si="79"/>
        <v>-22</v>
      </c>
      <c r="BP102" s="334">
        <f t="shared" si="80"/>
        <v>-66</v>
      </c>
      <c r="BQ102" s="338">
        <v>10</v>
      </c>
      <c r="BR102" s="338">
        <v>18</v>
      </c>
      <c r="BS102" s="105">
        <v>8</v>
      </c>
      <c r="BT102" s="105">
        <v>21</v>
      </c>
      <c r="BU102" s="245">
        <f t="shared" si="81"/>
        <v>21</v>
      </c>
      <c r="BV102" s="244">
        <v>0</v>
      </c>
      <c r="BW102" s="344">
        <f t="shared" si="83"/>
        <v>-80</v>
      </c>
    </row>
    <row r="103" hidden="1" spans="1:75">
      <c r="A103" s="99">
        <v>101</v>
      </c>
      <c r="B103" s="99">
        <v>30</v>
      </c>
      <c r="C103" s="99">
        <v>737</v>
      </c>
      <c r="D103" s="224" t="s">
        <v>189</v>
      </c>
      <c r="E103" s="224" t="s">
        <v>91</v>
      </c>
      <c r="F103" s="227">
        <v>4</v>
      </c>
      <c r="G103" s="228">
        <v>15</v>
      </c>
      <c r="H103" s="227">
        <v>150</v>
      </c>
      <c r="I103" s="102">
        <v>3</v>
      </c>
      <c r="J103" s="102">
        <v>1</v>
      </c>
      <c r="K103" s="99" t="s">
        <v>79</v>
      </c>
      <c r="L103" s="248" t="s">
        <v>92</v>
      </c>
      <c r="M103" s="249">
        <v>13260</v>
      </c>
      <c r="N103" s="105">
        <f t="shared" si="44"/>
        <v>53040</v>
      </c>
      <c r="O103" s="166">
        <v>0.17775</v>
      </c>
      <c r="P103" s="250">
        <v>2356.965</v>
      </c>
      <c r="Q103" s="273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74">
        <v>2460.67146</v>
      </c>
      <c r="V103" s="275">
        <f t="shared" si="47"/>
        <v>9842.68584</v>
      </c>
      <c r="W103" s="149">
        <v>52416.92</v>
      </c>
      <c r="X103" s="149">
        <v>9781.76</v>
      </c>
      <c r="Y103" s="284">
        <f t="shared" si="48"/>
        <v>0.988252639517345</v>
      </c>
      <c r="Z103" s="284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85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97"/>
      <c r="AJ103" s="298"/>
      <c r="AK103" s="53">
        <v>9945</v>
      </c>
      <c r="AL103" s="301">
        <f t="shared" si="50"/>
        <v>29835</v>
      </c>
      <c r="AM103" s="54">
        <v>0.22989</v>
      </c>
      <c r="AN103" s="301">
        <v>2286.25605</v>
      </c>
      <c r="AO103" s="301">
        <f t="shared" si="51"/>
        <v>6858.76815</v>
      </c>
      <c r="AP103" s="313">
        <v>11635.65</v>
      </c>
      <c r="AQ103" s="313">
        <f t="shared" si="52"/>
        <v>34906.95</v>
      </c>
      <c r="AR103" s="314">
        <v>0.21195858</v>
      </c>
      <c r="AS103" s="313">
        <v>2466.275851377</v>
      </c>
      <c r="AT103" s="31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319">
        <f t="shared" si="76"/>
        <v>0.61278627895018</v>
      </c>
      <c r="BD103" s="319">
        <f t="shared" si="77"/>
        <v>0.890760049721698</v>
      </c>
      <c r="BE103" s="157"/>
      <c r="BF103" s="157"/>
      <c r="BG103" s="298">
        <f t="shared" si="78"/>
        <v>0</v>
      </c>
      <c r="BH103" s="105">
        <v>960</v>
      </c>
      <c r="BI103" s="105">
        <v>783</v>
      </c>
      <c r="BJ103" s="334">
        <f t="shared" si="69"/>
        <v>-177</v>
      </c>
      <c r="BK103" s="338">
        <v>12</v>
      </c>
      <c r="BL103" s="338">
        <v>8</v>
      </c>
      <c r="BM103" s="105">
        <v>12</v>
      </c>
      <c r="BN103" s="105">
        <v>0</v>
      </c>
      <c r="BO103" s="245">
        <f t="shared" si="79"/>
        <v>-16</v>
      </c>
      <c r="BP103" s="334">
        <f t="shared" si="80"/>
        <v>-48</v>
      </c>
      <c r="BQ103" s="338">
        <v>15</v>
      </c>
      <c r="BR103" s="338">
        <v>0</v>
      </c>
      <c r="BS103" s="105">
        <v>8</v>
      </c>
      <c r="BT103" s="105">
        <v>0</v>
      </c>
      <c r="BU103" s="245">
        <f t="shared" si="81"/>
        <v>-23</v>
      </c>
      <c r="BV103" s="244">
        <f t="shared" si="82"/>
        <v>-46</v>
      </c>
      <c r="BW103" s="344">
        <f t="shared" si="83"/>
        <v>-271</v>
      </c>
    </row>
    <row r="104" hidden="1" spans="1:75">
      <c r="A104" s="218">
        <v>102</v>
      </c>
      <c r="B104" s="218">
        <v>30</v>
      </c>
      <c r="C104" s="218">
        <v>116773</v>
      </c>
      <c r="D104" s="219" t="s">
        <v>190</v>
      </c>
      <c r="E104" s="219" t="s">
        <v>71</v>
      </c>
      <c r="F104" s="222">
        <v>7</v>
      </c>
      <c r="G104" s="223">
        <v>31</v>
      </c>
      <c r="H104" s="222">
        <v>100</v>
      </c>
      <c r="I104" s="102">
        <v>2</v>
      </c>
      <c r="J104" s="102"/>
      <c r="K104" s="218" t="s">
        <v>104</v>
      </c>
      <c r="L104" s="243" t="s">
        <v>73</v>
      </c>
      <c r="M104" s="244">
        <v>6200</v>
      </c>
      <c r="N104" s="245">
        <f t="shared" si="44"/>
        <v>24800</v>
      </c>
      <c r="O104" s="167">
        <v>0.220425</v>
      </c>
      <c r="P104" s="246">
        <v>1366.635</v>
      </c>
      <c r="Q104" s="268">
        <f t="shared" si="45"/>
        <v>5466.54</v>
      </c>
      <c r="R104" s="58">
        <v>7192</v>
      </c>
      <c r="S104" s="269">
        <f t="shared" si="46"/>
        <v>28768</v>
      </c>
      <c r="T104" s="59">
        <v>0.1983825</v>
      </c>
      <c r="U104" s="270">
        <v>1426.76694</v>
      </c>
      <c r="V104" s="271">
        <f t="shared" si="47"/>
        <v>5707.06776</v>
      </c>
      <c r="W104" s="272">
        <v>21842.11</v>
      </c>
      <c r="X104" s="272">
        <v>5122.14</v>
      </c>
      <c r="Y104" s="283">
        <f t="shared" si="48"/>
        <v>0.880730241935484</v>
      </c>
      <c r="Z104" s="284">
        <f t="shared" si="49"/>
        <v>0.759250208565072</v>
      </c>
      <c r="AA104" s="149"/>
      <c r="AB104" s="149"/>
      <c r="AC104" s="149"/>
      <c r="AD104" s="149"/>
      <c r="AE104" s="285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97"/>
      <c r="AJ104" s="298"/>
      <c r="AK104" s="55">
        <v>4650</v>
      </c>
      <c r="AL104" s="299">
        <f t="shared" si="50"/>
        <v>13950</v>
      </c>
      <c r="AM104" s="61">
        <v>0.285083</v>
      </c>
      <c r="AN104" s="300">
        <v>1325.63595</v>
      </c>
      <c r="AO104" s="299">
        <f t="shared" si="51"/>
        <v>3976.90785</v>
      </c>
      <c r="AP104" s="310">
        <v>5440.5</v>
      </c>
      <c r="AQ104" s="311">
        <f t="shared" si="52"/>
        <v>16321.5</v>
      </c>
      <c r="AR104" s="312">
        <v>0.262846526</v>
      </c>
      <c r="AS104" s="310">
        <v>1430.016524703</v>
      </c>
      <c r="AT104" s="311">
        <f t="shared" si="53"/>
        <v>4290.049574109</v>
      </c>
      <c r="AU104" s="272">
        <v>10831.95</v>
      </c>
      <c r="AV104" s="272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319">
        <f t="shared" si="76"/>
        <v>0.663661428177557</v>
      </c>
      <c r="BD104" s="319">
        <f t="shared" si="77"/>
        <v>0.489761240215127</v>
      </c>
      <c r="BE104" s="157"/>
      <c r="BF104" s="157"/>
      <c r="BG104" s="298">
        <f t="shared" si="78"/>
        <v>0</v>
      </c>
      <c r="BH104" s="245">
        <v>40</v>
      </c>
      <c r="BI104" s="245">
        <v>0</v>
      </c>
      <c r="BJ104" s="334">
        <f t="shared" si="69"/>
        <v>-40</v>
      </c>
      <c r="BK104" s="335">
        <v>8</v>
      </c>
      <c r="BL104" s="335">
        <v>10</v>
      </c>
      <c r="BM104" s="245">
        <v>8</v>
      </c>
      <c r="BN104" s="245">
        <v>0</v>
      </c>
      <c r="BO104" s="245">
        <f t="shared" si="79"/>
        <v>-6</v>
      </c>
      <c r="BP104" s="334">
        <f t="shared" si="80"/>
        <v>-18</v>
      </c>
      <c r="BQ104" s="335">
        <v>10</v>
      </c>
      <c r="BR104" s="335">
        <v>5</v>
      </c>
      <c r="BS104" s="245">
        <v>5</v>
      </c>
      <c r="BT104" s="245">
        <v>0</v>
      </c>
      <c r="BU104" s="245">
        <f t="shared" si="81"/>
        <v>-10</v>
      </c>
      <c r="BV104" s="244">
        <f t="shared" si="82"/>
        <v>-20</v>
      </c>
      <c r="BW104" s="344">
        <f t="shared" si="83"/>
        <v>-78</v>
      </c>
    </row>
    <row r="105" hidden="1" spans="1:75">
      <c r="A105" s="99">
        <v>103</v>
      </c>
      <c r="B105" s="99">
        <v>30</v>
      </c>
      <c r="C105" s="99">
        <v>750</v>
      </c>
      <c r="D105" s="224" t="s">
        <v>191</v>
      </c>
      <c r="E105" s="224" t="s">
        <v>162</v>
      </c>
      <c r="F105" s="351">
        <v>3</v>
      </c>
      <c r="G105" s="352">
        <v>4</v>
      </c>
      <c r="H105" s="351">
        <v>200</v>
      </c>
      <c r="I105" s="102">
        <v>5</v>
      </c>
      <c r="J105" s="102"/>
      <c r="K105" s="99" t="s">
        <v>68</v>
      </c>
      <c r="L105" s="251" t="s">
        <v>163</v>
      </c>
      <c r="M105" s="249">
        <v>40600</v>
      </c>
      <c r="N105" s="105">
        <f t="shared" si="44"/>
        <v>162400</v>
      </c>
      <c r="O105" s="166">
        <v>0.242325</v>
      </c>
      <c r="P105" s="250">
        <v>9838.395</v>
      </c>
      <c r="Q105" s="273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74">
        <v>10271.28438</v>
      </c>
      <c r="V105" s="275">
        <f t="shared" si="47"/>
        <v>41085.13752</v>
      </c>
      <c r="W105" s="149">
        <v>142782.15</v>
      </c>
      <c r="X105" s="149">
        <v>40550.58</v>
      </c>
      <c r="Y105" s="284">
        <f t="shared" si="48"/>
        <v>0.879200431034483</v>
      </c>
      <c r="Z105" s="284">
        <f t="shared" si="49"/>
        <v>0.757931406064209</v>
      </c>
      <c r="AA105" s="149"/>
      <c r="AB105" s="149"/>
      <c r="AC105" s="149">
        <v>3480</v>
      </c>
      <c r="AD105" s="149">
        <v>240</v>
      </c>
      <c r="AE105" s="285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97"/>
      <c r="AJ105" s="298"/>
      <c r="AK105" s="53">
        <v>30450</v>
      </c>
      <c r="AL105" s="301">
        <f t="shared" si="50"/>
        <v>91350</v>
      </c>
      <c r="AM105" s="54">
        <v>0.313407</v>
      </c>
      <c r="AN105" s="301">
        <v>9543.24315</v>
      </c>
      <c r="AO105" s="301">
        <f t="shared" si="51"/>
        <v>28629.72945</v>
      </c>
      <c r="AP105" s="313">
        <v>35626.5</v>
      </c>
      <c r="AQ105" s="313">
        <f t="shared" si="52"/>
        <v>106879.5</v>
      </c>
      <c r="AR105" s="314">
        <v>0.288961254</v>
      </c>
      <c r="AS105" s="313">
        <v>10294.678115631</v>
      </c>
      <c r="AT105" s="31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20">
        <f t="shared" si="76"/>
        <v>1.09098255512049</v>
      </c>
      <c r="BD105" s="320">
        <f t="shared" si="77"/>
        <v>1.00788354430552</v>
      </c>
      <c r="BE105" s="336">
        <v>500</v>
      </c>
      <c r="BF105" s="272">
        <f t="shared" ref="BF102:BF106" si="84">(AV105-AO105)*0.2</f>
        <v>499.55611</v>
      </c>
      <c r="BG105" s="298">
        <f t="shared" si="78"/>
        <v>999.55611</v>
      </c>
      <c r="BH105" s="105">
        <v>80</v>
      </c>
      <c r="BI105" s="105">
        <v>117</v>
      </c>
      <c r="BJ105" s="334">
        <v>0</v>
      </c>
      <c r="BK105" s="338">
        <v>20</v>
      </c>
      <c r="BL105" s="338">
        <v>71</v>
      </c>
      <c r="BM105" s="105">
        <v>20</v>
      </c>
      <c r="BN105" s="105">
        <v>34</v>
      </c>
      <c r="BO105" s="245">
        <f t="shared" si="79"/>
        <v>65</v>
      </c>
      <c r="BP105" s="334">
        <v>0</v>
      </c>
      <c r="BQ105" s="338">
        <v>30</v>
      </c>
      <c r="BR105" s="338">
        <v>41</v>
      </c>
      <c r="BS105" s="105">
        <v>25</v>
      </c>
      <c r="BT105" s="105">
        <v>11</v>
      </c>
      <c r="BU105" s="245">
        <f t="shared" si="81"/>
        <v>-3</v>
      </c>
      <c r="BV105" s="244">
        <f t="shared" si="82"/>
        <v>-6</v>
      </c>
      <c r="BW105" s="344">
        <f t="shared" si="83"/>
        <v>-6</v>
      </c>
    </row>
    <row r="106" hidden="1" spans="1:75">
      <c r="A106" s="99">
        <v>104</v>
      </c>
      <c r="B106" s="99">
        <v>30</v>
      </c>
      <c r="C106" s="99">
        <v>106399</v>
      </c>
      <c r="D106" s="224" t="s">
        <v>192</v>
      </c>
      <c r="E106" s="224" t="s">
        <v>88</v>
      </c>
      <c r="F106" s="225">
        <v>4</v>
      </c>
      <c r="G106" s="226">
        <v>16</v>
      </c>
      <c r="H106" s="225">
        <v>150</v>
      </c>
      <c r="I106" s="102">
        <v>2</v>
      </c>
      <c r="J106" s="102">
        <v>2</v>
      </c>
      <c r="K106" s="99" t="s">
        <v>72</v>
      </c>
      <c r="L106" s="248" t="s">
        <v>89</v>
      </c>
      <c r="M106" s="249">
        <v>10800</v>
      </c>
      <c r="N106" s="105">
        <f t="shared" si="44"/>
        <v>43200</v>
      </c>
      <c r="O106" s="166">
        <v>0.1455</v>
      </c>
      <c r="P106" s="250">
        <v>1571.4</v>
      </c>
      <c r="Q106" s="273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74">
        <v>1640.5416</v>
      </c>
      <c r="V106" s="275">
        <f t="shared" si="47"/>
        <v>6562.1664</v>
      </c>
      <c r="W106" s="149">
        <v>37759.03</v>
      </c>
      <c r="X106" s="149">
        <v>10152.74</v>
      </c>
      <c r="Y106" s="284">
        <f t="shared" si="48"/>
        <v>0.87405162037037</v>
      </c>
      <c r="Z106" s="284">
        <f t="shared" si="49"/>
        <v>0.753492776181354</v>
      </c>
      <c r="AA106" s="149"/>
      <c r="AB106" s="149"/>
      <c r="AC106" s="149"/>
      <c r="AD106" s="149"/>
      <c r="AE106" s="285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97"/>
      <c r="AJ106" s="298"/>
      <c r="AK106" s="53">
        <v>8100</v>
      </c>
      <c r="AL106" s="301">
        <f t="shared" si="50"/>
        <v>24300</v>
      </c>
      <c r="AM106" s="54">
        <v>0.18818</v>
      </c>
      <c r="AN106" s="301">
        <v>1524.258</v>
      </c>
      <c r="AO106" s="301">
        <f t="shared" si="51"/>
        <v>4572.774</v>
      </c>
      <c r="AP106" s="313">
        <v>9477</v>
      </c>
      <c r="AQ106" s="313">
        <f t="shared" si="52"/>
        <v>28431</v>
      </c>
      <c r="AR106" s="314">
        <v>0.17350196</v>
      </c>
      <c r="AS106" s="313">
        <v>1644.27807492</v>
      </c>
      <c r="AT106" s="31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20">
        <f t="shared" si="76"/>
        <v>1.39611726636418</v>
      </c>
      <c r="BD106" s="320">
        <f t="shared" si="77"/>
        <v>2.19226909060098</v>
      </c>
      <c r="BE106" s="336">
        <v>500</v>
      </c>
      <c r="BF106" s="272">
        <f t="shared" si="84"/>
        <v>1248.2652</v>
      </c>
      <c r="BG106" s="298">
        <f t="shared" si="78"/>
        <v>1748.2652</v>
      </c>
      <c r="BH106" s="105">
        <v>60</v>
      </c>
      <c r="BI106" s="105">
        <v>22</v>
      </c>
      <c r="BJ106" s="334">
        <f>BI106-BH106</f>
        <v>-38</v>
      </c>
      <c r="BK106" s="338">
        <v>12</v>
      </c>
      <c r="BL106" s="338">
        <v>4</v>
      </c>
      <c r="BM106" s="105">
        <v>12</v>
      </c>
      <c r="BN106" s="105">
        <v>0</v>
      </c>
      <c r="BO106" s="245">
        <f t="shared" si="79"/>
        <v>-20</v>
      </c>
      <c r="BP106" s="334">
        <f t="shared" si="80"/>
        <v>-60</v>
      </c>
      <c r="BQ106" s="338">
        <v>20</v>
      </c>
      <c r="BR106" s="338">
        <v>15</v>
      </c>
      <c r="BS106" s="105">
        <v>10</v>
      </c>
      <c r="BT106" s="105">
        <v>-1</v>
      </c>
      <c r="BU106" s="245">
        <f t="shared" si="81"/>
        <v>-16</v>
      </c>
      <c r="BV106" s="244">
        <f t="shared" si="82"/>
        <v>-32</v>
      </c>
      <c r="BW106" s="344">
        <f t="shared" si="83"/>
        <v>-130</v>
      </c>
    </row>
    <row r="107" hidden="1" spans="1:75">
      <c r="A107" s="99">
        <v>105</v>
      </c>
      <c r="B107" s="99">
        <v>30</v>
      </c>
      <c r="C107" s="99">
        <v>515</v>
      </c>
      <c r="D107" s="224" t="s">
        <v>193</v>
      </c>
      <c r="E107" s="224" t="s">
        <v>91</v>
      </c>
      <c r="F107" s="225">
        <v>5</v>
      </c>
      <c r="G107" s="226">
        <v>20</v>
      </c>
      <c r="H107" s="229">
        <v>150</v>
      </c>
      <c r="I107" s="102">
        <v>3</v>
      </c>
      <c r="J107" s="102"/>
      <c r="K107" s="99" t="s">
        <v>96</v>
      </c>
      <c r="L107" s="251" t="s">
        <v>92</v>
      </c>
      <c r="M107" s="249">
        <v>10800</v>
      </c>
      <c r="N107" s="105">
        <f t="shared" si="44"/>
        <v>43200</v>
      </c>
      <c r="O107" s="166">
        <v>0.26565</v>
      </c>
      <c r="P107" s="250">
        <v>2869.02</v>
      </c>
      <c r="Q107" s="273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74">
        <v>2995.25688</v>
      </c>
      <c r="V107" s="275">
        <f t="shared" si="47"/>
        <v>11981.02752</v>
      </c>
      <c r="W107" s="149">
        <v>37562.58</v>
      </c>
      <c r="X107" s="149">
        <v>9514.76</v>
      </c>
      <c r="Y107" s="284">
        <f t="shared" si="48"/>
        <v>0.869504166666667</v>
      </c>
      <c r="Z107" s="284">
        <f t="shared" si="49"/>
        <v>0.749572557471264</v>
      </c>
      <c r="AA107" s="149"/>
      <c r="AB107" s="149"/>
      <c r="AC107" s="149"/>
      <c r="AD107" s="149"/>
      <c r="AE107" s="285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97"/>
      <c r="AJ107" s="298"/>
      <c r="AK107" s="53">
        <v>8100</v>
      </c>
      <c r="AL107" s="301">
        <f t="shared" si="50"/>
        <v>24300</v>
      </c>
      <c r="AM107" s="54">
        <v>0.343574</v>
      </c>
      <c r="AN107" s="301">
        <v>2782.9494</v>
      </c>
      <c r="AO107" s="301">
        <f t="shared" si="51"/>
        <v>8348.8482</v>
      </c>
      <c r="AP107" s="313">
        <v>9477</v>
      </c>
      <c r="AQ107" s="313">
        <f t="shared" si="52"/>
        <v>28431</v>
      </c>
      <c r="AR107" s="314">
        <v>0.316775228</v>
      </c>
      <c r="AS107" s="313">
        <v>3002.078835756</v>
      </c>
      <c r="AT107" s="31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319">
        <f t="shared" si="76"/>
        <v>0.527394393443776</v>
      </c>
      <c r="BD107" s="319">
        <f t="shared" si="77"/>
        <v>0.479045825247682</v>
      </c>
      <c r="BE107" s="157"/>
      <c r="BF107" s="157"/>
      <c r="BG107" s="298">
        <f t="shared" si="78"/>
        <v>0</v>
      </c>
      <c r="BH107" s="105">
        <v>80</v>
      </c>
      <c r="BI107" s="105">
        <v>0</v>
      </c>
      <c r="BJ107" s="334">
        <f>BI107-BH107</f>
        <v>-80</v>
      </c>
      <c r="BK107" s="338">
        <v>12</v>
      </c>
      <c r="BL107" s="338">
        <v>4</v>
      </c>
      <c r="BM107" s="105">
        <v>12</v>
      </c>
      <c r="BN107" s="105">
        <v>6</v>
      </c>
      <c r="BO107" s="245">
        <f t="shared" si="79"/>
        <v>-14</v>
      </c>
      <c r="BP107" s="334">
        <f t="shared" si="80"/>
        <v>-42</v>
      </c>
      <c r="BQ107" s="338">
        <v>15</v>
      </c>
      <c r="BR107" s="338">
        <v>18</v>
      </c>
      <c r="BS107" s="105">
        <v>8</v>
      </c>
      <c r="BT107" s="105">
        <v>0</v>
      </c>
      <c r="BU107" s="245">
        <f t="shared" si="81"/>
        <v>-5</v>
      </c>
      <c r="BV107" s="244">
        <f t="shared" si="82"/>
        <v>-10</v>
      </c>
      <c r="BW107" s="344">
        <f t="shared" si="83"/>
        <v>-132</v>
      </c>
    </row>
    <row r="108" hidden="1" spans="1:75">
      <c r="A108" s="99">
        <v>106</v>
      </c>
      <c r="B108" s="99">
        <v>30</v>
      </c>
      <c r="C108" s="99">
        <v>709</v>
      </c>
      <c r="D108" s="224" t="s">
        <v>194</v>
      </c>
      <c r="E108" s="224" t="s">
        <v>88</v>
      </c>
      <c r="F108" s="227">
        <v>4</v>
      </c>
      <c r="G108" s="228">
        <v>15</v>
      </c>
      <c r="H108" s="227">
        <v>150</v>
      </c>
      <c r="I108" s="102">
        <v>3</v>
      </c>
      <c r="J108" s="102"/>
      <c r="K108" s="99" t="s">
        <v>72</v>
      </c>
      <c r="L108" s="248" t="s">
        <v>89</v>
      </c>
      <c r="M108" s="249">
        <v>13260</v>
      </c>
      <c r="N108" s="105">
        <f t="shared" si="44"/>
        <v>53040</v>
      </c>
      <c r="O108" s="166">
        <v>0.24255</v>
      </c>
      <c r="P108" s="250">
        <v>3216.213</v>
      </c>
      <c r="Q108" s="273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74">
        <v>3357.726372</v>
      </c>
      <c r="V108" s="275">
        <f t="shared" si="47"/>
        <v>13430.905488</v>
      </c>
      <c r="W108" s="149">
        <v>48116.3</v>
      </c>
      <c r="X108" s="149">
        <v>11875.53</v>
      </c>
      <c r="Y108" s="284">
        <f t="shared" si="48"/>
        <v>0.907170060331825</v>
      </c>
      <c r="Z108" s="284">
        <f t="shared" si="49"/>
        <v>0.78204315545847</v>
      </c>
      <c r="AA108" s="149">
        <v>2232</v>
      </c>
      <c r="AB108" s="149">
        <v>266.4</v>
      </c>
      <c r="AC108" s="149"/>
      <c r="AD108" s="149"/>
      <c r="AE108" s="285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97"/>
      <c r="AJ108" s="298"/>
      <c r="AK108" s="53">
        <v>9945</v>
      </c>
      <c r="AL108" s="301">
        <f t="shared" si="50"/>
        <v>29835</v>
      </c>
      <c r="AM108" s="54">
        <v>0.313698</v>
      </c>
      <c r="AN108" s="301">
        <v>3119.72661</v>
      </c>
      <c r="AO108" s="301">
        <f t="shared" si="51"/>
        <v>9359.17983</v>
      </c>
      <c r="AP108" s="313">
        <v>11635.65</v>
      </c>
      <c r="AQ108" s="313">
        <f t="shared" si="52"/>
        <v>34906.95</v>
      </c>
      <c r="AR108" s="314">
        <v>0.289229556</v>
      </c>
      <c r="AS108" s="313">
        <v>3365.3738832714</v>
      </c>
      <c r="AT108" s="31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319">
        <f t="shared" si="76"/>
        <v>0.630251282337758</v>
      </c>
      <c r="BD108" s="319">
        <f t="shared" si="77"/>
        <v>0.625647176122947</v>
      </c>
      <c r="BE108" s="157"/>
      <c r="BF108" s="157"/>
      <c r="BG108" s="298">
        <f t="shared" si="78"/>
        <v>0</v>
      </c>
      <c r="BH108" s="105">
        <v>480</v>
      </c>
      <c r="BI108" s="105">
        <v>488</v>
      </c>
      <c r="BJ108" s="334">
        <v>0</v>
      </c>
      <c r="BK108" s="338">
        <v>14</v>
      </c>
      <c r="BL108" s="338">
        <v>2</v>
      </c>
      <c r="BM108" s="105">
        <v>14</v>
      </c>
      <c r="BN108" s="105">
        <v>2</v>
      </c>
      <c r="BO108" s="245">
        <f t="shared" si="79"/>
        <v>-24</v>
      </c>
      <c r="BP108" s="334">
        <f t="shared" si="80"/>
        <v>-72</v>
      </c>
      <c r="BQ108" s="338">
        <v>20</v>
      </c>
      <c r="BR108" s="338">
        <v>30</v>
      </c>
      <c r="BS108" s="105">
        <v>10</v>
      </c>
      <c r="BT108" s="105">
        <v>1</v>
      </c>
      <c r="BU108" s="245">
        <f t="shared" si="81"/>
        <v>1</v>
      </c>
      <c r="BV108" s="244">
        <v>0</v>
      </c>
      <c r="BW108" s="344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4" t="s">
        <v>195</v>
      </c>
      <c r="E109" s="224" t="s">
        <v>64</v>
      </c>
      <c r="F109" s="227">
        <v>8</v>
      </c>
      <c r="G109" s="228">
        <v>37</v>
      </c>
      <c r="H109" s="227">
        <v>100</v>
      </c>
      <c r="I109" s="102">
        <v>1</v>
      </c>
      <c r="J109" s="102"/>
      <c r="K109" s="99" t="s">
        <v>65</v>
      </c>
      <c r="L109" s="248" t="s">
        <v>66</v>
      </c>
      <c r="M109" s="249">
        <v>7600</v>
      </c>
      <c r="N109" s="105">
        <f t="shared" si="44"/>
        <v>30400</v>
      </c>
      <c r="O109" s="166">
        <v>0.266925</v>
      </c>
      <c r="P109" s="250">
        <v>2028.63</v>
      </c>
      <c r="Q109" s="273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74">
        <v>2117.88972</v>
      </c>
      <c r="V109" s="275">
        <f t="shared" si="47"/>
        <v>8471.55888</v>
      </c>
      <c r="W109" s="149">
        <v>26282.73</v>
      </c>
      <c r="X109" s="149">
        <v>6389.67</v>
      </c>
      <c r="Y109" s="284">
        <f t="shared" si="48"/>
        <v>0.864563486842105</v>
      </c>
      <c r="Z109" s="284">
        <f t="shared" si="49"/>
        <v>0.745313350725953</v>
      </c>
      <c r="AA109" s="149"/>
      <c r="AB109" s="149"/>
      <c r="AC109" s="149"/>
      <c r="AD109" s="149"/>
      <c r="AE109" s="285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97"/>
      <c r="AJ109" s="298"/>
      <c r="AK109" s="53">
        <v>5700</v>
      </c>
      <c r="AL109" s="301">
        <f t="shared" si="50"/>
        <v>17100</v>
      </c>
      <c r="AM109" s="54">
        <v>0.345223</v>
      </c>
      <c r="AN109" s="301">
        <v>1967.7711</v>
      </c>
      <c r="AO109" s="301">
        <f t="shared" si="51"/>
        <v>5903.3133</v>
      </c>
      <c r="AP109" s="313">
        <v>6669</v>
      </c>
      <c r="AQ109" s="313">
        <f t="shared" si="52"/>
        <v>20007</v>
      </c>
      <c r="AR109" s="314">
        <v>0.318295606</v>
      </c>
      <c r="AS109" s="313">
        <v>2122.713396414</v>
      </c>
      <c r="AT109" s="31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66">
        <v>1160</v>
      </c>
      <c r="AZ109" s="323">
        <v>80</v>
      </c>
      <c r="BA109" s="54">
        <f t="shared" si="74"/>
        <v>0.948697076023392</v>
      </c>
      <c r="BB109" s="54">
        <f t="shared" si="75"/>
        <v>0.760982819597259</v>
      </c>
      <c r="BC109" s="319">
        <f t="shared" si="76"/>
        <v>0.810852201729395</v>
      </c>
      <c r="BD109" s="319">
        <f t="shared" si="77"/>
        <v>0.705436731369245</v>
      </c>
      <c r="BE109" s="157"/>
      <c r="BF109" s="157"/>
      <c r="BG109" s="303">
        <f t="shared" si="78"/>
        <v>0</v>
      </c>
      <c r="BH109" s="105">
        <v>40</v>
      </c>
      <c r="BI109" s="105">
        <v>11</v>
      </c>
      <c r="BJ109" s="334">
        <f t="shared" ref="BJ109:BJ118" si="85">BI109-BH109</f>
        <v>-29</v>
      </c>
      <c r="BK109" s="338">
        <v>8</v>
      </c>
      <c r="BL109" s="338">
        <v>2</v>
      </c>
      <c r="BM109" s="105">
        <v>8</v>
      </c>
      <c r="BN109" s="105">
        <v>0</v>
      </c>
      <c r="BO109" s="245">
        <f t="shared" si="79"/>
        <v>-14</v>
      </c>
      <c r="BP109" s="334">
        <f t="shared" si="80"/>
        <v>-42</v>
      </c>
      <c r="BQ109" s="338">
        <v>10</v>
      </c>
      <c r="BR109" s="338">
        <v>0</v>
      </c>
      <c r="BS109" s="105">
        <v>5</v>
      </c>
      <c r="BT109" s="105">
        <v>0</v>
      </c>
      <c r="BU109" s="245">
        <f t="shared" si="81"/>
        <v>-15</v>
      </c>
      <c r="BV109" s="244">
        <f t="shared" si="82"/>
        <v>-30</v>
      </c>
      <c r="BW109" s="344">
        <f t="shared" si="83"/>
        <v>-101</v>
      </c>
    </row>
    <row r="110" hidden="1" spans="1:75">
      <c r="A110" s="99">
        <v>108</v>
      </c>
      <c r="B110" s="99">
        <v>30</v>
      </c>
      <c r="C110" s="99">
        <v>104429</v>
      </c>
      <c r="D110" s="224" t="s">
        <v>196</v>
      </c>
      <c r="E110" s="224" t="s">
        <v>88</v>
      </c>
      <c r="F110" s="225">
        <v>9</v>
      </c>
      <c r="G110" s="226">
        <v>42</v>
      </c>
      <c r="H110" s="225">
        <v>100</v>
      </c>
      <c r="I110" s="102">
        <v>2</v>
      </c>
      <c r="J110" s="102"/>
      <c r="K110" s="99" t="s">
        <v>104</v>
      </c>
      <c r="L110" s="251" t="s">
        <v>89</v>
      </c>
      <c r="M110" s="249">
        <v>6400</v>
      </c>
      <c r="N110" s="105">
        <f t="shared" si="44"/>
        <v>25600</v>
      </c>
      <c r="O110" s="166">
        <v>0.175</v>
      </c>
      <c r="P110" s="250">
        <v>1120</v>
      </c>
      <c r="Q110" s="273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74">
        <v>1169.28</v>
      </c>
      <c r="V110" s="275">
        <f t="shared" si="47"/>
        <v>4677.12</v>
      </c>
      <c r="W110" s="149">
        <v>22050.1</v>
      </c>
      <c r="X110" s="149">
        <v>4197.39</v>
      </c>
      <c r="Y110" s="284">
        <f t="shared" si="48"/>
        <v>0.86133203125</v>
      </c>
      <c r="Z110" s="284">
        <f t="shared" si="49"/>
        <v>0.742527613146552</v>
      </c>
      <c r="AA110" s="149"/>
      <c r="AB110" s="149"/>
      <c r="AC110" s="149"/>
      <c r="AD110" s="149"/>
      <c r="AE110" s="285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97"/>
      <c r="AJ110" s="298"/>
      <c r="AK110" s="53">
        <v>4800</v>
      </c>
      <c r="AL110" s="301">
        <f t="shared" si="50"/>
        <v>14400</v>
      </c>
      <c r="AM110" s="54">
        <v>0.221063</v>
      </c>
      <c r="AN110" s="301">
        <v>1061.1024</v>
      </c>
      <c r="AO110" s="301">
        <f t="shared" si="51"/>
        <v>3183.3072</v>
      </c>
      <c r="AP110" s="313">
        <v>5616</v>
      </c>
      <c r="AQ110" s="313">
        <f t="shared" si="52"/>
        <v>16848</v>
      </c>
      <c r="AR110" s="314">
        <v>0.203820086</v>
      </c>
      <c r="AS110" s="313">
        <v>1144.653602976</v>
      </c>
      <c r="AT110" s="31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319">
        <f t="shared" si="76"/>
        <v>0.631469610636277</v>
      </c>
      <c r="BD110" s="319">
        <f t="shared" si="77"/>
        <v>0.547836770620362</v>
      </c>
      <c r="BE110" s="157"/>
      <c r="BF110" s="157"/>
      <c r="BG110" s="298">
        <f t="shared" si="78"/>
        <v>0</v>
      </c>
      <c r="BH110" s="105">
        <v>40</v>
      </c>
      <c r="BI110" s="105">
        <v>0</v>
      </c>
      <c r="BJ110" s="334">
        <f t="shared" si="85"/>
        <v>-40</v>
      </c>
      <c r="BK110" s="338">
        <v>8</v>
      </c>
      <c r="BL110" s="338">
        <v>7</v>
      </c>
      <c r="BM110" s="105">
        <v>8</v>
      </c>
      <c r="BN110" s="105">
        <v>0</v>
      </c>
      <c r="BO110" s="245">
        <f t="shared" si="79"/>
        <v>-9</v>
      </c>
      <c r="BP110" s="334">
        <f t="shared" si="80"/>
        <v>-27</v>
      </c>
      <c r="BQ110" s="338">
        <v>10</v>
      </c>
      <c r="BR110" s="338">
        <v>9</v>
      </c>
      <c r="BS110" s="105">
        <v>5</v>
      </c>
      <c r="BT110" s="105">
        <v>0</v>
      </c>
      <c r="BU110" s="245">
        <f t="shared" si="81"/>
        <v>-6</v>
      </c>
      <c r="BV110" s="244">
        <f t="shared" si="82"/>
        <v>-12</v>
      </c>
      <c r="BW110" s="344">
        <f t="shared" si="83"/>
        <v>-79</v>
      </c>
    </row>
    <row r="111" hidden="1" spans="1:75">
      <c r="A111" s="99">
        <v>109</v>
      </c>
      <c r="B111" s="99">
        <v>30</v>
      </c>
      <c r="C111" s="99">
        <v>104838</v>
      </c>
      <c r="D111" s="224" t="s">
        <v>197</v>
      </c>
      <c r="E111" s="224" t="s">
        <v>75</v>
      </c>
      <c r="F111" s="227">
        <v>9</v>
      </c>
      <c r="G111" s="228">
        <v>43</v>
      </c>
      <c r="H111" s="227">
        <v>100</v>
      </c>
      <c r="I111" s="102">
        <v>4</v>
      </c>
      <c r="J111" s="102"/>
      <c r="K111" s="99" t="s">
        <v>65</v>
      </c>
      <c r="L111" s="251" t="s">
        <v>76</v>
      </c>
      <c r="M111" s="249">
        <v>8000</v>
      </c>
      <c r="N111" s="105">
        <f t="shared" si="44"/>
        <v>32000</v>
      </c>
      <c r="O111" s="166">
        <v>0.21315</v>
      </c>
      <c r="P111" s="250">
        <v>1705.2</v>
      </c>
      <c r="Q111" s="273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74">
        <v>1780.2288</v>
      </c>
      <c r="V111" s="275">
        <f t="shared" si="47"/>
        <v>7120.9152</v>
      </c>
      <c r="W111" s="149">
        <v>27386.78</v>
      </c>
      <c r="X111" s="149">
        <v>5910.11</v>
      </c>
      <c r="Y111" s="284">
        <f t="shared" si="48"/>
        <v>0.855836875</v>
      </c>
      <c r="Z111" s="284">
        <f t="shared" si="49"/>
        <v>0.737790409482759</v>
      </c>
      <c r="AA111" s="149"/>
      <c r="AB111" s="149"/>
      <c r="AC111" s="149">
        <v>1160</v>
      </c>
      <c r="AD111" s="149">
        <v>80</v>
      </c>
      <c r="AE111" s="285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97"/>
      <c r="AJ111" s="298"/>
      <c r="AK111" s="53">
        <v>6000</v>
      </c>
      <c r="AL111" s="301">
        <f t="shared" si="50"/>
        <v>18000</v>
      </c>
      <c r="AM111" s="54">
        <v>0.275674</v>
      </c>
      <c r="AN111" s="301">
        <v>1654.044</v>
      </c>
      <c r="AO111" s="301">
        <f t="shared" si="51"/>
        <v>4962.132</v>
      </c>
      <c r="AP111" s="313">
        <v>7020</v>
      </c>
      <c r="AQ111" s="313">
        <f t="shared" si="52"/>
        <v>21060</v>
      </c>
      <c r="AR111" s="314">
        <v>0.254171428</v>
      </c>
      <c r="AS111" s="313">
        <v>1784.28342456</v>
      </c>
      <c r="AT111" s="31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319">
        <f t="shared" si="76"/>
        <v>0.658974833808167</v>
      </c>
      <c r="BD111" s="319">
        <f t="shared" si="77"/>
        <v>0.677353151054483</v>
      </c>
      <c r="BE111" s="157"/>
      <c r="BF111" s="157"/>
      <c r="BG111" s="298">
        <f t="shared" si="78"/>
        <v>0</v>
      </c>
      <c r="BH111" s="105">
        <v>60</v>
      </c>
      <c r="BI111" s="105">
        <v>32</v>
      </c>
      <c r="BJ111" s="334">
        <f t="shared" si="85"/>
        <v>-28</v>
      </c>
      <c r="BK111" s="338">
        <v>8</v>
      </c>
      <c r="BL111" s="338">
        <v>2</v>
      </c>
      <c r="BM111" s="105">
        <v>8</v>
      </c>
      <c r="BN111" s="105">
        <v>0</v>
      </c>
      <c r="BO111" s="245">
        <f t="shared" si="79"/>
        <v>-14</v>
      </c>
      <c r="BP111" s="334">
        <f t="shared" si="80"/>
        <v>-42</v>
      </c>
      <c r="BQ111" s="338">
        <v>10</v>
      </c>
      <c r="BR111" s="338">
        <v>5</v>
      </c>
      <c r="BS111" s="105">
        <v>5</v>
      </c>
      <c r="BT111" s="105">
        <v>0</v>
      </c>
      <c r="BU111" s="245">
        <f t="shared" si="81"/>
        <v>-10</v>
      </c>
      <c r="BV111" s="244">
        <f t="shared" si="82"/>
        <v>-20</v>
      </c>
      <c r="BW111" s="344">
        <f t="shared" si="83"/>
        <v>-90</v>
      </c>
    </row>
    <row r="112" hidden="1" spans="1:75">
      <c r="A112" s="99">
        <v>110</v>
      </c>
      <c r="B112" s="99">
        <v>30</v>
      </c>
      <c r="C112" s="99">
        <v>106569</v>
      </c>
      <c r="D112" s="224" t="s">
        <v>198</v>
      </c>
      <c r="E112" s="224" t="s">
        <v>88</v>
      </c>
      <c r="F112" s="227">
        <v>5</v>
      </c>
      <c r="G112" s="228">
        <v>21</v>
      </c>
      <c r="H112" s="227">
        <v>150</v>
      </c>
      <c r="I112" s="102">
        <v>1</v>
      </c>
      <c r="J112" s="102">
        <v>3</v>
      </c>
      <c r="K112" s="99" t="s">
        <v>96</v>
      </c>
      <c r="L112" s="251" t="s">
        <v>89</v>
      </c>
      <c r="M112" s="249">
        <v>9620</v>
      </c>
      <c r="N112" s="105">
        <f t="shared" si="44"/>
        <v>38480</v>
      </c>
      <c r="O112" s="166">
        <v>0.11</v>
      </c>
      <c r="P112" s="250">
        <v>1058.2</v>
      </c>
      <c r="Q112" s="273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74">
        <v>1104.7608</v>
      </c>
      <c r="V112" s="275">
        <f t="shared" si="47"/>
        <v>4419.0432</v>
      </c>
      <c r="W112" s="149">
        <v>32777.08</v>
      </c>
      <c r="X112" s="149">
        <v>9292.62</v>
      </c>
      <c r="Y112" s="284">
        <f t="shared" si="48"/>
        <v>0.851795218295218</v>
      </c>
      <c r="Z112" s="284">
        <f t="shared" si="49"/>
        <v>0.734306222668292</v>
      </c>
      <c r="AA112" s="149"/>
      <c r="AB112" s="149"/>
      <c r="AC112" s="149"/>
      <c r="AD112" s="149"/>
      <c r="AE112" s="285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97"/>
      <c r="AJ112" s="298"/>
      <c r="AK112" s="53">
        <v>7215</v>
      </c>
      <c r="AL112" s="301">
        <f t="shared" si="50"/>
        <v>21645</v>
      </c>
      <c r="AM112" s="54">
        <v>0.115333</v>
      </c>
      <c r="AN112" s="301">
        <v>832.127595</v>
      </c>
      <c r="AO112" s="301">
        <f t="shared" si="51"/>
        <v>2496.382785</v>
      </c>
      <c r="AP112" s="313">
        <v>8441.55</v>
      </c>
      <c r="AQ112" s="313">
        <f t="shared" si="52"/>
        <v>25324.65</v>
      </c>
      <c r="AR112" s="314">
        <v>0.106337026</v>
      </c>
      <c r="AS112" s="313">
        <v>897.6493218303</v>
      </c>
      <c r="AT112" s="31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319">
        <f t="shared" si="76"/>
        <v>0.669153966589864</v>
      </c>
      <c r="BD112" s="319">
        <f t="shared" si="77"/>
        <v>2.02948221430031</v>
      </c>
      <c r="BE112" s="157"/>
      <c r="BF112" s="157"/>
      <c r="BG112" s="298">
        <f t="shared" si="78"/>
        <v>0</v>
      </c>
      <c r="BH112" s="105">
        <v>60</v>
      </c>
      <c r="BI112" s="105">
        <v>12</v>
      </c>
      <c r="BJ112" s="334">
        <f t="shared" si="85"/>
        <v>-48</v>
      </c>
      <c r="BK112" s="338">
        <v>12</v>
      </c>
      <c r="BL112" s="338">
        <v>4</v>
      </c>
      <c r="BM112" s="105">
        <v>12</v>
      </c>
      <c r="BN112" s="105">
        <v>0</v>
      </c>
      <c r="BO112" s="245">
        <f t="shared" si="79"/>
        <v>-20</v>
      </c>
      <c r="BP112" s="334">
        <f t="shared" si="80"/>
        <v>-60</v>
      </c>
      <c r="BQ112" s="338">
        <v>10</v>
      </c>
      <c r="BR112" s="338">
        <v>27</v>
      </c>
      <c r="BS112" s="105">
        <v>8</v>
      </c>
      <c r="BT112" s="105">
        <v>0</v>
      </c>
      <c r="BU112" s="245">
        <f t="shared" si="81"/>
        <v>9</v>
      </c>
      <c r="BV112" s="244">
        <v>0</v>
      </c>
      <c r="BW112" s="344">
        <f t="shared" si="83"/>
        <v>-108</v>
      </c>
    </row>
    <row r="113" hidden="1" spans="1:75">
      <c r="A113" s="99">
        <v>111</v>
      </c>
      <c r="B113" s="99">
        <v>30</v>
      </c>
      <c r="C113" s="99">
        <v>102564</v>
      </c>
      <c r="D113" s="224" t="s">
        <v>199</v>
      </c>
      <c r="E113" s="224" t="s">
        <v>95</v>
      </c>
      <c r="F113" s="227">
        <v>8</v>
      </c>
      <c r="G113" s="228">
        <v>35</v>
      </c>
      <c r="H113" s="227">
        <v>100</v>
      </c>
      <c r="I113" s="102">
        <v>2</v>
      </c>
      <c r="J113" s="102"/>
      <c r="K113" s="99" t="s">
        <v>65</v>
      </c>
      <c r="L113" s="248" t="s">
        <v>97</v>
      </c>
      <c r="M113" s="249">
        <v>8360</v>
      </c>
      <c r="N113" s="105">
        <f t="shared" si="44"/>
        <v>33440</v>
      </c>
      <c r="O113" s="166">
        <v>0.22515</v>
      </c>
      <c r="P113" s="250">
        <v>1882.254</v>
      </c>
      <c r="Q113" s="273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74">
        <v>1965.073176</v>
      </c>
      <c r="V113" s="275">
        <f t="shared" si="47"/>
        <v>7860.292704</v>
      </c>
      <c r="W113" s="149">
        <v>28428.98</v>
      </c>
      <c r="X113" s="149">
        <v>7584.25</v>
      </c>
      <c r="Y113" s="284">
        <f t="shared" si="48"/>
        <v>0.850148923444976</v>
      </c>
      <c r="Z113" s="284">
        <f t="shared" si="49"/>
        <v>0.732887002969807</v>
      </c>
      <c r="AA113" s="149"/>
      <c r="AB113" s="149"/>
      <c r="AC113" s="149"/>
      <c r="AD113" s="149"/>
      <c r="AE113" s="285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97"/>
      <c r="AJ113" s="298"/>
      <c r="AK113" s="53">
        <v>6270</v>
      </c>
      <c r="AL113" s="301">
        <f t="shared" si="50"/>
        <v>18810</v>
      </c>
      <c r="AM113" s="54">
        <v>0.291194</v>
      </c>
      <c r="AN113" s="301">
        <v>1825.78638</v>
      </c>
      <c r="AO113" s="301">
        <f t="shared" si="51"/>
        <v>5477.35914</v>
      </c>
      <c r="AP113" s="313">
        <v>7335.9</v>
      </c>
      <c r="AQ113" s="313">
        <f t="shared" si="52"/>
        <v>22007.7</v>
      </c>
      <c r="AR113" s="314">
        <v>0.268480868</v>
      </c>
      <c r="AS113" s="313">
        <v>1969.5487995612</v>
      </c>
      <c r="AT113" s="31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319">
        <f t="shared" si="76"/>
        <v>0.623619460461566</v>
      </c>
      <c r="BD113" s="319">
        <f t="shared" si="77"/>
        <v>0.590735976479764</v>
      </c>
      <c r="BE113" s="157"/>
      <c r="BF113" s="157"/>
      <c r="BG113" s="298">
        <f t="shared" si="78"/>
        <v>0</v>
      </c>
      <c r="BH113" s="105">
        <v>60</v>
      </c>
      <c r="BI113" s="105">
        <v>10</v>
      </c>
      <c r="BJ113" s="334">
        <f t="shared" si="85"/>
        <v>-50</v>
      </c>
      <c r="BK113" s="338">
        <v>10</v>
      </c>
      <c r="BL113" s="338">
        <v>8</v>
      </c>
      <c r="BM113" s="105">
        <v>10</v>
      </c>
      <c r="BN113" s="105">
        <v>0</v>
      </c>
      <c r="BO113" s="245">
        <f t="shared" si="79"/>
        <v>-12</v>
      </c>
      <c r="BP113" s="334">
        <f t="shared" si="80"/>
        <v>-36</v>
      </c>
      <c r="BQ113" s="338">
        <v>10</v>
      </c>
      <c r="BR113" s="338">
        <v>9</v>
      </c>
      <c r="BS113" s="105">
        <v>5</v>
      </c>
      <c r="BT113" s="105">
        <v>0</v>
      </c>
      <c r="BU113" s="245">
        <f t="shared" si="81"/>
        <v>-6</v>
      </c>
      <c r="BV113" s="244">
        <f t="shared" si="82"/>
        <v>-12</v>
      </c>
      <c r="BW113" s="344">
        <f t="shared" si="83"/>
        <v>-98</v>
      </c>
    </row>
    <row r="114" hidden="1" spans="1:75">
      <c r="A114" s="99">
        <v>112</v>
      </c>
      <c r="B114" s="99">
        <v>30</v>
      </c>
      <c r="C114" s="99">
        <v>746</v>
      </c>
      <c r="D114" s="224" t="s">
        <v>200</v>
      </c>
      <c r="E114" s="224" t="s">
        <v>95</v>
      </c>
      <c r="F114" s="225">
        <v>4</v>
      </c>
      <c r="G114" s="226">
        <v>14</v>
      </c>
      <c r="H114" s="225">
        <v>150</v>
      </c>
      <c r="I114" s="102">
        <v>3</v>
      </c>
      <c r="J114" s="102"/>
      <c r="K114" s="99" t="s">
        <v>72</v>
      </c>
      <c r="L114" s="248" t="s">
        <v>97</v>
      </c>
      <c r="M114" s="249">
        <v>12240</v>
      </c>
      <c r="N114" s="105">
        <f t="shared" si="44"/>
        <v>48960</v>
      </c>
      <c r="O114" s="166">
        <v>0.2364</v>
      </c>
      <c r="P114" s="250">
        <v>2893.536</v>
      </c>
      <c r="Q114" s="273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74">
        <v>3020.851584</v>
      </c>
      <c r="V114" s="275">
        <f t="shared" si="47"/>
        <v>12083.406336</v>
      </c>
      <c r="W114" s="149">
        <v>40720.09</v>
      </c>
      <c r="X114" s="149">
        <v>9825.55</v>
      </c>
      <c r="Y114" s="284">
        <f t="shared" si="48"/>
        <v>0.831701184640523</v>
      </c>
      <c r="Z114" s="284">
        <f t="shared" si="49"/>
        <v>0.71698377986252</v>
      </c>
      <c r="AA114" s="149"/>
      <c r="AB114" s="149"/>
      <c r="AC114" s="149"/>
      <c r="AD114" s="149"/>
      <c r="AE114" s="285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97"/>
      <c r="AJ114" s="298"/>
      <c r="AK114" s="53">
        <v>9180</v>
      </c>
      <c r="AL114" s="301">
        <f t="shared" si="50"/>
        <v>27540</v>
      </c>
      <c r="AM114" s="54">
        <v>0.305744</v>
      </c>
      <c r="AN114" s="301">
        <v>2806.72992</v>
      </c>
      <c r="AO114" s="301">
        <f t="shared" si="51"/>
        <v>8420.18976</v>
      </c>
      <c r="AP114" s="313">
        <v>10740.6</v>
      </c>
      <c r="AQ114" s="313">
        <f t="shared" si="52"/>
        <v>32221.8</v>
      </c>
      <c r="AR114" s="314">
        <v>0.281895968</v>
      </c>
      <c r="AS114" s="313">
        <v>3027.7318339008</v>
      </c>
      <c r="AT114" s="31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319">
        <f t="shared" si="76"/>
        <v>0.671454419057905</v>
      </c>
      <c r="BD114" s="319">
        <f t="shared" si="77"/>
        <v>0.594910678624854</v>
      </c>
      <c r="BE114" s="157"/>
      <c r="BF114" s="157"/>
      <c r="BG114" s="298">
        <f t="shared" si="78"/>
        <v>0</v>
      </c>
      <c r="BH114" s="105">
        <v>80</v>
      </c>
      <c r="BI114" s="105">
        <v>0</v>
      </c>
      <c r="BJ114" s="334">
        <f t="shared" si="85"/>
        <v>-80</v>
      </c>
      <c r="BK114" s="338">
        <v>10</v>
      </c>
      <c r="BL114" s="338">
        <v>2</v>
      </c>
      <c r="BM114" s="105">
        <v>10</v>
      </c>
      <c r="BN114" s="105">
        <v>0</v>
      </c>
      <c r="BO114" s="245">
        <f t="shared" si="79"/>
        <v>-18</v>
      </c>
      <c r="BP114" s="334">
        <f t="shared" si="80"/>
        <v>-54</v>
      </c>
      <c r="BQ114" s="338">
        <v>25</v>
      </c>
      <c r="BR114" s="338">
        <v>75</v>
      </c>
      <c r="BS114" s="105">
        <v>10</v>
      </c>
      <c r="BT114" s="105">
        <v>14</v>
      </c>
      <c r="BU114" s="245">
        <f t="shared" si="81"/>
        <v>54</v>
      </c>
      <c r="BV114" s="244">
        <v>0</v>
      </c>
      <c r="BW114" s="344">
        <f t="shared" si="83"/>
        <v>-134</v>
      </c>
    </row>
    <row r="115" hidden="1" spans="1:75">
      <c r="A115" s="99">
        <v>113</v>
      </c>
      <c r="B115" s="99">
        <v>30</v>
      </c>
      <c r="C115" s="99">
        <v>339</v>
      </c>
      <c r="D115" s="224" t="s">
        <v>201</v>
      </c>
      <c r="E115" s="224" t="s">
        <v>71</v>
      </c>
      <c r="F115" s="225">
        <v>9</v>
      </c>
      <c r="G115" s="226">
        <v>38</v>
      </c>
      <c r="H115" s="225">
        <v>100</v>
      </c>
      <c r="I115" s="102">
        <v>1</v>
      </c>
      <c r="J115" s="102"/>
      <c r="K115" s="99" t="s">
        <v>65</v>
      </c>
      <c r="L115" s="251" t="s">
        <v>73</v>
      </c>
      <c r="M115" s="249">
        <v>7600</v>
      </c>
      <c r="N115" s="105">
        <f t="shared" si="44"/>
        <v>30400</v>
      </c>
      <c r="O115" s="166">
        <v>0.216375</v>
      </c>
      <c r="P115" s="250">
        <v>1644.45</v>
      </c>
      <c r="Q115" s="273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74">
        <v>1716.8058</v>
      </c>
      <c r="V115" s="275">
        <f t="shared" si="47"/>
        <v>6867.2232</v>
      </c>
      <c r="W115" s="149">
        <v>25003.43</v>
      </c>
      <c r="X115" s="149">
        <v>4431.39</v>
      </c>
      <c r="Y115" s="284">
        <f t="shared" si="48"/>
        <v>0.82248125</v>
      </c>
      <c r="Z115" s="284">
        <f t="shared" si="49"/>
        <v>0.709035560344828</v>
      </c>
      <c r="AA115" s="149"/>
      <c r="AB115" s="149"/>
      <c r="AC115" s="149">
        <v>290</v>
      </c>
      <c r="AD115" s="149">
        <v>20</v>
      </c>
      <c r="AE115" s="285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97"/>
      <c r="AJ115" s="298"/>
      <c r="AK115" s="53">
        <v>5700</v>
      </c>
      <c r="AL115" s="301">
        <f t="shared" si="50"/>
        <v>17100</v>
      </c>
      <c r="AM115" s="54">
        <v>0.279845</v>
      </c>
      <c r="AN115" s="301">
        <v>1595.1165</v>
      </c>
      <c r="AO115" s="301">
        <f t="shared" si="51"/>
        <v>4785.3495</v>
      </c>
      <c r="AP115" s="313">
        <v>6669</v>
      </c>
      <c r="AQ115" s="313">
        <f t="shared" si="52"/>
        <v>20007</v>
      </c>
      <c r="AR115" s="314">
        <v>0.25801709</v>
      </c>
      <c r="AS115" s="313">
        <v>1720.71597321</v>
      </c>
      <c r="AT115" s="31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319">
        <f t="shared" si="76"/>
        <v>0.627425401109612</v>
      </c>
      <c r="BD115" s="319">
        <f t="shared" si="77"/>
        <v>0.528014702878829</v>
      </c>
      <c r="BE115" s="157"/>
      <c r="BF115" s="157"/>
      <c r="BG115" s="298">
        <f t="shared" si="78"/>
        <v>0</v>
      </c>
      <c r="BH115" s="105">
        <v>60</v>
      </c>
      <c r="BI115" s="105">
        <v>22</v>
      </c>
      <c r="BJ115" s="334">
        <f t="shared" si="85"/>
        <v>-38</v>
      </c>
      <c r="BK115" s="338">
        <v>8</v>
      </c>
      <c r="BL115" s="338">
        <v>4</v>
      </c>
      <c r="BM115" s="105">
        <v>8</v>
      </c>
      <c r="BN115" s="105">
        <v>2</v>
      </c>
      <c r="BO115" s="245">
        <f t="shared" si="79"/>
        <v>-10</v>
      </c>
      <c r="BP115" s="334">
        <f t="shared" si="80"/>
        <v>-30</v>
      </c>
      <c r="BQ115" s="338">
        <v>10</v>
      </c>
      <c r="BR115" s="338">
        <v>3</v>
      </c>
      <c r="BS115" s="105">
        <v>5</v>
      </c>
      <c r="BT115" s="105">
        <v>0</v>
      </c>
      <c r="BU115" s="245">
        <f t="shared" si="81"/>
        <v>-12</v>
      </c>
      <c r="BV115" s="244">
        <f t="shared" si="82"/>
        <v>-24</v>
      </c>
      <c r="BW115" s="344">
        <f t="shared" si="83"/>
        <v>-92</v>
      </c>
    </row>
    <row r="116" hidden="1" spans="1:75">
      <c r="A116" s="99">
        <v>114</v>
      </c>
      <c r="B116" s="99">
        <v>30</v>
      </c>
      <c r="C116" s="99">
        <v>377</v>
      </c>
      <c r="D116" s="224" t="s">
        <v>202</v>
      </c>
      <c r="E116" s="224" t="s">
        <v>91</v>
      </c>
      <c r="F116" s="227">
        <v>5</v>
      </c>
      <c r="G116" s="228">
        <v>17</v>
      </c>
      <c r="H116" s="227">
        <v>150</v>
      </c>
      <c r="I116" s="102">
        <v>4</v>
      </c>
      <c r="J116" s="102"/>
      <c r="K116" s="99" t="s">
        <v>72</v>
      </c>
      <c r="L116" s="251" t="s">
        <v>92</v>
      </c>
      <c r="M116" s="249">
        <v>12240</v>
      </c>
      <c r="N116" s="105">
        <f t="shared" si="44"/>
        <v>48960</v>
      </c>
      <c r="O116" s="166">
        <v>0.2652</v>
      </c>
      <c r="P116" s="250">
        <v>3246.048</v>
      </c>
      <c r="Q116" s="273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74">
        <v>3388.874112</v>
      </c>
      <c r="V116" s="275">
        <f t="shared" si="47"/>
        <v>13555.496448</v>
      </c>
      <c r="W116" s="149">
        <v>43405.52</v>
      </c>
      <c r="X116" s="149">
        <v>10385.04</v>
      </c>
      <c r="Y116" s="284">
        <f t="shared" si="48"/>
        <v>0.886550653594771</v>
      </c>
      <c r="Z116" s="284">
        <f t="shared" si="49"/>
        <v>0.764267804823079</v>
      </c>
      <c r="AA116" s="149">
        <v>3255</v>
      </c>
      <c r="AB116" s="149">
        <v>388.5</v>
      </c>
      <c r="AC116" s="149"/>
      <c r="AD116" s="149"/>
      <c r="AE116" s="285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97"/>
      <c r="AJ116" s="298"/>
      <c r="AK116" s="53">
        <v>9180</v>
      </c>
      <c r="AL116" s="301">
        <f t="shared" si="50"/>
        <v>27540</v>
      </c>
      <c r="AM116" s="54">
        <v>0.342992</v>
      </c>
      <c r="AN116" s="301">
        <v>3148.66656</v>
      </c>
      <c r="AO116" s="301">
        <f t="shared" si="51"/>
        <v>9445.99968</v>
      </c>
      <c r="AP116" s="313">
        <v>10740.6</v>
      </c>
      <c r="AQ116" s="313">
        <f t="shared" si="52"/>
        <v>32221.8</v>
      </c>
      <c r="AR116" s="314">
        <v>0.316238624</v>
      </c>
      <c r="AS116" s="313">
        <v>3396.5925649344</v>
      </c>
      <c r="AT116" s="31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319">
        <f t="shared" si="76"/>
        <v>0.643933299815653</v>
      </c>
      <c r="BD116" s="319">
        <f t="shared" si="77"/>
        <v>0.525386339167618</v>
      </c>
      <c r="BE116" s="157"/>
      <c r="BF116" s="157"/>
      <c r="BG116" s="298">
        <f t="shared" si="78"/>
        <v>0</v>
      </c>
      <c r="BH116" s="105">
        <v>80</v>
      </c>
      <c r="BI116" s="105">
        <v>0</v>
      </c>
      <c r="BJ116" s="334">
        <f t="shared" si="85"/>
        <v>-80</v>
      </c>
      <c r="BK116" s="338">
        <v>12</v>
      </c>
      <c r="BL116" s="338">
        <v>8</v>
      </c>
      <c r="BM116" s="105">
        <v>12</v>
      </c>
      <c r="BN116" s="105">
        <v>6</v>
      </c>
      <c r="BO116" s="245">
        <f t="shared" si="79"/>
        <v>-10</v>
      </c>
      <c r="BP116" s="334">
        <f t="shared" si="80"/>
        <v>-30</v>
      </c>
      <c r="BQ116" s="338">
        <v>20</v>
      </c>
      <c r="BR116" s="338">
        <v>13</v>
      </c>
      <c r="BS116" s="105">
        <v>10</v>
      </c>
      <c r="BT116" s="105">
        <v>0</v>
      </c>
      <c r="BU116" s="245">
        <f t="shared" si="81"/>
        <v>-17</v>
      </c>
      <c r="BV116" s="244">
        <f t="shared" si="82"/>
        <v>-34</v>
      </c>
      <c r="BW116" s="344">
        <f t="shared" si="83"/>
        <v>-144</v>
      </c>
    </row>
    <row r="117" hidden="1" spans="1:75">
      <c r="A117" s="99">
        <v>115</v>
      </c>
      <c r="B117" s="99">
        <v>30</v>
      </c>
      <c r="C117" s="99">
        <v>743</v>
      </c>
      <c r="D117" s="224" t="s">
        <v>203</v>
      </c>
      <c r="E117" s="224" t="s">
        <v>91</v>
      </c>
      <c r="F117" s="225">
        <v>8</v>
      </c>
      <c r="G117" s="226">
        <v>32</v>
      </c>
      <c r="H117" s="225">
        <v>100</v>
      </c>
      <c r="I117" s="102">
        <v>0</v>
      </c>
      <c r="J117" s="102"/>
      <c r="K117" s="99" t="s">
        <v>65</v>
      </c>
      <c r="L117" s="248" t="s">
        <v>92</v>
      </c>
      <c r="M117" s="249">
        <v>9900</v>
      </c>
      <c r="N117" s="105">
        <f t="shared" si="44"/>
        <v>39600</v>
      </c>
      <c r="O117" s="166">
        <v>0.25995</v>
      </c>
      <c r="P117" s="250">
        <v>2573.505</v>
      </c>
      <c r="Q117" s="273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74">
        <v>2686.73922</v>
      </c>
      <c r="V117" s="275">
        <f t="shared" si="47"/>
        <v>10746.95688</v>
      </c>
      <c r="W117" s="149">
        <v>32314.13</v>
      </c>
      <c r="X117" s="149">
        <v>8998.47</v>
      </c>
      <c r="Y117" s="284">
        <f t="shared" si="48"/>
        <v>0.816013383838384</v>
      </c>
      <c r="Z117" s="284">
        <f t="shared" si="49"/>
        <v>0.703459813653779</v>
      </c>
      <c r="AA117" s="149"/>
      <c r="AB117" s="149"/>
      <c r="AC117" s="149"/>
      <c r="AD117" s="149"/>
      <c r="AE117" s="285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97"/>
      <c r="AJ117" s="298"/>
      <c r="AK117" s="53">
        <v>7425</v>
      </c>
      <c r="AL117" s="301">
        <f t="shared" si="50"/>
        <v>22275</v>
      </c>
      <c r="AM117" s="54">
        <v>0.336202</v>
      </c>
      <c r="AN117" s="301">
        <v>2496.29985</v>
      </c>
      <c r="AO117" s="301">
        <f t="shared" si="51"/>
        <v>7488.89955</v>
      </c>
      <c r="AP117" s="313">
        <v>8687.25</v>
      </c>
      <c r="AQ117" s="313">
        <f t="shared" si="52"/>
        <v>26061.75</v>
      </c>
      <c r="AR117" s="314">
        <v>0.309978244</v>
      </c>
      <c r="AS117" s="313">
        <v>2692.858500189</v>
      </c>
      <c r="AT117" s="31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319">
        <f t="shared" si="76"/>
        <v>0.567178336067225</v>
      </c>
      <c r="BD117" s="319">
        <f t="shared" si="77"/>
        <v>0.480033887128717</v>
      </c>
      <c r="BE117" s="157"/>
      <c r="BF117" s="157"/>
      <c r="BG117" s="298">
        <f t="shared" si="78"/>
        <v>0</v>
      </c>
      <c r="BH117" s="105">
        <v>60</v>
      </c>
      <c r="BI117" s="105">
        <v>17</v>
      </c>
      <c r="BJ117" s="334">
        <f t="shared" si="85"/>
        <v>-43</v>
      </c>
      <c r="BK117" s="338">
        <v>12</v>
      </c>
      <c r="BL117" s="338">
        <v>2</v>
      </c>
      <c r="BM117" s="105">
        <v>12</v>
      </c>
      <c r="BN117" s="105">
        <v>2</v>
      </c>
      <c r="BO117" s="245">
        <f t="shared" si="79"/>
        <v>-20</v>
      </c>
      <c r="BP117" s="334">
        <f t="shared" si="80"/>
        <v>-60</v>
      </c>
      <c r="BQ117" s="338">
        <v>10</v>
      </c>
      <c r="BR117" s="338">
        <v>39</v>
      </c>
      <c r="BS117" s="105">
        <v>5</v>
      </c>
      <c r="BT117" s="105">
        <v>6</v>
      </c>
      <c r="BU117" s="245">
        <f t="shared" si="81"/>
        <v>30</v>
      </c>
      <c r="BV117" s="244">
        <v>0</v>
      </c>
      <c r="BW117" s="344">
        <f t="shared" si="83"/>
        <v>-103</v>
      </c>
    </row>
    <row r="118" hidden="1" spans="1:75">
      <c r="A118" s="99">
        <v>116</v>
      </c>
      <c r="B118" s="99">
        <v>30</v>
      </c>
      <c r="C118" s="99">
        <v>113298</v>
      </c>
      <c r="D118" s="224" t="s">
        <v>204</v>
      </c>
      <c r="E118" s="224" t="s">
        <v>71</v>
      </c>
      <c r="F118" s="227">
        <v>9</v>
      </c>
      <c r="G118" s="228">
        <v>39</v>
      </c>
      <c r="H118" s="227">
        <v>100</v>
      </c>
      <c r="I118" s="102">
        <v>2</v>
      </c>
      <c r="J118" s="102"/>
      <c r="K118" s="99" t="s">
        <v>65</v>
      </c>
      <c r="L118" s="251" t="s">
        <v>73</v>
      </c>
      <c r="M118" s="249">
        <v>7000</v>
      </c>
      <c r="N118" s="105">
        <f t="shared" si="44"/>
        <v>28000</v>
      </c>
      <c r="O118" s="166">
        <v>0.245175</v>
      </c>
      <c r="P118" s="250">
        <v>1716.225</v>
      </c>
      <c r="Q118" s="273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74">
        <v>1791.7389</v>
      </c>
      <c r="V118" s="275">
        <f t="shared" si="47"/>
        <v>7166.9556</v>
      </c>
      <c r="W118" s="149">
        <v>22697.29</v>
      </c>
      <c r="X118" s="149">
        <v>5555.61</v>
      </c>
      <c r="Y118" s="284">
        <f t="shared" si="48"/>
        <v>0.8106175</v>
      </c>
      <c r="Z118" s="284">
        <f t="shared" si="49"/>
        <v>0.698808189655172</v>
      </c>
      <c r="AA118" s="149"/>
      <c r="AB118" s="149"/>
      <c r="AC118" s="149"/>
      <c r="AD118" s="149"/>
      <c r="AE118" s="285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97"/>
      <c r="AJ118" s="298"/>
      <c r="AK118" s="53">
        <v>5250</v>
      </c>
      <c r="AL118" s="301">
        <f t="shared" si="50"/>
        <v>15750</v>
      </c>
      <c r="AM118" s="54">
        <v>0.317093</v>
      </c>
      <c r="AN118" s="301">
        <v>1664.73825</v>
      </c>
      <c r="AO118" s="301">
        <f t="shared" si="51"/>
        <v>4994.21475</v>
      </c>
      <c r="AP118" s="313">
        <v>6142.5</v>
      </c>
      <c r="AQ118" s="313">
        <f t="shared" si="52"/>
        <v>18427.5</v>
      </c>
      <c r="AR118" s="314">
        <v>0.292359746</v>
      </c>
      <c r="AS118" s="313">
        <v>1795.819739805</v>
      </c>
      <c r="AT118" s="31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319">
        <f t="shared" si="76"/>
        <v>0.574505494505495</v>
      </c>
      <c r="BD118" s="319">
        <f t="shared" si="77"/>
        <v>0.58340488010994</v>
      </c>
      <c r="BE118" s="157"/>
      <c r="BF118" s="157"/>
      <c r="BG118" s="298">
        <f t="shared" si="78"/>
        <v>0</v>
      </c>
      <c r="BH118" s="105">
        <v>40</v>
      </c>
      <c r="BI118" s="105">
        <v>3</v>
      </c>
      <c r="BJ118" s="334">
        <f t="shared" si="85"/>
        <v>-37</v>
      </c>
      <c r="BK118" s="338">
        <v>8</v>
      </c>
      <c r="BL118" s="338">
        <v>4</v>
      </c>
      <c r="BM118" s="105">
        <v>8</v>
      </c>
      <c r="BN118" s="105">
        <v>0</v>
      </c>
      <c r="BO118" s="245">
        <f t="shared" si="79"/>
        <v>-12</v>
      </c>
      <c r="BP118" s="334">
        <f t="shared" si="80"/>
        <v>-36</v>
      </c>
      <c r="BQ118" s="338">
        <v>10</v>
      </c>
      <c r="BR118" s="338">
        <v>9</v>
      </c>
      <c r="BS118" s="105">
        <v>5</v>
      </c>
      <c r="BT118" s="105">
        <v>0</v>
      </c>
      <c r="BU118" s="245">
        <f t="shared" si="81"/>
        <v>-6</v>
      </c>
      <c r="BV118" s="244">
        <f t="shared" si="82"/>
        <v>-12</v>
      </c>
      <c r="BW118" s="344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4" t="s">
        <v>205</v>
      </c>
      <c r="E119" s="224" t="s">
        <v>64</v>
      </c>
      <c r="F119" s="227">
        <v>4</v>
      </c>
      <c r="G119" s="228">
        <v>15</v>
      </c>
      <c r="H119" s="227">
        <v>150</v>
      </c>
      <c r="I119" s="102">
        <v>3</v>
      </c>
      <c r="J119" s="102"/>
      <c r="K119" s="99" t="s">
        <v>72</v>
      </c>
      <c r="L119" s="248" t="s">
        <v>66</v>
      </c>
      <c r="M119" s="249">
        <v>12580</v>
      </c>
      <c r="N119" s="105">
        <f t="shared" si="44"/>
        <v>50320</v>
      </c>
      <c r="O119" s="166">
        <v>0.237</v>
      </c>
      <c r="P119" s="250">
        <v>2981.46</v>
      </c>
      <c r="Q119" s="273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74">
        <v>3112.64424</v>
      </c>
      <c r="V119" s="275">
        <f t="shared" si="47"/>
        <v>12450.57696</v>
      </c>
      <c r="W119" s="149">
        <v>40200.75</v>
      </c>
      <c r="X119" s="149">
        <v>9301.98</v>
      </c>
      <c r="Y119" s="284">
        <f t="shared" si="48"/>
        <v>0.798902027027027</v>
      </c>
      <c r="Z119" s="284">
        <f t="shared" si="49"/>
        <v>0.688708643988816</v>
      </c>
      <c r="AA119" s="149"/>
      <c r="AB119" s="149"/>
      <c r="AC119" s="149"/>
      <c r="AD119" s="149"/>
      <c r="AE119" s="285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97"/>
      <c r="AJ119" s="298"/>
      <c r="AK119" s="53">
        <v>9435</v>
      </c>
      <c r="AL119" s="301">
        <f t="shared" si="50"/>
        <v>28305</v>
      </c>
      <c r="AM119" s="54">
        <v>0.30652</v>
      </c>
      <c r="AN119" s="301">
        <v>2892.0162</v>
      </c>
      <c r="AO119" s="301">
        <f t="shared" si="51"/>
        <v>8676.0486</v>
      </c>
      <c r="AP119" s="313">
        <v>11038.95</v>
      </c>
      <c r="AQ119" s="313">
        <f t="shared" si="52"/>
        <v>33116.85</v>
      </c>
      <c r="AR119" s="314">
        <v>0.28261144</v>
      </c>
      <c r="AS119" s="313">
        <v>3119.733555588</v>
      </c>
      <c r="AT119" s="31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319">
        <f t="shared" si="76"/>
        <v>0.312919858017897</v>
      </c>
      <c r="BD119" s="319">
        <f t="shared" si="77"/>
        <v>0.199041570571229</v>
      </c>
      <c r="BE119" s="157"/>
      <c r="BF119" s="157"/>
      <c r="BG119" s="303">
        <f t="shared" si="78"/>
        <v>0</v>
      </c>
      <c r="BH119" s="105">
        <v>80</v>
      </c>
      <c r="BI119" s="105">
        <v>98</v>
      </c>
      <c r="BJ119" s="334">
        <v>0</v>
      </c>
      <c r="BK119" s="338">
        <v>12</v>
      </c>
      <c r="BL119" s="338">
        <v>0</v>
      </c>
      <c r="BM119" s="105">
        <v>12</v>
      </c>
      <c r="BN119" s="105">
        <v>0</v>
      </c>
      <c r="BO119" s="245">
        <f t="shared" si="79"/>
        <v>-24</v>
      </c>
      <c r="BP119" s="334">
        <f t="shared" si="80"/>
        <v>-72</v>
      </c>
      <c r="BQ119" s="338">
        <v>10</v>
      </c>
      <c r="BR119" s="338">
        <v>7</v>
      </c>
      <c r="BS119" s="105">
        <v>5</v>
      </c>
      <c r="BT119" s="105">
        <v>0</v>
      </c>
      <c r="BU119" s="245">
        <f t="shared" si="81"/>
        <v>-8</v>
      </c>
      <c r="BV119" s="244">
        <f t="shared" si="82"/>
        <v>-16</v>
      </c>
      <c r="BW119" s="344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4" t="s">
        <v>206</v>
      </c>
      <c r="E120" s="224" t="s">
        <v>64</v>
      </c>
      <c r="F120" s="225">
        <v>8</v>
      </c>
      <c r="G120" s="226">
        <v>36</v>
      </c>
      <c r="H120" s="225">
        <v>100</v>
      </c>
      <c r="I120" s="102">
        <v>2</v>
      </c>
      <c r="J120" s="102">
        <v>1</v>
      </c>
      <c r="K120" s="99" t="s">
        <v>65</v>
      </c>
      <c r="L120" s="248" t="s">
        <v>66</v>
      </c>
      <c r="M120" s="249">
        <v>7200</v>
      </c>
      <c r="N120" s="105">
        <f t="shared" si="44"/>
        <v>28800</v>
      </c>
      <c r="O120" s="166">
        <v>0.18585</v>
      </c>
      <c r="P120" s="250">
        <v>1338.12</v>
      </c>
      <c r="Q120" s="273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74">
        <v>1396.99728</v>
      </c>
      <c r="V120" s="275">
        <f t="shared" si="47"/>
        <v>5587.98912</v>
      </c>
      <c r="W120" s="149">
        <v>22845.96</v>
      </c>
      <c r="X120" s="149">
        <v>3963.66</v>
      </c>
      <c r="Y120" s="284">
        <f t="shared" si="48"/>
        <v>0.7932625</v>
      </c>
      <c r="Z120" s="284">
        <f t="shared" si="49"/>
        <v>0.683846982758621</v>
      </c>
      <c r="AA120" s="149"/>
      <c r="AB120" s="149"/>
      <c r="AC120" s="149"/>
      <c r="AD120" s="149"/>
      <c r="AE120" s="285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97"/>
      <c r="AJ120" s="298"/>
      <c r="AK120" s="53">
        <v>5400</v>
      </c>
      <c r="AL120" s="301">
        <f t="shared" si="50"/>
        <v>16200</v>
      </c>
      <c r="AM120" s="54">
        <v>0.240366</v>
      </c>
      <c r="AN120" s="301">
        <v>1297.9764</v>
      </c>
      <c r="AO120" s="301">
        <f t="shared" si="51"/>
        <v>3893.9292</v>
      </c>
      <c r="AP120" s="313">
        <v>6318</v>
      </c>
      <c r="AQ120" s="313">
        <f t="shared" si="52"/>
        <v>18954</v>
      </c>
      <c r="AR120" s="314">
        <v>0.221617452</v>
      </c>
      <c r="AS120" s="313">
        <v>1400.179061736</v>
      </c>
      <c r="AT120" s="31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319">
        <f t="shared" si="76"/>
        <v>0.752958742218002</v>
      </c>
      <c r="BD120" s="319">
        <f t="shared" si="77"/>
        <v>0.67886317255844</v>
      </c>
      <c r="BE120" s="157"/>
      <c r="BF120" s="157"/>
      <c r="BG120" s="303">
        <f t="shared" si="78"/>
        <v>0</v>
      </c>
      <c r="BH120" s="105">
        <v>60</v>
      </c>
      <c r="BI120" s="105">
        <v>44</v>
      </c>
      <c r="BJ120" s="334">
        <f>BI120-BH120</f>
        <v>-16</v>
      </c>
      <c r="BK120" s="338">
        <v>10</v>
      </c>
      <c r="BL120" s="338">
        <v>10</v>
      </c>
      <c r="BM120" s="105">
        <v>10</v>
      </c>
      <c r="BN120" s="105">
        <v>0</v>
      </c>
      <c r="BO120" s="245">
        <f t="shared" si="79"/>
        <v>-10</v>
      </c>
      <c r="BP120" s="334">
        <f t="shared" si="80"/>
        <v>-30</v>
      </c>
      <c r="BQ120" s="338">
        <v>10</v>
      </c>
      <c r="BR120" s="338">
        <v>0</v>
      </c>
      <c r="BS120" s="105">
        <v>5</v>
      </c>
      <c r="BT120" s="105">
        <v>0</v>
      </c>
      <c r="BU120" s="245">
        <f t="shared" si="81"/>
        <v>-15</v>
      </c>
      <c r="BV120" s="244">
        <f t="shared" si="82"/>
        <v>-30</v>
      </c>
      <c r="BW120" s="344">
        <f t="shared" si="83"/>
        <v>-76</v>
      </c>
    </row>
    <row r="121" hidden="1" spans="1:75">
      <c r="A121" s="99">
        <v>119</v>
      </c>
      <c r="B121" s="99">
        <v>30</v>
      </c>
      <c r="C121" s="99">
        <v>112415</v>
      </c>
      <c r="D121" s="224" t="s">
        <v>207</v>
      </c>
      <c r="E121" s="224" t="s">
        <v>71</v>
      </c>
      <c r="F121" s="225">
        <v>9</v>
      </c>
      <c r="G121" s="226">
        <v>42</v>
      </c>
      <c r="H121" s="225">
        <v>100</v>
      </c>
      <c r="I121" s="102">
        <v>2</v>
      </c>
      <c r="J121" s="102"/>
      <c r="K121" s="99" t="s">
        <v>65</v>
      </c>
      <c r="L121" s="251" t="s">
        <v>73</v>
      </c>
      <c r="M121" s="249">
        <v>7600</v>
      </c>
      <c r="N121" s="105">
        <f t="shared" si="44"/>
        <v>30400</v>
      </c>
      <c r="O121" s="166">
        <v>0.185775</v>
      </c>
      <c r="P121" s="250">
        <v>1411.89</v>
      </c>
      <c r="Q121" s="273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74">
        <v>1474.01316</v>
      </c>
      <c r="V121" s="275">
        <f t="shared" si="47"/>
        <v>5896.05264</v>
      </c>
      <c r="W121" s="149">
        <v>24070.85</v>
      </c>
      <c r="X121" s="149">
        <v>5084.18</v>
      </c>
      <c r="Y121" s="284">
        <f t="shared" si="48"/>
        <v>0.791804276315789</v>
      </c>
      <c r="Z121" s="284">
        <f t="shared" si="49"/>
        <v>0.682589893375681</v>
      </c>
      <c r="AA121" s="149"/>
      <c r="AB121" s="149"/>
      <c r="AC121" s="149"/>
      <c r="AD121" s="149"/>
      <c r="AE121" s="285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97"/>
      <c r="AJ121" s="298"/>
      <c r="AK121" s="53">
        <v>5700</v>
      </c>
      <c r="AL121" s="301">
        <f t="shared" si="50"/>
        <v>17100</v>
      </c>
      <c r="AM121" s="54">
        <v>0.240269</v>
      </c>
      <c r="AN121" s="301">
        <v>1369.5333</v>
      </c>
      <c r="AO121" s="301">
        <f t="shared" si="51"/>
        <v>4108.5999</v>
      </c>
      <c r="AP121" s="313">
        <v>6669</v>
      </c>
      <c r="AQ121" s="313">
        <f t="shared" si="52"/>
        <v>20007</v>
      </c>
      <c r="AR121" s="314">
        <v>0.221528018</v>
      </c>
      <c r="AS121" s="313">
        <v>1477.370352042</v>
      </c>
      <c r="AT121" s="31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319">
        <f t="shared" si="76"/>
        <v>0.630000999650122</v>
      </c>
      <c r="BD121" s="319">
        <f t="shared" si="77"/>
        <v>0.695675257446064</v>
      </c>
      <c r="BE121" s="157"/>
      <c r="BF121" s="157"/>
      <c r="BG121" s="298">
        <f t="shared" si="78"/>
        <v>0</v>
      </c>
      <c r="BH121" s="105">
        <v>60</v>
      </c>
      <c r="BI121" s="105">
        <v>0</v>
      </c>
      <c r="BJ121" s="334">
        <f>BI121-BH121</f>
        <v>-60</v>
      </c>
      <c r="BK121" s="338">
        <v>8</v>
      </c>
      <c r="BL121" s="338">
        <v>4</v>
      </c>
      <c r="BM121" s="105">
        <v>8</v>
      </c>
      <c r="BN121" s="105">
        <v>0</v>
      </c>
      <c r="BO121" s="245">
        <f t="shared" si="79"/>
        <v>-12</v>
      </c>
      <c r="BP121" s="334">
        <f t="shared" si="80"/>
        <v>-36</v>
      </c>
      <c r="BQ121" s="338">
        <v>15</v>
      </c>
      <c r="BR121" s="338">
        <v>2</v>
      </c>
      <c r="BS121" s="105">
        <v>8</v>
      </c>
      <c r="BT121" s="105">
        <v>0</v>
      </c>
      <c r="BU121" s="245">
        <f t="shared" si="81"/>
        <v>-21</v>
      </c>
      <c r="BV121" s="244">
        <f t="shared" si="82"/>
        <v>-42</v>
      </c>
      <c r="BW121" s="344">
        <f t="shared" si="83"/>
        <v>-138</v>
      </c>
    </row>
    <row r="122" hidden="1" spans="1:75">
      <c r="A122" s="218">
        <v>120</v>
      </c>
      <c r="B122" s="218">
        <v>30</v>
      </c>
      <c r="C122" s="218">
        <v>582</v>
      </c>
      <c r="D122" s="219" t="s">
        <v>208</v>
      </c>
      <c r="E122" s="219" t="s">
        <v>71</v>
      </c>
      <c r="F122" s="220">
        <v>2</v>
      </c>
      <c r="G122" s="221">
        <v>3</v>
      </c>
      <c r="H122" s="220">
        <v>200</v>
      </c>
      <c r="I122" s="102">
        <v>6</v>
      </c>
      <c r="J122" s="102"/>
      <c r="K122" s="218" t="s">
        <v>177</v>
      </c>
      <c r="L122" s="247" t="s">
        <v>73</v>
      </c>
      <c r="M122" s="244">
        <v>55100</v>
      </c>
      <c r="N122" s="245">
        <f t="shared" si="44"/>
        <v>220400</v>
      </c>
      <c r="O122" s="167">
        <v>0.115</v>
      </c>
      <c r="P122" s="246">
        <v>6336.5</v>
      </c>
      <c r="Q122" s="268">
        <f t="shared" si="45"/>
        <v>25346</v>
      </c>
      <c r="R122" s="58">
        <v>63916</v>
      </c>
      <c r="S122" s="269">
        <f t="shared" si="46"/>
        <v>255664</v>
      </c>
      <c r="T122" s="59">
        <v>0.1035</v>
      </c>
      <c r="U122" s="270">
        <v>6615.306</v>
      </c>
      <c r="V122" s="271">
        <f t="shared" si="47"/>
        <v>26461.224</v>
      </c>
      <c r="W122" s="272">
        <v>174099.53</v>
      </c>
      <c r="X122" s="272">
        <v>28966.96</v>
      </c>
      <c r="Y122" s="283">
        <f t="shared" si="48"/>
        <v>0.789925272232305</v>
      </c>
      <c r="Z122" s="284">
        <f t="shared" si="49"/>
        <v>0.680970062269228</v>
      </c>
      <c r="AA122" s="149"/>
      <c r="AB122" s="149"/>
      <c r="AC122" s="149"/>
      <c r="AD122" s="149"/>
      <c r="AE122" s="285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97"/>
      <c r="AJ122" s="298"/>
      <c r="AK122" s="55">
        <v>41325</v>
      </c>
      <c r="AL122" s="299">
        <f t="shared" si="50"/>
        <v>123975</v>
      </c>
      <c r="AM122" s="61">
        <v>0.138322</v>
      </c>
      <c r="AN122" s="300">
        <v>5716.15665</v>
      </c>
      <c r="AO122" s="299">
        <f t="shared" si="51"/>
        <v>17148.46995</v>
      </c>
      <c r="AP122" s="310">
        <v>48350.25</v>
      </c>
      <c r="AQ122" s="311">
        <f t="shared" si="52"/>
        <v>145050.75</v>
      </c>
      <c r="AR122" s="312">
        <v>0.127532884</v>
      </c>
      <c r="AS122" s="310">
        <v>6166.246824621</v>
      </c>
      <c r="AT122" s="311">
        <f t="shared" si="53"/>
        <v>18498.740473863</v>
      </c>
      <c r="AU122" s="272">
        <v>128996.14</v>
      </c>
      <c r="AV122" s="272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319">
        <f t="shared" si="76"/>
        <v>0.889317290672403</v>
      </c>
      <c r="BD122" s="319">
        <f t="shared" si="77"/>
        <v>1.19233415005546</v>
      </c>
      <c r="BE122" s="336">
        <v>300</v>
      </c>
      <c r="BF122" s="337"/>
      <c r="BG122" s="298">
        <f t="shared" si="78"/>
        <v>300</v>
      </c>
      <c r="BH122" s="245">
        <v>960</v>
      </c>
      <c r="BI122" s="245">
        <v>560</v>
      </c>
      <c r="BJ122" s="334">
        <f>BI122-BH122</f>
        <v>-400</v>
      </c>
      <c r="BK122" s="335">
        <v>12</v>
      </c>
      <c r="BL122" s="335">
        <v>19</v>
      </c>
      <c r="BM122" s="245">
        <v>12</v>
      </c>
      <c r="BN122" s="245">
        <v>18</v>
      </c>
      <c r="BO122" s="245">
        <f t="shared" si="79"/>
        <v>13</v>
      </c>
      <c r="BP122" s="334">
        <v>0</v>
      </c>
      <c r="BQ122" s="335">
        <v>10</v>
      </c>
      <c r="BR122" s="335">
        <v>6</v>
      </c>
      <c r="BS122" s="245">
        <v>8</v>
      </c>
      <c r="BT122" s="245">
        <v>0</v>
      </c>
      <c r="BU122" s="245">
        <f t="shared" si="81"/>
        <v>-12</v>
      </c>
      <c r="BV122" s="244">
        <f t="shared" si="82"/>
        <v>-24</v>
      </c>
      <c r="BW122" s="344">
        <f t="shared" si="83"/>
        <v>-424</v>
      </c>
    </row>
    <row r="123" hidden="1" spans="1:75">
      <c r="A123" s="99">
        <v>121</v>
      </c>
      <c r="B123" s="99">
        <v>29</v>
      </c>
      <c r="C123" s="99">
        <v>114069</v>
      </c>
      <c r="D123" s="224" t="s">
        <v>209</v>
      </c>
      <c r="E123" s="224" t="s">
        <v>91</v>
      </c>
      <c r="F123" s="227">
        <v>10</v>
      </c>
      <c r="G123" s="228">
        <v>45</v>
      </c>
      <c r="H123" s="227">
        <v>100</v>
      </c>
      <c r="I123" s="102">
        <v>1</v>
      </c>
      <c r="J123" s="102"/>
      <c r="K123" s="99" t="s">
        <v>104</v>
      </c>
      <c r="L123" s="248" t="s">
        <v>92</v>
      </c>
      <c r="M123" s="249">
        <v>5000</v>
      </c>
      <c r="N123" s="105">
        <f t="shared" si="44"/>
        <v>20000</v>
      </c>
      <c r="O123" s="166">
        <v>0.2553</v>
      </c>
      <c r="P123" s="250">
        <v>1276.5</v>
      </c>
      <c r="Q123" s="273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74">
        <v>1332.666</v>
      </c>
      <c r="V123" s="275">
        <f t="shared" si="47"/>
        <v>5330.664</v>
      </c>
      <c r="W123" s="149">
        <v>15309.27</v>
      </c>
      <c r="X123" s="149">
        <v>3882.24</v>
      </c>
      <c r="Y123" s="284">
        <f t="shared" si="48"/>
        <v>0.7654635</v>
      </c>
      <c r="Z123" s="284">
        <f t="shared" si="49"/>
        <v>0.659882327586207</v>
      </c>
      <c r="AA123" s="149"/>
      <c r="AB123" s="149"/>
      <c r="AC123" s="149"/>
      <c r="AD123" s="149"/>
      <c r="AE123" s="285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97"/>
      <c r="AJ123" s="298"/>
      <c r="AK123" s="53">
        <v>3750</v>
      </c>
      <c r="AL123" s="301">
        <f t="shared" si="50"/>
        <v>11250</v>
      </c>
      <c r="AM123" s="54">
        <v>0.330188</v>
      </c>
      <c r="AN123" s="301">
        <v>1238.205</v>
      </c>
      <c r="AO123" s="301">
        <f t="shared" si="51"/>
        <v>3714.615</v>
      </c>
      <c r="AP123" s="313">
        <v>4387.5</v>
      </c>
      <c r="AQ123" s="313">
        <f t="shared" si="52"/>
        <v>13162.5</v>
      </c>
      <c r="AR123" s="314">
        <v>0.304433336</v>
      </c>
      <c r="AS123" s="313">
        <v>1335.7012617</v>
      </c>
      <c r="AT123" s="31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319">
        <f t="shared" si="76"/>
        <v>0.54255118708452</v>
      </c>
      <c r="BD123" s="319">
        <f t="shared" si="77"/>
        <v>0.610313615807425</v>
      </c>
      <c r="BE123" s="157"/>
      <c r="BF123" s="157"/>
      <c r="BG123" s="298">
        <f t="shared" si="78"/>
        <v>0</v>
      </c>
      <c r="BH123" s="105">
        <v>40</v>
      </c>
      <c r="BI123" s="105">
        <v>42</v>
      </c>
      <c r="BJ123" s="334">
        <v>0</v>
      </c>
      <c r="BK123" s="338">
        <v>6</v>
      </c>
      <c r="BL123" s="338">
        <v>0</v>
      </c>
      <c r="BM123" s="105">
        <v>6</v>
      </c>
      <c r="BN123" s="105">
        <v>2</v>
      </c>
      <c r="BO123" s="245">
        <f t="shared" si="79"/>
        <v>-10</v>
      </c>
      <c r="BP123" s="334">
        <f t="shared" si="80"/>
        <v>-30</v>
      </c>
      <c r="BQ123" s="338">
        <v>10</v>
      </c>
      <c r="BR123" s="338">
        <v>8</v>
      </c>
      <c r="BS123" s="105">
        <v>5</v>
      </c>
      <c r="BT123" s="105">
        <v>0</v>
      </c>
      <c r="BU123" s="245">
        <f t="shared" si="81"/>
        <v>-7</v>
      </c>
      <c r="BV123" s="244">
        <f t="shared" si="82"/>
        <v>-14</v>
      </c>
      <c r="BW123" s="344">
        <f t="shared" si="83"/>
        <v>-44</v>
      </c>
    </row>
    <row r="124" hidden="1" spans="1:75">
      <c r="A124" s="99">
        <v>122</v>
      </c>
      <c r="B124" s="99">
        <v>30</v>
      </c>
      <c r="C124" s="99">
        <v>52</v>
      </c>
      <c r="D124" s="224" t="s">
        <v>210</v>
      </c>
      <c r="E124" s="224" t="s">
        <v>75</v>
      </c>
      <c r="F124" s="225">
        <v>10</v>
      </c>
      <c r="G124" s="226">
        <v>44</v>
      </c>
      <c r="H124" s="225">
        <v>100</v>
      </c>
      <c r="I124" s="102">
        <v>2</v>
      </c>
      <c r="J124" s="102"/>
      <c r="K124" s="99" t="s">
        <v>104</v>
      </c>
      <c r="L124" s="248" t="s">
        <v>76</v>
      </c>
      <c r="M124" s="249">
        <v>7600</v>
      </c>
      <c r="N124" s="105">
        <f t="shared" si="44"/>
        <v>30400</v>
      </c>
      <c r="O124" s="166">
        <v>0.23175</v>
      </c>
      <c r="P124" s="250">
        <v>1761.3</v>
      </c>
      <c r="Q124" s="273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74">
        <v>1838.7972</v>
      </c>
      <c r="V124" s="275">
        <f t="shared" si="47"/>
        <v>7355.1888</v>
      </c>
      <c r="W124" s="149">
        <v>27757.43</v>
      </c>
      <c r="X124" s="149">
        <v>5281.32</v>
      </c>
      <c r="Y124" s="284">
        <f t="shared" si="48"/>
        <v>0.913073355263158</v>
      </c>
      <c r="Z124" s="284">
        <f t="shared" si="49"/>
        <v>0.787132202813067</v>
      </c>
      <c r="AA124" s="149">
        <v>4500</v>
      </c>
      <c r="AB124" s="149">
        <v>405</v>
      </c>
      <c r="AC124" s="149"/>
      <c r="AD124" s="149"/>
      <c r="AE124" s="285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97"/>
      <c r="AJ124" s="298"/>
      <c r="AK124" s="53">
        <v>5700</v>
      </c>
      <c r="AL124" s="301">
        <f t="shared" si="50"/>
        <v>17100</v>
      </c>
      <c r="AM124" s="54">
        <v>0.29973</v>
      </c>
      <c r="AN124" s="301">
        <v>1708.461</v>
      </c>
      <c r="AO124" s="301">
        <f t="shared" si="51"/>
        <v>5125.383</v>
      </c>
      <c r="AP124" s="313">
        <v>6669</v>
      </c>
      <c r="AQ124" s="313">
        <f t="shared" si="52"/>
        <v>20007</v>
      </c>
      <c r="AR124" s="314">
        <v>0.27635106</v>
      </c>
      <c r="AS124" s="313">
        <v>1842.98521914</v>
      </c>
      <c r="AT124" s="31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319">
        <f t="shared" si="76"/>
        <v>0.443196381266557</v>
      </c>
      <c r="BD124" s="319">
        <f t="shared" si="77"/>
        <v>0.424848768111863</v>
      </c>
      <c r="BE124" s="157"/>
      <c r="BF124" s="157"/>
      <c r="BG124" s="298">
        <f t="shared" si="78"/>
        <v>0</v>
      </c>
      <c r="BH124" s="105">
        <v>40</v>
      </c>
      <c r="BI124" s="105">
        <v>0</v>
      </c>
      <c r="BJ124" s="334">
        <f>BI124-BH124</f>
        <v>-40</v>
      </c>
      <c r="BK124" s="338">
        <v>6</v>
      </c>
      <c r="BL124" s="338">
        <v>2</v>
      </c>
      <c r="BM124" s="105">
        <v>6</v>
      </c>
      <c r="BN124" s="105">
        <v>0</v>
      </c>
      <c r="BO124" s="245">
        <f t="shared" si="79"/>
        <v>-10</v>
      </c>
      <c r="BP124" s="334">
        <f t="shared" si="80"/>
        <v>-30</v>
      </c>
      <c r="BQ124" s="338">
        <v>10</v>
      </c>
      <c r="BR124" s="338">
        <v>9</v>
      </c>
      <c r="BS124" s="105">
        <v>5</v>
      </c>
      <c r="BT124" s="105">
        <v>0</v>
      </c>
      <c r="BU124" s="245">
        <f t="shared" si="81"/>
        <v>-6</v>
      </c>
      <c r="BV124" s="244">
        <f t="shared" si="82"/>
        <v>-12</v>
      </c>
      <c r="BW124" s="344">
        <f t="shared" si="83"/>
        <v>-82</v>
      </c>
    </row>
    <row r="125" hidden="1" spans="1:75">
      <c r="A125" s="99">
        <v>123</v>
      </c>
      <c r="B125" s="99">
        <v>30</v>
      </c>
      <c r="C125" s="99">
        <v>585</v>
      </c>
      <c r="D125" s="224" t="s">
        <v>211</v>
      </c>
      <c r="E125" s="224" t="s">
        <v>88</v>
      </c>
      <c r="F125" s="227">
        <v>3</v>
      </c>
      <c r="G125" s="228">
        <v>5</v>
      </c>
      <c r="H125" s="227">
        <v>200</v>
      </c>
      <c r="I125" s="102">
        <v>3</v>
      </c>
      <c r="J125" s="102">
        <v>4</v>
      </c>
      <c r="K125" s="99" t="s">
        <v>79</v>
      </c>
      <c r="L125" s="251" t="s">
        <v>89</v>
      </c>
      <c r="M125" s="249">
        <v>14850</v>
      </c>
      <c r="N125" s="105">
        <f t="shared" si="44"/>
        <v>59400</v>
      </c>
      <c r="O125" s="166">
        <v>0.256875</v>
      </c>
      <c r="P125" s="250">
        <v>3814.59375</v>
      </c>
      <c r="Q125" s="273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74">
        <v>3982.435875</v>
      </c>
      <c r="V125" s="275">
        <f t="shared" si="47"/>
        <v>15929.7435</v>
      </c>
      <c r="W125" s="149">
        <v>45192.79</v>
      </c>
      <c r="X125" s="149">
        <v>12522.38</v>
      </c>
      <c r="Y125" s="284">
        <f t="shared" si="48"/>
        <v>0.76082138047138</v>
      </c>
      <c r="Z125" s="284">
        <f t="shared" si="49"/>
        <v>0.655880500406362</v>
      </c>
      <c r="AA125" s="149"/>
      <c r="AB125" s="149"/>
      <c r="AC125" s="149"/>
      <c r="AD125" s="149"/>
      <c r="AE125" s="285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97"/>
      <c r="AJ125" s="298"/>
      <c r="AK125" s="53">
        <v>11137.5</v>
      </c>
      <c r="AL125" s="301">
        <f t="shared" si="50"/>
        <v>33412.5</v>
      </c>
      <c r="AM125" s="54">
        <v>0.332225</v>
      </c>
      <c r="AN125" s="301">
        <v>3700.1559375</v>
      </c>
      <c r="AO125" s="301">
        <f t="shared" si="51"/>
        <v>11100.4678125</v>
      </c>
      <c r="AP125" s="313">
        <v>13030.875</v>
      </c>
      <c r="AQ125" s="313">
        <f t="shared" si="52"/>
        <v>39092.625</v>
      </c>
      <c r="AR125" s="314">
        <v>0.30631145</v>
      </c>
      <c r="AS125" s="313">
        <v>3991.50621601875</v>
      </c>
      <c r="AT125" s="31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319">
        <f t="shared" si="76"/>
        <v>0.654220329282058</v>
      </c>
      <c r="BD125" s="319">
        <f t="shared" si="77"/>
        <v>0.591063424595266</v>
      </c>
      <c r="BE125" s="157"/>
      <c r="BF125" s="157"/>
      <c r="BG125" s="298">
        <f t="shared" si="78"/>
        <v>0</v>
      </c>
      <c r="BH125" s="105">
        <v>80</v>
      </c>
      <c r="BI125" s="105">
        <v>132</v>
      </c>
      <c r="BJ125" s="334">
        <v>0</v>
      </c>
      <c r="BK125" s="338">
        <v>14</v>
      </c>
      <c r="BL125" s="338">
        <v>15</v>
      </c>
      <c r="BM125" s="105">
        <v>14</v>
      </c>
      <c r="BN125" s="105">
        <v>8</v>
      </c>
      <c r="BO125" s="245">
        <f t="shared" si="79"/>
        <v>-5</v>
      </c>
      <c r="BP125" s="334">
        <f t="shared" si="80"/>
        <v>-15</v>
      </c>
      <c r="BQ125" s="338">
        <v>20</v>
      </c>
      <c r="BR125" s="338">
        <v>27</v>
      </c>
      <c r="BS125" s="105">
        <v>15</v>
      </c>
      <c r="BT125" s="105">
        <v>0</v>
      </c>
      <c r="BU125" s="245">
        <f t="shared" si="81"/>
        <v>-8</v>
      </c>
      <c r="BV125" s="244">
        <f t="shared" si="82"/>
        <v>-16</v>
      </c>
      <c r="BW125" s="344">
        <f t="shared" si="83"/>
        <v>-31</v>
      </c>
    </row>
    <row r="126" spans="1:75">
      <c r="A126" s="218">
        <v>124</v>
      </c>
      <c r="B126" s="218">
        <v>30</v>
      </c>
      <c r="C126" s="218">
        <v>391</v>
      </c>
      <c r="D126" s="219" t="s">
        <v>212</v>
      </c>
      <c r="E126" s="219" t="s">
        <v>64</v>
      </c>
      <c r="F126" s="222">
        <v>7</v>
      </c>
      <c r="G126" s="223">
        <v>31</v>
      </c>
      <c r="H126" s="222">
        <v>100</v>
      </c>
      <c r="I126" s="102">
        <v>3</v>
      </c>
      <c r="J126" s="102"/>
      <c r="K126" s="218" t="s">
        <v>96</v>
      </c>
      <c r="L126" s="243" t="s">
        <v>66</v>
      </c>
      <c r="M126" s="244">
        <v>10080</v>
      </c>
      <c r="N126" s="245">
        <f t="shared" si="44"/>
        <v>40320</v>
      </c>
      <c r="O126" s="167">
        <v>0.26865</v>
      </c>
      <c r="P126" s="246">
        <v>2707.992</v>
      </c>
      <c r="Q126" s="268">
        <f t="shared" si="45"/>
        <v>10831.968</v>
      </c>
      <c r="R126" s="58">
        <v>11692.8</v>
      </c>
      <c r="S126" s="269">
        <f t="shared" si="46"/>
        <v>46771.2</v>
      </c>
      <c r="T126" s="59">
        <v>0.241785</v>
      </c>
      <c r="U126" s="270">
        <v>2827.143648</v>
      </c>
      <c r="V126" s="271">
        <f t="shared" si="47"/>
        <v>11308.574592</v>
      </c>
      <c r="W126" s="272">
        <v>30643.02</v>
      </c>
      <c r="X126" s="272">
        <v>10272.99</v>
      </c>
      <c r="Y126" s="283">
        <f t="shared" si="48"/>
        <v>0.759995535714286</v>
      </c>
      <c r="Z126" s="284">
        <f t="shared" si="49"/>
        <v>0.655168565270936</v>
      </c>
      <c r="AA126" s="149"/>
      <c r="AB126" s="149"/>
      <c r="AC126" s="149"/>
      <c r="AD126" s="149"/>
      <c r="AE126" s="285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97"/>
      <c r="AJ126" s="298"/>
      <c r="AK126" s="55">
        <v>7560</v>
      </c>
      <c r="AL126" s="299">
        <f t="shared" si="50"/>
        <v>22680</v>
      </c>
      <c r="AM126" s="61">
        <v>0.347454</v>
      </c>
      <c r="AN126" s="300">
        <v>2626.75224</v>
      </c>
      <c r="AO126" s="299">
        <f t="shared" si="51"/>
        <v>7880.25672</v>
      </c>
      <c r="AP126" s="310">
        <v>8845.2</v>
      </c>
      <c r="AQ126" s="311">
        <f t="shared" si="52"/>
        <v>26535.6</v>
      </c>
      <c r="AR126" s="312">
        <v>0.320352588</v>
      </c>
      <c r="AS126" s="310">
        <v>2833.5827113776</v>
      </c>
      <c r="AT126" s="311">
        <f t="shared" si="53"/>
        <v>8500.7481341328</v>
      </c>
      <c r="AU126" s="272">
        <v>17369.23</v>
      </c>
      <c r="AV126" s="272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319">
        <f t="shared" si="76"/>
        <v>0.654563303637378</v>
      </c>
      <c r="BD126" s="319">
        <f t="shared" si="77"/>
        <v>0.654911769194293</v>
      </c>
      <c r="BE126" s="157"/>
      <c r="BF126" s="157"/>
      <c r="BG126" s="303">
        <f t="shared" si="78"/>
        <v>0</v>
      </c>
      <c r="BH126" s="245">
        <v>60</v>
      </c>
      <c r="BI126" s="245">
        <v>0</v>
      </c>
      <c r="BJ126" s="334">
        <f t="shared" ref="BJ126:BJ142" si="86">BI126-BH126</f>
        <v>-60</v>
      </c>
      <c r="BK126" s="335">
        <v>12</v>
      </c>
      <c r="BL126" s="335">
        <v>4</v>
      </c>
      <c r="BM126" s="245">
        <v>12</v>
      </c>
      <c r="BN126" s="245">
        <v>0</v>
      </c>
      <c r="BO126" s="245">
        <f t="shared" si="79"/>
        <v>-20</v>
      </c>
      <c r="BP126" s="334">
        <f t="shared" si="80"/>
        <v>-60</v>
      </c>
      <c r="BQ126" s="335">
        <v>10</v>
      </c>
      <c r="BR126" s="335">
        <v>5</v>
      </c>
      <c r="BS126" s="245">
        <v>5</v>
      </c>
      <c r="BT126" s="245">
        <v>0</v>
      </c>
      <c r="BU126" s="245">
        <f t="shared" si="81"/>
        <v>-10</v>
      </c>
      <c r="BV126" s="244">
        <f t="shared" si="82"/>
        <v>-20</v>
      </c>
      <c r="BW126" s="344">
        <f t="shared" si="83"/>
        <v>-140</v>
      </c>
    </row>
    <row r="127" hidden="1" spans="1:75">
      <c r="A127" s="99">
        <v>125</v>
      </c>
      <c r="B127" s="99">
        <v>30</v>
      </c>
      <c r="C127" s="99">
        <v>371</v>
      </c>
      <c r="D127" s="224" t="s">
        <v>213</v>
      </c>
      <c r="E127" s="224" t="s">
        <v>78</v>
      </c>
      <c r="F127" s="225">
        <v>9</v>
      </c>
      <c r="G127" s="226">
        <v>38</v>
      </c>
      <c r="H127" s="225">
        <v>100</v>
      </c>
      <c r="I127" s="102">
        <v>2</v>
      </c>
      <c r="J127" s="102"/>
      <c r="K127" s="99" t="s">
        <v>104</v>
      </c>
      <c r="L127" s="251" t="s">
        <v>80</v>
      </c>
      <c r="M127" s="249">
        <v>5670</v>
      </c>
      <c r="N127" s="105">
        <f t="shared" si="44"/>
        <v>22680</v>
      </c>
      <c r="O127" s="166">
        <v>0.2247</v>
      </c>
      <c r="P127" s="250">
        <v>1274.049</v>
      </c>
      <c r="Q127" s="273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74">
        <v>1330.107156</v>
      </c>
      <c r="V127" s="275">
        <f t="shared" si="47"/>
        <v>5320.428624</v>
      </c>
      <c r="W127" s="149">
        <v>19335.49</v>
      </c>
      <c r="X127" s="149">
        <v>5094.71</v>
      </c>
      <c r="Y127" s="284">
        <f t="shared" si="48"/>
        <v>0.852534832451499</v>
      </c>
      <c r="Z127" s="284">
        <f t="shared" si="49"/>
        <v>0.734943821078879</v>
      </c>
      <c r="AA127" s="149">
        <v>2250</v>
      </c>
      <c r="AB127" s="149">
        <v>202.5</v>
      </c>
      <c r="AC127" s="149"/>
      <c r="AD127" s="149"/>
      <c r="AE127" s="285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97"/>
      <c r="AJ127" s="298"/>
      <c r="AK127" s="53">
        <v>4252.5</v>
      </c>
      <c r="AL127" s="301">
        <f t="shared" si="50"/>
        <v>12757.5</v>
      </c>
      <c r="AM127" s="54">
        <v>0.290612</v>
      </c>
      <c r="AN127" s="301">
        <v>1235.82753</v>
      </c>
      <c r="AO127" s="301">
        <f t="shared" si="51"/>
        <v>3707.48259</v>
      </c>
      <c r="AP127" s="313">
        <v>4975.425</v>
      </c>
      <c r="AQ127" s="313">
        <f t="shared" si="52"/>
        <v>14926.275</v>
      </c>
      <c r="AR127" s="314">
        <v>0.267944264</v>
      </c>
      <c r="AS127" s="313">
        <v>1333.1365897122</v>
      </c>
      <c r="AT127" s="31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319">
        <f t="shared" si="76"/>
        <v>0.966425983709934</v>
      </c>
      <c r="BD127" s="319">
        <f t="shared" si="77"/>
        <v>0.885090601947544</v>
      </c>
      <c r="BE127" s="336"/>
      <c r="BF127" s="337"/>
      <c r="BG127" s="298">
        <f t="shared" si="78"/>
        <v>0</v>
      </c>
      <c r="BH127" s="105">
        <v>80</v>
      </c>
      <c r="BI127" s="105">
        <v>44</v>
      </c>
      <c r="BJ127" s="334">
        <f t="shared" si="86"/>
        <v>-36</v>
      </c>
      <c r="BK127" s="338">
        <v>8</v>
      </c>
      <c r="BL127" s="338">
        <v>2</v>
      </c>
      <c r="BM127" s="105">
        <v>8</v>
      </c>
      <c r="BN127" s="105">
        <v>0</v>
      </c>
      <c r="BO127" s="245">
        <f t="shared" si="79"/>
        <v>-14</v>
      </c>
      <c r="BP127" s="334">
        <f t="shared" si="80"/>
        <v>-42</v>
      </c>
      <c r="BQ127" s="338">
        <v>10</v>
      </c>
      <c r="BR127" s="338">
        <v>11</v>
      </c>
      <c r="BS127" s="105">
        <v>5</v>
      </c>
      <c r="BT127" s="105">
        <v>0</v>
      </c>
      <c r="BU127" s="245">
        <f t="shared" si="81"/>
        <v>-4</v>
      </c>
      <c r="BV127" s="244">
        <f t="shared" si="82"/>
        <v>-8</v>
      </c>
      <c r="BW127" s="344">
        <f t="shared" si="83"/>
        <v>-86</v>
      </c>
    </row>
    <row r="128" hidden="1" spans="1:75">
      <c r="A128" s="99">
        <v>126</v>
      </c>
      <c r="B128" s="99">
        <v>30</v>
      </c>
      <c r="C128" s="99">
        <v>754</v>
      </c>
      <c r="D128" s="224" t="s">
        <v>214</v>
      </c>
      <c r="E128" s="224" t="s">
        <v>75</v>
      </c>
      <c r="F128" s="227">
        <v>6</v>
      </c>
      <c r="G128" s="228">
        <v>27</v>
      </c>
      <c r="H128" s="227">
        <v>150</v>
      </c>
      <c r="I128" s="102">
        <v>3</v>
      </c>
      <c r="J128" s="102"/>
      <c r="K128" s="99" t="s">
        <v>96</v>
      </c>
      <c r="L128" s="248" t="s">
        <v>76</v>
      </c>
      <c r="M128" s="249">
        <v>9900</v>
      </c>
      <c r="N128" s="105">
        <f t="shared" si="44"/>
        <v>39600</v>
      </c>
      <c r="O128" s="166">
        <v>0.19965</v>
      </c>
      <c r="P128" s="250">
        <v>1976.535</v>
      </c>
      <c r="Q128" s="273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74">
        <v>2063.50254</v>
      </c>
      <c r="V128" s="275">
        <f t="shared" si="47"/>
        <v>8254.01016</v>
      </c>
      <c r="W128" s="149">
        <v>42975.42</v>
      </c>
      <c r="X128" s="149">
        <v>9836.69</v>
      </c>
      <c r="Y128" s="284">
        <f t="shared" si="48"/>
        <v>1.08523787878788</v>
      </c>
      <c r="Z128" s="284">
        <f t="shared" si="49"/>
        <v>0.935549895506792</v>
      </c>
      <c r="AA128" s="149">
        <v>13454</v>
      </c>
      <c r="AB128" s="149">
        <v>1988</v>
      </c>
      <c r="AC128" s="149"/>
      <c r="AD128" s="149"/>
      <c r="AE128" s="285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97"/>
      <c r="AJ128" s="298"/>
      <c r="AK128" s="53">
        <v>7425</v>
      </c>
      <c r="AL128" s="301">
        <f t="shared" si="50"/>
        <v>22275</v>
      </c>
      <c r="AM128" s="54">
        <v>0.258214</v>
      </c>
      <c r="AN128" s="301">
        <v>1917.23895</v>
      </c>
      <c r="AO128" s="301">
        <f t="shared" si="51"/>
        <v>5751.71685</v>
      </c>
      <c r="AP128" s="313">
        <v>8687.25</v>
      </c>
      <c r="AQ128" s="313">
        <f t="shared" si="52"/>
        <v>26061.75</v>
      </c>
      <c r="AR128" s="314">
        <v>0.238073308</v>
      </c>
      <c r="AS128" s="313">
        <v>2068.202344923</v>
      </c>
      <c r="AT128" s="31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319">
        <f t="shared" si="76"/>
        <v>0.596443446813817</v>
      </c>
      <c r="BD128" s="319">
        <f t="shared" si="77"/>
        <v>0.716109815674317</v>
      </c>
      <c r="BE128" s="157"/>
      <c r="BF128" s="157"/>
      <c r="BG128" s="298">
        <f t="shared" si="78"/>
        <v>0</v>
      </c>
      <c r="BH128" s="105">
        <v>60</v>
      </c>
      <c r="BI128" s="105">
        <v>3</v>
      </c>
      <c r="BJ128" s="334">
        <f t="shared" si="86"/>
        <v>-57</v>
      </c>
      <c r="BK128" s="338">
        <v>12</v>
      </c>
      <c r="BL128" s="338">
        <v>8</v>
      </c>
      <c r="BM128" s="105">
        <v>12</v>
      </c>
      <c r="BN128" s="105">
        <v>0</v>
      </c>
      <c r="BO128" s="245">
        <f t="shared" si="79"/>
        <v>-16</v>
      </c>
      <c r="BP128" s="334">
        <f t="shared" si="80"/>
        <v>-48</v>
      </c>
      <c r="BQ128" s="338">
        <v>10</v>
      </c>
      <c r="BR128" s="338">
        <v>5</v>
      </c>
      <c r="BS128" s="105">
        <v>5</v>
      </c>
      <c r="BT128" s="105">
        <v>4</v>
      </c>
      <c r="BU128" s="245">
        <f t="shared" si="81"/>
        <v>-6</v>
      </c>
      <c r="BV128" s="244">
        <f t="shared" si="82"/>
        <v>-12</v>
      </c>
      <c r="BW128" s="344">
        <f t="shared" si="83"/>
        <v>-117</v>
      </c>
    </row>
    <row r="129" ht="15" hidden="1" customHeight="1" spans="1:75">
      <c r="A129" s="99">
        <v>127</v>
      </c>
      <c r="B129" s="99">
        <v>30</v>
      </c>
      <c r="C129" s="99">
        <v>104533</v>
      </c>
      <c r="D129" s="224" t="s">
        <v>215</v>
      </c>
      <c r="E129" s="224" t="s">
        <v>95</v>
      </c>
      <c r="F129" s="225">
        <v>9</v>
      </c>
      <c r="G129" s="226">
        <v>42</v>
      </c>
      <c r="H129" s="225">
        <v>100</v>
      </c>
      <c r="I129" s="102">
        <v>3</v>
      </c>
      <c r="J129" s="102"/>
      <c r="K129" s="99" t="s">
        <v>65</v>
      </c>
      <c r="L129" s="251" t="s">
        <v>97</v>
      </c>
      <c r="M129" s="249">
        <v>7800</v>
      </c>
      <c r="N129" s="105">
        <f t="shared" si="44"/>
        <v>31200</v>
      </c>
      <c r="O129" s="166">
        <v>0.252525</v>
      </c>
      <c r="P129" s="250">
        <v>1969.695</v>
      </c>
      <c r="Q129" s="273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74">
        <v>2056.36158</v>
      </c>
      <c r="V129" s="275">
        <f t="shared" si="47"/>
        <v>8225.44632</v>
      </c>
      <c r="W129" s="149">
        <v>23149.41</v>
      </c>
      <c r="X129" s="149">
        <v>5488.26</v>
      </c>
      <c r="Y129" s="284">
        <f t="shared" si="48"/>
        <v>0.741968269230769</v>
      </c>
      <c r="Z129" s="284">
        <f t="shared" si="49"/>
        <v>0.639627818302387</v>
      </c>
      <c r="AA129" s="149"/>
      <c r="AB129" s="149"/>
      <c r="AC129" s="149"/>
      <c r="AD129" s="149"/>
      <c r="AE129" s="285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97"/>
      <c r="AJ129" s="298"/>
      <c r="AK129" s="53">
        <v>5850</v>
      </c>
      <c r="AL129" s="301">
        <f t="shared" si="50"/>
        <v>17550</v>
      </c>
      <c r="AM129" s="54">
        <v>0.326599</v>
      </c>
      <c r="AN129" s="301">
        <v>1910.60415</v>
      </c>
      <c r="AO129" s="301">
        <f t="shared" si="51"/>
        <v>5731.81245</v>
      </c>
      <c r="AP129" s="313">
        <v>6844.5</v>
      </c>
      <c r="AQ129" s="313">
        <f t="shared" si="52"/>
        <v>20533.5</v>
      </c>
      <c r="AR129" s="314">
        <v>0.301124278</v>
      </c>
      <c r="AS129" s="313">
        <v>2061.045120771</v>
      </c>
      <c r="AT129" s="31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319">
        <f t="shared" si="76"/>
        <v>0.592696812525872</v>
      </c>
      <c r="BD129" s="319">
        <f t="shared" si="77"/>
        <v>0.502266215766342</v>
      </c>
      <c r="BE129" s="157"/>
      <c r="BF129" s="157"/>
      <c r="BG129" s="298">
        <f t="shared" si="78"/>
        <v>0</v>
      </c>
      <c r="BH129" s="105">
        <v>60</v>
      </c>
      <c r="BI129" s="105">
        <v>0</v>
      </c>
      <c r="BJ129" s="334">
        <f t="shared" si="86"/>
        <v>-60</v>
      </c>
      <c r="BK129" s="338">
        <v>8</v>
      </c>
      <c r="BL129" s="338">
        <v>2</v>
      </c>
      <c r="BM129" s="105">
        <v>8</v>
      </c>
      <c r="BN129" s="105">
        <v>0</v>
      </c>
      <c r="BO129" s="245">
        <f t="shared" si="79"/>
        <v>-14</v>
      </c>
      <c r="BP129" s="334">
        <f t="shared" si="80"/>
        <v>-42</v>
      </c>
      <c r="BQ129" s="338">
        <v>15</v>
      </c>
      <c r="BR129" s="338">
        <v>9</v>
      </c>
      <c r="BS129" s="105">
        <v>5</v>
      </c>
      <c r="BT129" s="105">
        <v>15</v>
      </c>
      <c r="BU129" s="245">
        <f t="shared" si="81"/>
        <v>4</v>
      </c>
      <c r="BV129" s="244">
        <v>0</v>
      </c>
      <c r="BW129" s="344">
        <f t="shared" si="83"/>
        <v>-102</v>
      </c>
    </row>
    <row r="130" hidden="1" spans="1:75">
      <c r="A130" s="99">
        <v>128</v>
      </c>
      <c r="B130" s="99">
        <v>30</v>
      </c>
      <c r="C130" s="99">
        <v>113833</v>
      </c>
      <c r="D130" s="224" t="s">
        <v>216</v>
      </c>
      <c r="E130" s="224" t="s">
        <v>71</v>
      </c>
      <c r="F130" s="225">
        <v>9</v>
      </c>
      <c r="G130" s="226">
        <v>40</v>
      </c>
      <c r="H130" s="225">
        <v>100</v>
      </c>
      <c r="I130" s="102">
        <v>2</v>
      </c>
      <c r="J130" s="102"/>
      <c r="K130" s="99" t="s">
        <v>104</v>
      </c>
      <c r="L130" s="251" t="s">
        <v>73</v>
      </c>
      <c r="M130" s="249">
        <v>6000</v>
      </c>
      <c r="N130" s="105">
        <f t="shared" si="44"/>
        <v>24000</v>
      </c>
      <c r="O130" s="166">
        <v>0.266925</v>
      </c>
      <c r="P130" s="250">
        <v>1601.55</v>
      </c>
      <c r="Q130" s="273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74">
        <v>1672.0182</v>
      </c>
      <c r="V130" s="275">
        <f t="shared" si="47"/>
        <v>6688.0728</v>
      </c>
      <c r="W130" s="149">
        <v>17641.1</v>
      </c>
      <c r="X130" s="149">
        <v>5145.26</v>
      </c>
      <c r="Y130" s="284">
        <f t="shared" si="48"/>
        <v>0.735045833333333</v>
      </c>
      <c r="Z130" s="284">
        <f t="shared" si="49"/>
        <v>0.633660201149425</v>
      </c>
      <c r="AA130" s="149"/>
      <c r="AB130" s="149"/>
      <c r="AC130" s="149"/>
      <c r="AD130" s="149"/>
      <c r="AE130" s="285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97"/>
      <c r="AJ130" s="298"/>
      <c r="AK130" s="53">
        <v>4500</v>
      </c>
      <c r="AL130" s="301">
        <f t="shared" si="50"/>
        <v>13500</v>
      </c>
      <c r="AM130" s="54">
        <v>0.345223</v>
      </c>
      <c r="AN130" s="301">
        <v>1553.5035</v>
      </c>
      <c r="AO130" s="301">
        <f t="shared" si="51"/>
        <v>4660.5105</v>
      </c>
      <c r="AP130" s="313">
        <v>5265</v>
      </c>
      <c r="AQ130" s="313">
        <f t="shared" si="52"/>
        <v>15795</v>
      </c>
      <c r="AR130" s="314">
        <v>0.318295606</v>
      </c>
      <c r="AS130" s="313">
        <v>1675.82636559</v>
      </c>
      <c r="AT130" s="31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319">
        <f t="shared" si="76"/>
        <v>0.568826843937955</v>
      </c>
      <c r="BD130" s="319">
        <f t="shared" si="77"/>
        <v>0.486287452009638</v>
      </c>
      <c r="BE130" s="157"/>
      <c r="BF130" s="157"/>
      <c r="BG130" s="298">
        <f t="shared" si="78"/>
        <v>0</v>
      </c>
      <c r="BH130" s="105">
        <v>40</v>
      </c>
      <c r="BI130" s="105">
        <v>0</v>
      </c>
      <c r="BJ130" s="334">
        <f t="shared" si="86"/>
        <v>-40</v>
      </c>
      <c r="BK130" s="338">
        <v>8</v>
      </c>
      <c r="BL130" s="338">
        <v>4</v>
      </c>
      <c r="BM130" s="105">
        <v>8</v>
      </c>
      <c r="BN130" s="105">
        <v>0</v>
      </c>
      <c r="BO130" s="245">
        <f t="shared" si="79"/>
        <v>-12</v>
      </c>
      <c r="BP130" s="334">
        <f t="shared" si="80"/>
        <v>-36</v>
      </c>
      <c r="BQ130" s="338">
        <v>10</v>
      </c>
      <c r="BR130" s="338">
        <v>13</v>
      </c>
      <c r="BS130" s="105">
        <v>5</v>
      </c>
      <c r="BT130" s="105">
        <v>0</v>
      </c>
      <c r="BU130" s="245">
        <f t="shared" si="81"/>
        <v>-2</v>
      </c>
      <c r="BV130" s="244">
        <f t="shared" si="82"/>
        <v>-4</v>
      </c>
      <c r="BW130" s="344">
        <f t="shared" si="83"/>
        <v>-80</v>
      </c>
    </row>
    <row r="131" hidden="1" spans="1:75">
      <c r="A131" s="99">
        <v>129</v>
      </c>
      <c r="B131" s="99">
        <v>30</v>
      </c>
      <c r="C131" s="99">
        <v>117637</v>
      </c>
      <c r="D131" s="224" t="s">
        <v>217</v>
      </c>
      <c r="E131" s="224" t="s">
        <v>95</v>
      </c>
      <c r="F131" s="225">
        <v>11</v>
      </c>
      <c r="G131" s="226">
        <v>48</v>
      </c>
      <c r="H131" s="225">
        <v>100</v>
      </c>
      <c r="I131" s="102">
        <v>2</v>
      </c>
      <c r="J131" s="102"/>
      <c r="K131" s="99" t="s">
        <v>104</v>
      </c>
      <c r="L131" s="251" t="s">
        <v>97</v>
      </c>
      <c r="M131" s="249">
        <v>4000</v>
      </c>
      <c r="N131" s="105">
        <f t="shared" ref="N131:N142" si="87">M131*4</f>
        <v>16000</v>
      </c>
      <c r="O131" s="166">
        <v>0.22395</v>
      </c>
      <c r="P131" s="250">
        <v>895.8</v>
      </c>
      <c r="Q131" s="273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74">
        <v>935.2152</v>
      </c>
      <c r="V131" s="275">
        <f t="shared" ref="V131:V142" si="90">U131*4</f>
        <v>3740.8608</v>
      </c>
      <c r="W131" s="149">
        <v>11425.4</v>
      </c>
      <c r="X131" s="149">
        <v>2478.82</v>
      </c>
      <c r="Y131" s="284">
        <f t="shared" ref="Y131:Y143" si="91">W131/N131</f>
        <v>0.7140875</v>
      </c>
      <c r="Z131" s="284">
        <f t="shared" ref="Z131:Z143" si="92">W131/S131</f>
        <v>0.615592672413793</v>
      </c>
      <c r="AA131" s="149"/>
      <c r="AB131" s="149"/>
      <c r="AC131" s="149"/>
      <c r="AD131" s="149"/>
      <c r="AE131" s="285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97"/>
      <c r="AJ131" s="298"/>
      <c r="AK131" s="53">
        <v>3000</v>
      </c>
      <c r="AL131" s="301">
        <f t="shared" ref="AL131:AL142" si="93">AK131*3</f>
        <v>9000</v>
      </c>
      <c r="AM131" s="54">
        <v>0.289642</v>
      </c>
      <c r="AN131" s="301">
        <v>868.926</v>
      </c>
      <c r="AO131" s="301">
        <f t="shared" ref="AO131:AO142" si="94">AN131*3</f>
        <v>2606.778</v>
      </c>
      <c r="AP131" s="313">
        <v>3510</v>
      </c>
      <c r="AQ131" s="313">
        <f t="shared" ref="AQ131:AQ142" si="95">AP131*3</f>
        <v>10530</v>
      </c>
      <c r="AR131" s="314">
        <v>0.267049924</v>
      </c>
      <c r="AS131" s="313">
        <v>937.34523324</v>
      </c>
      <c r="AT131" s="31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319">
        <f t="shared" si="76"/>
        <v>0.52046628679962</v>
      </c>
      <c r="BD131" s="319">
        <f t="shared" si="77"/>
        <v>0.541749878976177</v>
      </c>
      <c r="BE131" s="157"/>
      <c r="BF131" s="157"/>
      <c r="BG131" s="298">
        <f t="shared" si="78"/>
        <v>0</v>
      </c>
      <c r="BH131" s="105">
        <v>40</v>
      </c>
      <c r="BI131" s="105">
        <v>32</v>
      </c>
      <c r="BJ131" s="334">
        <f t="shared" si="86"/>
        <v>-8</v>
      </c>
      <c r="BK131" s="338">
        <v>6</v>
      </c>
      <c r="BL131" s="338">
        <v>2</v>
      </c>
      <c r="BM131" s="105">
        <v>6</v>
      </c>
      <c r="BN131" s="105">
        <v>2</v>
      </c>
      <c r="BO131" s="245">
        <f t="shared" si="79"/>
        <v>-8</v>
      </c>
      <c r="BP131" s="334">
        <f t="shared" si="80"/>
        <v>-24</v>
      </c>
      <c r="BQ131" s="338">
        <v>10</v>
      </c>
      <c r="BR131" s="338">
        <v>3</v>
      </c>
      <c r="BS131" s="105">
        <v>5</v>
      </c>
      <c r="BT131" s="105">
        <v>0</v>
      </c>
      <c r="BU131" s="245">
        <f t="shared" si="81"/>
        <v>-12</v>
      </c>
      <c r="BV131" s="244">
        <f t="shared" si="82"/>
        <v>-24</v>
      </c>
      <c r="BW131" s="344">
        <f t="shared" si="83"/>
        <v>-56</v>
      </c>
    </row>
    <row r="132" hidden="1" spans="1:75">
      <c r="A132" s="99">
        <v>130</v>
      </c>
      <c r="B132" s="99">
        <v>29</v>
      </c>
      <c r="C132" s="99">
        <v>105751</v>
      </c>
      <c r="D132" s="224" t="s">
        <v>218</v>
      </c>
      <c r="E132" s="224" t="s">
        <v>91</v>
      </c>
      <c r="F132" s="225">
        <v>5</v>
      </c>
      <c r="G132" s="226">
        <v>22</v>
      </c>
      <c r="H132" s="229">
        <v>150</v>
      </c>
      <c r="I132" s="102">
        <v>3</v>
      </c>
      <c r="J132" s="102"/>
      <c r="K132" s="99" t="s">
        <v>96</v>
      </c>
      <c r="L132" s="251" t="s">
        <v>92</v>
      </c>
      <c r="M132" s="249">
        <v>11700</v>
      </c>
      <c r="N132" s="105">
        <f t="shared" si="87"/>
        <v>46800</v>
      </c>
      <c r="O132" s="166">
        <v>0.251775</v>
      </c>
      <c r="P132" s="250">
        <v>2945.7675</v>
      </c>
      <c r="Q132" s="273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74">
        <v>3075.38127</v>
      </c>
      <c r="V132" s="275">
        <f t="shared" si="90"/>
        <v>12301.52508</v>
      </c>
      <c r="W132" s="149">
        <v>37782</v>
      </c>
      <c r="X132" s="149">
        <v>9049.5</v>
      </c>
      <c r="Y132" s="284">
        <f t="shared" si="91"/>
        <v>0.807307692307692</v>
      </c>
      <c r="Z132" s="284">
        <f t="shared" si="92"/>
        <v>0.695954907161804</v>
      </c>
      <c r="AA132" s="149">
        <v>4424</v>
      </c>
      <c r="AB132" s="149">
        <v>602</v>
      </c>
      <c r="AC132" s="149"/>
      <c r="AD132" s="149"/>
      <c r="AE132" s="285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97"/>
      <c r="AJ132" s="298"/>
      <c r="AK132" s="53">
        <v>8775</v>
      </c>
      <c r="AL132" s="301">
        <f t="shared" si="93"/>
        <v>26325</v>
      </c>
      <c r="AM132" s="54">
        <v>0.325629</v>
      </c>
      <c r="AN132" s="301">
        <v>2857.394475</v>
      </c>
      <c r="AO132" s="301">
        <f t="shared" si="94"/>
        <v>8572.183425</v>
      </c>
      <c r="AP132" s="313">
        <v>10266.75</v>
      </c>
      <c r="AQ132" s="313">
        <f t="shared" si="95"/>
        <v>30800.25</v>
      </c>
      <c r="AR132" s="314">
        <v>0.300229938</v>
      </c>
      <c r="AS132" s="313">
        <v>3082.3857159615</v>
      </c>
      <c r="AT132" s="31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319">
        <f t="shared" si="76"/>
        <v>0.619497569013238</v>
      </c>
      <c r="BD132" s="319">
        <f t="shared" si="77"/>
        <v>0.578736785199365</v>
      </c>
      <c r="BE132" s="157"/>
      <c r="BF132" s="157"/>
      <c r="BG132" s="298">
        <f t="shared" si="78"/>
        <v>0</v>
      </c>
      <c r="BH132" s="105">
        <v>60</v>
      </c>
      <c r="BI132" s="105">
        <v>22</v>
      </c>
      <c r="BJ132" s="334">
        <f t="shared" si="86"/>
        <v>-38</v>
      </c>
      <c r="BK132" s="338">
        <v>12</v>
      </c>
      <c r="BL132" s="338">
        <v>6</v>
      </c>
      <c r="BM132" s="105">
        <v>12</v>
      </c>
      <c r="BN132" s="105">
        <v>2</v>
      </c>
      <c r="BO132" s="245">
        <f t="shared" si="79"/>
        <v>-16</v>
      </c>
      <c r="BP132" s="334">
        <f t="shared" si="80"/>
        <v>-48</v>
      </c>
      <c r="BQ132" s="338">
        <v>15</v>
      </c>
      <c r="BR132" s="338">
        <v>22</v>
      </c>
      <c r="BS132" s="105">
        <v>8</v>
      </c>
      <c r="BT132" s="105">
        <v>0</v>
      </c>
      <c r="BU132" s="245">
        <f t="shared" si="81"/>
        <v>-1</v>
      </c>
      <c r="BV132" s="244">
        <f t="shared" si="82"/>
        <v>-2</v>
      </c>
      <c r="BW132" s="344">
        <f t="shared" si="83"/>
        <v>-88</v>
      </c>
    </row>
    <row r="133" hidden="1" spans="1:75">
      <c r="A133" s="99">
        <v>131</v>
      </c>
      <c r="B133" s="99">
        <v>30</v>
      </c>
      <c r="C133" s="99">
        <v>102935</v>
      </c>
      <c r="D133" s="224" t="s">
        <v>219</v>
      </c>
      <c r="E133" s="224" t="s">
        <v>88</v>
      </c>
      <c r="F133" s="227">
        <v>8</v>
      </c>
      <c r="G133" s="228">
        <v>35</v>
      </c>
      <c r="H133" s="227">
        <v>100</v>
      </c>
      <c r="I133" s="102">
        <v>2</v>
      </c>
      <c r="J133" s="102">
        <v>1</v>
      </c>
      <c r="K133" s="99" t="s">
        <v>65</v>
      </c>
      <c r="L133" s="248" t="s">
        <v>89</v>
      </c>
      <c r="M133" s="249">
        <v>7980</v>
      </c>
      <c r="N133" s="105">
        <f t="shared" si="87"/>
        <v>31920</v>
      </c>
      <c r="O133" s="166">
        <v>0.283725</v>
      </c>
      <c r="P133" s="250">
        <v>2264.1255</v>
      </c>
      <c r="Q133" s="273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74">
        <v>2363.747022</v>
      </c>
      <c r="V133" s="275">
        <f t="shared" si="90"/>
        <v>9454.988088</v>
      </c>
      <c r="W133" s="149">
        <v>21553.24</v>
      </c>
      <c r="X133" s="149">
        <v>6452.17</v>
      </c>
      <c r="Y133" s="284">
        <f t="shared" si="91"/>
        <v>0.675226817042607</v>
      </c>
      <c r="Z133" s="284">
        <f t="shared" si="92"/>
        <v>0.582092083657419</v>
      </c>
      <c r="AA133" s="149"/>
      <c r="AB133" s="149"/>
      <c r="AC133" s="149"/>
      <c r="AD133" s="149"/>
      <c r="AE133" s="285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97"/>
      <c r="AJ133" s="298"/>
      <c r="AK133" s="53">
        <v>5985</v>
      </c>
      <c r="AL133" s="301">
        <f t="shared" si="93"/>
        <v>17955</v>
      </c>
      <c r="AM133" s="54">
        <v>0.366951</v>
      </c>
      <c r="AN133" s="301">
        <v>2196.201735</v>
      </c>
      <c r="AO133" s="301">
        <f t="shared" si="94"/>
        <v>6588.605205</v>
      </c>
      <c r="AP133" s="313">
        <v>7002.45</v>
      </c>
      <c r="AQ133" s="313">
        <f t="shared" si="95"/>
        <v>21007.35</v>
      </c>
      <c r="AR133" s="314">
        <v>0.338328822</v>
      </c>
      <c r="AS133" s="313">
        <v>2369.1306596139</v>
      </c>
      <c r="AT133" s="31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319">
        <f t="shared" si="76"/>
        <v>0.590129169076537</v>
      </c>
      <c r="BD133" s="319">
        <f t="shared" si="77"/>
        <v>0.593852148940835</v>
      </c>
      <c r="BE133" s="157"/>
      <c r="BF133" s="157"/>
      <c r="BG133" s="298">
        <f t="shared" si="78"/>
        <v>0</v>
      </c>
      <c r="BH133" s="105">
        <v>40</v>
      </c>
      <c r="BI133" s="105">
        <v>32</v>
      </c>
      <c r="BJ133" s="334">
        <f t="shared" si="86"/>
        <v>-8</v>
      </c>
      <c r="BK133" s="338">
        <v>10</v>
      </c>
      <c r="BL133" s="338">
        <v>8</v>
      </c>
      <c r="BM133" s="105">
        <v>10</v>
      </c>
      <c r="BN133" s="105">
        <v>4</v>
      </c>
      <c r="BO133" s="245">
        <f t="shared" si="79"/>
        <v>-8</v>
      </c>
      <c r="BP133" s="334">
        <f t="shared" si="80"/>
        <v>-24</v>
      </c>
      <c r="BQ133" s="338">
        <v>10</v>
      </c>
      <c r="BR133" s="338">
        <v>6</v>
      </c>
      <c r="BS133" s="105">
        <v>5</v>
      </c>
      <c r="BT133" s="105">
        <v>0</v>
      </c>
      <c r="BU133" s="245">
        <f t="shared" si="81"/>
        <v>-9</v>
      </c>
      <c r="BV133" s="244">
        <f t="shared" si="82"/>
        <v>-18</v>
      </c>
      <c r="BW133" s="344">
        <f t="shared" si="83"/>
        <v>-50</v>
      </c>
    </row>
    <row r="134" hidden="1" spans="1:75">
      <c r="A134" s="99">
        <v>132</v>
      </c>
      <c r="B134" s="99">
        <v>30</v>
      </c>
      <c r="C134" s="99">
        <v>591</v>
      </c>
      <c r="D134" s="224" t="s">
        <v>220</v>
      </c>
      <c r="E134" s="224" t="s">
        <v>95</v>
      </c>
      <c r="F134" s="225">
        <v>11</v>
      </c>
      <c r="G134" s="226">
        <v>48</v>
      </c>
      <c r="H134" s="225">
        <v>100</v>
      </c>
      <c r="I134" s="102">
        <v>2</v>
      </c>
      <c r="J134" s="102"/>
      <c r="K134" s="99" t="s">
        <v>104</v>
      </c>
      <c r="L134" s="251" t="s">
        <v>97</v>
      </c>
      <c r="M134" s="249">
        <v>4000</v>
      </c>
      <c r="N134" s="105">
        <f t="shared" si="87"/>
        <v>16000</v>
      </c>
      <c r="O134" s="166">
        <v>0.22</v>
      </c>
      <c r="P134" s="250">
        <v>880</v>
      </c>
      <c r="Q134" s="273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74">
        <v>918.72</v>
      </c>
      <c r="V134" s="275">
        <f t="shared" si="90"/>
        <v>3674.88</v>
      </c>
      <c r="W134" s="149">
        <v>10040.42</v>
      </c>
      <c r="X134" s="149">
        <v>1736.62</v>
      </c>
      <c r="Y134" s="284">
        <f t="shared" si="91"/>
        <v>0.62752625</v>
      </c>
      <c r="Z134" s="284">
        <f t="shared" si="92"/>
        <v>0.540970905172414</v>
      </c>
      <c r="AA134" s="149"/>
      <c r="AB134" s="149"/>
      <c r="AC134" s="149"/>
      <c r="AD134" s="149"/>
      <c r="AE134" s="285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97"/>
      <c r="AJ134" s="298"/>
      <c r="AK134" s="53">
        <v>3000</v>
      </c>
      <c r="AL134" s="301">
        <f t="shared" si="93"/>
        <v>9000</v>
      </c>
      <c r="AM134" s="54">
        <v>0.274995</v>
      </c>
      <c r="AN134" s="301">
        <v>824.985</v>
      </c>
      <c r="AO134" s="301">
        <f t="shared" si="94"/>
        <v>2474.955</v>
      </c>
      <c r="AP134" s="313">
        <v>3510</v>
      </c>
      <c r="AQ134" s="313">
        <f t="shared" si="95"/>
        <v>10530</v>
      </c>
      <c r="AR134" s="314">
        <v>0.25354539</v>
      </c>
      <c r="AS134" s="313">
        <v>889.9443189</v>
      </c>
      <c r="AT134" s="31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319">
        <f t="shared" si="76"/>
        <v>0.44650522317189</v>
      </c>
      <c r="BD134" s="319">
        <f t="shared" si="77"/>
        <v>0.465811914142067</v>
      </c>
      <c r="BE134" s="157"/>
      <c r="BF134" s="157"/>
      <c r="BG134" s="298">
        <f t="shared" si="78"/>
        <v>0</v>
      </c>
      <c r="BH134" s="105">
        <v>40</v>
      </c>
      <c r="BI134" s="105">
        <v>10</v>
      </c>
      <c r="BJ134" s="334">
        <f t="shared" si="86"/>
        <v>-30</v>
      </c>
      <c r="BK134" s="338">
        <v>6</v>
      </c>
      <c r="BL134" s="338">
        <v>2</v>
      </c>
      <c r="BM134" s="105">
        <v>6</v>
      </c>
      <c r="BN134" s="105">
        <v>0</v>
      </c>
      <c r="BO134" s="245">
        <f t="shared" si="79"/>
        <v>-10</v>
      </c>
      <c r="BP134" s="334">
        <f t="shared" si="80"/>
        <v>-30</v>
      </c>
      <c r="BQ134" s="338">
        <v>10</v>
      </c>
      <c r="BR134" s="338">
        <v>6</v>
      </c>
      <c r="BS134" s="105">
        <v>5</v>
      </c>
      <c r="BT134" s="105">
        <v>0</v>
      </c>
      <c r="BU134" s="245">
        <f t="shared" si="81"/>
        <v>-9</v>
      </c>
      <c r="BV134" s="244">
        <f t="shared" si="82"/>
        <v>-18</v>
      </c>
      <c r="BW134" s="344">
        <f t="shared" si="83"/>
        <v>-78</v>
      </c>
    </row>
    <row r="135" hidden="1" spans="1:75">
      <c r="A135" s="99">
        <v>133</v>
      </c>
      <c r="B135" s="99">
        <v>30</v>
      </c>
      <c r="C135" s="99">
        <v>114286</v>
      </c>
      <c r="D135" s="224" t="s">
        <v>221</v>
      </c>
      <c r="E135" s="224" t="s">
        <v>71</v>
      </c>
      <c r="F135" s="227">
        <v>6</v>
      </c>
      <c r="G135" s="228">
        <v>27</v>
      </c>
      <c r="H135" s="227">
        <v>150</v>
      </c>
      <c r="I135" s="102">
        <v>2</v>
      </c>
      <c r="J135" s="102">
        <v>2</v>
      </c>
      <c r="K135" s="99" t="s">
        <v>65</v>
      </c>
      <c r="L135" s="248" t="s">
        <v>73</v>
      </c>
      <c r="M135" s="249">
        <v>9120</v>
      </c>
      <c r="N135" s="105">
        <f t="shared" si="87"/>
        <v>36480</v>
      </c>
      <c r="O135" s="166">
        <v>0.204975</v>
      </c>
      <c r="P135" s="250">
        <v>1869.372</v>
      </c>
      <c r="Q135" s="273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74">
        <v>1951.624368</v>
      </c>
      <c r="V135" s="275">
        <f t="shared" si="90"/>
        <v>7806.497472</v>
      </c>
      <c r="W135" s="149">
        <v>23941.48</v>
      </c>
      <c r="X135" s="149">
        <v>4806.46</v>
      </c>
      <c r="Y135" s="284">
        <f t="shared" si="91"/>
        <v>0.656290570175439</v>
      </c>
      <c r="Z135" s="284">
        <f t="shared" si="92"/>
        <v>0.565767732909861</v>
      </c>
      <c r="AA135" s="149">
        <v>2030</v>
      </c>
      <c r="AB135" s="149">
        <v>119</v>
      </c>
      <c r="AC135" s="149"/>
      <c r="AD135" s="149"/>
      <c r="AE135" s="285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97"/>
      <c r="AJ135" s="298"/>
      <c r="AK135" s="53">
        <v>6840</v>
      </c>
      <c r="AL135" s="301">
        <f t="shared" si="93"/>
        <v>20520</v>
      </c>
      <c r="AM135" s="54">
        <v>0.265101</v>
      </c>
      <c r="AN135" s="301">
        <v>1813.29084</v>
      </c>
      <c r="AO135" s="301">
        <f t="shared" si="94"/>
        <v>5439.87252</v>
      </c>
      <c r="AP135" s="313">
        <v>8002.8</v>
      </c>
      <c r="AQ135" s="313">
        <f t="shared" si="95"/>
        <v>24008.4</v>
      </c>
      <c r="AR135" s="314">
        <v>0.244423122</v>
      </c>
      <c r="AS135" s="313">
        <v>1956.0693607416</v>
      </c>
      <c r="AT135" s="31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319">
        <f t="shared" si="76"/>
        <v>0.492114010096466</v>
      </c>
      <c r="BD135" s="319">
        <f t="shared" si="77"/>
        <v>0.651580507443486</v>
      </c>
      <c r="BE135" s="157"/>
      <c r="BF135" s="157"/>
      <c r="BG135" s="298">
        <f t="shared" si="78"/>
        <v>0</v>
      </c>
      <c r="BH135" s="105">
        <v>40</v>
      </c>
      <c r="BI135" s="105">
        <v>0</v>
      </c>
      <c r="BJ135" s="334">
        <f t="shared" si="86"/>
        <v>-40</v>
      </c>
      <c r="BK135" s="338">
        <v>10</v>
      </c>
      <c r="BL135" s="338">
        <v>0</v>
      </c>
      <c r="BM135" s="105">
        <v>10</v>
      </c>
      <c r="BN135" s="105">
        <v>0</v>
      </c>
      <c r="BO135" s="245">
        <f t="shared" si="79"/>
        <v>-20</v>
      </c>
      <c r="BP135" s="334">
        <f t="shared" si="80"/>
        <v>-60</v>
      </c>
      <c r="BQ135" s="338">
        <v>15</v>
      </c>
      <c r="BR135" s="338">
        <v>3</v>
      </c>
      <c r="BS135" s="105">
        <v>8</v>
      </c>
      <c r="BT135" s="105">
        <v>7</v>
      </c>
      <c r="BU135" s="245">
        <f t="shared" si="81"/>
        <v>-13</v>
      </c>
      <c r="BV135" s="244">
        <f t="shared" si="82"/>
        <v>-26</v>
      </c>
      <c r="BW135" s="344">
        <f t="shared" si="83"/>
        <v>-126</v>
      </c>
    </row>
    <row r="136" hidden="1" spans="1:75">
      <c r="A136" s="99">
        <v>134</v>
      </c>
      <c r="B136" s="99">
        <v>30</v>
      </c>
      <c r="C136" s="99">
        <v>119263</v>
      </c>
      <c r="D136" s="224" t="s">
        <v>222</v>
      </c>
      <c r="E136" s="224" t="s">
        <v>88</v>
      </c>
      <c r="F136" s="225">
        <v>11</v>
      </c>
      <c r="G136" s="226">
        <v>48</v>
      </c>
      <c r="H136" s="225">
        <v>100</v>
      </c>
      <c r="I136" s="102">
        <v>2</v>
      </c>
      <c r="J136" s="102"/>
      <c r="K136" s="99" t="s">
        <v>104</v>
      </c>
      <c r="L136" s="251" t="s">
        <v>89</v>
      </c>
      <c r="M136" s="249">
        <v>4000</v>
      </c>
      <c r="N136" s="105">
        <f t="shared" si="87"/>
        <v>16000</v>
      </c>
      <c r="O136" s="166">
        <v>0.22</v>
      </c>
      <c r="P136" s="250">
        <v>880</v>
      </c>
      <c r="Q136" s="273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74">
        <v>918.72</v>
      </c>
      <c r="V136" s="275">
        <f t="shared" si="90"/>
        <v>3674.88</v>
      </c>
      <c r="W136" s="149">
        <v>9467.26</v>
      </c>
      <c r="X136" s="149">
        <v>2754.22</v>
      </c>
      <c r="Y136" s="284">
        <f t="shared" si="91"/>
        <v>0.59170375</v>
      </c>
      <c r="Z136" s="284">
        <f t="shared" si="92"/>
        <v>0.510089439655172</v>
      </c>
      <c r="AA136" s="149"/>
      <c r="AB136" s="149"/>
      <c r="AC136" s="149"/>
      <c r="AD136" s="149"/>
      <c r="AE136" s="285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97"/>
      <c r="AJ136" s="298"/>
      <c r="AK136" s="53">
        <v>3000</v>
      </c>
      <c r="AL136" s="301">
        <f t="shared" si="93"/>
        <v>9000</v>
      </c>
      <c r="AM136" s="54">
        <v>0.26</v>
      </c>
      <c r="AN136" s="301">
        <v>780</v>
      </c>
      <c r="AO136" s="301">
        <f t="shared" si="94"/>
        <v>2340</v>
      </c>
      <c r="AP136" s="313">
        <v>3510</v>
      </c>
      <c r="AQ136" s="313">
        <f t="shared" si="95"/>
        <v>10530</v>
      </c>
      <c r="AR136" s="314">
        <v>0.23972</v>
      </c>
      <c r="AS136" s="313">
        <v>841.4172</v>
      </c>
      <c r="AT136" s="31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319">
        <f t="shared" si="76"/>
        <v>0.526169040835708</v>
      </c>
      <c r="BD136" s="319">
        <f t="shared" si="77"/>
        <v>0.558862674386341</v>
      </c>
      <c r="BE136" s="157"/>
      <c r="BF136" s="157"/>
      <c r="BG136" s="298">
        <f t="shared" si="78"/>
        <v>0</v>
      </c>
      <c r="BH136" s="105">
        <v>40</v>
      </c>
      <c r="BI136" s="105">
        <v>0</v>
      </c>
      <c r="BJ136" s="334">
        <f t="shared" si="86"/>
        <v>-40</v>
      </c>
      <c r="BK136" s="338">
        <v>6</v>
      </c>
      <c r="BL136" s="338">
        <v>0</v>
      </c>
      <c r="BM136" s="105">
        <v>6</v>
      </c>
      <c r="BN136" s="105">
        <v>0</v>
      </c>
      <c r="BO136" s="245">
        <f t="shared" si="79"/>
        <v>-12</v>
      </c>
      <c r="BP136" s="334">
        <f t="shared" si="80"/>
        <v>-36</v>
      </c>
      <c r="BQ136" s="338">
        <v>10</v>
      </c>
      <c r="BR136" s="338">
        <v>0</v>
      </c>
      <c r="BS136" s="105">
        <v>5</v>
      </c>
      <c r="BT136" s="105">
        <v>0</v>
      </c>
      <c r="BU136" s="245">
        <f t="shared" si="81"/>
        <v>-15</v>
      </c>
      <c r="BV136" s="244">
        <f t="shared" si="82"/>
        <v>-30</v>
      </c>
      <c r="BW136" s="344">
        <f t="shared" si="83"/>
        <v>-106</v>
      </c>
    </row>
    <row r="137" hidden="1" spans="1:75">
      <c r="A137" s="99">
        <v>135</v>
      </c>
      <c r="B137" s="99">
        <v>30</v>
      </c>
      <c r="C137" s="99">
        <v>106568</v>
      </c>
      <c r="D137" s="224" t="s">
        <v>223</v>
      </c>
      <c r="E137" s="224" t="s">
        <v>91</v>
      </c>
      <c r="F137" s="225">
        <v>10</v>
      </c>
      <c r="G137" s="226">
        <v>46</v>
      </c>
      <c r="H137" s="225">
        <v>100</v>
      </c>
      <c r="I137" s="102">
        <v>1</v>
      </c>
      <c r="J137" s="102"/>
      <c r="K137" s="99" t="s">
        <v>104</v>
      </c>
      <c r="L137" s="248" t="s">
        <v>92</v>
      </c>
      <c r="M137" s="249">
        <v>6200</v>
      </c>
      <c r="N137" s="105">
        <f t="shared" si="87"/>
        <v>24800</v>
      </c>
      <c r="O137" s="166">
        <v>0.2643</v>
      </c>
      <c r="P137" s="250">
        <v>1638.66</v>
      </c>
      <c r="Q137" s="273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74">
        <v>1710.76104</v>
      </c>
      <c r="V137" s="275">
        <f t="shared" si="90"/>
        <v>6843.04416</v>
      </c>
      <c r="W137" s="149">
        <v>14605.98</v>
      </c>
      <c r="X137" s="149">
        <v>3933.81</v>
      </c>
      <c r="Y137" s="284">
        <f t="shared" si="91"/>
        <v>0.588950806451613</v>
      </c>
      <c r="Z137" s="284">
        <f t="shared" si="92"/>
        <v>0.507716212458287</v>
      </c>
      <c r="AA137" s="149"/>
      <c r="AB137" s="149"/>
      <c r="AC137" s="149"/>
      <c r="AD137" s="149"/>
      <c r="AE137" s="285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97"/>
      <c r="AJ137" s="298"/>
      <c r="AK137" s="53">
        <v>4650</v>
      </c>
      <c r="AL137" s="301">
        <f t="shared" si="93"/>
        <v>13950</v>
      </c>
      <c r="AM137" s="54">
        <v>0.341828</v>
      </c>
      <c r="AN137" s="301">
        <v>1589.5002</v>
      </c>
      <c r="AO137" s="301">
        <f t="shared" si="94"/>
        <v>4768.5006</v>
      </c>
      <c r="AP137" s="313">
        <v>5440.5</v>
      </c>
      <c r="AQ137" s="313">
        <f t="shared" si="95"/>
        <v>16321.5</v>
      </c>
      <c r="AR137" s="314">
        <v>0.315165416</v>
      </c>
      <c r="AS137" s="313">
        <v>1714.657445748</v>
      </c>
      <c r="AT137" s="31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319">
        <f t="shared" si="76"/>
        <v>0.636076341022578</v>
      </c>
      <c r="BD137" s="319">
        <f t="shared" si="77"/>
        <v>0.552837343119077</v>
      </c>
      <c r="BE137" s="157"/>
      <c r="BF137" s="157"/>
      <c r="BG137" s="298">
        <f t="shared" si="78"/>
        <v>0</v>
      </c>
      <c r="BH137" s="105">
        <v>40</v>
      </c>
      <c r="BI137" s="105">
        <v>0</v>
      </c>
      <c r="BJ137" s="334">
        <f t="shared" si="86"/>
        <v>-40</v>
      </c>
      <c r="BK137" s="338">
        <v>6</v>
      </c>
      <c r="BL137" s="338">
        <v>6</v>
      </c>
      <c r="BM137" s="105">
        <v>6</v>
      </c>
      <c r="BN137" s="105">
        <v>0</v>
      </c>
      <c r="BO137" s="245">
        <f t="shared" si="79"/>
        <v>-6</v>
      </c>
      <c r="BP137" s="334">
        <f t="shared" si="80"/>
        <v>-18</v>
      </c>
      <c r="BQ137" s="338">
        <v>10</v>
      </c>
      <c r="BR137" s="338">
        <v>0</v>
      </c>
      <c r="BS137" s="105">
        <v>5</v>
      </c>
      <c r="BT137" s="105">
        <v>0</v>
      </c>
      <c r="BU137" s="245">
        <f t="shared" si="81"/>
        <v>-15</v>
      </c>
      <c r="BV137" s="244">
        <f t="shared" si="82"/>
        <v>-30</v>
      </c>
      <c r="BW137" s="344">
        <f t="shared" si="83"/>
        <v>-88</v>
      </c>
    </row>
    <row r="138" hidden="1" spans="1:75">
      <c r="A138" s="218">
        <v>136</v>
      </c>
      <c r="B138" s="218">
        <v>30</v>
      </c>
      <c r="C138" s="218">
        <v>107728</v>
      </c>
      <c r="D138" s="219" t="s">
        <v>224</v>
      </c>
      <c r="E138" s="219" t="s">
        <v>95</v>
      </c>
      <c r="F138" s="222">
        <v>7</v>
      </c>
      <c r="G138" s="223">
        <v>29</v>
      </c>
      <c r="H138" s="222">
        <v>100</v>
      </c>
      <c r="I138" s="102">
        <v>3</v>
      </c>
      <c r="J138" s="102"/>
      <c r="K138" s="218" t="s">
        <v>65</v>
      </c>
      <c r="L138" s="243" t="s">
        <v>97</v>
      </c>
      <c r="M138" s="244">
        <v>8550</v>
      </c>
      <c r="N138" s="245">
        <f t="shared" si="87"/>
        <v>34200</v>
      </c>
      <c r="O138" s="167">
        <v>0.21015</v>
      </c>
      <c r="P138" s="246">
        <v>1796.7825</v>
      </c>
      <c r="Q138" s="268">
        <f t="shared" si="88"/>
        <v>7187.13</v>
      </c>
      <c r="R138" s="58">
        <v>9918</v>
      </c>
      <c r="S138" s="269">
        <f t="shared" si="89"/>
        <v>39672</v>
      </c>
      <c r="T138" s="59">
        <v>0.189135</v>
      </c>
      <c r="U138" s="270">
        <v>1875.84093</v>
      </c>
      <c r="V138" s="271">
        <f t="shared" si="90"/>
        <v>7503.36372</v>
      </c>
      <c r="W138" s="272">
        <v>19786.02</v>
      </c>
      <c r="X138" s="272">
        <v>4156.7</v>
      </c>
      <c r="Y138" s="283">
        <f t="shared" si="91"/>
        <v>0.578538596491228</v>
      </c>
      <c r="Z138" s="284">
        <f t="shared" si="92"/>
        <v>0.49874016938899</v>
      </c>
      <c r="AA138" s="149"/>
      <c r="AB138" s="149"/>
      <c r="AC138" s="149">
        <v>580</v>
      </c>
      <c r="AD138" s="149">
        <v>40</v>
      </c>
      <c r="AE138" s="285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97"/>
      <c r="AJ138" s="298"/>
      <c r="AK138" s="55">
        <v>6412.5</v>
      </c>
      <c r="AL138" s="299">
        <f t="shared" si="93"/>
        <v>19237.5</v>
      </c>
      <c r="AM138" s="61">
        <v>0.271794</v>
      </c>
      <c r="AN138" s="300">
        <v>1742.879025</v>
      </c>
      <c r="AO138" s="299">
        <f t="shared" si="94"/>
        <v>5228.637075</v>
      </c>
      <c r="AP138" s="310">
        <v>7502.625</v>
      </c>
      <c r="AQ138" s="311">
        <f t="shared" si="95"/>
        <v>22507.875</v>
      </c>
      <c r="AR138" s="312">
        <v>0.250594068</v>
      </c>
      <c r="AS138" s="310">
        <v>1880.1133194285</v>
      </c>
      <c r="AT138" s="311">
        <f t="shared" si="96"/>
        <v>5640.3399582855</v>
      </c>
      <c r="AU138" s="272">
        <v>14547.74</v>
      </c>
      <c r="AV138" s="272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319">
        <f t="shared" si="76"/>
        <v>0.646340003221095</v>
      </c>
      <c r="BD138" s="319">
        <f t="shared" si="77"/>
        <v>0.59060624441733</v>
      </c>
      <c r="BE138" s="157"/>
      <c r="BF138" s="157"/>
      <c r="BG138" s="298">
        <f t="shared" si="78"/>
        <v>0</v>
      </c>
      <c r="BH138" s="245">
        <v>40</v>
      </c>
      <c r="BI138" s="245">
        <v>0</v>
      </c>
      <c r="BJ138" s="334">
        <f t="shared" si="86"/>
        <v>-40</v>
      </c>
      <c r="BK138" s="335">
        <v>8</v>
      </c>
      <c r="BL138" s="335">
        <v>6</v>
      </c>
      <c r="BM138" s="245">
        <v>8</v>
      </c>
      <c r="BN138" s="245">
        <v>0</v>
      </c>
      <c r="BO138" s="245">
        <f t="shared" si="79"/>
        <v>-10</v>
      </c>
      <c r="BP138" s="334">
        <f t="shared" si="80"/>
        <v>-30</v>
      </c>
      <c r="BQ138" s="335">
        <v>20</v>
      </c>
      <c r="BR138" s="335">
        <v>6</v>
      </c>
      <c r="BS138" s="245">
        <v>15</v>
      </c>
      <c r="BT138" s="245">
        <v>0</v>
      </c>
      <c r="BU138" s="245">
        <f t="shared" si="81"/>
        <v>-29</v>
      </c>
      <c r="BV138" s="244">
        <f t="shared" si="82"/>
        <v>-58</v>
      </c>
      <c r="BW138" s="344">
        <f t="shared" si="83"/>
        <v>-128</v>
      </c>
    </row>
    <row r="139" hidden="1" spans="1:75">
      <c r="A139" s="99">
        <v>137</v>
      </c>
      <c r="B139" s="99">
        <v>30</v>
      </c>
      <c r="C139" s="99">
        <v>103199</v>
      </c>
      <c r="D139" s="224" t="s">
        <v>225</v>
      </c>
      <c r="E139" s="224" t="s">
        <v>88</v>
      </c>
      <c r="F139" s="227">
        <v>8</v>
      </c>
      <c r="G139" s="228">
        <v>33</v>
      </c>
      <c r="H139" s="227">
        <v>100</v>
      </c>
      <c r="I139" s="102">
        <v>1</v>
      </c>
      <c r="J139" s="102">
        <v>1</v>
      </c>
      <c r="K139" s="99" t="s">
        <v>65</v>
      </c>
      <c r="L139" s="248" t="s">
        <v>89</v>
      </c>
      <c r="M139" s="249">
        <v>9120</v>
      </c>
      <c r="N139" s="105">
        <f t="shared" si="87"/>
        <v>36480</v>
      </c>
      <c r="O139" s="166">
        <v>0.250575</v>
      </c>
      <c r="P139" s="250">
        <v>2285.244</v>
      </c>
      <c r="Q139" s="273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74">
        <v>2385.794736</v>
      </c>
      <c r="V139" s="275">
        <f t="shared" si="90"/>
        <v>9543.178944</v>
      </c>
      <c r="W139" s="149">
        <v>19402.25</v>
      </c>
      <c r="X139" s="149">
        <v>5617.15</v>
      </c>
      <c r="Y139" s="284">
        <f t="shared" si="91"/>
        <v>0.531859923245614</v>
      </c>
      <c r="Z139" s="284">
        <f t="shared" si="92"/>
        <v>0.458499933832426</v>
      </c>
      <c r="AA139" s="149"/>
      <c r="AB139" s="149"/>
      <c r="AC139" s="149"/>
      <c r="AD139" s="149"/>
      <c r="AE139" s="285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97"/>
      <c r="AJ139" s="298"/>
      <c r="AK139" s="53">
        <v>6840</v>
      </c>
      <c r="AL139" s="301">
        <f t="shared" si="93"/>
        <v>20520</v>
      </c>
      <c r="AM139" s="54">
        <v>0.324077</v>
      </c>
      <c r="AN139" s="301">
        <v>2216.68668</v>
      </c>
      <c r="AO139" s="301">
        <f t="shared" si="94"/>
        <v>6650.06004</v>
      </c>
      <c r="AP139" s="313">
        <v>8002.8</v>
      </c>
      <c r="AQ139" s="313">
        <f t="shared" si="95"/>
        <v>24008.4</v>
      </c>
      <c r="AR139" s="314">
        <v>0.298798994</v>
      </c>
      <c r="AS139" s="313">
        <v>2391.2285891832</v>
      </c>
      <c r="AT139" s="31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319">
        <f t="shared" si="76"/>
        <v>0.623923293513937</v>
      </c>
      <c r="BD139" s="319">
        <f t="shared" si="77"/>
        <v>0.654255030410007</v>
      </c>
      <c r="BE139" s="157"/>
      <c r="BF139" s="157"/>
      <c r="BG139" s="298">
        <f t="shared" si="78"/>
        <v>0</v>
      </c>
      <c r="BH139" s="105">
        <v>40</v>
      </c>
      <c r="BI139" s="105">
        <v>0</v>
      </c>
      <c r="BJ139" s="334">
        <f t="shared" si="86"/>
        <v>-40</v>
      </c>
      <c r="BK139" s="338">
        <v>12</v>
      </c>
      <c r="BL139" s="338">
        <v>2</v>
      </c>
      <c r="BM139" s="105">
        <v>12</v>
      </c>
      <c r="BN139" s="105">
        <v>0</v>
      </c>
      <c r="BO139" s="245">
        <f t="shared" si="79"/>
        <v>-22</v>
      </c>
      <c r="BP139" s="334">
        <f t="shared" si="80"/>
        <v>-66</v>
      </c>
      <c r="BQ139" s="338">
        <v>10</v>
      </c>
      <c r="BR139" s="338">
        <v>12</v>
      </c>
      <c r="BS139" s="105">
        <v>5</v>
      </c>
      <c r="BT139" s="105">
        <v>3</v>
      </c>
      <c r="BU139" s="245">
        <f t="shared" si="81"/>
        <v>0</v>
      </c>
      <c r="BV139" s="244">
        <f t="shared" si="82"/>
        <v>0</v>
      </c>
      <c r="BW139" s="344">
        <f t="shared" si="83"/>
        <v>-106</v>
      </c>
    </row>
    <row r="140" hidden="1" spans="1:75">
      <c r="A140" s="99">
        <v>138</v>
      </c>
      <c r="B140" s="99">
        <v>3</v>
      </c>
      <c r="C140" s="99">
        <v>119262</v>
      </c>
      <c r="D140" s="224" t="s">
        <v>226</v>
      </c>
      <c r="E140" s="224" t="s">
        <v>88</v>
      </c>
      <c r="F140" s="227"/>
      <c r="G140" s="228"/>
      <c r="H140" s="227">
        <v>0</v>
      </c>
      <c r="I140" s="102">
        <v>2</v>
      </c>
      <c r="J140" s="102"/>
      <c r="K140" s="99" t="s">
        <v>104</v>
      </c>
      <c r="L140" s="248" t="s">
        <v>89</v>
      </c>
      <c r="M140" s="249">
        <v>4000</v>
      </c>
      <c r="N140" s="105">
        <f t="shared" si="87"/>
        <v>16000</v>
      </c>
      <c r="O140" s="166">
        <v>0.22</v>
      </c>
      <c r="P140" s="250">
        <v>880</v>
      </c>
      <c r="Q140" s="273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74">
        <v>918.72</v>
      </c>
      <c r="V140" s="275">
        <f t="shared" si="90"/>
        <v>3674.88</v>
      </c>
      <c r="W140" s="149">
        <v>6217.77</v>
      </c>
      <c r="X140" s="149">
        <v>1957.18</v>
      </c>
      <c r="Y140" s="284">
        <f t="shared" si="91"/>
        <v>0.388610625</v>
      </c>
      <c r="Z140" s="284">
        <f t="shared" si="92"/>
        <v>0.335009159482759</v>
      </c>
      <c r="AA140" s="149"/>
      <c r="AB140" s="149"/>
      <c r="AC140" s="149"/>
      <c r="AD140" s="149"/>
      <c r="AE140" s="285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97"/>
      <c r="AJ140" s="298"/>
      <c r="AK140" s="53">
        <v>3000</v>
      </c>
      <c r="AL140" s="301">
        <f t="shared" si="93"/>
        <v>9000</v>
      </c>
      <c r="AM140" s="54">
        <v>0.26</v>
      </c>
      <c r="AN140" s="301">
        <v>780</v>
      </c>
      <c r="AO140" s="301">
        <f t="shared" si="94"/>
        <v>2340</v>
      </c>
      <c r="AP140" s="313">
        <v>3510</v>
      </c>
      <c r="AQ140" s="313">
        <f t="shared" si="95"/>
        <v>10530</v>
      </c>
      <c r="AR140" s="314">
        <v>0.23972</v>
      </c>
      <c r="AS140" s="313">
        <v>841.4172</v>
      </c>
      <c r="AT140" s="31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319">
        <f t="shared" si="76"/>
        <v>0.387281101614435</v>
      </c>
      <c r="BD140" s="319">
        <f t="shared" si="77"/>
        <v>0.588641797830296</v>
      </c>
      <c r="BE140" s="157"/>
      <c r="BF140" s="157"/>
      <c r="BG140" s="298">
        <f t="shared" si="78"/>
        <v>0</v>
      </c>
      <c r="BH140" s="105">
        <v>40</v>
      </c>
      <c r="BI140" s="105">
        <v>0</v>
      </c>
      <c r="BJ140" s="334">
        <f t="shared" si="86"/>
        <v>-40</v>
      </c>
      <c r="BK140" s="338">
        <v>6</v>
      </c>
      <c r="BL140" s="338">
        <v>0</v>
      </c>
      <c r="BM140" s="105">
        <v>6</v>
      </c>
      <c r="BN140" s="105">
        <v>0</v>
      </c>
      <c r="BO140" s="245">
        <f t="shared" si="79"/>
        <v>-12</v>
      </c>
      <c r="BP140" s="334">
        <f t="shared" si="80"/>
        <v>-36</v>
      </c>
      <c r="BQ140" s="338">
        <v>10</v>
      </c>
      <c r="BR140" s="338">
        <v>0</v>
      </c>
      <c r="BS140" s="105">
        <v>5</v>
      </c>
      <c r="BT140" s="105">
        <v>0</v>
      </c>
      <c r="BU140" s="245">
        <f t="shared" si="81"/>
        <v>-15</v>
      </c>
      <c r="BV140" s="244">
        <f t="shared" si="82"/>
        <v>-30</v>
      </c>
      <c r="BW140" s="344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4" t="s">
        <v>227</v>
      </c>
      <c r="E141" s="224" t="s">
        <v>64</v>
      </c>
      <c r="F141" s="227">
        <v>10</v>
      </c>
      <c r="G141" s="228">
        <v>45</v>
      </c>
      <c r="H141" s="227">
        <v>100</v>
      </c>
      <c r="I141" s="102">
        <v>1</v>
      </c>
      <c r="J141" s="102"/>
      <c r="K141" s="99" t="s">
        <v>104</v>
      </c>
      <c r="L141" s="248" t="s">
        <v>66</v>
      </c>
      <c r="M141" s="249">
        <v>5200</v>
      </c>
      <c r="N141" s="105">
        <f t="shared" si="87"/>
        <v>20800</v>
      </c>
      <c r="O141" s="166">
        <v>0.243825</v>
      </c>
      <c r="P141" s="250">
        <v>1267.89</v>
      </c>
      <c r="Q141" s="273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74">
        <v>1323.67716</v>
      </c>
      <c r="V141" s="275">
        <f t="shared" si="90"/>
        <v>5294.70864</v>
      </c>
      <c r="W141" s="149">
        <v>6595.16</v>
      </c>
      <c r="X141" s="149">
        <v>1544.52</v>
      </c>
      <c r="Y141" s="284">
        <f t="shared" si="91"/>
        <v>0.317075</v>
      </c>
      <c r="Z141" s="284">
        <f t="shared" si="92"/>
        <v>0.273340517241379</v>
      </c>
      <c r="AA141" s="149"/>
      <c r="AB141" s="149"/>
      <c r="AC141" s="149"/>
      <c r="AD141" s="149"/>
      <c r="AE141" s="285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97"/>
      <c r="AJ141" s="298"/>
      <c r="AK141" s="53">
        <v>3900</v>
      </c>
      <c r="AL141" s="301">
        <f t="shared" si="93"/>
        <v>11700</v>
      </c>
      <c r="AM141" s="54">
        <v>0.315347</v>
      </c>
      <c r="AN141" s="301">
        <v>1229.8533</v>
      </c>
      <c r="AO141" s="301">
        <f t="shared" si="94"/>
        <v>3689.5599</v>
      </c>
      <c r="AP141" s="313">
        <v>4563</v>
      </c>
      <c r="AQ141" s="313">
        <f t="shared" si="95"/>
        <v>13689</v>
      </c>
      <c r="AR141" s="314">
        <v>0.290749934</v>
      </c>
      <c r="AS141" s="313">
        <v>1326.691948842</v>
      </c>
      <c r="AT141" s="31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319">
        <f t="shared" si="76"/>
        <v>0.26374388194901</v>
      </c>
      <c r="BD141" s="319">
        <f t="shared" si="77"/>
        <v>0.266484871368913</v>
      </c>
      <c r="BE141" s="157"/>
      <c r="BF141" s="157"/>
      <c r="BG141" s="303">
        <f t="shared" si="78"/>
        <v>0</v>
      </c>
      <c r="BH141" s="105">
        <v>40</v>
      </c>
      <c r="BI141" s="105">
        <v>0</v>
      </c>
      <c r="BJ141" s="334">
        <f t="shared" si="86"/>
        <v>-40</v>
      </c>
      <c r="BK141" s="338">
        <v>6</v>
      </c>
      <c r="BL141" s="338">
        <v>1</v>
      </c>
      <c r="BM141" s="105">
        <v>6</v>
      </c>
      <c r="BN141" s="105">
        <v>0</v>
      </c>
      <c r="BO141" s="245">
        <f t="shared" si="79"/>
        <v>-11</v>
      </c>
      <c r="BP141" s="334">
        <f t="shared" si="80"/>
        <v>-33</v>
      </c>
      <c r="BQ141" s="338">
        <v>10</v>
      </c>
      <c r="BR141" s="338">
        <v>0</v>
      </c>
      <c r="BS141" s="105">
        <v>5</v>
      </c>
      <c r="BT141" s="105">
        <v>0</v>
      </c>
      <c r="BU141" s="245">
        <f t="shared" si="81"/>
        <v>-15</v>
      </c>
      <c r="BV141" s="244">
        <f t="shared" si="82"/>
        <v>-30</v>
      </c>
      <c r="BW141" s="344">
        <f t="shared" si="83"/>
        <v>-103</v>
      </c>
    </row>
    <row r="142" hidden="1" spans="1:75">
      <c r="A142" s="99">
        <v>140</v>
      </c>
      <c r="B142" s="99">
        <v>30</v>
      </c>
      <c r="C142" s="99">
        <v>113023</v>
      </c>
      <c r="D142" s="224" t="s">
        <v>228</v>
      </c>
      <c r="E142" s="224" t="s">
        <v>88</v>
      </c>
      <c r="F142" s="227">
        <v>11</v>
      </c>
      <c r="G142" s="228">
        <v>47</v>
      </c>
      <c r="H142" s="227">
        <v>100</v>
      </c>
      <c r="I142" s="102">
        <v>1</v>
      </c>
      <c r="J142" s="102"/>
      <c r="K142" s="99" t="s">
        <v>104</v>
      </c>
      <c r="L142" s="251" t="s">
        <v>89</v>
      </c>
      <c r="M142" s="249">
        <v>5000</v>
      </c>
      <c r="N142" s="105">
        <f t="shared" si="87"/>
        <v>20000</v>
      </c>
      <c r="O142" s="166">
        <v>0.195</v>
      </c>
      <c r="P142" s="250">
        <v>975</v>
      </c>
      <c r="Q142" s="273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74">
        <v>1017.9</v>
      </c>
      <c r="V142" s="275">
        <f t="shared" si="90"/>
        <v>4071.6</v>
      </c>
      <c r="W142" s="149">
        <v>6297.62</v>
      </c>
      <c r="X142" s="149">
        <v>1252.4</v>
      </c>
      <c r="Y142" s="284">
        <f t="shared" si="91"/>
        <v>0.314881</v>
      </c>
      <c r="Z142" s="284">
        <f t="shared" si="92"/>
        <v>0.271449137931034</v>
      </c>
      <c r="AA142" s="149"/>
      <c r="AB142" s="149"/>
      <c r="AC142" s="149"/>
      <c r="AD142" s="149"/>
      <c r="AE142" s="285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97"/>
      <c r="AJ142" s="298"/>
      <c r="AK142" s="53">
        <v>3750</v>
      </c>
      <c r="AL142" s="301">
        <f t="shared" si="93"/>
        <v>11250</v>
      </c>
      <c r="AM142" s="54">
        <v>0.249581</v>
      </c>
      <c r="AN142" s="301">
        <v>935.92875</v>
      </c>
      <c r="AO142" s="301">
        <f t="shared" si="94"/>
        <v>2807.78625</v>
      </c>
      <c r="AP142" s="313">
        <v>4387.5</v>
      </c>
      <c r="AQ142" s="313">
        <f t="shared" si="95"/>
        <v>13162.5</v>
      </c>
      <c r="AR142" s="314">
        <v>0.230113682</v>
      </c>
      <c r="AS142" s="313">
        <v>1009.623779775</v>
      </c>
      <c r="AT142" s="31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319">
        <f t="shared" si="76"/>
        <v>0.764171699905033</v>
      </c>
      <c r="BD142" s="319">
        <f t="shared" si="77"/>
        <v>0.556131248670136</v>
      </c>
      <c r="BE142" s="157"/>
      <c r="BF142" s="157"/>
      <c r="BG142" s="298">
        <f t="shared" si="78"/>
        <v>0</v>
      </c>
      <c r="BH142" s="105">
        <v>40</v>
      </c>
      <c r="BI142" s="105">
        <v>0</v>
      </c>
      <c r="BJ142" s="334">
        <f t="shared" si="86"/>
        <v>-40</v>
      </c>
      <c r="BK142" s="338">
        <v>6</v>
      </c>
      <c r="BL142" s="338">
        <v>2</v>
      </c>
      <c r="BM142" s="105">
        <v>6</v>
      </c>
      <c r="BN142" s="105">
        <v>0</v>
      </c>
      <c r="BO142" s="245">
        <f t="shared" si="79"/>
        <v>-10</v>
      </c>
      <c r="BP142" s="334">
        <f t="shared" si="80"/>
        <v>-30</v>
      </c>
      <c r="BQ142" s="338">
        <v>10</v>
      </c>
      <c r="BR142" s="338">
        <v>26</v>
      </c>
      <c r="BS142" s="105">
        <v>5</v>
      </c>
      <c r="BT142" s="105">
        <v>0</v>
      </c>
      <c r="BU142" s="245">
        <f t="shared" si="81"/>
        <v>11</v>
      </c>
      <c r="BV142" s="244">
        <v>0</v>
      </c>
      <c r="BW142" s="344">
        <f t="shared" si="83"/>
        <v>-70</v>
      </c>
    </row>
    <row r="143" hidden="1" spans="1:75">
      <c r="A143" s="104"/>
      <c r="B143" s="104"/>
      <c r="C143" s="104"/>
      <c r="D143" s="42"/>
      <c r="E143" s="42"/>
      <c r="F143" s="227"/>
      <c r="G143" s="228"/>
      <c r="H143" s="227">
        <f>SUM(H1:H52)</f>
        <v>7250</v>
      </c>
      <c r="I143" s="102"/>
      <c r="J143" s="102"/>
      <c r="K143" s="102"/>
      <c r="M143" s="249">
        <f>SUM(M3:M142)</f>
        <v>1601515</v>
      </c>
      <c r="N143" s="105">
        <f>SUM(N3:N142)</f>
        <v>6406060</v>
      </c>
      <c r="O143" s="166">
        <f>P143/M143</f>
        <v>0.211449830082765</v>
      </c>
      <c r="P143" s="250">
        <f>SUM(P3:P142)</f>
        <v>338640.074625</v>
      </c>
      <c r="Q143" s="273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74">
        <f>SUM(U3:U142)</f>
        <v>353540.2379085</v>
      </c>
      <c r="V143" s="275">
        <f>SUM(V3:V142)</f>
        <v>1414160.951634</v>
      </c>
      <c r="W143" s="149">
        <f>SUM(W3:W142)</f>
        <v>6981037.04</v>
      </c>
      <c r="X143" s="149">
        <f>SUM(X3:X142)</f>
        <v>1498590.72</v>
      </c>
      <c r="Y143" s="284">
        <f t="shared" si="91"/>
        <v>1.08975517556813</v>
      </c>
      <c r="Z143" s="284">
        <f t="shared" si="92"/>
        <v>0.939444116869081</v>
      </c>
      <c r="AA143" s="149"/>
      <c r="AB143" s="149"/>
      <c r="AC143" s="149"/>
      <c r="AD143" s="149"/>
      <c r="AE143" s="285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97"/>
      <c r="AJ143" s="298"/>
      <c r="AK143" s="53">
        <f>SUM(AK3:AK142)</f>
        <v>1201136.25</v>
      </c>
      <c r="AL143" s="301">
        <f>SUM(AL3:AL142)</f>
        <v>3603408.75</v>
      </c>
      <c r="AM143" s="54">
        <f>AN143/AK143</f>
        <v>0.272474079253082</v>
      </c>
      <c r="AN143" s="301">
        <f>SUM(AN3:AN142)</f>
        <v>327278.49377625</v>
      </c>
      <c r="AO143" s="301">
        <f>SUM(AO3:AO142)</f>
        <v>981835.48132875</v>
      </c>
      <c r="AP143" s="313">
        <f>SUM(AP3:AP142)</f>
        <v>1405329.4125</v>
      </c>
      <c r="AQ143" s="313">
        <f>SUM(AQ3:AQ142)</f>
        <v>4215988.2375</v>
      </c>
      <c r="AR143" s="314">
        <f>AS143/AP143</f>
        <v>0.251221101071342</v>
      </c>
      <c r="AS143" s="313">
        <f>SUM(AS3:AS142)</f>
        <v>353048.402376192</v>
      </c>
      <c r="AT143" s="31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319">
        <f t="shared" si="76"/>
        <v>0.815707790503531</v>
      </c>
      <c r="BD143" s="319">
        <f t="shared" si="77"/>
        <v>0.737595916727934</v>
      </c>
      <c r="BE143" s="157"/>
      <c r="BF143" s="157"/>
      <c r="BG143" s="298">
        <f>SUM(BG3:BG142)</f>
        <v>114225.31409</v>
      </c>
      <c r="BH143" s="105">
        <f>SUM(BH1:BH52)</f>
        <v>5020</v>
      </c>
      <c r="BI143" s="105">
        <f>SUM(BI1:BI52)</f>
        <v>4729</v>
      </c>
      <c r="BJ143" s="334">
        <f>SUM(BJ3:BJ142)</f>
        <v>-6787</v>
      </c>
      <c r="BK143" s="338">
        <f>SUM(BK1:BK52)</f>
        <v>564</v>
      </c>
      <c r="BL143" s="338">
        <f>SUM(BL1:BL52)</f>
        <v>463</v>
      </c>
      <c r="BM143" s="105">
        <f>SUM(BM1:BM52)</f>
        <v>564</v>
      </c>
      <c r="BN143" s="105">
        <f>SUM(BN1:BN52)</f>
        <v>192</v>
      </c>
      <c r="BO143" s="245">
        <f t="shared" si="79"/>
        <v>-473</v>
      </c>
      <c r="BP143" s="334">
        <f>SUM(BP3:BP142)</f>
        <v>-5502</v>
      </c>
      <c r="BQ143" s="338">
        <f>SUM(BQ1:BQ52)</f>
        <v>648</v>
      </c>
      <c r="BR143" s="338">
        <f>SUM(BR1:BR52)</f>
        <v>812</v>
      </c>
      <c r="BS143" s="105">
        <f>SUM(BS1:BS52)</f>
        <v>375</v>
      </c>
      <c r="BT143" s="105">
        <f>SUM(BT1:BT52)</f>
        <v>181</v>
      </c>
      <c r="BU143" s="245">
        <f t="shared" si="81"/>
        <v>-30</v>
      </c>
      <c r="BV143" s="244">
        <f>SUM(BV3:BV142)</f>
        <v>-1854</v>
      </c>
      <c r="BW143" s="344">
        <f t="shared" si="83"/>
        <v>-14143</v>
      </c>
    </row>
    <row r="156" spans="65:65">
      <c r="BM156" s="6">
        <v>8</v>
      </c>
    </row>
  </sheetData>
  <autoFilter ref="A2:BW143">
    <filterColumn colId="4">
      <customFilters>
        <customFilter operator="equal" val="城中片"/>
      </customFilters>
    </filterColumn>
    <extLst/>
  </autoFilter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7" sqref="$A7:$XFD7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31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55" workbookViewId="0">
      <selection activeCell="BC143" sqref="BC143:BC144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5" sqref="G5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230</v>
      </c>
      <c r="C2" s="111" t="s">
        <v>21</v>
      </c>
      <c r="D2" s="111" t="s">
        <v>1065</v>
      </c>
      <c r="E2" s="111" t="s">
        <v>1066</v>
      </c>
      <c r="F2" s="111" t="s">
        <v>1067</v>
      </c>
      <c r="G2" s="112" t="s">
        <v>1068</v>
      </c>
    </row>
    <row r="3" customHeight="1" spans="2:7">
      <c r="B3" t="s">
        <v>1069</v>
      </c>
      <c r="C3">
        <v>105396</v>
      </c>
      <c r="D3" t="s">
        <v>1070</v>
      </c>
      <c r="E3">
        <v>12454</v>
      </c>
      <c r="F3" t="s">
        <v>840</v>
      </c>
      <c r="G3">
        <v>463.83</v>
      </c>
    </row>
    <row r="4" customHeight="1" spans="2:7">
      <c r="B4" t="s">
        <v>1069</v>
      </c>
      <c r="C4">
        <v>105396</v>
      </c>
      <c r="D4" t="s">
        <v>1070</v>
      </c>
      <c r="E4">
        <v>7369</v>
      </c>
      <c r="F4" t="s">
        <v>1071</v>
      </c>
      <c r="G4">
        <v>463.83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topLeftCell="A22" workbookViewId="0">
      <selection activeCell="D22" sqref="D2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autoFilter ref="A2:AZ143">
    <extLst/>
  </autoFilter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阿馨</cp:lastModifiedBy>
  <dcterms:created xsi:type="dcterms:W3CDTF">2021-07-12T09:13:00Z</dcterms:created>
  <dcterms:modified xsi:type="dcterms:W3CDTF">2021-08-01T13:15:42Z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E6999B9EDBCD411EB4549787087524B0</vt:lpwstr>
  </property>
  <property fmtid="{D5CDD505-2E9C-101B-9397-08002B2CF9AE}" pid="3" name="KSOProductBuildVer">
    <vt:lpwstr>2052-11.1.0.10667</vt:lpwstr>
  </property>
</Properties>
</file>