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730" windowHeight="984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5" hidden="1">PK奖励汇总!$A$2:$BE$144</definedName>
    <definedName name="_xlnm._FilterDatabase" localSheetId="7" hidden="1">PK数据!$A$2:$AZ$143</definedName>
    <definedName name="_xlnm._FilterDatabase" localSheetId="0" hidden="1">分组PK及任务!$A$2:$BW$143</definedName>
  </definedNames>
  <calcPr calcId="125725"/>
</workbook>
</file>

<file path=xl/calcChain.xml><?xml version="1.0" encoding="utf-8"?>
<calcChain xmlns="http://schemas.openxmlformats.org/spreadsheetml/2006/main">
  <c r="G149" i="4"/>
  <c r="G147"/>
  <c r="AU143"/>
  <c r="AQ143"/>
  <c r="AP143"/>
  <c r="AO143"/>
  <c r="AN143"/>
  <c r="AL143"/>
  <c r="AK143"/>
  <c r="AJ143"/>
  <c r="AI143"/>
  <c r="AG143"/>
  <c r="AF143"/>
  <c r="AD143"/>
  <c r="AC143"/>
  <c r="AB143"/>
  <c r="AA143"/>
  <c r="Y143"/>
  <c r="U143"/>
  <c r="T143"/>
  <c r="S143"/>
  <c r="Q143"/>
  <c r="M143"/>
  <c r="L143"/>
  <c r="K143"/>
  <c r="J143"/>
  <c r="G143"/>
  <c r="AU142"/>
  <c r="AO142"/>
  <c r="AJ142"/>
  <c r="AG142"/>
  <c r="AB142"/>
  <c r="Y142"/>
  <c r="T142"/>
  <c r="Q142"/>
  <c r="L142"/>
  <c r="AU141"/>
  <c r="AO141"/>
  <c r="AJ141"/>
  <c r="AG141"/>
  <c r="AB141"/>
  <c r="Y141"/>
  <c r="T141"/>
  <c r="Q141"/>
  <c r="L141"/>
  <c r="AU140"/>
  <c r="AO140"/>
  <c r="AJ140"/>
  <c r="AG140"/>
  <c r="AB140"/>
  <c r="Y140"/>
  <c r="T140"/>
  <c r="Q140"/>
  <c r="L140"/>
  <c r="AU139"/>
  <c r="AO139"/>
  <c r="AJ139"/>
  <c r="AG139"/>
  <c r="AB139"/>
  <c r="Y139"/>
  <c r="T139"/>
  <c r="Q139"/>
  <c r="L139"/>
  <c r="AU138"/>
  <c r="AO138"/>
  <c r="AJ138"/>
  <c r="AG138"/>
  <c r="AB138"/>
  <c r="Y138"/>
  <c r="T138"/>
  <c r="Q138"/>
  <c r="L138"/>
  <c r="AU137"/>
  <c r="AO137"/>
  <c r="AJ137"/>
  <c r="AG137"/>
  <c r="AB137"/>
  <c r="Y137"/>
  <c r="T137"/>
  <c r="Q137"/>
  <c r="L137"/>
  <c r="AU136"/>
  <c r="AO136"/>
  <c r="AJ136"/>
  <c r="AG136"/>
  <c r="AB136"/>
  <c r="Y136"/>
  <c r="T136"/>
  <c r="Q136"/>
  <c r="L136"/>
  <c r="AU135"/>
  <c r="AO135"/>
  <c r="AJ135"/>
  <c r="AG135"/>
  <c r="AB135"/>
  <c r="Y135"/>
  <c r="T135"/>
  <c r="Q135"/>
  <c r="L135"/>
  <c r="AU134"/>
  <c r="AO134"/>
  <c r="AJ134"/>
  <c r="AG134"/>
  <c r="AB134"/>
  <c r="Y134"/>
  <c r="T134"/>
  <c r="Q134"/>
  <c r="L134"/>
  <c r="AU133"/>
  <c r="AO133"/>
  <c r="AJ133"/>
  <c r="AG133"/>
  <c r="AB133"/>
  <c r="Y133"/>
  <c r="T133"/>
  <c r="Q133"/>
  <c r="L133"/>
  <c r="AU132"/>
  <c r="AO132"/>
  <c r="AJ132"/>
  <c r="AG132"/>
  <c r="AB132"/>
  <c r="Y132"/>
  <c r="T132"/>
  <c r="Q132"/>
  <c r="L132"/>
  <c r="AU131"/>
  <c r="AO131"/>
  <c r="AJ131"/>
  <c r="AG131"/>
  <c r="AB131"/>
  <c r="Y131"/>
  <c r="T131"/>
  <c r="Q131"/>
  <c r="L131"/>
  <c r="AU130"/>
  <c r="AO130"/>
  <c r="AJ130"/>
  <c r="AG130"/>
  <c r="AB130"/>
  <c r="Y130"/>
  <c r="T130"/>
  <c r="Q130"/>
  <c r="L130"/>
  <c r="AU129"/>
  <c r="AO129"/>
  <c r="AJ129"/>
  <c r="AG129"/>
  <c r="AB129"/>
  <c r="Y129"/>
  <c r="T129"/>
  <c r="Q129"/>
  <c r="L129"/>
  <c r="AU128"/>
  <c r="AO128"/>
  <c r="AJ128"/>
  <c r="AG128"/>
  <c r="AB128"/>
  <c r="Y128"/>
  <c r="T128"/>
  <c r="Q128"/>
  <c r="L128"/>
  <c r="AU127"/>
  <c r="AO127"/>
  <c r="AJ127"/>
  <c r="AG127"/>
  <c r="AB127"/>
  <c r="Y127"/>
  <c r="T127"/>
  <c r="Q127"/>
  <c r="L127"/>
  <c r="AU126"/>
  <c r="AO126"/>
  <c r="AJ126"/>
  <c r="AG126"/>
  <c r="AB126"/>
  <c r="Y126"/>
  <c r="T126"/>
  <c r="Q126"/>
  <c r="L126"/>
  <c r="AU125"/>
  <c r="AO125"/>
  <c r="AJ125"/>
  <c r="AG125"/>
  <c r="AB125"/>
  <c r="Y125"/>
  <c r="T125"/>
  <c r="Q125"/>
  <c r="L125"/>
  <c r="AU124"/>
  <c r="AO124"/>
  <c r="AJ124"/>
  <c r="AG124"/>
  <c r="AB124"/>
  <c r="Y124"/>
  <c r="T124"/>
  <c r="Q124"/>
  <c r="L124"/>
  <c r="AU123"/>
  <c r="AO123"/>
  <c r="AJ123"/>
  <c r="AG123"/>
  <c r="AB123"/>
  <c r="Y123"/>
  <c r="T123"/>
  <c r="Q123"/>
  <c r="L123"/>
  <c r="AU122"/>
  <c r="AO122"/>
  <c r="AJ122"/>
  <c r="AG122"/>
  <c r="AB122"/>
  <c r="Y122"/>
  <c r="T122"/>
  <c r="Q122"/>
  <c r="L122"/>
  <c r="AU121"/>
  <c r="AO121"/>
  <c r="AJ121"/>
  <c r="AG121"/>
  <c r="AB121"/>
  <c r="Y121"/>
  <c r="T121"/>
  <c r="Q121"/>
  <c r="L121"/>
  <c r="AU120"/>
  <c r="AO120"/>
  <c r="AJ120"/>
  <c r="AG120"/>
  <c r="AB120"/>
  <c r="Y120"/>
  <c r="T120"/>
  <c r="Q120"/>
  <c r="L120"/>
  <c r="AU119"/>
  <c r="AO119"/>
  <c r="AJ119"/>
  <c r="AG119"/>
  <c r="AB119"/>
  <c r="Y119"/>
  <c r="T119"/>
  <c r="Q119"/>
  <c r="L119"/>
  <c r="AU118"/>
  <c r="AO118"/>
  <c r="AJ118"/>
  <c r="AG118"/>
  <c r="AB118"/>
  <c r="Y118"/>
  <c r="T118"/>
  <c r="Q118"/>
  <c r="L118"/>
  <c r="AU117"/>
  <c r="AO117"/>
  <c r="AJ117"/>
  <c r="AG117"/>
  <c r="AB117"/>
  <c r="Y117"/>
  <c r="T117"/>
  <c r="Q117"/>
  <c r="L117"/>
  <c r="AU116"/>
  <c r="AO116"/>
  <c r="AJ116"/>
  <c r="AG116"/>
  <c r="AB116"/>
  <c r="Y116"/>
  <c r="T116"/>
  <c r="Q116"/>
  <c r="L116"/>
  <c r="AU115"/>
  <c r="AO115"/>
  <c r="AJ115"/>
  <c r="AG115"/>
  <c r="AB115"/>
  <c r="Y115"/>
  <c r="T115"/>
  <c r="Q115"/>
  <c r="L115"/>
  <c r="AU114"/>
  <c r="AO114"/>
  <c r="AJ114"/>
  <c r="AG114"/>
  <c r="AB114"/>
  <c r="Y114"/>
  <c r="T114"/>
  <c r="Q114"/>
  <c r="L114"/>
  <c r="AU113"/>
  <c r="AO113"/>
  <c r="AJ113"/>
  <c r="AG113"/>
  <c r="AB113"/>
  <c r="Y113"/>
  <c r="T113"/>
  <c r="Q113"/>
  <c r="L113"/>
  <c r="AU112"/>
  <c r="AO112"/>
  <c r="AJ112"/>
  <c r="AG112"/>
  <c r="AB112"/>
  <c r="Y112"/>
  <c r="T112"/>
  <c r="Q112"/>
  <c r="L112"/>
  <c r="AU111"/>
  <c r="AO111"/>
  <c r="AJ111"/>
  <c r="AG111"/>
  <c r="AB111"/>
  <c r="Y111"/>
  <c r="T111"/>
  <c r="Q111"/>
  <c r="L111"/>
  <c r="AU110"/>
  <c r="AO110"/>
  <c r="AJ110"/>
  <c r="AG110"/>
  <c r="AB110"/>
  <c r="Y110"/>
  <c r="T110"/>
  <c r="Q110"/>
  <c r="L110"/>
  <c r="AU109"/>
  <c r="AO109"/>
  <c r="AJ109"/>
  <c r="AG109"/>
  <c r="AB109"/>
  <c r="Y109"/>
  <c r="T109"/>
  <c r="Q109"/>
  <c r="L109"/>
  <c r="AU108"/>
  <c r="AO108"/>
  <c r="AJ108"/>
  <c r="AG108"/>
  <c r="AB108"/>
  <c r="Y108"/>
  <c r="T108"/>
  <c r="Q108"/>
  <c r="L108"/>
  <c r="AU107"/>
  <c r="AO107"/>
  <c r="AJ107"/>
  <c r="AG107"/>
  <c r="AB107"/>
  <c r="Y107"/>
  <c r="T107"/>
  <c r="Q107"/>
  <c r="L107"/>
  <c r="AU106"/>
  <c r="AO106"/>
  <c r="AJ106"/>
  <c r="AG106"/>
  <c r="AB106"/>
  <c r="Y106"/>
  <c r="T106"/>
  <c r="Q106"/>
  <c r="L106"/>
  <c r="AU105"/>
  <c r="AO105"/>
  <c r="AJ105"/>
  <c r="AG105"/>
  <c r="AB105"/>
  <c r="Y105"/>
  <c r="T105"/>
  <c r="Q105"/>
  <c r="L105"/>
  <c r="AU104"/>
  <c r="AO104"/>
  <c r="AJ104"/>
  <c r="AG104"/>
  <c r="AB104"/>
  <c r="Y104"/>
  <c r="T104"/>
  <c r="Q104"/>
  <c r="L104"/>
  <c r="AU103"/>
  <c r="AO103"/>
  <c r="AJ103"/>
  <c r="AG103"/>
  <c r="AB103"/>
  <c r="Y103"/>
  <c r="T103"/>
  <c r="Q103"/>
  <c r="L103"/>
  <c r="AU102"/>
  <c r="AO102"/>
  <c r="AJ102"/>
  <c r="AG102"/>
  <c r="AB102"/>
  <c r="Y102"/>
  <c r="T102"/>
  <c r="Q102"/>
  <c r="L102"/>
  <c r="AU101"/>
  <c r="AO101"/>
  <c r="AJ101"/>
  <c r="AG101"/>
  <c r="AB101"/>
  <c r="Y101"/>
  <c r="T101"/>
  <c r="Q101"/>
  <c r="L101"/>
  <c r="AU100"/>
  <c r="AO100"/>
  <c r="AJ100"/>
  <c r="AG100"/>
  <c r="AB100"/>
  <c r="Y100"/>
  <c r="T100"/>
  <c r="Q100"/>
  <c r="L100"/>
  <c r="AU99"/>
  <c r="AO99"/>
  <c r="AJ99"/>
  <c r="AG99"/>
  <c r="AB99"/>
  <c r="Y99"/>
  <c r="T99"/>
  <c r="Q99"/>
  <c r="L99"/>
  <c r="AU98"/>
  <c r="AO98"/>
  <c r="AJ98"/>
  <c r="AG98"/>
  <c r="AB98"/>
  <c r="Y98"/>
  <c r="T98"/>
  <c r="Q98"/>
  <c r="L98"/>
  <c r="AU97"/>
  <c r="AO97"/>
  <c r="AJ97"/>
  <c r="AG97"/>
  <c r="AB97"/>
  <c r="Y97"/>
  <c r="T97"/>
  <c r="Q97"/>
  <c r="L97"/>
  <c r="AU96"/>
  <c r="AO96"/>
  <c r="AJ96"/>
  <c r="AG96"/>
  <c r="AB96"/>
  <c r="Y96"/>
  <c r="T96"/>
  <c r="Q96"/>
  <c r="L96"/>
  <c r="AU95"/>
  <c r="AO95"/>
  <c r="AJ95"/>
  <c r="AG95"/>
  <c r="AB95"/>
  <c r="Y95"/>
  <c r="T95"/>
  <c r="Q95"/>
  <c r="L95"/>
  <c r="AU94"/>
  <c r="AO94"/>
  <c r="AJ94"/>
  <c r="AG94"/>
  <c r="AB94"/>
  <c r="Y94"/>
  <c r="T94"/>
  <c r="Q94"/>
  <c r="L94"/>
  <c r="AU93"/>
  <c r="AO93"/>
  <c r="AJ93"/>
  <c r="AG93"/>
  <c r="AB93"/>
  <c r="Y93"/>
  <c r="T93"/>
  <c r="Q93"/>
  <c r="L93"/>
  <c r="AU92"/>
  <c r="AO92"/>
  <c r="AJ92"/>
  <c r="AG92"/>
  <c r="AB92"/>
  <c r="Y92"/>
  <c r="T92"/>
  <c r="Q92"/>
  <c r="L92"/>
  <c r="AU91"/>
  <c r="AO91"/>
  <c r="AJ91"/>
  <c r="AG91"/>
  <c r="AB91"/>
  <c r="Y91"/>
  <c r="T91"/>
  <c r="Q91"/>
  <c r="L91"/>
  <c r="AU90"/>
  <c r="AO90"/>
  <c r="AJ90"/>
  <c r="AG90"/>
  <c r="AB90"/>
  <c r="Y90"/>
  <c r="T90"/>
  <c r="Q90"/>
  <c r="L90"/>
  <c r="AU89"/>
  <c r="AO89"/>
  <c r="AJ89"/>
  <c r="AG89"/>
  <c r="AB89"/>
  <c r="Y89"/>
  <c r="T89"/>
  <c r="Q89"/>
  <c r="L89"/>
  <c r="AU88"/>
  <c r="AO88"/>
  <c r="AJ88"/>
  <c r="AG88"/>
  <c r="AB88"/>
  <c r="Y88"/>
  <c r="T88"/>
  <c r="Q88"/>
  <c r="L88"/>
  <c r="AU87"/>
  <c r="AO87"/>
  <c r="AJ87"/>
  <c r="AG87"/>
  <c r="AB87"/>
  <c r="Y87"/>
  <c r="T87"/>
  <c r="Q87"/>
  <c r="L87"/>
  <c r="AU86"/>
  <c r="AO86"/>
  <c r="AJ86"/>
  <c r="AG86"/>
  <c r="AB86"/>
  <c r="Y86"/>
  <c r="T86"/>
  <c r="Q86"/>
  <c r="L86"/>
  <c r="AU85"/>
  <c r="AO85"/>
  <c r="AJ85"/>
  <c r="AG85"/>
  <c r="AB85"/>
  <c r="Y85"/>
  <c r="T85"/>
  <c r="Q85"/>
  <c r="L85"/>
  <c r="AU84"/>
  <c r="AO84"/>
  <c r="AJ84"/>
  <c r="AG84"/>
  <c r="AB84"/>
  <c r="Y84"/>
  <c r="T84"/>
  <c r="Q84"/>
  <c r="L84"/>
  <c r="AU83"/>
  <c r="AO83"/>
  <c r="AJ83"/>
  <c r="AG83"/>
  <c r="AB83"/>
  <c r="Y83"/>
  <c r="T83"/>
  <c r="Q83"/>
  <c r="L83"/>
  <c r="AU82"/>
  <c r="AO82"/>
  <c r="AJ82"/>
  <c r="AG82"/>
  <c r="AB82"/>
  <c r="Y82"/>
  <c r="T82"/>
  <c r="Q82"/>
  <c r="L82"/>
  <c r="AU81"/>
  <c r="AO81"/>
  <c r="AJ81"/>
  <c r="AG81"/>
  <c r="AB81"/>
  <c r="Y81"/>
  <c r="T81"/>
  <c r="Q81"/>
  <c r="L81"/>
  <c r="AU80"/>
  <c r="AO80"/>
  <c r="AJ80"/>
  <c r="AG80"/>
  <c r="AB80"/>
  <c r="Y80"/>
  <c r="T80"/>
  <c r="Q80"/>
  <c r="L80"/>
  <c r="AU79"/>
  <c r="AO79"/>
  <c r="AJ79"/>
  <c r="AG79"/>
  <c r="AB79"/>
  <c r="Y79"/>
  <c r="T79"/>
  <c r="Q79"/>
  <c r="L79"/>
  <c r="AU78"/>
  <c r="AO78"/>
  <c r="AJ78"/>
  <c r="AG78"/>
  <c r="AB78"/>
  <c r="Y78"/>
  <c r="T78"/>
  <c r="Q78"/>
  <c r="L78"/>
  <c r="AU77"/>
  <c r="AO77"/>
  <c r="AJ77"/>
  <c r="AG77"/>
  <c r="AB77"/>
  <c r="Y77"/>
  <c r="T77"/>
  <c r="Q77"/>
  <c r="L77"/>
  <c r="AU76"/>
  <c r="AO76"/>
  <c r="AJ76"/>
  <c r="AG76"/>
  <c r="AB76"/>
  <c r="Y76"/>
  <c r="T76"/>
  <c r="Q76"/>
  <c r="L76"/>
  <c r="AU75"/>
  <c r="AO75"/>
  <c r="AJ75"/>
  <c r="AG75"/>
  <c r="AB75"/>
  <c r="Y75"/>
  <c r="T75"/>
  <c r="Q75"/>
  <c r="L75"/>
  <c r="AU74"/>
  <c r="AO74"/>
  <c r="AJ74"/>
  <c r="AG74"/>
  <c r="AB74"/>
  <c r="Y74"/>
  <c r="T74"/>
  <c r="Q74"/>
  <c r="L74"/>
  <c r="AU73"/>
  <c r="AO73"/>
  <c r="AJ73"/>
  <c r="AG73"/>
  <c r="AB73"/>
  <c r="Y73"/>
  <c r="T73"/>
  <c r="Q73"/>
  <c r="L73"/>
  <c r="AU72"/>
  <c r="AO72"/>
  <c r="AJ72"/>
  <c r="AG72"/>
  <c r="AB72"/>
  <c r="Y72"/>
  <c r="T72"/>
  <c r="Q72"/>
  <c r="L72"/>
  <c r="AU71"/>
  <c r="AO71"/>
  <c r="AJ71"/>
  <c r="AG71"/>
  <c r="AB71"/>
  <c r="Y71"/>
  <c r="T71"/>
  <c r="Q71"/>
  <c r="L71"/>
  <c r="AU70"/>
  <c r="AO70"/>
  <c r="AJ70"/>
  <c r="AG70"/>
  <c r="AB70"/>
  <c r="Y70"/>
  <c r="T70"/>
  <c r="Q70"/>
  <c r="L70"/>
  <c r="AU69"/>
  <c r="AO69"/>
  <c r="AJ69"/>
  <c r="AG69"/>
  <c r="AB69"/>
  <c r="Y69"/>
  <c r="T69"/>
  <c r="Q69"/>
  <c r="L69"/>
  <c r="AU68"/>
  <c r="AO68"/>
  <c r="AJ68"/>
  <c r="AG68"/>
  <c r="AB68"/>
  <c r="Y68"/>
  <c r="T68"/>
  <c r="Q68"/>
  <c r="L68"/>
  <c r="AU67"/>
  <c r="AO67"/>
  <c r="AJ67"/>
  <c r="AG67"/>
  <c r="AB67"/>
  <c r="Y67"/>
  <c r="T67"/>
  <c r="Q67"/>
  <c r="L67"/>
  <c r="AU66"/>
  <c r="AO66"/>
  <c r="AJ66"/>
  <c r="AG66"/>
  <c r="AB66"/>
  <c r="Y66"/>
  <c r="T66"/>
  <c r="Q66"/>
  <c r="L66"/>
  <c r="AU65"/>
  <c r="AO65"/>
  <c r="AJ65"/>
  <c r="AG65"/>
  <c r="AB65"/>
  <c r="Y65"/>
  <c r="T65"/>
  <c r="Q65"/>
  <c r="L65"/>
  <c r="AU64"/>
  <c r="AO64"/>
  <c r="AJ64"/>
  <c r="AG64"/>
  <c r="AB64"/>
  <c r="Y64"/>
  <c r="T64"/>
  <c r="Q64"/>
  <c r="L64"/>
  <c r="AU63"/>
  <c r="AO63"/>
  <c r="AJ63"/>
  <c r="AG63"/>
  <c r="AB63"/>
  <c r="Y63"/>
  <c r="T63"/>
  <c r="Q63"/>
  <c r="L63"/>
  <c r="AU62"/>
  <c r="AO62"/>
  <c r="AJ62"/>
  <c r="AG62"/>
  <c r="AB62"/>
  <c r="Y62"/>
  <c r="T62"/>
  <c r="Q62"/>
  <c r="L62"/>
  <c r="AU61"/>
  <c r="AO61"/>
  <c r="AJ61"/>
  <c r="AG61"/>
  <c r="AB61"/>
  <c r="Y61"/>
  <c r="T61"/>
  <c r="Q61"/>
  <c r="L61"/>
  <c r="AU60"/>
  <c r="AO60"/>
  <c r="AJ60"/>
  <c r="AG60"/>
  <c r="AB60"/>
  <c r="Y60"/>
  <c r="T60"/>
  <c r="Q60"/>
  <c r="L60"/>
  <c r="AU59"/>
  <c r="AO59"/>
  <c r="AJ59"/>
  <c r="AG59"/>
  <c r="AB59"/>
  <c r="Y59"/>
  <c r="T59"/>
  <c r="Q59"/>
  <c r="L59"/>
  <c r="AU58"/>
  <c r="AO58"/>
  <c r="AJ58"/>
  <c r="AG58"/>
  <c r="AB58"/>
  <c r="Y58"/>
  <c r="T58"/>
  <c r="Q58"/>
  <c r="L58"/>
  <c r="AU57"/>
  <c r="AO57"/>
  <c r="AJ57"/>
  <c r="AG57"/>
  <c r="AB57"/>
  <c r="Y57"/>
  <c r="T57"/>
  <c r="Q57"/>
  <c r="L57"/>
  <c r="AU56"/>
  <c r="AO56"/>
  <c r="AJ56"/>
  <c r="AG56"/>
  <c r="AB56"/>
  <c r="Y56"/>
  <c r="T56"/>
  <c r="Q56"/>
  <c r="L56"/>
  <c r="AU55"/>
  <c r="AO55"/>
  <c r="AJ55"/>
  <c r="AG55"/>
  <c r="AB55"/>
  <c r="Y55"/>
  <c r="T55"/>
  <c r="Q55"/>
  <c r="L55"/>
  <c r="AU54"/>
  <c r="AO54"/>
  <c r="AJ54"/>
  <c r="AG54"/>
  <c r="AB54"/>
  <c r="Y54"/>
  <c r="T54"/>
  <c r="Q54"/>
  <c r="L54"/>
  <c r="AU53"/>
  <c r="AO53"/>
  <c r="AJ53"/>
  <c r="AG53"/>
  <c r="AB53"/>
  <c r="Y53"/>
  <c r="T53"/>
  <c r="Q53"/>
  <c r="L53"/>
  <c r="AU52"/>
  <c r="AO52"/>
  <c r="AJ52"/>
  <c r="AG52"/>
  <c r="AB52"/>
  <c r="Y52"/>
  <c r="T52"/>
  <c r="Q52"/>
  <c r="L52"/>
  <c r="AU51"/>
  <c r="AO51"/>
  <c r="AJ51"/>
  <c r="AG51"/>
  <c r="AB51"/>
  <c r="Y51"/>
  <c r="T51"/>
  <c r="Q51"/>
  <c r="L51"/>
  <c r="AU50"/>
  <c r="AO50"/>
  <c r="AJ50"/>
  <c r="AG50"/>
  <c r="AB50"/>
  <c r="Y50"/>
  <c r="T50"/>
  <c r="Q50"/>
  <c r="L50"/>
  <c r="AU49"/>
  <c r="AO49"/>
  <c r="AJ49"/>
  <c r="AG49"/>
  <c r="AB49"/>
  <c r="Y49"/>
  <c r="T49"/>
  <c r="Q49"/>
  <c r="L49"/>
  <c r="AU48"/>
  <c r="AO48"/>
  <c r="AJ48"/>
  <c r="AG48"/>
  <c r="AB48"/>
  <c r="Y48"/>
  <c r="T48"/>
  <c r="Q48"/>
  <c r="L48"/>
  <c r="AU47"/>
  <c r="AO47"/>
  <c r="AJ47"/>
  <c r="AG47"/>
  <c r="AB47"/>
  <c r="Y47"/>
  <c r="T47"/>
  <c r="Q47"/>
  <c r="L47"/>
  <c r="AU46"/>
  <c r="AO46"/>
  <c r="AJ46"/>
  <c r="AG46"/>
  <c r="AB46"/>
  <c r="Y46"/>
  <c r="T46"/>
  <c r="Q46"/>
  <c r="L46"/>
  <c r="AU45"/>
  <c r="AO45"/>
  <c r="AJ45"/>
  <c r="AG45"/>
  <c r="AB45"/>
  <c r="Y45"/>
  <c r="T45"/>
  <c r="Q45"/>
  <c r="L45"/>
  <c r="AU44"/>
  <c r="AO44"/>
  <c r="AJ44"/>
  <c r="AG44"/>
  <c r="AB44"/>
  <c r="Y44"/>
  <c r="T44"/>
  <c r="Q44"/>
  <c r="L44"/>
  <c r="AU43"/>
  <c r="AO43"/>
  <c r="AJ43"/>
  <c r="AG43"/>
  <c r="AB43"/>
  <c r="Y43"/>
  <c r="T43"/>
  <c r="Q43"/>
  <c r="L43"/>
  <c r="AU42"/>
  <c r="AO42"/>
  <c r="AJ42"/>
  <c r="AG42"/>
  <c r="AB42"/>
  <c r="Y42"/>
  <c r="T42"/>
  <c r="Q42"/>
  <c r="L42"/>
  <c r="AU41"/>
  <c r="AO41"/>
  <c r="AJ41"/>
  <c r="AG41"/>
  <c r="AB41"/>
  <c r="Y41"/>
  <c r="T41"/>
  <c r="Q41"/>
  <c r="L41"/>
  <c r="AU40"/>
  <c r="AO40"/>
  <c r="AJ40"/>
  <c r="AG40"/>
  <c r="AB40"/>
  <c r="Y40"/>
  <c r="T40"/>
  <c r="Q40"/>
  <c r="L40"/>
  <c r="AU39"/>
  <c r="AO39"/>
  <c r="AJ39"/>
  <c r="AG39"/>
  <c r="AB39"/>
  <c r="Y39"/>
  <c r="T39"/>
  <c r="Q39"/>
  <c r="L39"/>
  <c r="AU38"/>
  <c r="AO38"/>
  <c r="AJ38"/>
  <c r="AG38"/>
  <c r="AB38"/>
  <c r="Y38"/>
  <c r="T38"/>
  <c r="Q38"/>
  <c r="L38"/>
  <c r="AU37"/>
  <c r="AO37"/>
  <c r="AJ37"/>
  <c r="AG37"/>
  <c r="AB37"/>
  <c r="Y37"/>
  <c r="T37"/>
  <c r="Q37"/>
  <c r="L37"/>
  <c r="AU36"/>
  <c r="AO36"/>
  <c r="AJ36"/>
  <c r="AG36"/>
  <c r="AB36"/>
  <c r="Y36"/>
  <c r="T36"/>
  <c r="Q36"/>
  <c r="L36"/>
  <c r="AU35"/>
  <c r="AO35"/>
  <c r="AJ35"/>
  <c r="AG35"/>
  <c r="AB35"/>
  <c r="Y35"/>
  <c r="T35"/>
  <c r="Q35"/>
  <c r="L35"/>
  <c r="AU34"/>
  <c r="AO34"/>
  <c r="AJ34"/>
  <c r="AG34"/>
  <c r="AB34"/>
  <c r="Y34"/>
  <c r="T34"/>
  <c r="Q34"/>
  <c r="L34"/>
  <c r="AU33"/>
  <c r="AO33"/>
  <c r="AJ33"/>
  <c r="AG33"/>
  <c r="AB33"/>
  <c r="Y33"/>
  <c r="T33"/>
  <c r="Q33"/>
  <c r="L33"/>
  <c r="AU32"/>
  <c r="AO32"/>
  <c r="AJ32"/>
  <c r="AG32"/>
  <c r="AB32"/>
  <c r="Y32"/>
  <c r="T32"/>
  <c r="Q32"/>
  <c r="L32"/>
  <c r="AU31"/>
  <c r="AO31"/>
  <c r="AJ31"/>
  <c r="AG31"/>
  <c r="AB31"/>
  <c r="Y31"/>
  <c r="T31"/>
  <c r="Q31"/>
  <c r="L31"/>
  <c r="AU30"/>
  <c r="AO30"/>
  <c r="AJ30"/>
  <c r="AG30"/>
  <c r="AB30"/>
  <c r="Y30"/>
  <c r="T30"/>
  <c r="Q30"/>
  <c r="L30"/>
  <c r="AU29"/>
  <c r="AO29"/>
  <c r="AJ29"/>
  <c r="AG29"/>
  <c r="AB29"/>
  <c r="Y29"/>
  <c r="T29"/>
  <c r="Q29"/>
  <c r="L29"/>
  <c r="AU28"/>
  <c r="AO28"/>
  <c r="AJ28"/>
  <c r="AG28"/>
  <c r="AB28"/>
  <c r="Y28"/>
  <c r="T28"/>
  <c r="Q28"/>
  <c r="L28"/>
  <c r="AU27"/>
  <c r="AO27"/>
  <c r="AJ27"/>
  <c r="AG27"/>
  <c r="AB27"/>
  <c r="Y27"/>
  <c r="T27"/>
  <c r="Q27"/>
  <c r="L27"/>
  <c r="AU26"/>
  <c r="AO26"/>
  <c r="AJ26"/>
  <c r="AG26"/>
  <c r="AB26"/>
  <c r="Y26"/>
  <c r="T26"/>
  <c r="Q26"/>
  <c r="L26"/>
  <c r="AU25"/>
  <c r="AO25"/>
  <c r="AJ25"/>
  <c r="AG25"/>
  <c r="AB25"/>
  <c r="Y25"/>
  <c r="T25"/>
  <c r="Q25"/>
  <c r="L25"/>
  <c r="AU24"/>
  <c r="AO24"/>
  <c r="AJ24"/>
  <c r="AG24"/>
  <c r="AB24"/>
  <c r="Y24"/>
  <c r="T24"/>
  <c r="Q24"/>
  <c r="L24"/>
  <c r="AU23"/>
  <c r="AO23"/>
  <c r="AJ23"/>
  <c r="AG23"/>
  <c r="AB23"/>
  <c r="Y23"/>
  <c r="T23"/>
  <c r="Q23"/>
  <c r="L23"/>
  <c r="AU22"/>
  <c r="AO22"/>
  <c r="AJ22"/>
  <c r="AG22"/>
  <c r="AB22"/>
  <c r="Y22"/>
  <c r="T22"/>
  <c r="Q22"/>
  <c r="L22"/>
  <c r="AU21"/>
  <c r="AO21"/>
  <c r="AJ21"/>
  <c r="AG21"/>
  <c r="AB21"/>
  <c r="Y21"/>
  <c r="T21"/>
  <c r="Q21"/>
  <c r="L21"/>
  <c r="AU20"/>
  <c r="AO20"/>
  <c r="AJ20"/>
  <c r="AG20"/>
  <c r="AB20"/>
  <c r="Y20"/>
  <c r="T20"/>
  <c r="Q20"/>
  <c r="L20"/>
  <c r="AU19"/>
  <c r="AO19"/>
  <c r="AJ19"/>
  <c r="AG19"/>
  <c r="AB19"/>
  <c r="Y19"/>
  <c r="T19"/>
  <c r="Q19"/>
  <c r="L19"/>
  <c r="AU18"/>
  <c r="AO18"/>
  <c r="AJ18"/>
  <c r="AG18"/>
  <c r="AB18"/>
  <c r="Y18"/>
  <c r="T18"/>
  <c r="Q18"/>
  <c r="L18"/>
  <c r="AU17"/>
  <c r="AO17"/>
  <c r="AJ17"/>
  <c r="AG17"/>
  <c r="AB17"/>
  <c r="Y17"/>
  <c r="T17"/>
  <c r="Q17"/>
  <c r="L17"/>
  <c r="AU16"/>
  <c r="AO16"/>
  <c r="AJ16"/>
  <c r="AG16"/>
  <c r="AB16"/>
  <c r="Y16"/>
  <c r="T16"/>
  <c r="Q16"/>
  <c r="L16"/>
  <c r="AU15"/>
  <c r="AO15"/>
  <c r="AJ15"/>
  <c r="AG15"/>
  <c r="AB15"/>
  <c r="Y15"/>
  <c r="T15"/>
  <c r="Q15"/>
  <c r="L15"/>
  <c r="AU14"/>
  <c r="AO14"/>
  <c r="AJ14"/>
  <c r="AG14"/>
  <c r="AB14"/>
  <c r="Y14"/>
  <c r="T14"/>
  <c r="Q14"/>
  <c r="L14"/>
  <c r="AU13"/>
  <c r="AO13"/>
  <c r="AJ13"/>
  <c r="AG13"/>
  <c r="AB13"/>
  <c r="Y13"/>
  <c r="T13"/>
  <c r="Q13"/>
  <c r="L13"/>
  <c r="AU12"/>
  <c r="AO12"/>
  <c r="AJ12"/>
  <c r="AG12"/>
  <c r="AB12"/>
  <c r="Y12"/>
  <c r="T12"/>
  <c r="Q12"/>
  <c r="L12"/>
  <c r="AU11"/>
  <c r="AO11"/>
  <c r="AJ11"/>
  <c r="AG11"/>
  <c r="AB11"/>
  <c r="Y11"/>
  <c r="T11"/>
  <c r="Q11"/>
  <c r="L11"/>
  <c r="AU10"/>
  <c r="AO10"/>
  <c r="AJ10"/>
  <c r="AG10"/>
  <c r="AB10"/>
  <c r="Y10"/>
  <c r="T10"/>
  <c r="Q10"/>
  <c r="L10"/>
  <c r="AU9"/>
  <c r="AO9"/>
  <c r="AJ9"/>
  <c r="AG9"/>
  <c r="AB9"/>
  <c r="Y9"/>
  <c r="T9"/>
  <c r="Q9"/>
  <c r="L9"/>
  <c r="AU8"/>
  <c r="AO8"/>
  <c r="AJ8"/>
  <c r="AG8"/>
  <c r="AB8"/>
  <c r="Y8"/>
  <c r="T8"/>
  <c r="Q8"/>
  <c r="L8"/>
  <c r="AU7"/>
  <c r="AO7"/>
  <c r="AJ7"/>
  <c r="AG7"/>
  <c r="AB7"/>
  <c r="Y7"/>
  <c r="T7"/>
  <c r="Q7"/>
  <c r="L7"/>
  <c r="AU6"/>
  <c r="AO6"/>
  <c r="AJ6"/>
  <c r="AG6"/>
  <c r="AB6"/>
  <c r="Y6"/>
  <c r="T6"/>
  <c r="Q6"/>
  <c r="L6"/>
  <c r="AU5"/>
  <c r="AO5"/>
  <c r="AJ5"/>
  <c r="AG5"/>
  <c r="AB5"/>
  <c r="Y5"/>
  <c r="T5"/>
  <c r="Q5"/>
  <c r="L5"/>
  <c r="AU4"/>
  <c r="AO4"/>
  <c r="AJ4"/>
  <c r="AG4"/>
  <c r="AB4"/>
  <c r="Y4"/>
  <c r="T4"/>
  <c r="Q4"/>
  <c r="L4"/>
  <c r="AU3"/>
  <c r="AO3"/>
  <c r="AJ3"/>
  <c r="AG3"/>
  <c r="AB3"/>
  <c r="Y3"/>
  <c r="T3"/>
  <c r="Q3"/>
  <c r="L3"/>
  <c r="G149" i="5"/>
  <c r="G147"/>
  <c r="BD144"/>
  <c r="BC144"/>
  <c r="BD143"/>
  <c r="BC143"/>
  <c r="BB143"/>
  <c r="BA143"/>
  <c r="AZ143"/>
  <c r="AU143"/>
  <c r="AQ143"/>
  <c r="AP143"/>
  <c r="AO143"/>
  <c r="AN143"/>
  <c r="AL143"/>
  <c r="AK143"/>
  <c r="AJ143"/>
  <c r="AI143"/>
  <c r="AG143"/>
  <c r="AF143"/>
  <c r="AD143"/>
  <c r="AC143"/>
  <c r="AB143"/>
  <c r="AA143"/>
  <c r="Y143"/>
  <c r="U143"/>
  <c r="T143"/>
  <c r="S143"/>
  <c r="Q143"/>
  <c r="M143"/>
  <c r="L143"/>
  <c r="K143"/>
  <c r="J143"/>
  <c r="G143"/>
  <c r="BC142"/>
  <c r="BB142"/>
  <c r="BA142"/>
  <c r="AZ142"/>
  <c r="AU142"/>
  <c r="AO142"/>
  <c r="AJ142"/>
  <c r="AG142"/>
  <c r="AB142"/>
  <c r="Y142"/>
  <c r="T142"/>
  <c r="Q142"/>
  <c r="L142"/>
  <c r="BC141"/>
  <c r="BB141"/>
  <c r="BA141"/>
  <c r="AZ141"/>
  <c r="AU141"/>
  <c r="AO141"/>
  <c r="AJ141"/>
  <c r="AG141"/>
  <c r="AB141"/>
  <c r="Y141"/>
  <c r="T141"/>
  <c r="Q141"/>
  <c r="L141"/>
  <c r="BC140"/>
  <c r="BB140"/>
  <c r="BA140"/>
  <c r="AZ140"/>
  <c r="AU140"/>
  <c r="AO140"/>
  <c r="AJ140"/>
  <c r="AG140"/>
  <c r="AB140"/>
  <c r="Y140"/>
  <c r="T140"/>
  <c r="Q140"/>
  <c r="L140"/>
  <c r="BC139"/>
  <c r="BB139"/>
  <c r="BA139"/>
  <c r="AZ139"/>
  <c r="AU139"/>
  <c r="AO139"/>
  <c r="AJ139"/>
  <c r="AG139"/>
  <c r="AB139"/>
  <c r="Y139"/>
  <c r="T139"/>
  <c r="Q139"/>
  <c r="L139"/>
  <c r="BC138"/>
  <c r="BB138"/>
  <c r="BA138"/>
  <c r="AZ138"/>
  <c r="AU138"/>
  <c r="AO138"/>
  <c r="AJ138"/>
  <c r="AG138"/>
  <c r="AB138"/>
  <c r="Y138"/>
  <c r="T138"/>
  <c r="Q138"/>
  <c r="L138"/>
  <c r="BC137"/>
  <c r="BB137"/>
  <c r="BA137"/>
  <c r="AZ137"/>
  <c r="AU137"/>
  <c r="AO137"/>
  <c r="AJ137"/>
  <c r="AG137"/>
  <c r="AB137"/>
  <c r="Y137"/>
  <c r="T137"/>
  <c r="Q137"/>
  <c r="L137"/>
  <c r="BC136"/>
  <c r="BB136"/>
  <c r="BA136"/>
  <c r="AZ136"/>
  <c r="AU136"/>
  <c r="AO136"/>
  <c r="AJ136"/>
  <c r="AG136"/>
  <c r="AB136"/>
  <c r="Y136"/>
  <c r="T136"/>
  <c r="Q136"/>
  <c r="L136"/>
  <c r="BC135"/>
  <c r="BB135"/>
  <c r="BA135"/>
  <c r="AZ135"/>
  <c r="AU135"/>
  <c r="AO135"/>
  <c r="AJ135"/>
  <c r="AG135"/>
  <c r="AB135"/>
  <c r="Y135"/>
  <c r="T135"/>
  <c r="Q135"/>
  <c r="L135"/>
  <c r="BC134"/>
  <c r="BB134"/>
  <c r="BA134"/>
  <c r="AZ134"/>
  <c r="AU134"/>
  <c r="AO134"/>
  <c r="AJ134"/>
  <c r="AG134"/>
  <c r="AB134"/>
  <c r="Y134"/>
  <c r="T134"/>
  <c r="Q134"/>
  <c r="L134"/>
  <c r="BC133"/>
  <c r="BB133"/>
  <c r="BA133"/>
  <c r="AZ133"/>
  <c r="AU133"/>
  <c r="AO133"/>
  <c r="AJ133"/>
  <c r="AG133"/>
  <c r="AB133"/>
  <c r="Y133"/>
  <c r="T133"/>
  <c r="Q133"/>
  <c r="L133"/>
  <c r="BC132"/>
  <c r="BB132"/>
  <c r="BA132"/>
  <c r="AZ132"/>
  <c r="AU132"/>
  <c r="AO132"/>
  <c r="AJ132"/>
  <c r="AG132"/>
  <c r="AB132"/>
  <c r="Y132"/>
  <c r="T132"/>
  <c r="Q132"/>
  <c r="L132"/>
  <c r="BC131"/>
  <c r="BB131"/>
  <c r="BA131"/>
  <c r="AZ131"/>
  <c r="AU131"/>
  <c r="AO131"/>
  <c r="AJ131"/>
  <c r="AG131"/>
  <c r="AB131"/>
  <c r="Y131"/>
  <c r="T131"/>
  <c r="Q131"/>
  <c r="L131"/>
  <c r="BC130"/>
  <c r="BB130"/>
  <c r="BA130"/>
  <c r="AZ130"/>
  <c r="AU130"/>
  <c r="AO130"/>
  <c r="AJ130"/>
  <c r="AG130"/>
  <c r="AB130"/>
  <c r="Y130"/>
  <c r="T130"/>
  <c r="Q130"/>
  <c r="L130"/>
  <c r="BC129"/>
  <c r="BB129"/>
  <c r="BA129"/>
  <c r="AZ129"/>
  <c r="AU129"/>
  <c r="AO129"/>
  <c r="AJ129"/>
  <c r="AG129"/>
  <c r="AB129"/>
  <c r="Y129"/>
  <c r="T129"/>
  <c r="Q129"/>
  <c r="L129"/>
  <c r="BC128"/>
  <c r="BB128"/>
  <c r="BA128"/>
  <c r="AZ128"/>
  <c r="AU128"/>
  <c r="AO128"/>
  <c r="AJ128"/>
  <c r="AG128"/>
  <c r="AB128"/>
  <c r="Y128"/>
  <c r="T128"/>
  <c r="Q128"/>
  <c r="L128"/>
  <c r="BC127"/>
  <c r="BB127"/>
  <c r="BA127"/>
  <c r="AZ127"/>
  <c r="AU127"/>
  <c r="AO127"/>
  <c r="AJ127"/>
  <c r="AG127"/>
  <c r="AB127"/>
  <c r="Y127"/>
  <c r="T127"/>
  <c r="Q127"/>
  <c r="L127"/>
  <c r="BC126"/>
  <c r="BB126"/>
  <c r="BA126"/>
  <c r="AZ126"/>
  <c r="AU126"/>
  <c r="AO126"/>
  <c r="AJ126"/>
  <c r="AG126"/>
  <c r="AB126"/>
  <c r="Y126"/>
  <c r="T126"/>
  <c r="Q126"/>
  <c r="L126"/>
  <c r="BC125"/>
  <c r="BB125"/>
  <c r="BA125"/>
  <c r="AZ125"/>
  <c r="AU125"/>
  <c r="AO125"/>
  <c r="AJ125"/>
  <c r="AG125"/>
  <c r="AB125"/>
  <c r="Y125"/>
  <c r="T125"/>
  <c r="Q125"/>
  <c r="L125"/>
  <c r="BC124"/>
  <c r="BB124"/>
  <c r="BA124"/>
  <c r="AZ124"/>
  <c r="AU124"/>
  <c r="AO124"/>
  <c r="AJ124"/>
  <c r="AG124"/>
  <c r="AB124"/>
  <c r="Y124"/>
  <c r="T124"/>
  <c r="Q124"/>
  <c r="L124"/>
  <c r="BC123"/>
  <c r="BB123"/>
  <c r="BA123"/>
  <c r="AZ123"/>
  <c r="AU123"/>
  <c r="AO123"/>
  <c r="AJ123"/>
  <c r="AG123"/>
  <c r="AB123"/>
  <c r="Y123"/>
  <c r="T123"/>
  <c r="Q123"/>
  <c r="L123"/>
  <c r="BC122"/>
  <c r="BB122"/>
  <c r="BA122"/>
  <c r="AZ122"/>
  <c r="AU122"/>
  <c r="AO122"/>
  <c r="AJ122"/>
  <c r="AG122"/>
  <c r="AB122"/>
  <c r="Y122"/>
  <c r="T122"/>
  <c r="Q122"/>
  <c r="L122"/>
  <c r="BC121"/>
  <c r="BB121"/>
  <c r="BA121"/>
  <c r="AZ121"/>
  <c r="AU121"/>
  <c r="AO121"/>
  <c r="AJ121"/>
  <c r="AG121"/>
  <c r="AB121"/>
  <c r="Y121"/>
  <c r="T121"/>
  <c r="Q121"/>
  <c r="L121"/>
  <c r="BC120"/>
  <c r="BB120"/>
  <c r="BA120"/>
  <c r="AZ120"/>
  <c r="AU120"/>
  <c r="AO120"/>
  <c r="AJ120"/>
  <c r="AG120"/>
  <c r="AB120"/>
  <c r="Y120"/>
  <c r="T120"/>
  <c r="Q120"/>
  <c r="L120"/>
  <c r="BC119"/>
  <c r="BB119"/>
  <c r="BA119"/>
  <c r="AZ119"/>
  <c r="AU119"/>
  <c r="AO119"/>
  <c r="AJ119"/>
  <c r="AG119"/>
  <c r="AB119"/>
  <c r="Y119"/>
  <c r="T119"/>
  <c r="Q119"/>
  <c r="L119"/>
  <c r="BC118"/>
  <c r="BB118"/>
  <c r="BA118"/>
  <c r="AZ118"/>
  <c r="AU118"/>
  <c r="AO118"/>
  <c r="AJ118"/>
  <c r="AG118"/>
  <c r="AB118"/>
  <c r="Y118"/>
  <c r="T118"/>
  <c r="Q118"/>
  <c r="L118"/>
  <c r="BC117"/>
  <c r="BB117"/>
  <c r="BA117"/>
  <c r="AZ117"/>
  <c r="AU117"/>
  <c r="AO117"/>
  <c r="AJ117"/>
  <c r="AG117"/>
  <c r="AB117"/>
  <c r="Y117"/>
  <c r="T117"/>
  <c r="Q117"/>
  <c r="L117"/>
  <c r="BC116"/>
  <c r="BB116"/>
  <c r="BA116"/>
  <c r="AZ116"/>
  <c r="AU116"/>
  <c r="AO116"/>
  <c r="AJ116"/>
  <c r="AG116"/>
  <c r="AB116"/>
  <c r="Y116"/>
  <c r="T116"/>
  <c r="Q116"/>
  <c r="L116"/>
  <c r="BC115"/>
  <c r="BB115"/>
  <c r="BA115"/>
  <c r="AZ115"/>
  <c r="AU115"/>
  <c r="AO115"/>
  <c r="AJ115"/>
  <c r="AG115"/>
  <c r="AB115"/>
  <c r="Y115"/>
  <c r="T115"/>
  <c r="Q115"/>
  <c r="L115"/>
  <c r="BC114"/>
  <c r="BB114"/>
  <c r="BA114"/>
  <c r="AZ114"/>
  <c r="AU114"/>
  <c r="AO114"/>
  <c r="AJ114"/>
  <c r="AG114"/>
  <c r="AB114"/>
  <c r="Y114"/>
  <c r="T114"/>
  <c r="Q114"/>
  <c r="L114"/>
  <c r="BC113"/>
  <c r="BB113"/>
  <c r="BA113"/>
  <c r="AZ113"/>
  <c r="AU113"/>
  <c r="AO113"/>
  <c r="AJ113"/>
  <c r="AG113"/>
  <c r="AB113"/>
  <c r="Y113"/>
  <c r="T113"/>
  <c r="Q113"/>
  <c r="L113"/>
  <c r="BC112"/>
  <c r="BB112"/>
  <c r="BA112"/>
  <c r="AZ112"/>
  <c r="AU112"/>
  <c r="AO112"/>
  <c r="AJ112"/>
  <c r="AG112"/>
  <c r="AB112"/>
  <c r="Y112"/>
  <c r="T112"/>
  <c r="Q112"/>
  <c r="L112"/>
  <c r="BC111"/>
  <c r="BB111"/>
  <c r="BA111"/>
  <c r="AZ111"/>
  <c r="AU111"/>
  <c r="AO111"/>
  <c r="AJ111"/>
  <c r="AG111"/>
  <c r="AB111"/>
  <c r="Y111"/>
  <c r="T111"/>
  <c r="Q111"/>
  <c r="L111"/>
  <c r="BC110"/>
  <c r="BB110"/>
  <c r="BA110"/>
  <c r="AZ110"/>
  <c r="AU110"/>
  <c r="AO110"/>
  <c r="AJ110"/>
  <c r="AG110"/>
  <c r="AB110"/>
  <c r="Y110"/>
  <c r="T110"/>
  <c r="Q110"/>
  <c r="L110"/>
  <c r="BC109"/>
  <c r="BB109"/>
  <c r="BA109"/>
  <c r="AZ109"/>
  <c r="AU109"/>
  <c r="AO109"/>
  <c r="AJ109"/>
  <c r="AG109"/>
  <c r="AB109"/>
  <c r="Y109"/>
  <c r="T109"/>
  <c r="Q109"/>
  <c r="L109"/>
  <c r="BC108"/>
  <c r="BB108"/>
  <c r="BA108"/>
  <c r="AZ108"/>
  <c r="AU108"/>
  <c r="AO108"/>
  <c r="AJ108"/>
  <c r="AG108"/>
  <c r="AB108"/>
  <c r="Y108"/>
  <c r="T108"/>
  <c r="Q108"/>
  <c r="L108"/>
  <c r="BC107"/>
  <c r="BB107"/>
  <c r="BA107"/>
  <c r="AZ107"/>
  <c r="AU107"/>
  <c r="AO107"/>
  <c r="AJ107"/>
  <c r="AG107"/>
  <c r="AB107"/>
  <c r="Y107"/>
  <c r="T107"/>
  <c r="Q107"/>
  <c r="L107"/>
  <c r="BC106"/>
  <c r="BB106"/>
  <c r="BA106"/>
  <c r="AZ106"/>
  <c r="AU106"/>
  <c r="AO106"/>
  <c r="AJ106"/>
  <c r="AG106"/>
  <c r="AB106"/>
  <c r="Y106"/>
  <c r="T106"/>
  <c r="Q106"/>
  <c r="L106"/>
  <c r="BC105"/>
  <c r="BB105"/>
  <c r="BA105"/>
  <c r="AZ105"/>
  <c r="AU105"/>
  <c r="AO105"/>
  <c r="AJ105"/>
  <c r="AG105"/>
  <c r="AB105"/>
  <c r="Y105"/>
  <c r="T105"/>
  <c r="Q105"/>
  <c r="L105"/>
  <c r="BC104"/>
  <c r="BB104"/>
  <c r="BA104"/>
  <c r="AZ104"/>
  <c r="AU104"/>
  <c r="AO104"/>
  <c r="AJ104"/>
  <c r="AG104"/>
  <c r="AB104"/>
  <c r="Y104"/>
  <c r="T104"/>
  <c r="Q104"/>
  <c r="L104"/>
  <c r="BC103"/>
  <c r="BB103"/>
  <c r="BA103"/>
  <c r="AZ103"/>
  <c r="AU103"/>
  <c r="AO103"/>
  <c r="AJ103"/>
  <c r="AG103"/>
  <c r="AB103"/>
  <c r="Y103"/>
  <c r="T103"/>
  <c r="Q103"/>
  <c r="L103"/>
  <c r="BC102"/>
  <c r="BB102"/>
  <c r="BA102"/>
  <c r="AZ102"/>
  <c r="AU102"/>
  <c r="AO102"/>
  <c r="AJ102"/>
  <c r="AG102"/>
  <c r="AB102"/>
  <c r="Y102"/>
  <c r="T102"/>
  <c r="Q102"/>
  <c r="L102"/>
  <c r="BC101"/>
  <c r="BB101"/>
  <c r="BA101"/>
  <c r="AZ101"/>
  <c r="AU101"/>
  <c r="AO101"/>
  <c r="AJ101"/>
  <c r="AG101"/>
  <c r="AB101"/>
  <c r="Y101"/>
  <c r="T101"/>
  <c r="Q101"/>
  <c r="L101"/>
  <c r="BC100"/>
  <c r="BB100"/>
  <c r="BA100"/>
  <c r="AZ100"/>
  <c r="AU100"/>
  <c r="AO100"/>
  <c r="AJ100"/>
  <c r="AG100"/>
  <c r="AB100"/>
  <c r="Y100"/>
  <c r="T100"/>
  <c r="Q100"/>
  <c r="L100"/>
  <c r="BC99"/>
  <c r="BB99"/>
  <c r="BA99"/>
  <c r="AZ99"/>
  <c r="AU99"/>
  <c r="AO99"/>
  <c r="AJ99"/>
  <c r="AG99"/>
  <c r="AB99"/>
  <c r="Y99"/>
  <c r="T99"/>
  <c r="Q99"/>
  <c r="L99"/>
  <c r="BC98"/>
  <c r="BB98"/>
  <c r="BA98"/>
  <c r="AZ98"/>
  <c r="AU98"/>
  <c r="AO98"/>
  <c r="AJ98"/>
  <c r="AG98"/>
  <c r="AB98"/>
  <c r="Y98"/>
  <c r="T98"/>
  <c r="Q98"/>
  <c r="L98"/>
  <c r="BC97"/>
  <c r="BB97"/>
  <c r="BA97"/>
  <c r="AZ97"/>
  <c r="AU97"/>
  <c r="AO97"/>
  <c r="AJ97"/>
  <c r="AG97"/>
  <c r="AB97"/>
  <c r="Y97"/>
  <c r="T97"/>
  <c r="Q97"/>
  <c r="L97"/>
  <c r="BC96"/>
  <c r="BB96"/>
  <c r="BA96"/>
  <c r="AZ96"/>
  <c r="AU96"/>
  <c r="AO96"/>
  <c r="AJ96"/>
  <c r="AG96"/>
  <c r="AB96"/>
  <c r="Y96"/>
  <c r="T96"/>
  <c r="Q96"/>
  <c r="L96"/>
  <c r="BC95"/>
  <c r="BB95"/>
  <c r="BA95"/>
  <c r="AZ95"/>
  <c r="AU95"/>
  <c r="AO95"/>
  <c r="AJ95"/>
  <c r="AG95"/>
  <c r="AB95"/>
  <c r="Y95"/>
  <c r="T95"/>
  <c r="Q95"/>
  <c r="L95"/>
  <c r="BC94"/>
  <c r="BB94"/>
  <c r="BA94"/>
  <c r="AZ94"/>
  <c r="AU94"/>
  <c r="AO94"/>
  <c r="AJ94"/>
  <c r="AG94"/>
  <c r="AB94"/>
  <c r="Y94"/>
  <c r="T94"/>
  <c r="Q94"/>
  <c r="L94"/>
  <c r="BC93"/>
  <c r="BB93"/>
  <c r="BA93"/>
  <c r="AZ93"/>
  <c r="AU93"/>
  <c r="AO93"/>
  <c r="AJ93"/>
  <c r="AG93"/>
  <c r="AB93"/>
  <c r="Y93"/>
  <c r="T93"/>
  <c r="Q93"/>
  <c r="L93"/>
  <c r="BC92"/>
  <c r="BB92"/>
  <c r="BA92"/>
  <c r="AZ92"/>
  <c r="AU92"/>
  <c r="AO92"/>
  <c r="AJ92"/>
  <c r="AG92"/>
  <c r="AB92"/>
  <c r="Y92"/>
  <c r="T92"/>
  <c r="Q92"/>
  <c r="L92"/>
  <c r="BC91"/>
  <c r="BB91"/>
  <c r="BA91"/>
  <c r="AZ91"/>
  <c r="AU91"/>
  <c r="AO91"/>
  <c r="AJ91"/>
  <c r="AG91"/>
  <c r="AB91"/>
  <c r="Y91"/>
  <c r="T91"/>
  <c r="Q91"/>
  <c r="L91"/>
  <c r="BC90"/>
  <c r="BB90"/>
  <c r="BA90"/>
  <c r="AZ90"/>
  <c r="AU90"/>
  <c r="AO90"/>
  <c r="AJ90"/>
  <c r="AG90"/>
  <c r="AB90"/>
  <c r="Y90"/>
  <c r="T90"/>
  <c r="Q90"/>
  <c r="L90"/>
  <c r="BC89"/>
  <c r="BB89"/>
  <c r="BA89"/>
  <c r="AZ89"/>
  <c r="AU89"/>
  <c r="AO89"/>
  <c r="AJ89"/>
  <c r="AG89"/>
  <c r="AB89"/>
  <c r="Y89"/>
  <c r="T89"/>
  <c r="Q89"/>
  <c r="L89"/>
  <c r="BC88"/>
  <c r="BB88"/>
  <c r="BA88"/>
  <c r="AZ88"/>
  <c r="AU88"/>
  <c r="AO88"/>
  <c r="AJ88"/>
  <c r="AG88"/>
  <c r="AB88"/>
  <c r="Y88"/>
  <c r="T88"/>
  <c r="Q88"/>
  <c r="L88"/>
  <c r="BC87"/>
  <c r="BB87"/>
  <c r="BA87"/>
  <c r="AZ87"/>
  <c r="AU87"/>
  <c r="AO87"/>
  <c r="AJ87"/>
  <c r="AG87"/>
  <c r="AB87"/>
  <c r="Y87"/>
  <c r="T87"/>
  <c r="Q87"/>
  <c r="L87"/>
  <c r="BC86"/>
  <c r="BB86"/>
  <c r="BA86"/>
  <c r="AZ86"/>
  <c r="AU86"/>
  <c r="AO86"/>
  <c r="AJ86"/>
  <c r="AG86"/>
  <c r="AB86"/>
  <c r="Y86"/>
  <c r="T86"/>
  <c r="Q86"/>
  <c r="L86"/>
  <c r="BC85"/>
  <c r="BB85"/>
  <c r="BA85"/>
  <c r="AZ85"/>
  <c r="AU85"/>
  <c r="AO85"/>
  <c r="AJ85"/>
  <c r="AG85"/>
  <c r="AB85"/>
  <c r="Y85"/>
  <c r="T85"/>
  <c r="Q85"/>
  <c r="L85"/>
  <c r="BC84"/>
  <c r="BB84"/>
  <c r="BA84"/>
  <c r="AZ84"/>
  <c r="AU84"/>
  <c r="AO84"/>
  <c r="AJ84"/>
  <c r="AG84"/>
  <c r="AB84"/>
  <c r="Y84"/>
  <c r="T84"/>
  <c r="Q84"/>
  <c r="L84"/>
  <c r="BC83"/>
  <c r="BB83"/>
  <c r="BA83"/>
  <c r="AZ83"/>
  <c r="AU83"/>
  <c r="AO83"/>
  <c r="AJ83"/>
  <c r="AG83"/>
  <c r="AB83"/>
  <c r="Y83"/>
  <c r="T83"/>
  <c r="Q83"/>
  <c r="L83"/>
  <c r="BC82"/>
  <c r="BB82"/>
  <c r="BA82"/>
  <c r="AZ82"/>
  <c r="AU82"/>
  <c r="AO82"/>
  <c r="AJ82"/>
  <c r="AG82"/>
  <c r="AB82"/>
  <c r="Y82"/>
  <c r="T82"/>
  <c r="Q82"/>
  <c r="L82"/>
  <c r="BC81"/>
  <c r="BB81"/>
  <c r="BA81"/>
  <c r="AZ81"/>
  <c r="AU81"/>
  <c r="AO81"/>
  <c r="AJ81"/>
  <c r="AG81"/>
  <c r="AB81"/>
  <c r="Y81"/>
  <c r="T81"/>
  <c r="Q81"/>
  <c r="L81"/>
  <c r="BC80"/>
  <c r="BB80"/>
  <c r="BA80"/>
  <c r="AZ80"/>
  <c r="AU80"/>
  <c r="AO80"/>
  <c r="AJ80"/>
  <c r="AG80"/>
  <c r="AB80"/>
  <c r="Y80"/>
  <c r="T80"/>
  <c r="Q80"/>
  <c r="L80"/>
  <c r="BC79"/>
  <c r="BB79"/>
  <c r="BA79"/>
  <c r="AZ79"/>
  <c r="AU79"/>
  <c r="AO79"/>
  <c r="AJ79"/>
  <c r="AG79"/>
  <c r="AB79"/>
  <c r="Y79"/>
  <c r="T79"/>
  <c r="Q79"/>
  <c r="L79"/>
  <c r="BC78"/>
  <c r="BB78"/>
  <c r="BA78"/>
  <c r="AZ78"/>
  <c r="AU78"/>
  <c r="AO78"/>
  <c r="AJ78"/>
  <c r="AG78"/>
  <c r="AB78"/>
  <c r="Y78"/>
  <c r="T78"/>
  <c r="Q78"/>
  <c r="L78"/>
  <c r="BC77"/>
  <c r="BB77"/>
  <c r="BA77"/>
  <c r="AZ77"/>
  <c r="AU77"/>
  <c r="AO77"/>
  <c r="AJ77"/>
  <c r="AG77"/>
  <c r="AB77"/>
  <c r="Y77"/>
  <c r="T77"/>
  <c r="Q77"/>
  <c r="L77"/>
  <c r="BC76"/>
  <c r="BB76"/>
  <c r="BA76"/>
  <c r="AZ76"/>
  <c r="AU76"/>
  <c r="AO76"/>
  <c r="AJ76"/>
  <c r="AG76"/>
  <c r="AB76"/>
  <c r="Y76"/>
  <c r="T76"/>
  <c r="Q76"/>
  <c r="L76"/>
  <c r="BC75"/>
  <c r="BB75"/>
  <c r="BA75"/>
  <c r="AZ75"/>
  <c r="AU75"/>
  <c r="AO75"/>
  <c r="AJ75"/>
  <c r="AG75"/>
  <c r="AB75"/>
  <c r="Y75"/>
  <c r="T75"/>
  <c r="Q75"/>
  <c r="L75"/>
  <c r="BC74"/>
  <c r="BB74"/>
  <c r="BA74"/>
  <c r="AZ74"/>
  <c r="AU74"/>
  <c r="AO74"/>
  <c r="AJ74"/>
  <c r="AG74"/>
  <c r="AB74"/>
  <c r="Y74"/>
  <c r="T74"/>
  <c r="Q74"/>
  <c r="L74"/>
  <c r="BC73"/>
  <c r="BB73"/>
  <c r="BA73"/>
  <c r="AZ73"/>
  <c r="AU73"/>
  <c r="AO73"/>
  <c r="AJ73"/>
  <c r="AG73"/>
  <c r="AB73"/>
  <c r="Y73"/>
  <c r="T73"/>
  <c r="Q73"/>
  <c r="L73"/>
  <c r="BC72"/>
  <c r="BB72"/>
  <c r="BA72"/>
  <c r="AZ72"/>
  <c r="AU72"/>
  <c r="AO72"/>
  <c r="AJ72"/>
  <c r="AG72"/>
  <c r="AB72"/>
  <c r="Y72"/>
  <c r="T72"/>
  <c r="Q72"/>
  <c r="L72"/>
  <c r="BC71"/>
  <c r="BB71"/>
  <c r="BA71"/>
  <c r="AZ71"/>
  <c r="AU71"/>
  <c r="AO71"/>
  <c r="AJ71"/>
  <c r="AG71"/>
  <c r="AB71"/>
  <c r="Y71"/>
  <c r="T71"/>
  <c r="Q71"/>
  <c r="L71"/>
  <c r="BC70"/>
  <c r="BB70"/>
  <c r="BA70"/>
  <c r="AZ70"/>
  <c r="AU70"/>
  <c r="AO70"/>
  <c r="AJ70"/>
  <c r="AG70"/>
  <c r="AB70"/>
  <c r="Y70"/>
  <c r="T70"/>
  <c r="Q70"/>
  <c r="L70"/>
  <c r="BC69"/>
  <c r="BB69"/>
  <c r="BA69"/>
  <c r="AZ69"/>
  <c r="AU69"/>
  <c r="AO69"/>
  <c r="AJ69"/>
  <c r="AG69"/>
  <c r="AB69"/>
  <c r="Y69"/>
  <c r="T69"/>
  <c r="Q69"/>
  <c r="L69"/>
  <c r="BC68"/>
  <c r="BB68"/>
  <c r="BA68"/>
  <c r="AZ68"/>
  <c r="AU68"/>
  <c r="AO68"/>
  <c r="AJ68"/>
  <c r="AG68"/>
  <c r="AB68"/>
  <c r="Y68"/>
  <c r="T68"/>
  <c r="Q68"/>
  <c r="L68"/>
  <c r="BC67"/>
  <c r="BB67"/>
  <c r="BA67"/>
  <c r="AZ67"/>
  <c r="AU67"/>
  <c r="AO67"/>
  <c r="AJ67"/>
  <c r="AG67"/>
  <c r="AB67"/>
  <c r="Y67"/>
  <c r="T67"/>
  <c r="Q67"/>
  <c r="L67"/>
  <c r="BC66"/>
  <c r="BB66"/>
  <c r="BA66"/>
  <c r="AZ66"/>
  <c r="AU66"/>
  <c r="AO66"/>
  <c r="AJ66"/>
  <c r="AG66"/>
  <c r="AB66"/>
  <c r="Y66"/>
  <c r="T66"/>
  <c r="Q66"/>
  <c r="L66"/>
  <c r="BC65"/>
  <c r="BB65"/>
  <c r="BA65"/>
  <c r="AZ65"/>
  <c r="AU65"/>
  <c r="AO65"/>
  <c r="AJ65"/>
  <c r="AG65"/>
  <c r="AB65"/>
  <c r="Y65"/>
  <c r="T65"/>
  <c r="Q65"/>
  <c r="L65"/>
  <c r="BC64"/>
  <c r="BB64"/>
  <c r="BA64"/>
  <c r="AZ64"/>
  <c r="AU64"/>
  <c r="AO64"/>
  <c r="AJ64"/>
  <c r="AG64"/>
  <c r="AB64"/>
  <c r="Y64"/>
  <c r="T64"/>
  <c r="Q64"/>
  <c r="L64"/>
  <c r="BC63"/>
  <c r="BB63"/>
  <c r="BA63"/>
  <c r="AZ63"/>
  <c r="AU63"/>
  <c r="AO63"/>
  <c r="AJ63"/>
  <c r="AG63"/>
  <c r="AB63"/>
  <c r="Y63"/>
  <c r="T63"/>
  <c r="Q63"/>
  <c r="L63"/>
  <c r="BC62"/>
  <c r="BB62"/>
  <c r="BA62"/>
  <c r="AZ62"/>
  <c r="AU62"/>
  <c r="AO62"/>
  <c r="AJ62"/>
  <c r="AG62"/>
  <c r="AB62"/>
  <c r="Y62"/>
  <c r="T62"/>
  <c r="Q62"/>
  <c r="L62"/>
  <c r="BC61"/>
  <c r="BB61"/>
  <c r="BA61"/>
  <c r="AZ61"/>
  <c r="AU61"/>
  <c r="AO61"/>
  <c r="AJ61"/>
  <c r="AG61"/>
  <c r="AB61"/>
  <c r="Y61"/>
  <c r="T61"/>
  <c r="Q61"/>
  <c r="L61"/>
  <c r="BC60"/>
  <c r="BB60"/>
  <c r="BA60"/>
  <c r="AZ60"/>
  <c r="AU60"/>
  <c r="AO60"/>
  <c r="AJ60"/>
  <c r="AG60"/>
  <c r="AB60"/>
  <c r="Y60"/>
  <c r="T60"/>
  <c r="Q60"/>
  <c r="L60"/>
  <c r="BC59"/>
  <c r="BB59"/>
  <c r="BA59"/>
  <c r="AZ59"/>
  <c r="AU59"/>
  <c r="AO59"/>
  <c r="AJ59"/>
  <c r="AG59"/>
  <c r="AB59"/>
  <c r="Y59"/>
  <c r="T59"/>
  <c r="Q59"/>
  <c r="L59"/>
  <c r="BC58"/>
  <c r="BB58"/>
  <c r="BA58"/>
  <c r="AZ58"/>
  <c r="AU58"/>
  <c r="AO58"/>
  <c r="AJ58"/>
  <c r="AG58"/>
  <c r="AB58"/>
  <c r="Y58"/>
  <c r="T58"/>
  <c r="Q58"/>
  <c r="L58"/>
  <c r="BC57"/>
  <c r="BB57"/>
  <c r="BA57"/>
  <c r="AZ57"/>
  <c r="AU57"/>
  <c r="AO57"/>
  <c r="AJ57"/>
  <c r="AG57"/>
  <c r="AB57"/>
  <c r="Y57"/>
  <c r="T57"/>
  <c r="Q57"/>
  <c r="L57"/>
  <c r="BC56"/>
  <c r="BB56"/>
  <c r="BA56"/>
  <c r="AZ56"/>
  <c r="AU56"/>
  <c r="AO56"/>
  <c r="AJ56"/>
  <c r="AG56"/>
  <c r="AB56"/>
  <c r="Y56"/>
  <c r="T56"/>
  <c r="Q56"/>
  <c r="L56"/>
  <c r="BC55"/>
  <c r="BB55"/>
  <c r="BA55"/>
  <c r="AZ55"/>
  <c r="AU55"/>
  <c r="AO55"/>
  <c r="AJ55"/>
  <c r="AG55"/>
  <c r="AB55"/>
  <c r="Y55"/>
  <c r="T55"/>
  <c r="Q55"/>
  <c r="L55"/>
  <c r="BC54"/>
  <c r="BB54"/>
  <c r="BA54"/>
  <c r="AZ54"/>
  <c r="AU54"/>
  <c r="AO54"/>
  <c r="AJ54"/>
  <c r="AG54"/>
  <c r="AB54"/>
  <c r="Y54"/>
  <c r="T54"/>
  <c r="Q54"/>
  <c r="L54"/>
  <c r="BC53"/>
  <c r="BB53"/>
  <c r="BA53"/>
  <c r="AZ53"/>
  <c r="AU53"/>
  <c r="AO53"/>
  <c r="AJ53"/>
  <c r="AG53"/>
  <c r="AB53"/>
  <c r="Y53"/>
  <c r="T53"/>
  <c r="Q53"/>
  <c r="L53"/>
  <c r="BC52"/>
  <c r="BB52"/>
  <c r="BA52"/>
  <c r="AZ52"/>
  <c r="AU52"/>
  <c r="AO52"/>
  <c r="AJ52"/>
  <c r="AG52"/>
  <c r="AB52"/>
  <c r="Y52"/>
  <c r="T52"/>
  <c r="Q52"/>
  <c r="L52"/>
  <c r="BC51"/>
  <c r="BB51"/>
  <c r="BA51"/>
  <c r="AZ51"/>
  <c r="AU51"/>
  <c r="AO51"/>
  <c r="AJ51"/>
  <c r="AG51"/>
  <c r="AB51"/>
  <c r="Y51"/>
  <c r="T51"/>
  <c r="Q51"/>
  <c r="L51"/>
  <c r="BC50"/>
  <c r="BB50"/>
  <c r="BA50"/>
  <c r="AZ50"/>
  <c r="AU50"/>
  <c r="AO50"/>
  <c r="AJ50"/>
  <c r="AG50"/>
  <c r="AB50"/>
  <c r="Y50"/>
  <c r="T50"/>
  <c r="Q50"/>
  <c r="L50"/>
  <c r="BC49"/>
  <c r="BB49"/>
  <c r="BA49"/>
  <c r="AZ49"/>
  <c r="AU49"/>
  <c r="AO49"/>
  <c r="AJ49"/>
  <c r="AG49"/>
  <c r="AB49"/>
  <c r="Y49"/>
  <c r="T49"/>
  <c r="Q49"/>
  <c r="L49"/>
  <c r="BC48"/>
  <c r="BB48"/>
  <c r="BA48"/>
  <c r="AZ48"/>
  <c r="AU48"/>
  <c r="AO48"/>
  <c r="AJ48"/>
  <c r="AG48"/>
  <c r="AB48"/>
  <c r="Y48"/>
  <c r="T48"/>
  <c r="Q48"/>
  <c r="L48"/>
  <c r="BC47"/>
  <c r="BB47"/>
  <c r="BA47"/>
  <c r="AZ47"/>
  <c r="AU47"/>
  <c r="AO47"/>
  <c r="AJ47"/>
  <c r="AG47"/>
  <c r="AB47"/>
  <c r="Y47"/>
  <c r="T47"/>
  <c r="Q47"/>
  <c r="L47"/>
  <c r="BC46"/>
  <c r="BB46"/>
  <c r="BA46"/>
  <c r="AZ46"/>
  <c r="AU46"/>
  <c r="AO46"/>
  <c r="AJ46"/>
  <c r="AG46"/>
  <c r="AB46"/>
  <c r="Y46"/>
  <c r="T46"/>
  <c r="Q46"/>
  <c r="L46"/>
  <c r="BC45"/>
  <c r="BB45"/>
  <c r="BA45"/>
  <c r="AZ45"/>
  <c r="AU45"/>
  <c r="AO45"/>
  <c r="AJ45"/>
  <c r="AG45"/>
  <c r="AB45"/>
  <c r="Y45"/>
  <c r="T45"/>
  <c r="Q45"/>
  <c r="L45"/>
  <c r="BC44"/>
  <c r="BB44"/>
  <c r="BA44"/>
  <c r="AZ44"/>
  <c r="AU44"/>
  <c r="AO44"/>
  <c r="AJ44"/>
  <c r="AG44"/>
  <c r="AB44"/>
  <c r="Y44"/>
  <c r="T44"/>
  <c r="Q44"/>
  <c r="L44"/>
  <c r="BC43"/>
  <c r="BB43"/>
  <c r="BA43"/>
  <c r="AZ43"/>
  <c r="AU43"/>
  <c r="AO43"/>
  <c r="AJ43"/>
  <c r="AG43"/>
  <c r="AB43"/>
  <c r="Y43"/>
  <c r="T43"/>
  <c r="Q43"/>
  <c r="L43"/>
  <c r="BC42"/>
  <c r="BB42"/>
  <c r="BA42"/>
  <c r="AZ42"/>
  <c r="AU42"/>
  <c r="AO42"/>
  <c r="AJ42"/>
  <c r="AG42"/>
  <c r="AB42"/>
  <c r="Y42"/>
  <c r="T42"/>
  <c r="Q42"/>
  <c r="L42"/>
  <c r="BC41"/>
  <c r="BB41"/>
  <c r="BA41"/>
  <c r="AZ41"/>
  <c r="AU41"/>
  <c r="AO41"/>
  <c r="AJ41"/>
  <c r="AG41"/>
  <c r="AB41"/>
  <c r="Y41"/>
  <c r="T41"/>
  <c r="Q41"/>
  <c r="L41"/>
  <c r="BC40"/>
  <c r="BB40"/>
  <c r="BA40"/>
  <c r="AZ40"/>
  <c r="AU40"/>
  <c r="AO40"/>
  <c r="AJ40"/>
  <c r="AG40"/>
  <c r="AB40"/>
  <c r="Y40"/>
  <c r="T40"/>
  <c r="Q40"/>
  <c r="L40"/>
  <c r="BC39"/>
  <c r="BB39"/>
  <c r="BA39"/>
  <c r="AZ39"/>
  <c r="AU39"/>
  <c r="AO39"/>
  <c r="AJ39"/>
  <c r="AG39"/>
  <c r="AB39"/>
  <c r="Y39"/>
  <c r="T39"/>
  <c r="Q39"/>
  <c r="L39"/>
  <c r="BC38"/>
  <c r="BB38"/>
  <c r="BA38"/>
  <c r="AZ38"/>
  <c r="AU38"/>
  <c r="AO38"/>
  <c r="AJ38"/>
  <c r="AG38"/>
  <c r="AB38"/>
  <c r="Y38"/>
  <c r="T38"/>
  <c r="Q38"/>
  <c r="L38"/>
  <c r="BC37"/>
  <c r="BB37"/>
  <c r="BA37"/>
  <c r="AZ37"/>
  <c r="AU37"/>
  <c r="AO37"/>
  <c r="AJ37"/>
  <c r="AG37"/>
  <c r="AB37"/>
  <c r="Y37"/>
  <c r="T37"/>
  <c r="Q37"/>
  <c r="L37"/>
  <c r="BC36"/>
  <c r="BB36"/>
  <c r="BA36"/>
  <c r="AZ36"/>
  <c r="AU36"/>
  <c r="AO36"/>
  <c r="AJ36"/>
  <c r="AG36"/>
  <c r="AB36"/>
  <c r="Y36"/>
  <c r="T36"/>
  <c r="Q36"/>
  <c r="L36"/>
  <c r="BC35"/>
  <c r="BB35"/>
  <c r="BA35"/>
  <c r="AZ35"/>
  <c r="AU35"/>
  <c r="AO35"/>
  <c r="AJ35"/>
  <c r="AG35"/>
  <c r="AB35"/>
  <c r="Y35"/>
  <c r="T35"/>
  <c r="Q35"/>
  <c r="L35"/>
  <c r="BC34"/>
  <c r="BB34"/>
  <c r="BA34"/>
  <c r="AZ34"/>
  <c r="AU34"/>
  <c r="AO34"/>
  <c r="AJ34"/>
  <c r="AG34"/>
  <c r="AB34"/>
  <c r="Y34"/>
  <c r="T34"/>
  <c r="Q34"/>
  <c r="L34"/>
  <c r="BC33"/>
  <c r="BB33"/>
  <c r="BA33"/>
  <c r="AZ33"/>
  <c r="AU33"/>
  <c r="AO33"/>
  <c r="AJ33"/>
  <c r="AG33"/>
  <c r="AB33"/>
  <c r="Y33"/>
  <c r="T33"/>
  <c r="Q33"/>
  <c r="L33"/>
  <c r="BC32"/>
  <c r="BB32"/>
  <c r="BA32"/>
  <c r="AZ32"/>
  <c r="AU32"/>
  <c r="AO32"/>
  <c r="AJ32"/>
  <c r="AG32"/>
  <c r="AB32"/>
  <c r="Y32"/>
  <c r="T32"/>
  <c r="Q32"/>
  <c r="L32"/>
  <c r="BC31"/>
  <c r="BB31"/>
  <c r="BA31"/>
  <c r="AZ31"/>
  <c r="AU31"/>
  <c r="AO31"/>
  <c r="AJ31"/>
  <c r="AG31"/>
  <c r="AB31"/>
  <c r="Y31"/>
  <c r="T31"/>
  <c r="Q31"/>
  <c r="L31"/>
  <c r="BC30"/>
  <c r="BB30"/>
  <c r="BA30"/>
  <c r="AZ30"/>
  <c r="AU30"/>
  <c r="AO30"/>
  <c r="AJ30"/>
  <c r="AG30"/>
  <c r="AB30"/>
  <c r="Y30"/>
  <c r="T30"/>
  <c r="Q30"/>
  <c r="L30"/>
  <c r="BC29"/>
  <c r="BB29"/>
  <c r="BA29"/>
  <c r="AZ29"/>
  <c r="AU29"/>
  <c r="AO29"/>
  <c r="AJ29"/>
  <c r="AG29"/>
  <c r="AB29"/>
  <c r="Y29"/>
  <c r="T29"/>
  <c r="Q29"/>
  <c r="L29"/>
  <c r="BC28"/>
  <c r="BB28"/>
  <c r="BA28"/>
  <c r="AZ28"/>
  <c r="AU28"/>
  <c r="AO28"/>
  <c r="AJ28"/>
  <c r="AG28"/>
  <c r="AB28"/>
  <c r="Y28"/>
  <c r="T28"/>
  <c r="Q28"/>
  <c r="L28"/>
  <c r="BC27"/>
  <c r="BB27"/>
  <c r="BA27"/>
  <c r="AZ27"/>
  <c r="AU27"/>
  <c r="AO27"/>
  <c r="AJ27"/>
  <c r="AG27"/>
  <c r="AB27"/>
  <c r="Y27"/>
  <c r="T27"/>
  <c r="Q27"/>
  <c r="L27"/>
  <c r="BC26"/>
  <c r="BB26"/>
  <c r="BA26"/>
  <c r="AZ26"/>
  <c r="AU26"/>
  <c r="AO26"/>
  <c r="AJ26"/>
  <c r="AG26"/>
  <c r="AB26"/>
  <c r="Y26"/>
  <c r="T26"/>
  <c r="Q26"/>
  <c r="L26"/>
  <c r="BC25"/>
  <c r="BB25"/>
  <c r="BA25"/>
  <c r="AZ25"/>
  <c r="AU25"/>
  <c r="AO25"/>
  <c r="AJ25"/>
  <c r="AG25"/>
  <c r="AB25"/>
  <c r="Y25"/>
  <c r="T25"/>
  <c r="Q25"/>
  <c r="L25"/>
  <c r="BC24"/>
  <c r="BB24"/>
  <c r="BA24"/>
  <c r="AZ24"/>
  <c r="AU24"/>
  <c r="AO24"/>
  <c r="AJ24"/>
  <c r="AG24"/>
  <c r="AB24"/>
  <c r="Y24"/>
  <c r="T24"/>
  <c r="Q24"/>
  <c r="L24"/>
  <c r="BC23"/>
  <c r="BB23"/>
  <c r="BA23"/>
  <c r="AZ23"/>
  <c r="AU23"/>
  <c r="AO23"/>
  <c r="AJ23"/>
  <c r="AG23"/>
  <c r="AB23"/>
  <c r="Y23"/>
  <c r="T23"/>
  <c r="Q23"/>
  <c r="L23"/>
  <c r="BC22"/>
  <c r="BB22"/>
  <c r="BA22"/>
  <c r="AZ22"/>
  <c r="AU22"/>
  <c r="AO22"/>
  <c r="AJ22"/>
  <c r="AG22"/>
  <c r="AB22"/>
  <c r="Y22"/>
  <c r="T22"/>
  <c r="Q22"/>
  <c r="L22"/>
  <c r="BC21"/>
  <c r="BB21"/>
  <c r="BA21"/>
  <c r="AZ21"/>
  <c r="AU21"/>
  <c r="AO21"/>
  <c r="AJ21"/>
  <c r="AG21"/>
  <c r="AB21"/>
  <c r="Y21"/>
  <c r="T21"/>
  <c r="Q21"/>
  <c r="L21"/>
  <c r="BC20"/>
  <c r="BB20"/>
  <c r="BA20"/>
  <c r="AZ20"/>
  <c r="AU20"/>
  <c r="AO20"/>
  <c r="AJ20"/>
  <c r="AG20"/>
  <c r="AB20"/>
  <c r="Y20"/>
  <c r="T20"/>
  <c r="Q20"/>
  <c r="L20"/>
  <c r="BC19"/>
  <c r="BB19"/>
  <c r="BA19"/>
  <c r="AZ19"/>
  <c r="AU19"/>
  <c r="AO19"/>
  <c r="AJ19"/>
  <c r="AG19"/>
  <c r="AB19"/>
  <c r="Y19"/>
  <c r="T19"/>
  <c r="Q19"/>
  <c r="L19"/>
  <c r="BC18"/>
  <c r="BB18"/>
  <c r="BA18"/>
  <c r="AZ18"/>
  <c r="AU18"/>
  <c r="AO18"/>
  <c r="AJ18"/>
  <c r="AG18"/>
  <c r="AB18"/>
  <c r="Y18"/>
  <c r="T18"/>
  <c r="Q18"/>
  <c r="L18"/>
  <c r="BC17"/>
  <c r="BB17"/>
  <c r="BA17"/>
  <c r="AZ17"/>
  <c r="AU17"/>
  <c r="AO17"/>
  <c r="AJ17"/>
  <c r="AG17"/>
  <c r="AB17"/>
  <c r="Y17"/>
  <c r="T17"/>
  <c r="Q17"/>
  <c r="L17"/>
  <c r="BC16"/>
  <c r="BB16"/>
  <c r="BA16"/>
  <c r="AZ16"/>
  <c r="AU16"/>
  <c r="AO16"/>
  <c r="AJ16"/>
  <c r="AG16"/>
  <c r="AB16"/>
  <c r="Y16"/>
  <c r="T16"/>
  <c r="Q16"/>
  <c r="L16"/>
  <c r="BC15"/>
  <c r="BB15"/>
  <c r="BA15"/>
  <c r="AZ15"/>
  <c r="AU15"/>
  <c r="AO15"/>
  <c r="AJ15"/>
  <c r="AG15"/>
  <c r="AB15"/>
  <c r="Y15"/>
  <c r="T15"/>
  <c r="Q15"/>
  <c r="L15"/>
  <c r="BC14"/>
  <c r="BB14"/>
  <c r="BA14"/>
  <c r="AZ14"/>
  <c r="AU14"/>
  <c r="AO14"/>
  <c r="AJ14"/>
  <c r="AG14"/>
  <c r="AB14"/>
  <c r="Y14"/>
  <c r="T14"/>
  <c r="Q14"/>
  <c r="L14"/>
  <c r="BC13"/>
  <c r="BB13"/>
  <c r="BA13"/>
  <c r="AZ13"/>
  <c r="AU13"/>
  <c r="AO13"/>
  <c r="AJ13"/>
  <c r="AG13"/>
  <c r="AB13"/>
  <c r="Y13"/>
  <c r="T13"/>
  <c r="Q13"/>
  <c r="L13"/>
  <c r="BC12"/>
  <c r="BB12"/>
  <c r="BA12"/>
  <c r="AZ12"/>
  <c r="AU12"/>
  <c r="AO12"/>
  <c r="AJ12"/>
  <c r="AG12"/>
  <c r="AB12"/>
  <c r="Y12"/>
  <c r="T12"/>
  <c r="Q12"/>
  <c r="L12"/>
  <c r="BC11"/>
  <c r="BB11"/>
  <c r="BA11"/>
  <c r="AZ11"/>
  <c r="AU11"/>
  <c r="AO11"/>
  <c r="AJ11"/>
  <c r="AG11"/>
  <c r="AB11"/>
  <c r="Y11"/>
  <c r="T11"/>
  <c r="Q11"/>
  <c r="L11"/>
  <c r="BC10"/>
  <c r="BB10"/>
  <c r="BA10"/>
  <c r="AZ10"/>
  <c r="AU10"/>
  <c r="AO10"/>
  <c r="AJ10"/>
  <c r="AG10"/>
  <c r="AB10"/>
  <c r="Y10"/>
  <c r="T10"/>
  <c r="Q10"/>
  <c r="L10"/>
  <c r="BC9"/>
  <c r="BB9"/>
  <c r="BA9"/>
  <c r="AZ9"/>
  <c r="AU9"/>
  <c r="AO9"/>
  <c r="AJ9"/>
  <c r="AG9"/>
  <c r="AB9"/>
  <c r="Y9"/>
  <c r="T9"/>
  <c r="Q9"/>
  <c r="L9"/>
  <c r="BC8"/>
  <c r="BB8"/>
  <c r="BA8"/>
  <c r="AZ8"/>
  <c r="AU8"/>
  <c r="AO8"/>
  <c r="AJ8"/>
  <c r="AG8"/>
  <c r="AB8"/>
  <c r="Y8"/>
  <c r="T8"/>
  <c r="Q8"/>
  <c r="L8"/>
  <c r="BC7"/>
  <c r="BB7"/>
  <c r="BA7"/>
  <c r="AZ7"/>
  <c r="AU7"/>
  <c r="AO7"/>
  <c r="AJ7"/>
  <c r="AG7"/>
  <c r="AB7"/>
  <c r="Y7"/>
  <c r="T7"/>
  <c r="Q7"/>
  <c r="L7"/>
  <c r="BC6"/>
  <c r="BB6"/>
  <c r="BA6"/>
  <c r="AZ6"/>
  <c r="AU6"/>
  <c r="AO6"/>
  <c r="AJ6"/>
  <c r="AG6"/>
  <c r="AB6"/>
  <c r="Y6"/>
  <c r="T6"/>
  <c r="Q6"/>
  <c r="L6"/>
  <c r="BC5"/>
  <c r="BB5"/>
  <c r="BA5"/>
  <c r="AZ5"/>
  <c r="AU5"/>
  <c r="AO5"/>
  <c r="AJ5"/>
  <c r="AG5"/>
  <c r="AB5"/>
  <c r="Y5"/>
  <c r="T5"/>
  <c r="Q5"/>
  <c r="L5"/>
  <c r="BC4"/>
  <c r="BB4"/>
  <c r="BA4"/>
  <c r="AZ4"/>
  <c r="AU4"/>
  <c r="AO4"/>
  <c r="AJ4"/>
  <c r="AG4"/>
  <c r="AB4"/>
  <c r="Y4"/>
  <c r="T4"/>
  <c r="Q4"/>
  <c r="L4"/>
  <c r="BC3"/>
  <c r="BB3"/>
  <c r="BA3"/>
  <c r="AZ3"/>
  <c r="AU3"/>
  <c r="AO3"/>
  <c r="AJ3"/>
  <c r="AG3"/>
  <c r="AB3"/>
  <c r="Y3"/>
  <c r="T3"/>
  <c r="Q3"/>
  <c r="L3"/>
  <c r="E64" i="6"/>
  <c r="U12" i="9"/>
  <c r="T12"/>
  <c r="S12"/>
  <c r="R12"/>
  <c r="Q12"/>
  <c r="P12"/>
  <c r="O12"/>
  <c r="N12"/>
  <c r="M12"/>
  <c r="L12"/>
  <c r="K12"/>
  <c r="J12"/>
  <c r="I12"/>
  <c r="H12"/>
  <c r="G12"/>
  <c r="F12"/>
  <c r="E12"/>
  <c r="D12"/>
  <c r="C12"/>
  <c r="B12"/>
  <c r="T11"/>
  <c r="S11"/>
  <c r="R11"/>
  <c r="Q11"/>
  <c r="P11"/>
  <c r="O11"/>
  <c r="J11"/>
  <c r="T10"/>
  <c r="S10"/>
  <c r="R10"/>
  <c r="Q10"/>
  <c r="P10"/>
  <c r="O10"/>
  <c r="J10"/>
  <c r="T9"/>
  <c r="S9"/>
  <c r="R9"/>
  <c r="Q9"/>
  <c r="P9"/>
  <c r="O9"/>
  <c r="J9"/>
  <c r="T8"/>
  <c r="S8"/>
  <c r="R8"/>
  <c r="Q8"/>
  <c r="P8"/>
  <c r="O8"/>
  <c r="J8"/>
  <c r="T7"/>
  <c r="S7"/>
  <c r="R7"/>
  <c r="Q7"/>
  <c r="P7"/>
  <c r="O7"/>
  <c r="J7"/>
  <c r="T6"/>
  <c r="S6"/>
  <c r="R6"/>
  <c r="Q6"/>
  <c r="P6"/>
  <c r="O6"/>
  <c r="J6"/>
  <c r="T5"/>
  <c r="S5"/>
  <c r="R5"/>
  <c r="Q5"/>
  <c r="P5"/>
  <c r="O5"/>
  <c r="J5"/>
  <c r="T4"/>
  <c r="S4"/>
  <c r="R4"/>
  <c r="Q4"/>
  <c r="P4"/>
  <c r="O4"/>
  <c r="J4"/>
  <c r="J24" i="8"/>
  <c r="BT143" i="1"/>
  <c r="BS143"/>
  <c r="BR143"/>
  <c r="BQ143"/>
  <c r="BU143" s="1"/>
  <c r="BN143"/>
  <c r="BM143"/>
  <c r="BL143"/>
  <c r="BK143"/>
  <c r="BO143" s="1"/>
  <c r="BI143"/>
  <c r="BH143"/>
  <c r="AV143"/>
  <c r="AU143"/>
  <c r="AS143"/>
  <c r="AR143" s="1"/>
  <c r="AP143"/>
  <c r="AN143"/>
  <c r="AK143"/>
  <c r="AM143" s="1"/>
  <c r="X143"/>
  <c r="W143"/>
  <c r="U143"/>
  <c r="T143" s="1"/>
  <c r="R143"/>
  <c r="P143"/>
  <c r="M143"/>
  <c r="O143" s="1"/>
  <c r="H143"/>
  <c r="BU142"/>
  <c r="BP142"/>
  <c r="BO142"/>
  <c r="BJ142"/>
  <c r="BW142" s="1"/>
  <c r="BG142"/>
  <c r="AT142"/>
  <c r="BD142" s="1"/>
  <c r="AQ142"/>
  <c r="BC142" s="1"/>
  <c r="AO142"/>
  <c r="BB142" s="1"/>
  <c r="AL142"/>
  <c r="BA142" s="1"/>
  <c r="Z142"/>
  <c r="V142"/>
  <c r="AH142" s="1"/>
  <c r="S142"/>
  <c r="AG142" s="1"/>
  <c r="Q142"/>
  <c r="AF142" s="1"/>
  <c r="N142"/>
  <c r="AE142" s="1"/>
  <c r="BU141"/>
  <c r="BV141" s="1"/>
  <c r="BO141"/>
  <c r="BP141" s="1"/>
  <c r="BW141" s="1"/>
  <c r="BJ141"/>
  <c r="BG141"/>
  <c r="AT141"/>
  <c r="BD141" s="1"/>
  <c r="AQ141"/>
  <c r="BC141" s="1"/>
  <c r="AO141"/>
  <c r="BB141" s="1"/>
  <c r="AL141"/>
  <c r="BA141" s="1"/>
  <c r="V141"/>
  <c r="AH141" s="1"/>
  <c r="S141"/>
  <c r="AG141" s="1"/>
  <c r="Q141"/>
  <c r="AF141" s="1"/>
  <c r="N141"/>
  <c r="AE141" s="1"/>
  <c r="BV140"/>
  <c r="BU140"/>
  <c r="BP140"/>
  <c r="BO140"/>
  <c r="BJ140"/>
  <c r="BW140" s="1"/>
  <c r="BG140"/>
  <c r="AT140"/>
  <c r="BD140" s="1"/>
  <c r="AQ140"/>
  <c r="BC140" s="1"/>
  <c r="AO140"/>
  <c r="BB140" s="1"/>
  <c r="AL140"/>
  <c r="BA140" s="1"/>
  <c r="Z140"/>
  <c r="V140"/>
  <c r="AH140" s="1"/>
  <c r="S140"/>
  <c r="AG140" s="1"/>
  <c r="Q140"/>
  <c r="AF140" s="1"/>
  <c r="N140"/>
  <c r="AE140" s="1"/>
  <c r="BU139"/>
  <c r="BV139" s="1"/>
  <c r="BO139"/>
  <c r="BP139" s="1"/>
  <c r="BJ139"/>
  <c r="BG139"/>
  <c r="AT139"/>
  <c r="BD139" s="1"/>
  <c r="AQ139"/>
  <c r="BC139" s="1"/>
  <c r="AO139"/>
  <c r="BB139" s="1"/>
  <c r="AL139"/>
  <c r="BA139" s="1"/>
  <c r="V139"/>
  <c r="AH139" s="1"/>
  <c r="S139"/>
  <c r="AG139" s="1"/>
  <c r="Q139"/>
  <c r="AF139" s="1"/>
  <c r="N139"/>
  <c r="AE139" s="1"/>
  <c r="BV138"/>
  <c r="BU138"/>
  <c r="BP138"/>
  <c r="BO138"/>
  <c r="BJ138"/>
  <c r="BW138" s="1"/>
  <c r="BG138"/>
  <c r="AT138"/>
  <c r="BD138" s="1"/>
  <c r="AQ138"/>
  <c r="BC138" s="1"/>
  <c r="AO138"/>
  <c r="BB138" s="1"/>
  <c r="AL138"/>
  <c r="BA138" s="1"/>
  <c r="Z138"/>
  <c r="V138"/>
  <c r="AH138" s="1"/>
  <c r="S138"/>
  <c r="AG138" s="1"/>
  <c r="Q138"/>
  <c r="AF138" s="1"/>
  <c r="N138"/>
  <c r="AE138" s="1"/>
  <c r="BU137"/>
  <c r="BV137" s="1"/>
  <c r="BO137"/>
  <c r="BP137" s="1"/>
  <c r="BW137" s="1"/>
  <c r="BJ137"/>
  <c r="BG137"/>
  <c r="AT137"/>
  <c r="BD137" s="1"/>
  <c r="AQ137"/>
  <c r="BC137" s="1"/>
  <c r="AO137"/>
  <c r="BB137" s="1"/>
  <c r="AL137"/>
  <c r="BA137" s="1"/>
  <c r="V137"/>
  <c r="AH137" s="1"/>
  <c r="S137"/>
  <c r="AG137" s="1"/>
  <c r="Q137"/>
  <c r="AF137" s="1"/>
  <c r="N137"/>
  <c r="AE137" s="1"/>
  <c r="BV136"/>
  <c r="BU136"/>
  <c r="BP136"/>
  <c r="BO136"/>
  <c r="BJ136"/>
  <c r="BW136" s="1"/>
  <c r="BG136"/>
  <c r="AT136"/>
  <c r="BD136" s="1"/>
  <c r="AQ136"/>
  <c r="BC136" s="1"/>
  <c r="AO136"/>
  <c r="BB136" s="1"/>
  <c r="AL136"/>
  <c r="BA136" s="1"/>
  <c r="Z136"/>
  <c r="V136"/>
  <c r="AH136" s="1"/>
  <c r="S136"/>
  <c r="AG136" s="1"/>
  <c r="Q136"/>
  <c r="AF136" s="1"/>
  <c r="N136"/>
  <c r="AE136" s="1"/>
  <c r="BU135"/>
  <c r="BV135" s="1"/>
  <c r="BO135"/>
  <c r="BP135" s="1"/>
  <c r="BJ135"/>
  <c r="BG135"/>
  <c r="AT135"/>
  <c r="BD135" s="1"/>
  <c r="AQ135"/>
  <c r="BC135" s="1"/>
  <c r="AO135"/>
  <c r="BB135" s="1"/>
  <c r="AL135"/>
  <c r="BA135" s="1"/>
  <c r="V135"/>
  <c r="AH135" s="1"/>
  <c r="S135"/>
  <c r="AG135" s="1"/>
  <c r="Q135"/>
  <c r="AF135" s="1"/>
  <c r="N135"/>
  <c r="AE135" s="1"/>
  <c r="BV134"/>
  <c r="BU134"/>
  <c r="BP134"/>
  <c r="BO134"/>
  <c r="BJ134"/>
  <c r="BW134" s="1"/>
  <c r="BG134"/>
  <c r="AT134"/>
  <c r="BD134" s="1"/>
  <c r="AQ134"/>
  <c r="BC134" s="1"/>
  <c r="AO134"/>
  <c r="BB134" s="1"/>
  <c r="AL134"/>
  <c r="BA134" s="1"/>
  <c r="Z134"/>
  <c r="V134"/>
  <c r="AH134" s="1"/>
  <c r="S134"/>
  <c r="AG134" s="1"/>
  <c r="Q134"/>
  <c r="AF134" s="1"/>
  <c r="N134"/>
  <c r="AE134" s="1"/>
  <c r="BU133"/>
  <c r="BV133" s="1"/>
  <c r="BO133"/>
  <c r="BP133" s="1"/>
  <c r="BW133" s="1"/>
  <c r="BJ133"/>
  <c r="BG133"/>
  <c r="AT133"/>
  <c r="BD133" s="1"/>
  <c r="AQ133"/>
  <c r="BC133" s="1"/>
  <c r="AO133"/>
  <c r="BB133" s="1"/>
  <c r="AL133"/>
  <c r="BA133" s="1"/>
  <c r="V133"/>
  <c r="AH133" s="1"/>
  <c r="S133"/>
  <c r="AG133" s="1"/>
  <c r="Q133"/>
  <c r="AF133" s="1"/>
  <c r="N133"/>
  <c r="AE133" s="1"/>
  <c r="BV132"/>
  <c r="BU132"/>
  <c r="BP132"/>
  <c r="BO132"/>
  <c r="BJ132"/>
  <c r="BW132" s="1"/>
  <c r="BG132"/>
  <c r="AT132"/>
  <c r="BD132" s="1"/>
  <c r="AQ132"/>
  <c r="BC132" s="1"/>
  <c r="AO132"/>
  <c r="BB132" s="1"/>
  <c r="AL132"/>
  <c r="BA132" s="1"/>
  <c r="Z132"/>
  <c r="V132"/>
  <c r="AH132" s="1"/>
  <c r="S132"/>
  <c r="AG132" s="1"/>
  <c r="Q132"/>
  <c r="AF132" s="1"/>
  <c r="N132"/>
  <c r="AE132" s="1"/>
  <c r="BU131"/>
  <c r="BV131" s="1"/>
  <c r="BO131"/>
  <c r="BP131" s="1"/>
  <c r="BJ131"/>
  <c r="BG131"/>
  <c r="AT131"/>
  <c r="BD131" s="1"/>
  <c r="AQ131"/>
  <c r="BC131" s="1"/>
  <c r="AO131"/>
  <c r="BB131" s="1"/>
  <c r="AL131"/>
  <c r="BA131" s="1"/>
  <c r="V131"/>
  <c r="AH131" s="1"/>
  <c r="S131"/>
  <c r="AG131" s="1"/>
  <c r="Q131"/>
  <c r="AF131" s="1"/>
  <c r="N131"/>
  <c r="AE131" s="1"/>
  <c r="BV130"/>
  <c r="BU130"/>
  <c r="BP130"/>
  <c r="BO130"/>
  <c r="BJ130"/>
  <c r="BW130" s="1"/>
  <c r="BG130"/>
  <c r="AT130"/>
  <c r="BD130" s="1"/>
  <c r="AQ130"/>
  <c r="BC130" s="1"/>
  <c r="AO130"/>
  <c r="BB130" s="1"/>
  <c r="AL130"/>
  <c r="BA130" s="1"/>
  <c r="Z130"/>
  <c r="V130"/>
  <c r="AH130" s="1"/>
  <c r="S130"/>
  <c r="AG130" s="1"/>
  <c r="Q130"/>
  <c r="AF130" s="1"/>
  <c r="N130"/>
  <c r="AE130" s="1"/>
  <c r="BU129"/>
  <c r="BP129"/>
  <c r="BO129"/>
  <c r="BJ129"/>
  <c r="BW129" s="1"/>
  <c r="BG129"/>
  <c r="AT129"/>
  <c r="BD129" s="1"/>
  <c r="AQ129"/>
  <c r="BC129" s="1"/>
  <c r="AO129"/>
  <c r="BB129" s="1"/>
  <c r="AL129"/>
  <c r="BA129" s="1"/>
  <c r="Z129"/>
  <c r="V129"/>
  <c r="AH129" s="1"/>
  <c r="S129"/>
  <c r="AG129" s="1"/>
  <c r="Q129"/>
  <c r="AF129" s="1"/>
  <c r="N129"/>
  <c r="AE129" s="1"/>
  <c r="BU128"/>
  <c r="BV128" s="1"/>
  <c r="BO128"/>
  <c r="BP128" s="1"/>
  <c r="BW128" s="1"/>
  <c r="BJ128"/>
  <c r="BG128"/>
  <c r="AT128"/>
  <c r="BD128" s="1"/>
  <c r="AQ128"/>
  <c r="BC128" s="1"/>
  <c r="AO128"/>
  <c r="BB128" s="1"/>
  <c r="AL128"/>
  <c r="BA128" s="1"/>
  <c r="V128"/>
  <c r="AH128" s="1"/>
  <c r="S128"/>
  <c r="AG128" s="1"/>
  <c r="Q128"/>
  <c r="AF128" s="1"/>
  <c r="N128"/>
  <c r="AE128" s="1"/>
  <c r="BV127"/>
  <c r="BU127"/>
  <c r="BP127"/>
  <c r="BO127"/>
  <c r="BJ127"/>
  <c r="BW127" s="1"/>
  <c r="BG127"/>
  <c r="AT127"/>
  <c r="BD127" s="1"/>
  <c r="AQ127"/>
  <c r="BC127" s="1"/>
  <c r="AO127"/>
  <c r="BB127" s="1"/>
  <c r="AL127"/>
  <c r="BA127" s="1"/>
  <c r="Z127"/>
  <c r="V127"/>
  <c r="AH127" s="1"/>
  <c r="S127"/>
  <c r="AG127" s="1"/>
  <c r="Q127"/>
  <c r="AF127" s="1"/>
  <c r="N127"/>
  <c r="AE127" s="1"/>
  <c r="BU126"/>
  <c r="BV126" s="1"/>
  <c r="BO126"/>
  <c r="BP126" s="1"/>
  <c r="BJ126"/>
  <c r="BG126"/>
  <c r="AT126"/>
  <c r="BD126" s="1"/>
  <c r="AQ126"/>
  <c r="BC126" s="1"/>
  <c r="AO126"/>
  <c r="BB126" s="1"/>
  <c r="AL126"/>
  <c r="BA126" s="1"/>
  <c r="V126"/>
  <c r="AH126" s="1"/>
  <c r="S126"/>
  <c r="AG126" s="1"/>
  <c r="Q126"/>
  <c r="AF126" s="1"/>
  <c r="N126"/>
  <c r="AE126" s="1"/>
  <c r="BV125"/>
  <c r="BU125"/>
  <c r="BP125"/>
  <c r="BW125" s="1"/>
  <c r="BO125"/>
  <c r="BG125"/>
  <c r="AT125"/>
  <c r="BD125" s="1"/>
  <c r="AQ125"/>
  <c r="BC125" s="1"/>
  <c r="AO125"/>
  <c r="BB125" s="1"/>
  <c r="AL125"/>
  <c r="BA125" s="1"/>
  <c r="V125"/>
  <c r="AH125" s="1"/>
  <c r="S125"/>
  <c r="AG125" s="1"/>
  <c r="Q125"/>
  <c r="AF125" s="1"/>
  <c r="N125"/>
  <c r="AE125" s="1"/>
  <c r="BV124"/>
  <c r="BU124"/>
  <c r="BP124"/>
  <c r="BO124"/>
  <c r="BJ124"/>
  <c r="BW124" s="1"/>
  <c r="BG124"/>
  <c r="AT124"/>
  <c r="BD124" s="1"/>
  <c r="AQ124"/>
  <c r="BC124" s="1"/>
  <c r="AO124"/>
  <c r="BB124" s="1"/>
  <c r="AL124"/>
  <c r="BA124" s="1"/>
  <c r="Z124"/>
  <c r="V124"/>
  <c r="AH124" s="1"/>
  <c r="S124"/>
  <c r="AG124" s="1"/>
  <c r="Q124"/>
  <c r="AF124" s="1"/>
  <c r="N124"/>
  <c r="AE124" s="1"/>
  <c r="BU123"/>
  <c r="BV123" s="1"/>
  <c r="BO123"/>
  <c r="BP123" s="1"/>
  <c r="BG123"/>
  <c r="AT123"/>
  <c r="BD123" s="1"/>
  <c r="AQ123"/>
  <c r="BC123" s="1"/>
  <c r="AO123"/>
  <c r="BB123" s="1"/>
  <c r="AL123"/>
  <c r="BA123" s="1"/>
  <c r="Z123"/>
  <c r="V123"/>
  <c r="AH123" s="1"/>
  <c r="S123"/>
  <c r="AG123" s="1"/>
  <c r="Q123"/>
  <c r="AF123" s="1"/>
  <c r="N123"/>
  <c r="AE123" s="1"/>
  <c r="BU122"/>
  <c r="BV122" s="1"/>
  <c r="BO122"/>
  <c r="BJ122"/>
  <c r="BW122" s="1"/>
  <c r="BG122"/>
  <c r="AT122"/>
  <c r="BD122" s="1"/>
  <c r="AQ122"/>
  <c r="BC122" s="1"/>
  <c r="AO122"/>
  <c r="BB122" s="1"/>
  <c r="AL122"/>
  <c r="BA122" s="1"/>
  <c r="Z122"/>
  <c r="V122"/>
  <c r="AH122" s="1"/>
  <c r="S122"/>
  <c r="AG122" s="1"/>
  <c r="Q122"/>
  <c r="AF122" s="1"/>
  <c r="N122"/>
  <c r="AE122" s="1"/>
  <c r="BU121"/>
  <c r="BV121" s="1"/>
  <c r="BO121"/>
  <c r="BP121" s="1"/>
  <c r="BW121" s="1"/>
  <c r="BJ121"/>
  <c r="BG121"/>
  <c r="AT121"/>
  <c r="BD121" s="1"/>
  <c r="AQ121"/>
  <c r="BC121" s="1"/>
  <c r="AO121"/>
  <c r="BB121" s="1"/>
  <c r="AL121"/>
  <c r="BA121" s="1"/>
  <c r="V121"/>
  <c r="AH121" s="1"/>
  <c r="S121"/>
  <c r="AG121" s="1"/>
  <c r="Q121"/>
  <c r="AF121" s="1"/>
  <c r="N121"/>
  <c r="AE121" s="1"/>
  <c r="BV120"/>
  <c r="BU120"/>
  <c r="BP120"/>
  <c r="BO120"/>
  <c r="BJ120"/>
  <c r="BW120" s="1"/>
  <c r="BG120"/>
  <c r="AT120"/>
  <c r="BD120" s="1"/>
  <c r="AQ120"/>
  <c r="BC120" s="1"/>
  <c r="AO120"/>
  <c r="BB120" s="1"/>
  <c r="AL120"/>
  <c r="BA120" s="1"/>
  <c r="Z120"/>
  <c r="V120"/>
  <c r="AH120" s="1"/>
  <c r="S120"/>
  <c r="AG120" s="1"/>
  <c r="Q120"/>
  <c r="AF120" s="1"/>
  <c r="N120"/>
  <c r="AE120" s="1"/>
  <c r="BU119"/>
  <c r="BV119" s="1"/>
  <c r="BO119"/>
  <c r="BP119" s="1"/>
  <c r="BG119"/>
  <c r="AT119"/>
  <c r="BD119" s="1"/>
  <c r="AQ119"/>
  <c r="BC119" s="1"/>
  <c r="AO119"/>
  <c r="BB119" s="1"/>
  <c r="AL119"/>
  <c r="BA119" s="1"/>
  <c r="Z119"/>
  <c r="V119"/>
  <c r="AH119" s="1"/>
  <c r="S119"/>
  <c r="AG119" s="1"/>
  <c r="Q119"/>
  <c r="AF119" s="1"/>
  <c r="N119"/>
  <c r="AE119" s="1"/>
  <c r="BU118"/>
  <c r="BV118" s="1"/>
  <c r="BO118"/>
  <c r="BP118" s="1"/>
  <c r="BJ118"/>
  <c r="BG118"/>
  <c r="AT118"/>
  <c r="BD118" s="1"/>
  <c r="AQ118"/>
  <c r="BC118" s="1"/>
  <c r="AO118"/>
  <c r="BB118" s="1"/>
  <c r="AL118"/>
  <c r="BA118" s="1"/>
  <c r="V118"/>
  <c r="AH118" s="1"/>
  <c r="S118"/>
  <c r="AG118" s="1"/>
  <c r="Q118"/>
  <c r="AF118" s="1"/>
  <c r="N118"/>
  <c r="AE118" s="1"/>
  <c r="BU117"/>
  <c r="BO117"/>
  <c r="BP117" s="1"/>
  <c r="BJ117"/>
  <c r="BW117" s="1"/>
  <c r="BG117"/>
  <c r="AT117"/>
  <c r="BD117" s="1"/>
  <c r="AQ117"/>
  <c r="BC117" s="1"/>
  <c r="AO117"/>
  <c r="BB117" s="1"/>
  <c r="AL117"/>
  <c r="BA117" s="1"/>
  <c r="V117"/>
  <c r="AH117" s="1"/>
  <c r="S117"/>
  <c r="AG117" s="1"/>
  <c r="Q117"/>
  <c r="AF117" s="1"/>
  <c r="N117"/>
  <c r="AE117" s="1"/>
  <c r="BV116"/>
  <c r="BU116"/>
  <c r="BP116"/>
  <c r="BO116"/>
  <c r="BJ116"/>
  <c r="BW116" s="1"/>
  <c r="BG116"/>
  <c r="AT116"/>
  <c r="BD116" s="1"/>
  <c r="AQ116"/>
  <c r="BC116" s="1"/>
  <c r="AO116"/>
  <c r="BB116" s="1"/>
  <c r="AL116"/>
  <c r="BA116" s="1"/>
  <c r="Z116"/>
  <c r="V116"/>
  <c r="AH116" s="1"/>
  <c r="S116"/>
  <c r="AG116" s="1"/>
  <c r="Q116"/>
  <c r="AF116" s="1"/>
  <c r="N116"/>
  <c r="AE116" s="1"/>
  <c r="BU115"/>
  <c r="BV115" s="1"/>
  <c r="BO115"/>
  <c r="BP115" s="1"/>
  <c r="BW115" s="1"/>
  <c r="BJ115"/>
  <c r="BG115"/>
  <c r="AT115"/>
  <c r="BD115" s="1"/>
  <c r="AQ115"/>
  <c r="BC115" s="1"/>
  <c r="AO115"/>
  <c r="BB115" s="1"/>
  <c r="AL115"/>
  <c r="BA115" s="1"/>
  <c r="V115"/>
  <c r="AH115" s="1"/>
  <c r="S115"/>
  <c r="AG115" s="1"/>
  <c r="Q115"/>
  <c r="AF115" s="1"/>
  <c r="N115"/>
  <c r="AE115" s="1"/>
  <c r="BU114"/>
  <c r="BO114"/>
  <c r="BP114" s="1"/>
  <c r="BJ114"/>
  <c r="BG114"/>
  <c r="AT114"/>
  <c r="BD114" s="1"/>
  <c r="AQ114"/>
  <c r="BC114" s="1"/>
  <c r="AO114"/>
  <c r="BB114" s="1"/>
  <c r="AL114"/>
  <c r="BA114" s="1"/>
  <c r="AE114"/>
  <c r="V114"/>
  <c r="AH114" s="1"/>
  <c r="S114"/>
  <c r="Z114" s="1"/>
  <c r="Q114"/>
  <c r="AF114" s="1"/>
  <c r="N114"/>
  <c r="Y114" s="1"/>
  <c r="BV113"/>
  <c r="BU113"/>
  <c r="BP113"/>
  <c r="BO113"/>
  <c r="BJ113"/>
  <c r="BW113" s="1"/>
  <c r="BG113"/>
  <c r="AT113"/>
  <c r="BD113" s="1"/>
  <c r="AQ113"/>
  <c r="BC113" s="1"/>
  <c r="AO113"/>
  <c r="BB113" s="1"/>
  <c r="AL113"/>
  <c r="BA113" s="1"/>
  <c r="AH113"/>
  <c r="Z113"/>
  <c r="V113"/>
  <c r="S113"/>
  <c r="AG113" s="1"/>
  <c r="Q113"/>
  <c r="AF113" s="1"/>
  <c r="N113"/>
  <c r="AE113" s="1"/>
  <c r="BU112"/>
  <c r="BP112"/>
  <c r="BO112"/>
  <c r="BJ112"/>
  <c r="BW112" s="1"/>
  <c r="BG112"/>
  <c r="BB112"/>
  <c r="AT112"/>
  <c r="BD112" s="1"/>
  <c r="AQ112"/>
  <c r="BC112" s="1"/>
  <c r="AO112"/>
  <c r="AL112"/>
  <c r="BA112" s="1"/>
  <c r="Z112"/>
  <c r="V112"/>
  <c r="AH112" s="1"/>
  <c r="S112"/>
  <c r="AG112" s="1"/>
  <c r="Q112"/>
  <c r="AF112" s="1"/>
  <c r="N112"/>
  <c r="AE112" s="1"/>
  <c r="BU111"/>
  <c r="BV111" s="1"/>
  <c r="BO111"/>
  <c r="BP111" s="1"/>
  <c r="BW111" s="1"/>
  <c r="BJ111"/>
  <c r="BG111"/>
  <c r="AT111"/>
  <c r="BD111" s="1"/>
  <c r="AQ111"/>
  <c r="BC111" s="1"/>
  <c r="AO111"/>
  <c r="BB111" s="1"/>
  <c r="AL111"/>
  <c r="BA111" s="1"/>
  <c r="AE111"/>
  <c r="V111"/>
  <c r="AH111" s="1"/>
  <c r="S111"/>
  <c r="Z111" s="1"/>
  <c r="Q111"/>
  <c r="AF111" s="1"/>
  <c r="N111"/>
  <c r="Y111" s="1"/>
  <c r="BV110"/>
  <c r="BU110"/>
  <c r="BP110"/>
  <c r="BO110"/>
  <c r="BJ110"/>
  <c r="BW110" s="1"/>
  <c r="BG110"/>
  <c r="AT110"/>
  <c r="BD110" s="1"/>
  <c r="AQ110"/>
  <c r="BC110" s="1"/>
  <c r="AO110"/>
  <c r="BB110" s="1"/>
  <c r="AL110"/>
  <c r="BA110" s="1"/>
  <c r="AH110"/>
  <c r="Z110"/>
  <c r="V110"/>
  <c r="S110"/>
  <c r="AG110" s="1"/>
  <c r="Q110"/>
  <c r="AF110" s="1"/>
  <c r="N110"/>
  <c r="AE110" s="1"/>
  <c r="BU109"/>
  <c r="BV109" s="1"/>
  <c r="BO109"/>
  <c r="BP109" s="1"/>
  <c r="BW109" s="1"/>
  <c r="BJ109"/>
  <c r="BG109"/>
  <c r="BC109"/>
  <c r="AT109"/>
  <c r="BD109" s="1"/>
  <c r="AQ109"/>
  <c r="AO109"/>
  <c r="BB109" s="1"/>
  <c r="AL109"/>
  <c r="BA109" s="1"/>
  <c r="V109"/>
  <c r="AH109" s="1"/>
  <c r="S109"/>
  <c r="Z109" s="1"/>
  <c r="Q109"/>
  <c r="AF109" s="1"/>
  <c r="N109"/>
  <c r="Y109" s="1"/>
  <c r="BU108"/>
  <c r="BO108"/>
  <c r="BP108" s="1"/>
  <c r="BW108" s="1"/>
  <c r="BG108"/>
  <c r="AT108"/>
  <c r="BD108" s="1"/>
  <c r="AQ108"/>
  <c r="BC108" s="1"/>
  <c r="AO108"/>
  <c r="BB108" s="1"/>
  <c r="AL108"/>
  <c r="BA108" s="1"/>
  <c r="AH108"/>
  <c r="Z108"/>
  <c r="V108"/>
  <c r="S108"/>
  <c r="AG108" s="1"/>
  <c r="Q108"/>
  <c r="AF108" s="1"/>
  <c r="N108"/>
  <c r="AE108" s="1"/>
  <c r="BU107"/>
  <c r="BV107" s="1"/>
  <c r="BO107"/>
  <c r="BP107" s="1"/>
  <c r="BW107" s="1"/>
  <c r="BJ107"/>
  <c r="BG107"/>
  <c r="BC107"/>
  <c r="AT107"/>
  <c r="BD107" s="1"/>
  <c r="AQ107"/>
  <c r="AO107"/>
  <c r="BB107" s="1"/>
  <c r="AL107"/>
  <c r="BA107" s="1"/>
  <c r="V107"/>
  <c r="AH107" s="1"/>
  <c r="S107"/>
  <c r="Z107" s="1"/>
  <c r="Q107"/>
  <c r="AF107" s="1"/>
  <c r="N107"/>
  <c r="Y107" s="1"/>
  <c r="BV106"/>
  <c r="BU106"/>
  <c r="BP106"/>
  <c r="BO106"/>
  <c r="BJ106"/>
  <c r="BW106" s="1"/>
  <c r="BF106"/>
  <c r="BG106" s="1"/>
  <c r="AT106"/>
  <c r="BD106" s="1"/>
  <c r="AQ106"/>
  <c r="BC106" s="1"/>
  <c r="AO106"/>
  <c r="BB106" s="1"/>
  <c r="AL106"/>
  <c r="BA106" s="1"/>
  <c r="AE106"/>
  <c r="V106"/>
  <c r="AH106" s="1"/>
  <c r="S106"/>
  <c r="Z106" s="1"/>
  <c r="Q106"/>
  <c r="AF106" s="1"/>
  <c r="N106"/>
  <c r="Y106" s="1"/>
  <c r="BV105"/>
  <c r="BW105" s="1"/>
  <c r="BU105"/>
  <c r="BO105"/>
  <c r="AT105"/>
  <c r="BD105" s="1"/>
  <c r="AQ105"/>
  <c r="BC105" s="1"/>
  <c r="AO105"/>
  <c r="BF105" s="1"/>
  <c r="BG105" s="1"/>
  <c r="AL105"/>
  <c r="BA105" s="1"/>
  <c r="V105"/>
  <c r="AH105" s="1"/>
  <c r="S105"/>
  <c r="AG105" s="1"/>
  <c r="Q105"/>
  <c r="AF105" s="1"/>
  <c r="N105"/>
  <c r="AE105" s="1"/>
  <c r="BV104"/>
  <c r="BU104"/>
  <c r="BP104"/>
  <c r="BO104"/>
  <c r="BJ104"/>
  <c r="BW104" s="1"/>
  <c r="BG104"/>
  <c r="AT104"/>
  <c r="BD104" s="1"/>
  <c r="AQ104"/>
  <c r="BC104" s="1"/>
  <c r="AO104"/>
  <c r="BB104" s="1"/>
  <c r="AL104"/>
  <c r="BA104" s="1"/>
  <c r="Z104"/>
  <c r="V104"/>
  <c r="AH104" s="1"/>
  <c r="S104"/>
  <c r="AG104" s="1"/>
  <c r="Q104"/>
  <c r="AF104" s="1"/>
  <c r="N104"/>
  <c r="AE104" s="1"/>
  <c r="BU103"/>
  <c r="BV103" s="1"/>
  <c r="BO103"/>
  <c r="BP103" s="1"/>
  <c r="BJ103"/>
  <c r="BG103"/>
  <c r="AT103"/>
  <c r="BD103" s="1"/>
  <c r="AQ103"/>
  <c r="BC103" s="1"/>
  <c r="AO103"/>
  <c r="BB103" s="1"/>
  <c r="AL103"/>
  <c r="BA103" s="1"/>
  <c r="V103"/>
  <c r="AH103" s="1"/>
  <c r="S103"/>
  <c r="AG103" s="1"/>
  <c r="Q103"/>
  <c r="AF103" s="1"/>
  <c r="N103"/>
  <c r="AE103" s="1"/>
  <c r="BU102"/>
  <c r="BO102"/>
  <c r="BP102" s="1"/>
  <c r="BJ102"/>
  <c r="BW102" s="1"/>
  <c r="BG102"/>
  <c r="AT102"/>
  <c r="BD102" s="1"/>
  <c r="AQ102"/>
  <c r="BC102" s="1"/>
  <c r="AO102"/>
  <c r="BB102" s="1"/>
  <c r="AL102"/>
  <c r="BA102" s="1"/>
  <c r="V102"/>
  <c r="AH102" s="1"/>
  <c r="S102"/>
  <c r="AG102" s="1"/>
  <c r="Q102"/>
  <c r="AF102" s="1"/>
  <c r="N102"/>
  <c r="AE102" s="1"/>
  <c r="BV101"/>
  <c r="BU101"/>
  <c r="BP101"/>
  <c r="BO101"/>
  <c r="BJ101"/>
  <c r="BW101" s="1"/>
  <c r="BG101"/>
  <c r="AT101"/>
  <c r="BD101" s="1"/>
  <c r="AQ101"/>
  <c r="BC101" s="1"/>
  <c r="AO101"/>
  <c r="BB101" s="1"/>
  <c r="AL101"/>
  <c r="BA101" s="1"/>
  <c r="Z101"/>
  <c r="V101"/>
  <c r="AH101" s="1"/>
  <c r="S101"/>
  <c r="AG101" s="1"/>
  <c r="Q101"/>
  <c r="AF101" s="1"/>
  <c r="N101"/>
  <c r="AE101" s="1"/>
  <c r="BU100"/>
  <c r="BV100" s="1"/>
  <c r="BO100"/>
  <c r="BP100" s="1"/>
  <c r="BW100" s="1"/>
  <c r="BJ100"/>
  <c r="BG100"/>
  <c r="AT100"/>
  <c r="BD100" s="1"/>
  <c r="AQ100"/>
  <c r="BC100" s="1"/>
  <c r="AO100"/>
  <c r="BB100" s="1"/>
  <c r="AL100"/>
  <c r="BA100" s="1"/>
  <c r="V100"/>
  <c r="AH100" s="1"/>
  <c r="S100"/>
  <c r="AG100" s="1"/>
  <c r="Q100"/>
  <c r="AF100" s="1"/>
  <c r="N100"/>
  <c r="AE100" s="1"/>
  <c r="BU99"/>
  <c r="BO99"/>
  <c r="BP99" s="1"/>
  <c r="BJ99"/>
  <c r="BG99"/>
  <c r="AT99"/>
  <c r="BD99" s="1"/>
  <c r="AQ99"/>
  <c r="BC99" s="1"/>
  <c r="AO99"/>
  <c r="BB99" s="1"/>
  <c r="AL99"/>
  <c r="BA99" s="1"/>
  <c r="V99"/>
  <c r="AH99" s="1"/>
  <c r="S99"/>
  <c r="AG99" s="1"/>
  <c r="Q99"/>
  <c r="AF99" s="1"/>
  <c r="N99"/>
  <c r="AE99" s="1"/>
  <c r="BV98"/>
  <c r="BU98"/>
  <c r="BP98"/>
  <c r="BO98"/>
  <c r="BJ98"/>
  <c r="BW98" s="1"/>
  <c r="BG98"/>
  <c r="AT98"/>
  <c r="BD98" s="1"/>
  <c r="AQ98"/>
  <c r="BC98" s="1"/>
  <c r="AO98"/>
  <c r="BB98" s="1"/>
  <c r="AL98"/>
  <c r="BA98" s="1"/>
  <c r="Z98"/>
  <c r="V98"/>
  <c r="AH98" s="1"/>
  <c r="S98"/>
  <c r="AG98" s="1"/>
  <c r="Q98"/>
  <c r="AF98" s="1"/>
  <c r="N98"/>
  <c r="AE98" s="1"/>
  <c r="BU97"/>
  <c r="BP97"/>
  <c r="BO97"/>
  <c r="BJ97"/>
  <c r="BW97" s="1"/>
  <c r="BG97"/>
  <c r="AT97"/>
  <c r="BD97" s="1"/>
  <c r="AQ97"/>
  <c r="BC97" s="1"/>
  <c r="AO97"/>
  <c r="BB97" s="1"/>
  <c r="AL97"/>
  <c r="BA97" s="1"/>
  <c r="Z97"/>
  <c r="V97"/>
  <c r="AH97" s="1"/>
  <c r="S97"/>
  <c r="AG97" s="1"/>
  <c r="Q97"/>
  <c r="AF97" s="1"/>
  <c r="N97"/>
  <c r="AE97" s="1"/>
  <c r="BU96"/>
  <c r="BP96"/>
  <c r="BO96"/>
  <c r="BJ96"/>
  <c r="BW96" s="1"/>
  <c r="BG96"/>
  <c r="AT96"/>
  <c r="BD96" s="1"/>
  <c r="AQ96"/>
  <c r="BC96" s="1"/>
  <c r="AO96"/>
  <c r="BB96" s="1"/>
  <c r="AL96"/>
  <c r="BA96" s="1"/>
  <c r="Z96"/>
  <c r="V96"/>
  <c r="AH96" s="1"/>
  <c r="S96"/>
  <c r="AG96" s="1"/>
  <c r="Q96"/>
  <c r="AF96" s="1"/>
  <c r="N96"/>
  <c r="AE96" s="1"/>
  <c r="BU95"/>
  <c r="BV95" s="1"/>
  <c r="BO95"/>
  <c r="BP95" s="1"/>
  <c r="BG95"/>
  <c r="AT95"/>
  <c r="BD95" s="1"/>
  <c r="AQ95"/>
  <c r="BC95" s="1"/>
  <c r="AO95"/>
  <c r="BB95" s="1"/>
  <c r="AL95"/>
  <c r="BA95" s="1"/>
  <c r="Z95"/>
  <c r="V95"/>
  <c r="AH95" s="1"/>
  <c r="S95"/>
  <c r="AG95" s="1"/>
  <c r="Q95"/>
  <c r="AF95" s="1"/>
  <c r="N95"/>
  <c r="AE95" s="1"/>
  <c r="BU94"/>
  <c r="BP94"/>
  <c r="BO94"/>
  <c r="BJ94"/>
  <c r="BW94" s="1"/>
  <c r="BG94"/>
  <c r="AT94"/>
  <c r="BD94" s="1"/>
  <c r="AQ94"/>
  <c r="BC94" s="1"/>
  <c r="AO94"/>
  <c r="BB94" s="1"/>
  <c r="AL94"/>
  <c r="BA94" s="1"/>
  <c r="Z94"/>
  <c r="V94"/>
  <c r="AH94" s="1"/>
  <c r="S94"/>
  <c r="AG94" s="1"/>
  <c r="Q94"/>
  <c r="AF94" s="1"/>
  <c r="N94"/>
  <c r="AE94" s="1"/>
  <c r="BU93"/>
  <c r="BP93"/>
  <c r="BO93"/>
  <c r="BJ93"/>
  <c r="BW93" s="1"/>
  <c r="BG93"/>
  <c r="AT93"/>
  <c r="BD93" s="1"/>
  <c r="AQ93"/>
  <c r="BC93" s="1"/>
  <c r="AO93"/>
  <c r="BB93" s="1"/>
  <c r="AL93"/>
  <c r="BA93" s="1"/>
  <c r="Z93"/>
  <c r="V93"/>
  <c r="AH93" s="1"/>
  <c r="S93"/>
  <c r="AG93" s="1"/>
  <c r="Q93"/>
  <c r="AF93" s="1"/>
  <c r="N93"/>
  <c r="AE93" s="1"/>
  <c r="BU92"/>
  <c r="BP92"/>
  <c r="BW92" s="1"/>
  <c r="BO92"/>
  <c r="BG92"/>
  <c r="AT92"/>
  <c r="BD92" s="1"/>
  <c r="AQ92"/>
  <c r="BC92" s="1"/>
  <c r="AO92"/>
  <c r="BB92" s="1"/>
  <c r="AL92"/>
  <c r="BA92" s="1"/>
  <c r="V92"/>
  <c r="AH92" s="1"/>
  <c r="S92"/>
  <c r="AG92" s="1"/>
  <c r="Q92"/>
  <c r="AF92" s="1"/>
  <c r="N92"/>
  <c r="AE92" s="1"/>
  <c r="BU91"/>
  <c r="BO91"/>
  <c r="BP91" s="1"/>
  <c r="BJ91"/>
  <c r="BW91" s="1"/>
  <c r="BG91"/>
  <c r="AT91"/>
  <c r="BD91" s="1"/>
  <c r="AQ91"/>
  <c r="BC91" s="1"/>
  <c r="AO91"/>
  <c r="BB91" s="1"/>
  <c r="AL91"/>
  <c r="BA91" s="1"/>
  <c r="V91"/>
  <c r="AH91" s="1"/>
  <c r="S91"/>
  <c r="AG91" s="1"/>
  <c r="Q91"/>
  <c r="AF91" s="1"/>
  <c r="N91"/>
  <c r="AE91" s="1"/>
  <c r="BV90"/>
  <c r="BU90"/>
  <c r="BP90"/>
  <c r="BW90" s="1"/>
  <c r="BO90"/>
  <c r="BG90"/>
  <c r="AT90"/>
  <c r="BD90" s="1"/>
  <c r="AQ90"/>
  <c r="BC90" s="1"/>
  <c r="AO90"/>
  <c r="BB90" s="1"/>
  <c r="AL90"/>
  <c r="BA90" s="1"/>
  <c r="V90"/>
  <c r="AH90" s="1"/>
  <c r="S90"/>
  <c r="AG90" s="1"/>
  <c r="Q90"/>
  <c r="AF90" s="1"/>
  <c r="N90"/>
  <c r="AE90" s="1"/>
  <c r="BV89"/>
  <c r="BU89"/>
  <c r="BP89"/>
  <c r="BO89"/>
  <c r="BJ89"/>
  <c r="BW89" s="1"/>
  <c r="BG89"/>
  <c r="AT89"/>
  <c r="BD89" s="1"/>
  <c r="AQ89"/>
  <c r="BC89" s="1"/>
  <c r="AO89"/>
  <c r="BB89" s="1"/>
  <c r="AL89"/>
  <c r="BA89" s="1"/>
  <c r="Z89"/>
  <c r="V89"/>
  <c r="AH89" s="1"/>
  <c r="S89"/>
  <c r="AG89" s="1"/>
  <c r="Q89"/>
  <c r="AF89" s="1"/>
  <c r="N89"/>
  <c r="AE89" s="1"/>
  <c r="BU88"/>
  <c r="BV88" s="1"/>
  <c r="BO88"/>
  <c r="BP88" s="1"/>
  <c r="BJ88"/>
  <c r="BG88"/>
  <c r="AT88"/>
  <c r="BD88" s="1"/>
  <c r="AQ88"/>
  <c r="BC88" s="1"/>
  <c r="AO88"/>
  <c r="BB88" s="1"/>
  <c r="AL88"/>
  <c r="BA88" s="1"/>
  <c r="V88"/>
  <c r="AH88" s="1"/>
  <c r="S88"/>
  <c r="AG88" s="1"/>
  <c r="Q88"/>
  <c r="AF88" s="1"/>
  <c r="N88"/>
  <c r="AE88" s="1"/>
  <c r="BU87"/>
  <c r="BO87"/>
  <c r="BP87" s="1"/>
  <c r="BJ87"/>
  <c r="BW87" s="1"/>
  <c r="BG87"/>
  <c r="AT87"/>
  <c r="BD87" s="1"/>
  <c r="AQ87"/>
  <c r="BC87" s="1"/>
  <c r="AO87"/>
  <c r="BB87" s="1"/>
  <c r="AL87"/>
  <c r="BA87" s="1"/>
  <c r="V87"/>
  <c r="AH87" s="1"/>
  <c r="S87"/>
  <c r="AG87" s="1"/>
  <c r="Q87"/>
  <c r="AF87" s="1"/>
  <c r="N87"/>
  <c r="AE87" s="1"/>
  <c r="BU86"/>
  <c r="BO86"/>
  <c r="BP86" s="1"/>
  <c r="BW86" s="1"/>
  <c r="BG86"/>
  <c r="AT86"/>
  <c r="BD86" s="1"/>
  <c r="AQ86"/>
  <c r="BC86" s="1"/>
  <c r="AO86"/>
  <c r="BB86" s="1"/>
  <c r="AL86"/>
  <c r="BA86" s="1"/>
  <c r="Z86"/>
  <c r="V86"/>
  <c r="AH86" s="1"/>
  <c r="S86"/>
  <c r="AG86" s="1"/>
  <c r="Q86"/>
  <c r="AF86" s="1"/>
  <c r="N86"/>
  <c r="AE86" s="1"/>
  <c r="BU85"/>
  <c r="BV85" s="1"/>
  <c r="BO85"/>
  <c r="BP85" s="1"/>
  <c r="BJ85"/>
  <c r="BG85"/>
  <c r="AT85"/>
  <c r="BD85" s="1"/>
  <c r="AQ85"/>
  <c r="BC85" s="1"/>
  <c r="AO85"/>
  <c r="BB85" s="1"/>
  <c r="AL85"/>
  <c r="BA85" s="1"/>
  <c r="V85"/>
  <c r="AH85" s="1"/>
  <c r="S85"/>
  <c r="AG85" s="1"/>
  <c r="Q85"/>
  <c r="AF85" s="1"/>
  <c r="N85"/>
  <c r="AE85" s="1"/>
  <c r="BU84"/>
  <c r="BO84"/>
  <c r="BP84" s="1"/>
  <c r="BW84" s="1"/>
  <c r="BG84"/>
  <c r="AT84"/>
  <c r="BD84" s="1"/>
  <c r="AQ84"/>
  <c r="BC84" s="1"/>
  <c r="AO84"/>
  <c r="BB84" s="1"/>
  <c r="AL84"/>
  <c r="BA84" s="1"/>
  <c r="Z84"/>
  <c r="V84"/>
  <c r="AH84" s="1"/>
  <c r="S84"/>
  <c r="AG84" s="1"/>
  <c r="Q84"/>
  <c r="AF84" s="1"/>
  <c r="N84"/>
  <c r="AE84" s="1"/>
  <c r="BU83"/>
  <c r="BV83" s="1"/>
  <c r="BO83"/>
  <c r="BP83" s="1"/>
  <c r="BJ83"/>
  <c r="BG83"/>
  <c r="AT83"/>
  <c r="BD83" s="1"/>
  <c r="AQ83"/>
  <c r="BC83" s="1"/>
  <c r="AO83"/>
  <c r="BB83" s="1"/>
  <c r="AL83"/>
  <c r="BA83" s="1"/>
  <c r="V83"/>
  <c r="AH83" s="1"/>
  <c r="S83"/>
  <c r="AG83" s="1"/>
  <c r="Q83"/>
  <c r="AF83" s="1"/>
  <c r="N83"/>
  <c r="AE83" s="1"/>
  <c r="BU82"/>
  <c r="BO82"/>
  <c r="BP82" s="1"/>
  <c r="BJ82"/>
  <c r="BW82" s="1"/>
  <c r="BG82"/>
  <c r="AT82"/>
  <c r="BD82" s="1"/>
  <c r="AQ82"/>
  <c r="BC82" s="1"/>
  <c r="AO82"/>
  <c r="BB82" s="1"/>
  <c r="AL82"/>
  <c r="BA82" s="1"/>
  <c r="V82"/>
  <c r="AH82" s="1"/>
  <c r="S82"/>
  <c r="AG82" s="1"/>
  <c r="Q82"/>
  <c r="AF82" s="1"/>
  <c r="N82"/>
  <c r="AE82" s="1"/>
  <c r="BV81"/>
  <c r="BU81"/>
  <c r="BP81"/>
  <c r="BO81"/>
  <c r="BJ81"/>
  <c r="BW81" s="1"/>
  <c r="BG81"/>
  <c r="AT81"/>
  <c r="BD81" s="1"/>
  <c r="AQ81"/>
  <c r="BC81" s="1"/>
  <c r="AO81"/>
  <c r="BB81" s="1"/>
  <c r="AL81"/>
  <c r="BA81" s="1"/>
  <c r="Z81"/>
  <c r="V81"/>
  <c r="AH81" s="1"/>
  <c r="S81"/>
  <c r="AG81" s="1"/>
  <c r="Q81"/>
  <c r="AF81" s="1"/>
  <c r="N81"/>
  <c r="AE81" s="1"/>
  <c r="BU80"/>
  <c r="BV80" s="1"/>
  <c r="BO80"/>
  <c r="BP80" s="1"/>
  <c r="BW80" s="1"/>
  <c r="BJ80"/>
  <c r="BG80"/>
  <c r="AT80"/>
  <c r="BD80" s="1"/>
  <c r="AQ80"/>
  <c r="BC80" s="1"/>
  <c r="AO80"/>
  <c r="BB80" s="1"/>
  <c r="AL80"/>
  <c r="BA80" s="1"/>
  <c r="V80"/>
  <c r="AH80" s="1"/>
  <c r="S80"/>
  <c r="AG80" s="1"/>
  <c r="Q80"/>
  <c r="AF80" s="1"/>
  <c r="N80"/>
  <c r="AE80" s="1"/>
  <c r="BV79"/>
  <c r="BU79"/>
  <c r="BP79"/>
  <c r="BO79"/>
  <c r="BJ79"/>
  <c r="BW79" s="1"/>
  <c r="BG79"/>
  <c r="AT79"/>
  <c r="BD79" s="1"/>
  <c r="AQ79"/>
  <c r="BC79" s="1"/>
  <c r="AO79"/>
  <c r="BB79" s="1"/>
  <c r="AL79"/>
  <c r="BA79" s="1"/>
  <c r="Z79"/>
  <c r="V79"/>
  <c r="AH79" s="1"/>
  <c r="S79"/>
  <c r="AG79" s="1"/>
  <c r="Q79"/>
  <c r="AF79" s="1"/>
  <c r="N79"/>
  <c r="AE79" s="1"/>
  <c r="BU78"/>
  <c r="BV78" s="1"/>
  <c r="BO78"/>
  <c r="BP78" s="1"/>
  <c r="BG78"/>
  <c r="AT78"/>
  <c r="BD78" s="1"/>
  <c r="AQ78"/>
  <c r="BC78" s="1"/>
  <c r="AO78"/>
  <c r="BB78" s="1"/>
  <c r="AL78"/>
  <c r="BA78" s="1"/>
  <c r="Z78"/>
  <c r="V78"/>
  <c r="AH78" s="1"/>
  <c r="S78"/>
  <c r="AG78" s="1"/>
  <c r="Q78"/>
  <c r="AF78" s="1"/>
  <c r="N78"/>
  <c r="AE78" s="1"/>
  <c r="BU77"/>
  <c r="BP77"/>
  <c r="BO77"/>
  <c r="BJ77"/>
  <c r="BW77" s="1"/>
  <c r="AT77"/>
  <c r="BD77" s="1"/>
  <c r="AQ77"/>
  <c r="BC77" s="1"/>
  <c r="AO77"/>
  <c r="BB77" s="1"/>
  <c r="AL77"/>
  <c r="BA77" s="1"/>
  <c r="AI77"/>
  <c r="BG77" s="1"/>
  <c r="V77"/>
  <c r="AH77" s="1"/>
  <c r="S77"/>
  <c r="AG77" s="1"/>
  <c r="Q77"/>
  <c r="AF77" s="1"/>
  <c r="N77"/>
  <c r="AE77" s="1"/>
  <c r="BV76"/>
  <c r="BU76"/>
  <c r="BP76"/>
  <c r="BO76"/>
  <c r="BJ76"/>
  <c r="BW76" s="1"/>
  <c r="AT76"/>
  <c r="BD76" s="1"/>
  <c r="AQ76"/>
  <c r="BC76" s="1"/>
  <c r="AO76"/>
  <c r="BB76" s="1"/>
  <c r="AL76"/>
  <c r="BA76" s="1"/>
  <c r="AI76"/>
  <c r="BG76" s="1"/>
  <c r="V76"/>
  <c r="AH76" s="1"/>
  <c r="S76"/>
  <c r="AG76" s="1"/>
  <c r="Q76"/>
  <c r="AF76" s="1"/>
  <c r="N76"/>
  <c r="AE76" s="1"/>
  <c r="BV75"/>
  <c r="BU75"/>
  <c r="BP75"/>
  <c r="BO75"/>
  <c r="BJ75"/>
  <c r="BW75" s="1"/>
  <c r="AT75"/>
  <c r="BD75" s="1"/>
  <c r="AQ75"/>
  <c r="BC75" s="1"/>
  <c r="AO75"/>
  <c r="BB75" s="1"/>
  <c r="AL75"/>
  <c r="BA75" s="1"/>
  <c r="AI75"/>
  <c r="Z75"/>
  <c r="V75"/>
  <c r="AH75" s="1"/>
  <c r="S75"/>
  <c r="AG75" s="1"/>
  <c r="Q75"/>
  <c r="AJ75" s="1"/>
  <c r="N75"/>
  <c r="AE75" s="1"/>
  <c r="BU74"/>
  <c r="BP74"/>
  <c r="BO74"/>
  <c r="BJ74"/>
  <c r="BW74" s="1"/>
  <c r="AT74"/>
  <c r="BD74" s="1"/>
  <c r="AQ74"/>
  <c r="BC74" s="1"/>
  <c r="AO74"/>
  <c r="BB74" s="1"/>
  <c r="AL74"/>
  <c r="BA74" s="1"/>
  <c r="AI74"/>
  <c r="Z74"/>
  <c r="V74"/>
  <c r="AH74" s="1"/>
  <c r="S74"/>
  <c r="AG74" s="1"/>
  <c r="Q74"/>
  <c r="AJ74" s="1"/>
  <c r="N74"/>
  <c r="AE74" s="1"/>
  <c r="BU73"/>
  <c r="BV73" s="1"/>
  <c r="BO73"/>
  <c r="BP73" s="1"/>
  <c r="BJ73"/>
  <c r="BG73"/>
  <c r="AT73"/>
  <c r="BD73" s="1"/>
  <c r="AQ73"/>
  <c r="BC73" s="1"/>
  <c r="AO73"/>
  <c r="BB73" s="1"/>
  <c r="AL73"/>
  <c r="BA73" s="1"/>
  <c r="AI73"/>
  <c r="Z73"/>
  <c r="V73"/>
  <c r="AH73" s="1"/>
  <c r="S73"/>
  <c r="AG73" s="1"/>
  <c r="Q73"/>
  <c r="AF73" s="1"/>
  <c r="N73"/>
  <c r="AE73" s="1"/>
  <c r="BU72"/>
  <c r="BV72" s="1"/>
  <c r="BO72"/>
  <c r="BP72" s="1"/>
  <c r="BJ72"/>
  <c r="AT72"/>
  <c r="BD72" s="1"/>
  <c r="AQ72"/>
  <c r="BC72" s="1"/>
  <c r="AO72"/>
  <c r="BB72" s="1"/>
  <c r="AL72"/>
  <c r="BA72" s="1"/>
  <c r="AI72"/>
  <c r="V72"/>
  <c r="AH72" s="1"/>
  <c r="S72"/>
  <c r="AG72" s="1"/>
  <c r="Q72"/>
  <c r="AJ72" s="1"/>
  <c r="N72"/>
  <c r="AE72" s="1"/>
  <c r="BU71"/>
  <c r="BO71"/>
  <c r="BP71" s="1"/>
  <c r="BW71" s="1"/>
  <c r="AT71"/>
  <c r="BD71" s="1"/>
  <c r="AQ71"/>
  <c r="BC71" s="1"/>
  <c r="AO71"/>
  <c r="BB71" s="1"/>
  <c r="AL71"/>
  <c r="BA71" s="1"/>
  <c r="AI71"/>
  <c r="Z71"/>
  <c r="V71"/>
  <c r="AH71" s="1"/>
  <c r="S71"/>
  <c r="AG71" s="1"/>
  <c r="Q71"/>
  <c r="AJ71" s="1"/>
  <c r="N71"/>
  <c r="AE71" s="1"/>
  <c r="BU70"/>
  <c r="BV70" s="1"/>
  <c r="BO70"/>
  <c r="BP70" s="1"/>
  <c r="BJ70"/>
  <c r="AT70"/>
  <c r="BD70" s="1"/>
  <c r="AQ70"/>
  <c r="BC70" s="1"/>
  <c r="AO70"/>
  <c r="BB70" s="1"/>
  <c r="AL70"/>
  <c r="BA70" s="1"/>
  <c r="AI70"/>
  <c r="V70"/>
  <c r="AH70" s="1"/>
  <c r="S70"/>
  <c r="AG70" s="1"/>
  <c r="Q70"/>
  <c r="AJ70" s="1"/>
  <c r="N70"/>
  <c r="AE70" s="1"/>
  <c r="BU69"/>
  <c r="BO69"/>
  <c r="BP69" s="1"/>
  <c r="BW69" s="1"/>
  <c r="AT69"/>
  <c r="BD69" s="1"/>
  <c r="AQ69"/>
  <c r="BC69" s="1"/>
  <c r="AO69"/>
  <c r="BB69" s="1"/>
  <c r="AL69"/>
  <c r="BA69" s="1"/>
  <c r="AI69"/>
  <c r="Z69"/>
  <c r="V69"/>
  <c r="AH69" s="1"/>
  <c r="S69"/>
  <c r="AG69" s="1"/>
  <c r="Q69"/>
  <c r="AJ69" s="1"/>
  <c r="N69"/>
  <c r="AE69" s="1"/>
  <c r="BU68"/>
  <c r="BP68"/>
  <c r="BW68" s="1"/>
  <c r="BO68"/>
  <c r="AT68"/>
  <c r="BD68" s="1"/>
  <c r="AQ68"/>
  <c r="BC68" s="1"/>
  <c r="AO68"/>
  <c r="BB68" s="1"/>
  <c r="AL68"/>
  <c r="BA68" s="1"/>
  <c r="AI68"/>
  <c r="V68"/>
  <c r="AH68" s="1"/>
  <c r="S68"/>
  <c r="AG68" s="1"/>
  <c r="Q68"/>
  <c r="AJ68" s="1"/>
  <c r="N68"/>
  <c r="AE68" s="1"/>
  <c r="BV67"/>
  <c r="BU67"/>
  <c r="BP67"/>
  <c r="BO67"/>
  <c r="BJ67"/>
  <c r="BW67" s="1"/>
  <c r="AT67"/>
  <c r="BD67" s="1"/>
  <c r="AQ67"/>
  <c r="BC67" s="1"/>
  <c r="AO67"/>
  <c r="BB67" s="1"/>
  <c r="AL67"/>
  <c r="BA67" s="1"/>
  <c r="AI67"/>
  <c r="Z67"/>
  <c r="V67"/>
  <c r="AH67" s="1"/>
  <c r="S67"/>
  <c r="AG67" s="1"/>
  <c r="Q67"/>
  <c r="AJ67" s="1"/>
  <c r="N67"/>
  <c r="AE67" s="1"/>
  <c r="BU66"/>
  <c r="BV66" s="1"/>
  <c r="BO66"/>
  <c r="BJ66"/>
  <c r="BW66" s="1"/>
  <c r="AT66"/>
  <c r="BD66" s="1"/>
  <c r="AQ66"/>
  <c r="BC66" s="1"/>
  <c r="AO66"/>
  <c r="BB66" s="1"/>
  <c r="AL66"/>
  <c r="BA66" s="1"/>
  <c r="AI66"/>
  <c r="Z66"/>
  <c r="V66"/>
  <c r="AH66" s="1"/>
  <c r="S66"/>
  <c r="AG66" s="1"/>
  <c r="Q66"/>
  <c r="AJ66" s="1"/>
  <c r="N66"/>
  <c r="AE66" s="1"/>
  <c r="BU65"/>
  <c r="BV65" s="1"/>
  <c r="BO65"/>
  <c r="BP65" s="1"/>
  <c r="BJ65"/>
  <c r="AT65"/>
  <c r="BD65" s="1"/>
  <c r="AQ65"/>
  <c r="BC65" s="1"/>
  <c r="AO65"/>
  <c r="BB65" s="1"/>
  <c r="AL65"/>
  <c r="BA65" s="1"/>
  <c r="AI65"/>
  <c r="V65"/>
  <c r="AH65" s="1"/>
  <c r="S65"/>
  <c r="AG65" s="1"/>
  <c r="Q65"/>
  <c r="AJ65" s="1"/>
  <c r="N65"/>
  <c r="AE65" s="1"/>
  <c r="BU64"/>
  <c r="BO64"/>
  <c r="BP64" s="1"/>
  <c r="BJ64"/>
  <c r="BW64" s="1"/>
  <c r="BG64"/>
  <c r="AT64"/>
  <c r="BD64" s="1"/>
  <c r="AQ64"/>
  <c r="BC64" s="1"/>
  <c r="AO64"/>
  <c r="BB64" s="1"/>
  <c r="AL64"/>
  <c r="BA64" s="1"/>
  <c r="AI64"/>
  <c r="Z64"/>
  <c r="V64"/>
  <c r="AH64" s="1"/>
  <c r="S64"/>
  <c r="AG64" s="1"/>
  <c r="Q64"/>
  <c r="AF64" s="1"/>
  <c r="N64"/>
  <c r="AE64" s="1"/>
  <c r="BU63"/>
  <c r="BP63"/>
  <c r="BO63"/>
  <c r="BJ63"/>
  <c r="BW63" s="1"/>
  <c r="AT63"/>
  <c r="BD63" s="1"/>
  <c r="AQ63"/>
  <c r="BC63" s="1"/>
  <c r="AO63"/>
  <c r="BB63" s="1"/>
  <c r="AL63"/>
  <c r="BA63" s="1"/>
  <c r="AJ63"/>
  <c r="AI63"/>
  <c r="AH63"/>
  <c r="Z63"/>
  <c r="V63"/>
  <c r="S63"/>
  <c r="AG63" s="1"/>
  <c r="Q63"/>
  <c r="AF63" s="1"/>
  <c r="N63"/>
  <c r="AE63" s="1"/>
  <c r="BU3"/>
  <c r="BV3" s="1"/>
  <c r="BO3"/>
  <c r="BP3" s="1"/>
  <c r="BJ3"/>
  <c r="BG3"/>
  <c r="BC3"/>
  <c r="AT3"/>
  <c r="AQ3"/>
  <c r="AO3"/>
  <c r="AL3"/>
  <c r="AI3"/>
  <c r="Z3"/>
  <c r="V3"/>
  <c r="AH3" s="1"/>
  <c r="S3"/>
  <c r="Q3"/>
  <c r="N3"/>
  <c r="BU61"/>
  <c r="BV61" s="1"/>
  <c r="BO61"/>
  <c r="BP61" s="1"/>
  <c r="BW61" s="1"/>
  <c r="BB61"/>
  <c r="AT61"/>
  <c r="BD61" s="1"/>
  <c r="AQ61"/>
  <c r="BC61" s="1"/>
  <c r="AO61"/>
  <c r="AL61"/>
  <c r="BA61" s="1"/>
  <c r="AI61"/>
  <c r="Z61"/>
  <c r="V61"/>
  <c r="AH61" s="1"/>
  <c r="S61"/>
  <c r="AG61" s="1"/>
  <c r="Q61"/>
  <c r="AF61" s="1"/>
  <c r="N61"/>
  <c r="AE61" s="1"/>
  <c r="BU60"/>
  <c r="BV60" s="1"/>
  <c r="BO60"/>
  <c r="BP60" s="1"/>
  <c r="BW60" s="1"/>
  <c r="BJ60"/>
  <c r="BG60"/>
  <c r="AT60"/>
  <c r="BD60" s="1"/>
  <c r="AQ60"/>
  <c r="BC60" s="1"/>
  <c r="AO60"/>
  <c r="BB60" s="1"/>
  <c r="AL60"/>
  <c r="BA60" s="1"/>
  <c r="AI60"/>
  <c r="V60"/>
  <c r="AH60" s="1"/>
  <c r="S60"/>
  <c r="Z60" s="1"/>
  <c r="Q60"/>
  <c r="AJ60" s="1"/>
  <c r="N60"/>
  <c r="Y60" s="1"/>
  <c r="BU59"/>
  <c r="BO59"/>
  <c r="BP59" s="1"/>
  <c r="BJ59"/>
  <c r="BG59"/>
  <c r="AT59"/>
  <c r="BD59" s="1"/>
  <c r="AQ59"/>
  <c r="BC59" s="1"/>
  <c r="AO59"/>
  <c r="BB59" s="1"/>
  <c r="AL59"/>
  <c r="BA59" s="1"/>
  <c r="AI59"/>
  <c r="V59"/>
  <c r="AH59" s="1"/>
  <c r="S59"/>
  <c r="Z59" s="1"/>
  <c r="Q59"/>
  <c r="AJ59" s="1"/>
  <c r="N59"/>
  <c r="Y59" s="1"/>
  <c r="BV58"/>
  <c r="BU58"/>
  <c r="BP58"/>
  <c r="BW58" s="1"/>
  <c r="BO58"/>
  <c r="BC58"/>
  <c r="AT58"/>
  <c r="BD58" s="1"/>
  <c r="AQ58"/>
  <c r="AO58"/>
  <c r="BB58" s="1"/>
  <c r="AL58"/>
  <c r="BA58" s="1"/>
  <c r="AI58"/>
  <c r="BG58" s="1"/>
  <c r="AE58"/>
  <c r="V58"/>
  <c r="AH58" s="1"/>
  <c r="S58"/>
  <c r="Z58" s="1"/>
  <c r="Q58"/>
  <c r="AJ58" s="1"/>
  <c r="N58"/>
  <c r="Y58" s="1"/>
  <c r="BV57"/>
  <c r="BU57"/>
  <c r="BP57"/>
  <c r="BO57"/>
  <c r="BJ57"/>
  <c r="BW57" s="1"/>
  <c r="BB57"/>
  <c r="AT57"/>
  <c r="BD57" s="1"/>
  <c r="AQ57"/>
  <c r="BC57" s="1"/>
  <c r="AO57"/>
  <c r="AL57"/>
  <c r="BA57" s="1"/>
  <c r="AI57"/>
  <c r="BG57" s="1"/>
  <c r="V57"/>
  <c r="AH57" s="1"/>
  <c r="S57"/>
  <c r="Z57" s="1"/>
  <c r="Q57"/>
  <c r="AF57" s="1"/>
  <c r="N57"/>
  <c r="Y57" s="1"/>
  <c r="BV56"/>
  <c r="BU56"/>
  <c r="BP56"/>
  <c r="BO56"/>
  <c r="BJ56"/>
  <c r="BW56" s="1"/>
  <c r="AT56"/>
  <c r="BD56" s="1"/>
  <c r="AQ56"/>
  <c r="BC56" s="1"/>
  <c r="AO56"/>
  <c r="BB56" s="1"/>
  <c r="AL56"/>
  <c r="BA56" s="1"/>
  <c r="AI56"/>
  <c r="BG56" s="1"/>
  <c r="AE56"/>
  <c r="V56"/>
  <c r="AH56" s="1"/>
  <c r="S56"/>
  <c r="Z56" s="1"/>
  <c r="Q56"/>
  <c r="AF56" s="1"/>
  <c r="N56"/>
  <c r="Y56" s="1"/>
  <c r="BV55"/>
  <c r="BU55"/>
  <c r="BP55"/>
  <c r="BW55" s="1"/>
  <c r="BO55"/>
  <c r="BG55"/>
  <c r="AT55"/>
  <c r="BD55" s="1"/>
  <c r="AQ55"/>
  <c r="BC55" s="1"/>
  <c r="AO55"/>
  <c r="BB55" s="1"/>
  <c r="AL55"/>
  <c r="BA55" s="1"/>
  <c r="AI55"/>
  <c r="V55"/>
  <c r="AH55" s="1"/>
  <c r="S55"/>
  <c r="Z55" s="1"/>
  <c r="Q55"/>
  <c r="AJ55" s="1"/>
  <c r="N55"/>
  <c r="Y55" s="1"/>
  <c r="BU54"/>
  <c r="BO54"/>
  <c r="BP54" s="1"/>
  <c r="BJ54"/>
  <c r="BG54"/>
  <c r="AT54"/>
  <c r="BD54" s="1"/>
  <c r="AQ54"/>
  <c r="BC54" s="1"/>
  <c r="AO54"/>
  <c r="BB54" s="1"/>
  <c r="AL54"/>
  <c r="BA54" s="1"/>
  <c r="AI54"/>
  <c r="V54"/>
  <c r="AH54" s="1"/>
  <c r="S54"/>
  <c r="Z54" s="1"/>
  <c r="Q54"/>
  <c r="AJ54" s="1"/>
  <c r="N54"/>
  <c r="Y54" s="1"/>
  <c r="BU53"/>
  <c r="BO53"/>
  <c r="BP53" s="1"/>
  <c r="BJ53"/>
  <c r="BG53"/>
  <c r="AT53"/>
  <c r="BD53" s="1"/>
  <c r="AQ53"/>
  <c r="BC53" s="1"/>
  <c r="AO53"/>
  <c r="BB53" s="1"/>
  <c r="AL53"/>
  <c r="BA53" s="1"/>
  <c r="AI53"/>
  <c r="V53"/>
  <c r="AH53" s="1"/>
  <c r="S53"/>
  <c r="Z53" s="1"/>
  <c r="Q53"/>
  <c r="AJ53" s="1"/>
  <c r="N53"/>
  <c r="Y53" s="1"/>
  <c r="BV52"/>
  <c r="BU52"/>
  <c r="BP52"/>
  <c r="BO52"/>
  <c r="BJ52"/>
  <c r="BW52" s="1"/>
  <c r="AT52"/>
  <c r="BD52" s="1"/>
  <c r="AQ52"/>
  <c r="BC52" s="1"/>
  <c r="AO52"/>
  <c r="BB52" s="1"/>
  <c r="AL52"/>
  <c r="BA52" s="1"/>
  <c r="AJ52"/>
  <c r="AI52"/>
  <c r="AH52"/>
  <c r="Z52"/>
  <c r="V52"/>
  <c r="S52"/>
  <c r="AG52" s="1"/>
  <c r="Q52"/>
  <c r="AF52" s="1"/>
  <c r="N52"/>
  <c r="AE52" s="1"/>
  <c r="BU51"/>
  <c r="BV51" s="1"/>
  <c r="BO51"/>
  <c r="BP51" s="1"/>
  <c r="BW51" s="1"/>
  <c r="BJ51"/>
  <c r="AT51"/>
  <c r="BD51" s="1"/>
  <c r="AQ51"/>
  <c r="BC51" s="1"/>
  <c r="AO51"/>
  <c r="BF51" s="1"/>
  <c r="AL51"/>
  <c r="BA51" s="1"/>
  <c r="AJ51"/>
  <c r="BG51" s="1"/>
  <c r="AI51"/>
  <c r="AH51"/>
  <c r="Z51"/>
  <c r="V51"/>
  <c r="S51"/>
  <c r="AG51" s="1"/>
  <c r="Q51"/>
  <c r="AF51" s="1"/>
  <c r="N51"/>
  <c r="AE51" s="1"/>
  <c r="BU50"/>
  <c r="BP50"/>
  <c r="BO50"/>
  <c r="BJ50"/>
  <c r="BW50" s="1"/>
  <c r="AT50"/>
  <c r="BD50" s="1"/>
  <c r="AQ50"/>
  <c r="BC50" s="1"/>
  <c r="AO50"/>
  <c r="BB50" s="1"/>
  <c r="AL50"/>
  <c r="BA50" s="1"/>
  <c r="AJ50"/>
  <c r="AI50"/>
  <c r="AH50"/>
  <c r="Z50"/>
  <c r="V50"/>
  <c r="S50"/>
  <c r="AG50" s="1"/>
  <c r="Q50"/>
  <c r="AF50" s="1"/>
  <c r="N50"/>
  <c r="AE50" s="1"/>
  <c r="BU49"/>
  <c r="BV49" s="1"/>
  <c r="BO49"/>
  <c r="BP49" s="1"/>
  <c r="BW49" s="1"/>
  <c r="BJ49"/>
  <c r="BG49"/>
  <c r="BC49"/>
  <c r="AT49"/>
  <c r="BD49" s="1"/>
  <c r="AQ49"/>
  <c r="AO49"/>
  <c r="BB49" s="1"/>
  <c r="AL49"/>
  <c r="BA49" s="1"/>
  <c r="AI49"/>
  <c r="Z49"/>
  <c r="V49"/>
  <c r="AH49" s="1"/>
  <c r="S49"/>
  <c r="AG49" s="1"/>
  <c r="Q49"/>
  <c r="AF49" s="1"/>
  <c r="N49"/>
  <c r="AE49" s="1"/>
  <c r="BU48"/>
  <c r="BV48" s="1"/>
  <c r="BO48"/>
  <c r="BP48" s="1"/>
  <c r="BW48" s="1"/>
  <c r="BJ48"/>
  <c r="BG48"/>
  <c r="AT48"/>
  <c r="BD48" s="1"/>
  <c r="AQ48"/>
  <c r="BC48" s="1"/>
  <c r="AO48"/>
  <c r="BB48" s="1"/>
  <c r="AL48"/>
  <c r="BA48" s="1"/>
  <c r="AI48"/>
  <c r="AH48"/>
  <c r="Z48"/>
  <c r="V48"/>
  <c r="S48"/>
  <c r="AG48" s="1"/>
  <c r="Q48"/>
  <c r="AF48" s="1"/>
  <c r="N48"/>
  <c r="AE48" s="1"/>
  <c r="BU47"/>
  <c r="BV47" s="1"/>
  <c r="BO47"/>
  <c r="BP47" s="1"/>
  <c r="BW47" s="1"/>
  <c r="BJ47"/>
  <c r="BC47"/>
  <c r="AT47"/>
  <c r="BD47" s="1"/>
  <c r="AQ47"/>
  <c r="AO47"/>
  <c r="BB47" s="1"/>
  <c r="AL47"/>
  <c r="BA47" s="1"/>
  <c r="AI47"/>
  <c r="BG47" s="1"/>
  <c r="AE47"/>
  <c r="V47"/>
  <c r="AH47" s="1"/>
  <c r="S47"/>
  <c r="Z47" s="1"/>
  <c r="Q47"/>
  <c r="AJ47" s="1"/>
  <c r="N47"/>
  <c r="Y47" s="1"/>
  <c r="BV46"/>
  <c r="BU46"/>
  <c r="BP46"/>
  <c r="BO46"/>
  <c r="BJ46"/>
  <c r="BW46" s="1"/>
  <c r="BB46"/>
  <c r="AT46"/>
  <c r="BD46" s="1"/>
  <c r="AQ46"/>
  <c r="BC46" s="1"/>
  <c r="AO46"/>
  <c r="AL46"/>
  <c r="BA46" s="1"/>
  <c r="AI46"/>
  <c r="BG46" s="1"/>
  <c r="V46"/>
  <c r="AH46" s="1"/>
  <c r="S46"/>
  <c r="Z46" s="1"/>
  <c r="Q46"/>
  <c r="AF46" s="1"/>
  <c r="N46"/>
  <c r="Y46" s="1"/>
  <c r="BV45"/>
  <c r="BU45"/>
  <c r="BP45"/>
  <c r="BW45" s="1"/>
  <c r="BO45"/>
  <c r="BC45"/>
  <c r="AT45"/>
  <c r="BD45" s="1"/>
  <c r="AQ45"/>
  <c r="AO45"/>
  <c r="BB45" s="1"/>
  <c r="AL45"/>
  <c r="BA45" s="1"/>
  <c r="AI45"/>
  <c r="BG45" s="1"/>
  <c r="AE45"/>
  <c r="V45"/>
  <c r="AH45" s="1"/>
  <c r="S45"/>
  <c r="Z45" s="1"/>
  <c r="Q45"/>
  <c r="AJ45" s="1"/>
  <c r="N45"/>
  <c r="Y45" s="1"/>
  <c r="BV44"/>
  <c r="BU44"/>
  <c r="BP44"/>
  <c r="BO44"/>
  <c r="BJ44"/>
  <c r="BW44" s="1"/>
  <c r="BB44"/>
  <c r="AT44"/>
  <c r="BD44" s="1"/>
  <c r="AQ44"/>
  <c r="BC44" s="1"/>
  <c r="AO44"/>
  <c r="AL44"/>
  <c r="BA44" s="1"/>
  <c r="AI44"/>
  <c r="Z44"/>
  <c r="V44"/>
  <c r="AH44" s="1"/>
  <c r="S44"/>
  <c r="AG44" s="1"/>
  <c r="Q44"/>
  <c r="AF44" s="1"/>
  <c r="N44"/>
  <c r="AE44" s="1"/>
  <c r="BU43"/>
  <c r="BV43" s="1"/>
  <c r="BO43"/>
  <c r="BP43" s="1"/>
  <c r="BW43" s="1"/>
  <c r="BJ43"/>
  <c r="BG43"/>
  <c r="AT43"/>
  <c r="BD43" s="1"/>
  <c r="AQ43"/>
  <c r="BC43" s="1"/>
  <c r="AO43"/>
  <c r="BB43" s="1"/>
  <c r="AL43"/>
  <c r="BA43" s="1"/>
  <c r="AI43"/>
  <c r="V43"/>
  <c r="AH43" s="1"/>
  <c r="S43"/>
  <c r="Z43" s="1"/>
  <c r="Q43"/>
  <c r="AJ43" s="1"/>
  <c r="N43"/>
  <c r="Y43" s="1"/>
  <c r="BU42"/>
  <c r="BO42"/>
  <c r="BP42" s="1"/>
  <c r="BJ42"/>
  <c r="BG42"/>
  <c r="AT42"/>
  <c r="BD42" s="1"/>
  <c r="AQ42"/>
  <c r="BC42" s="1"/>
  <c r="AO42"/>
  <c r="BB42" s="1"/>
  <c r="AL42"/>
  <c r="BA42" s="1"/>
  <c r="AI42"/>
  <c r="AH42"/>
  <c r="Z42"/>
  <c r="V42"/>
  <c r="S42"/>
  <c r="AG42" s="1"/>
  <c r="Q42"/>
  <c r="AF42" s="1"/>
  <c r="N42"/>
  <c r="AE42" s="1"/>
  <c r="BU41"/>
  <c r="BV41" s="1"/>
  <c r="BO41"/>
  <c r="BP41" s="1"/>
  <c r="BW41" s="1"/>
  <c r="BJ41"/>
  <c r="BC41"/>
  <c r="AT41"/>
  <c r="BD41" s="1"/>
  <c r="AQ41"/>
  <c r="AO41"/>
  <c r="BB41" s="1"/>
  <c r="AL41"/>
  <c r="BA41" s="1"/>
  <c r="AI41"/>
  <c r="BG41" s="1"/>
  <c r="AE41"/>
  <c r="V41"/>
  <c r="AH41" s="1"/>
  <c r="S41"/>
  <c r="Z41" s="1"/>
  <c r="Q41"/>
  <c r="AJ41" s="1"/>
  <c r="N41"/>
  <c r="Y41" s="1"/>
  <c r="BV40"/>
  <c r="BU40"/>
  <c r="BP40"/>
  <c r="BW40" s="1"/>
  <c r="BO40"/>
  <c r="BG40"/>
  <c r="AT40"/>
  <c r="BD40" s="1"/>
  <c r="AQ40"/>
  <c r="BC40" s="1"/>
  <c r="AO40"/>
  <c r="BB40" s="1"/>
  <c r="AL40"/>
  <c r="BA40" s="1"/>
  <c r="AI40"/>
  <c r="V40"/>
  <c r="AH40" s="1"/>
  <c r="S40"/>
  <c r="Z40" s="1"/>
  <c r="Q40"/>
  <c r="AJ40" s="1"/>
  <c r="N40"/>
  <c r="Y40" s="1"/>
  <c r="BV39"/>
  <c r="BU39"/>
  <c r="BP39"/>
  <c r="BO39"/>
  <c r="BJ39"/>
  <c r="BW39" s="1"/>
  <c r="AT39"/>
  <c r="BD39" s="1"/>
  <c r="AQ39"/>
  <c r="BC39" s="1"/>
  <c r="AO39"/>
  <c r="BB39" s="1"/>
  <c r="AL39"/>
  <c r="BA39" s="1"/>
  <c r="AJ39"/>
  <c r="AI39"/>
  <c r="AH39"/>
  <c r="Z39"/>
  <c r="V39"/>
  <c r="S39"/>
  <c r="AG39" s="1"/>
  <c r="Q39"/>
  <c r="AF39" s="1"/>
  <c r="N39"/>
  <c r="AE39" s="1"/>
  <c r="BU38"/>
  <c r="BV38" s="1"/>
  <c r="BO38"/>
  <c r="BP38" s="1"/>
  <c r="BW38" s="1"/>
  <c r="BJ38"/>
  <c r="BC38"/>
  <c r="AT38"/>
  <c r="BD38" s="1"/>
  <c r="AQ38"/>
  <c r="AO38"/>
  <c r="BB38" s="1"/>
  <c r="AL38"/>
  <c r="BA38" s="1"/>
  <c r="AI38"/>
  <c r="BG38" s="1"/>
  <c r="AE38"/>
  <c r="V38"/>
  <c r="AH38" s="1"/>
  <c r="S38"/>
  <c r="Z38" s="1"/>
  <c r="Q38"/>
  <c r="AJ38" s="1"/>
  <c r="N38"/>
  <c r="Y38" s="1"/>
  <c r="BV37"/>
  <c r="BU37"/>
  <c r="BP37"/>
  <c r="BO37"/>
  <c r="BJ37"/>
  <c r="BW37" s="1"/>
  <c r="BB37"/>
  <c r="AT37"/>
  <c r="BD37" s="1"/>
  <c r="AQ37"/>
  <c r="BC37" s="1"/>
  <c r="AO37"/>
  <c r="AL37"/>
  <c r="BA37" s="1"/>
  <c r="AI37"/>
  <c r="V37"/>
  <c r="AH37" s="1"/>
  <c r="S37"/>
  <c r="AG37" s="1"/>
  <c r="Q37"/>
  <c r="AF37" s="1"/>
  <c r="N37"/>
  <c r="BU36"/>
  <c r="BV36" s="1"/>
  <c r="BO36"/>
  <c r="BP36" s="1"/>
  <c r="BW36" s="1"/>
  <c r="BJ36"/>
  <c r="AT36"/>
  <c r="BD36" s="1"/>
  <c r="AQ36"/>
  <c r="BC36" s="1"/>
  <c r="AO36"/>
  <c r="BB36" s="1"/>
  <c r="AL36"/>
  <c r="BA36" s="1"/>
  <c r="AI36"/>
  <c r="BG36" s="1"/>
  <c r="V36"/>
  <c r="AH36" s="1"/>
  <c r="S36"/>
  <c r="AG36" s="1"/>
  <c r="Q36"/>
  <c r="AJ36" s="1"/>
  <c r="N36"/>
  <c r="AE36" s="1"/>
  <c r="BU35"/>
  <c r="BO35"/>
  <c r="BP35" s="1"/>
  <c r="BW35" s="1"/>
  <c r="AT35"/>
  <c r="BD35" s="1"/>
  <c r="AQ35"/>
  <c r="BC35" s="1"/>
  <c r="AO35"/>
  <c r="BB35" s="1"/>
  <c r="AL35"/>
  <c r="BA35" s="1"/>
  <c r="AI35"/>
  <c r="Z35"/>
  <c r="V35"/>
  <c r="AH35" s="1"/>
  <c r="S35"/>
  <c r="AG35" s="1"/>
  <c r="Q35"/>
  <c r="AJ35" s="1"/>
  <c r="N35"/>
  <c r="AE35" s="1"/>
  <c r="BU34"/>
  <c r="BV34" s="1"/>
  <c r="BO34"/>
  <c r="BP34" s="1"/>
  <c r="BW34" s="1"/>
  <c r="AT34"/>
  <c r="BD34" s="1"/>
  <c r="AQ34"/>
  <c r="BC34" s="1"/>
  <c r="AO34"/>
  <c r="BB34" s="1"/>
  <c r="AL34"/>
  <c r="BA34" s="1"/>
  <c r="AI34"/>
  <c r="Z34"/>
  <c r="V34"/>
  <c r="AH34" s="1"/>
  <c r="S34"/>
  <c r="AG34" s="1"/>
  <c r="Q34"/>
  <c r="AJ34" s="1"/>
  <c r="N34"/>
  <c r="AE34" s="1"/>
  <c r="BU33"/>
  <c r="BV33" s="1"/>
  <c r="BO33"/>
  <c r="BP33" s="1"/>
  <c r="BW33" s="1"/>
  <c r="BJ33"/>
  <c r="AT33"/>
  <c r="BD33" s="1"/>
  <c r="AQ33"/>
  <c r="BC33" s="1"/>
  <c r="AO33"/>
  <c r="BB33" s="1"/>
  <c r="AL33"/>
  <c r="BA33" s="1"/>
  <c r="AI33"/>
  <c r="BG33" s="1"/>
  <c r="V33"/>
  <c r="AH33" s="1"/>
  <c r="S33"/>
  <c r="AG33" s="1"/>
  <c r="Q33"/>
  <c r="AJ33" s="1"/>
  <c r="N33"/>
  <c r="AE33" s="1"/>
  <c r="BU32"/>
  <c r="BO32"/>
  <c r="BP32" s="1"/>
  <c r="BW32" s="1"/>
  <c r="AT32"/>
  <c r="BD32" s="1"/>
  <c r="AQ32"/>
  <c r="BC32" s="1"/>
  <c r="AO32"/>
  <c r="BB32" s="1"/>
  <c r="AL32"/>
  <c r="BA32" s="1"/>
  <c r="AI32"/>
  <c r="Z32"/>
  <c r="V32"/>
  <c r="AH32" s="1"/>
  <c r="S32"/>
  <c r="AG32" s="1"/>
  <c r="Q32"/>
  <c r="AJ32" s="1"/>
  <c r="N32"/>
  <c r="AE32" s="1"/>
  <c r="BW31"/>
  <c r="BU31"/>
  <c r="BO31"/>
  <c r="AT31"/>
  <c r="BD31" s="1"/>
  <c r="AQ31"/>
  <c r="BC31" s="1"/>
  <c r="AO31"/>
  <c r="BB31" s="1"/>
  <c r="AL31"/>
  <c r="BA31" s="1"/>
  <c r="AI31"/>
  <c r="Z31"/>
  <c r="V31"/>
  <c r="AH31" s="1"/>
  <c r="S31"/>
  <c r="AG31" s="1"/>
  <c r="Q31"/>
  <c r="AJ31" s="1"/>
  <c r="N31"/>
  <c r="AE31" s="1"/>
  <c r="BU30"/>
  <c r="BV30" s="1"/>
  <c r="BO30"/>
  <c r="BP30" s="1"/>
  <c r="BJ30"/>
  <c r="BG30"/>
  <c r="AT30"/>
  <c r="BD30" s="1"/>
  <c r="AQ30"/>
  <c r="BC30" s="1"/>
  <c r="AO30"/>
  <c r="BB30" s="1"/>
  <c r="AL30"/>
  <c r="BA30" s="1"/>
  <c r="AI30"/>
  <c r="Z30"/>
  <c r="V30"/>
  <c r="AH30" s="1"/>
  <c r="S30"/>
  <c r="AG30" s="1"/>
  <c r="Q30"/>
  <c r="AF30" s="1"/>
  <c r="N30"/>
  <c r="AE30" s="1"/>
  <c r="BU29"/>
  <c r="BV29" s="1"/>
  <c r="BO29"/>
  <c r="BP29" s="1"/>
  <c r="BJ29"/>
  <c r="AT29"/>
  <c r="BD29" s="1"/>
  <c r="AQ29"/>
  <c r="BC29" s="1"/>
  <c r="AO29"/>
  <c r="BB29" s="1"/>
  <c r="AL29"/>
  <c r="BA29" s="1"/>
  <c r="AI29"/>
  <c r="V29"/>
  <c r="AH29" s="1"/>
  <c r="S29"/>
  <c r="AG29" s="1"/>
  <c r="Q29"/>
  <c r="AJ29" s="1"/>
  <c r="N29"/>
  <c r="AE29" s="1"/>
  <c r="BU28"/>
  <c r="BO28"/>
  <c r="BP28" s="1"/>
  <c r="BW28" s="1"/>
  <c r="AT28"/>
  <c r="BD28" s="1"/>
  <c r="AQ28"/>
  <c r="BC28" s="1"/>
  <c r="AO28"/>
  <c r="BB28" s="1"/>
  <c r="AL28"/>
  <c r="BA28" s="1"/>
  <c r="AI28"/>
  <c r="Z28"/>
  <c r="V28"/>
  <c r="AH28" s="1"/>
  <c r="S28"/>
  <c r="AG28" s="1"/>
  <c r="Q28"/>
  <c r="AJ28" s="1"/>
  <c r="N28"/>
  <c r="AE28" s="1"/>
  <c r="BW27"/>
  <c r="BU27"/>
  <c r="BO27"/>
  <c r="BJ27"/>
  <c r="AT27"/>
  <c r="BD27" s="1"/>
  <c r="AQ27"/>
  <c r="BC27" s="1"/>
  <c r="AO27"/>
  <c r="BB27" s="1"/>
  <c r="AL27"/>
  <c r="BA27" s="1"/>
  <c r="AI27"/>
  <c r="BG27" s="1"/>
  <c r="V27"/>
  <c r="AH27" s="1"/>
  <c r="S27"/>
  <c r="AG27" s="1"/>
  <c r="Q27"/>
  <c r="AJ27" s="1"/>
  <c r="N27"/>
  <c r="AE27" s="1"/>
  <c r="BU26"/>
  <c r="BO26"/>
  <c r="BJ26"/>
  <c r="BW26" s="1"/>
  <c r="AT26"/>
  <c r="BD26" s="1"/>
  <c r="AQ26"/>
  <c r="BC26" s="1"/>
  <c r="AO26"/>
  <c r="BB26" s="1"/>
  <c r="AL26"/>
  <c r="BA26" s="1"/>
  <c r="AI26"/>
  <c r="Z26"/>
  <c r="V26"/>
  <c r="AH26" s="1"/>
  <c r="S26"/>
  <c r="AG26" s="1"/>
  <c r="Q26"/>
  <c r="AJ26" s="1"/>
  <c r="N26"/>
  <c r="AE26" s="1"/>
  <c r="BU25"/>
  <c r="BV25" s="1"/>
  <c r="BO25"/>
  <c r="BP25" s="1"/>
  <c r="BJ25"/>
  <c r="AT25"/>
  <c r="BD25" s="1"/>
  <c r="AQ25"/>
  <c r="BC25" s="1"/>
  <c r="AO25"/>
  <c r="BB25" s="1"/>
  <c r="AL25"/>
  <c r="BA25" s="1"/>
  <c r="AI25"/>
  <c r="V25"/>
  <c r="AH25" s="1"/>
  <c r="S25"/>
  <c r="AG25" s="1"/>
  <c r="Q25"/>
  <c r="AJ25" s="1"/>
  <c r="N25"/>
  <c r="AE25" s="1"/>
  <c r="BV24"/>
  <c r="BU24"/>
  <c r="BP24"/>
  <c r="BO24"/>
  <c r="BJ24"/>
  <c r="BW24" s="1"/>
  <c r="AT24"/>
  <c r="BD24" s="1"/>
  <c r="AQ24"/>
  <c r="BC24" s="1"/>
  <c r="AO24"/>
  <c r="BB24" s="1"/>
  <c r="AL24"/>
  <c r="BA24" s="1"/>
  <c r="AJ24"/>
  <c r="AI24"/>
  <c r="BG24" s="1"/>
  <c r="Z24"/>
  <c r="V24"/>
  <c r="AH24" s="1"/>
  <c r="S24"/>
  <c r="AG24" s="1"/>
  <c r="Q24"/>
  <c r="AF24" s="1"/>
  <c r="N24"/>
  <c r="AE24" s="1"/>
  <c r="BU23"/>
  <c r="BP23"/>
  <c r="BO23"/>
  <c r="BJ23"/>
  <c r="BW23" s="1"/>
  <c r="AT23"/>
  <c r="BD23" s="1"/>
  <c r="AQ23"/>
  <c r="BC23" s="1"/>
  <c r="AO23"/>
  <c r="BB23" s="1"/>
  <c r="AL23"/>
  <c r="BA23" s="1"/>
  <c r="AI23"/>
  <c r="Z23"/>
  <c r="V23"/>
  <c r="AH23" s="1"/>
  <c r="S23"/>
  <c r="AG23" s="1"/>
  <c r="Q23"/>
  <c r="AF23" s="1"/>
  <c r="N23"/>
  <c r="AE23" s="1"/>
  <c r="BU22"/>
  <c r="BV22" s="1"/>
  <c r="BO22"/>
  <c r="BP22" s="1"/>
  <c r="BJ22"/>
  <c r="AT22"/>
  <c r="BD22" s="1"/>
  <c r="AQ22"/>
  <c r="BC22" s="1"/>
  <c r="AO22"/>
  <c r="BB22" s="1"/>
  <c r="AL22"/>
  <c r="BA22" s="1"/>
  <c r="AI22"/>
  <c r="V22"/>
  <c r="AH22" s="1"/>
  <c r="S22"/>
  <c r="AG22" s="1"/>
  <c r="Q22"/>
  <c r="AJ22" s="1"/>
  <c r="N22"/>
  <c r="AE22" s="1"/>
  <c r="BV21"/>
  <c r="BU21"/>
  <c r="BP21"/>
  <c r="BW21" s="1"/>
  <c r="BO21"/>
  <c r="AT21"/>
  <c r="BD21" s="1"/>
  <c r="AQ21"/>
  <c r="BC21" s="1"/>
  <c r="AO21"/>
  <c r="BB21" s="1"/>
  <c r="AL21"/>
  <c r="BA21" s="1"/>
  <c r="AI21"/>
  <c r="BG21" s="1"/>
  <c r="V21"/>
  <c r="AH21" s="1"/>
  <c r="S21"/>
  <c r="AG21" s="1"/>
  <c r="Q21"/>
  <c r="AJ21" s="1"/>
  <c r="N21"/>
  <c r="Y21" s="1"/>
  <c r="BU20"/>
  <c r="BO20"/>
  <c r="BP20" s="1"/>
  <c r="BJ20"/>
  <c r="AT20"/>
  <c r="BD20" s="1"/>
  <c r="AQ20"/>
  <c r="BC20" s="1"/>
  <c r="AO20"/>
  <c r="BB20" s="1"/>
  <c r="AL20"/>
  <c r="BA20" s="1"/>
  <c r="AI20"/>
  <c r="BG20" s="1"/>
  <c r="V20"/>
  <c r="AH20" s="1"/>
  <c r="S20"/>
  <c r="AG20" s="1"/>
  <c r="Q20"/>
  <c r="AJ20" s="1"/>
  <c r="N20"/>
  <c r="Y20" s="1"/>
  <c r="BW19"/>
  <c r="BU19"/>
  <c r="BO19"/>
  <c r="AT19"/>
  <c r="BD19" s="1"/>
  <c r="AQ19"/>
  <c r="BC19" s="1"/>
  <c r="AO19"/>
  <c r="BB19" s="1"/>
  <c r="AL19"/>
  <c r="BA19" s="1"/>
  <c r="AI19"/>
  <c r="BG19" s="1"/>
  <c r="V19"/>
  <c r="AH19" s="1"/>
  <c r="S19"/>
  <c r="AG19" s="1"/>
  <c r="Q19"/>
  <c r="AJ19" s="1"/>
  <c r="N19"/>
  <c r="Y19" s="1"/>
  <c r="BV18"/>
  <c r="BW18" s="1"/>
  <c r="BU18"/>
  <c r="BO18"/>
  <c r="AT18"/>
  <c r="BD18" s="1"/>
  <c r="AQ18"/>
  <c r="BC18" s="1"/>
  <c r="AO18"/>
  <c r="BB18" s="1"/>
  <c r="AL18"/>
  <c r="BA18" s="1"/>
  <c r="AI18"/>
  <c r="Z18"/>
  <c r="V18"/>
  <c r="AH18" s="1"/>
  <c r="S18"/>
  <c r="AG18" s="1"/>
  <c r="Q18"/>
  <c r="AJ18" s="1"/>
  <c r="N18"/>
  <c r="AE18" s="1"/>
  <c r="BU17"/>
  <c r="BP17"/>
  <c r="BO17"/>
  <c r="BJ17"/>
  <c r="BW17" s="1"/>
  <c r="AT17"/>
  <c r="BD17" s="1"/>
  <c r="AQ17"/>
  <c r="BC17" s="1"/>
  <c r="AO17"/>
  <c r="BB17" s="1"/>
  <c r="AL17"/>
  <c r="BA17" s="1"/>
  <c r="AI17"/>
  <c r="Z17"/>
  <c r="V17"/>
  <c r="AH17" s="1"/>
  <c r="S17"/>
  <c r="AG17" s="1"/>
  <c r="Q17"/>
  <c r="AJ17" s="1"/>
  <c r="N17"/>
  <c r="AE17" s="1"/>
  <c r="BU16"/>
  <c r="BP16"/>
  <c r="BW16" s="1"/>
  <c r="BO16"/>
  <c r="AT16"/>
  <c r="BD16" s="1"/>
  <c r="AQ16"/>
  <c r="BC16" s="1"/>
  <c r="AO16"/>
  <c r="BB16" s="1"/>
  <c r="AL16"/>
  <c r="BA16" s="1"/>
  <c r="AI16"/>
  <c r="V16"/>
  <c r="AH16" s="1"/>
  <c r="S16"/>
  <c r="AG16" s="1"/>
  <c r="Q16"/>
  <c r="AJ16" s="1"/>
  <c r="N16"/>
  <c r="Y16" s="1"/>
  <c r="BV15"/>
  <c r="BW15" s="1"/>
  <c r="BU15"/>
  <c r="BO15"/>
  <c r="AT15"/>
  <c r="BD15" s="1"/>
  <c r="AQ15"/>
  <c r="BC15" s="1"/>
  <c r="AO15"/>
  <c r="BB15" s="1"/>
  <c r="AL15"/>
  <c r="BA15" s="1"/>
  <c r="AI15"/>
  <c r="Z15"/>
  <c r="V15"/>
  <c r="AH15" s="1"/>
  <c r="S15"/>
  <c r="AG15" s="1"/>
  <c r="Q15"/>
  <c r="AJ15" s="1"/>
  <c r="N15"/>
  <c r="AE15" s="1"/>
  <c r="BU14"/>
  <c r="BP14"/>
  <c r="BO14"/>
  <c r="BJ14"/>
  <c r="BW14" s="1"/>
  <c r="AT14"/>
  <c r="BD14" s="1"/>
  <c r="AQ14"/>
  <c r="BC14" s="1"/>
  <c r="AO14"/>
  <c r="BB14" s="1"/>
  <c r="AL14"/>
  <c r="BA14" s="1"/>
  <c r="AI14"/>
  <c r="Z14"/>
  <c r="V14"/>
  <c r="AH14" s="1"/>
  <c r="S14"/>
  <c r="AG14" s="1"/>
  <c r="Q14"/>
  <c r="AJ14" s="1"/>
  <c r="N14"/>
  <c r="AE14" s="1"/>
  <c r="BU13"/>
  <c r="BV13" s="1"/>
  <c r="BO13"/>
  <c r="BP13" s="1"/>
  <c r="BW13" s="1"/>
  <c r="BJ13"/>
  <c r="AT13"/>
  <c r="BD13" s="1"/>
  <c r="AQ13"/>
  <c r="BC13" s="1"/>
  <c r="AO13"/>
  <c r="BB13" s="1"/>
  <c r="AL13"/>
  <c r="BA13" s="1"/>
  <c r="AI13"/>
  <c r="BG13" s="1"/>
  <c r="V13"/>
  <c r="AH13" s="1"/>
  <c r="S13"/>
  <c r="AG13" s="1"/>
  <c r="Q13"/>
  <c r="AJ13" s="1"/>
  <c r="N13"/>
  <c r="Y13" s="1"/>
  <c r="BV12"/>
  <c r="BU12"/>
  <c r="BP12"/>
  <c r="BW12" s="1"/>
  <c r="BO12"/>
  <c r="BG12"/>
  <c r="AT12"/>
  <c r="BD12" s="1"/>
  <c r="AQ12"/>
  <c r="BC12" s="1"/>
  <c r="AO12"/>
  <c r="BB12" s="1"/>
  <c r="AL12"/>
  <c r="BA12" s="1"/>
  <c r="AI12"/>
  <c r="Z12"/>
  <c r="V12"/>
  <c r="AH12" s="1"/>
  <c r="S12"/>
  <c r="AG12" s="1"/>
  <c r="Q12"/>
  <c r="AF12" s="1"/>
  <c r="N12"/>
  <c r="AE12" s="1"/>
  <c r="BU11"/>
  <c r="BP11"/>
  <c r="BO11"/>
  <c r="BJ11"/>
  <c r="BW11" s="1"/>
  <c r="AT11"/>
  <c r="BD11" s="1"/>
  <c r="AQ11"/>
  <c r="BC11" s="1"/>
  <c r="AO11"/>
  <c r="BB11" s="1"/>
  <c r="AL11"/>
  <c r="BA11" s="1"/>
  <c r="AI11"/>
  <c r="Z11"/>
  <c r="V11"/>
  <c r="AH11" s="1"/>
  <c r="S11"/>
  <c r="AG11" s="1"/>
  <c r="Q11"/>
  <c r="AJ11" s="1"/>
  <c r="N11"/>
  <c r="AE11" s="1"/>
  <c r="BU10"/>
  <c r="BV10" s="1"/>
  <c r="BO10"/>
  <c r="BP10" s="1"/>
  <c r="BJ10"/>
  <c r="AT10"/>
  <c r="BD10" s="1"/>
  <c r="AQ10"/>
  <c r="BC10" s="1"/>
  <c r="AO10"/>
  <c r="BB10" s="1"/>
  <c r="AL10"/>
  <c r="BA10" s="1"/>
  <c r="AI10"/>
  <c r="Z10"/>
  <c r="V10"/>
  <c r="AH10" s="1"/>
  <c r="S10"/>
  <c r="AG10" s="1"/>
  <c r="Q10"/>
  <c r="AF10" s="1"/>
  <c r="N10"/>
  <c r="AE10" s="1"/>
  <c r="BU9"/>
  <c r="BV9" s="1"/>
  <c r="BO9"/>
  <c r="BP9" s="1"/>
  <c r="BW9" s="1"/>
  <c r="AT9"/>
  <c r="BD9" s="1"/>
  <c r="AQ9"/>
  <c r="BC9" s="1"/>
  <c r="AO9"/>
  <c r="BB9" s="1"/>
  <c r="AL9"/>
  <c r="BA9" s="1"/>
  <c r="AI9"/>
  <c r="Z9"/>
  <c r="V9"/>
  <c r="AH9" s="1"/>
  <c r="S9"/>
  <c r="AG9" s="1"/>
  <c r="Q9"/>
  <c r="AJ9" s="1"/>
  <c r="N9"/>
  <c r="AE9" s="1"/>
  <c r="BU8"/>
  <c r="BP8"/>
  <c r="BO8"/>
  <c r="BJ8"/>
  <c r="BW8" s="1"/>
  <c r="AT8"/>
  <c r="BD8" s="1"/>
  <c r="AQ8"/>
  <c r="BC8" s="1"/>
  <c r="AO8"/>
  <c r="BB8" s="1"/>
  <c r="AL8"/>
  <c r="BA8" s="1"/>
  <c r="AI8"/>
  <c r="Z8"/>
  <c r="V8"/>
  <c r="AH8" s="1"/>
  <c r="S8"/>
  <c r="AG8" s="1"/>
  <c r="Q8"/>
  <c r="AJ8" s="1"/>
  <c r="N8"/>
  <c r="AE8" s="1"/>
  <c r="BU7"/>
  <c r="BP7"/>
  <c r="BW7" s="1"/>
  <c r="BO7"/>
  <c r="AT7"/>
  <c r="BD7" s="1"/>
  <c r="AQ7"/>
  <c r="BC7" s="1"/>
  <c r="AO7"/>
  <c r="BB7" s="1"/>
  <c r="AL7"/>
  <c r="BA7" s="1"/>
  <c r="AI7"/>
  <c r="BG7" s="1"/>
  <c r="V7"/>
  <c r="AH7" s="1"/>
  <c r="S7"/>
  <c r="Z7" s="1"/>
  <c r="Q7"/>
  <c r="AJ7" s="1"/>
  <c r="N7"/>
  <c r="AE7" s="1"/>
  <c r="BU6"/>
  <c r="BO6"/>
  <c r="BP6" s="1"/>
  <c r="BJ6"/>
  <c r="AT6"/>
  <c r="BD6" s="1"/>
  <c r="AQ6"/>
  <c r="BC6" s="1"/>
  <c r="AO6"/>
  <c r="BB6" s="1"/>
  <c r="AL6"/>
  <c r="BA6" s="1"/>
  <c r="AI6"/>
  <c r="BG6" s="1"/>
  <c r="V6"/>
  <c r="AH6" s="1"/>
  <c r="S6"/>
  <c r="AG6" s="1"/>
  <c r="Q6"/>
  <c r="AJ6" s="1"/>
  <c r="N6"/>
  <c r="Y6" s="1"/>
  <c r="BU5"/>
  <c r="BO5"/>
  <c r="BP5" s="1"/>
  <c r="BJ5"/>
  <c r="AT5"/>
  <c r="BD5" s="1"/>
  <c r="AQ5"/>
  <c r="BC5" s="1"/>
  <c r="AO5"/>
  <c r="BB5" s="1"/>
  <c r="AL5"/>
  <c r="BA5" s="1"/>
  <c r="AI5"/>
  <c r="BG5" s="1"/>
  <c r="V5"/>
  <c r="AH5" s="1"/>
  <c r="S5"/>
  <c r="Z5" s="1"/>
  <c r="Q5"/>
  <c r="AJ5" s="1"/>
  <c r="N5"/>
  <c r="Y5" s="1"/>
  <c r="BV4"/>
  <c r="BU4"/>
  <c r="BO4"/>
  <c r="BJ4"/>
  <c r="BW4" s="1"/>
  <c r="AT4"/>
  <c r="BD4" s="1"/>
  <c r="AQ4"/>
  <c r="BC4" s="1"/>
  <c r="AO4"/>
  <c r="BB4" s="1"/>
  <c r="AL4"/>
  <c r="BA4" s="1"/>
  <c r="AI4"/>
  <c r="Z4"/>
  <c r="V4"/>
  <c r="AH4" s="1"/>
  <c r="S4"/>
  <c r="AG4" s="1"/>
  <c r="Q4"/>
  <c r="AJ4" s="1"/>
  <c r="N4"/>
  <c r="AE4" s="1"/>
  <c r="BG11" l="1"/>
  <c r="BG18"/>
  <c r="BG23"/>
  <c r="BG26"/>
  <c r="BG28"/>
  <c r="BW5"/>
  <c r="BW6"/>
  <c r="BG8"/>
  <c r="BG9"/>
  <c r="BW10"/>
  <c r="BG14"/>
  <c r="BG15"/>
  <c r="BG16"/>
  <c r="BW20"/>
  <c r="BG22"/>
  <c r="BW22"/>
  <c r="BG25"/>
  <c r="BW25"/>
  <c r="BG29"/>
  <c r="BW29"/>
  <c r="BW30"/>
  <c r="BG32"/>
  <c r="BG34"/>
  <c r="BG35"/>
  <c r="BG17"/>
  <c r="BG31"/>
  <c r="AE37"/>
  <c r="Y37"/>
  <c r="AF4"/>
  <c r="AE5"/>
  <c r="AG5"/>
  <c r="AE6"/>
  <c r="Y7"/>
  <c r="AG7"/>
  <c r="AF8"/>
  <c r="AJ10"/>
  <c r="BG10" s="1"/>
  <c r="AF11"/>
  <c r="AE13"/>
  <c r="AE16"/>
  <c r="AF17"/>
  <c r="AE19"/>
  <c r="AE20"/>
  <c r="AE21"/>
  <c r="Y22"/>
  <c r="AJ23"/>
  <c r="Y4"/>
  <c r="BF4"/>
  <c r="BG4" s="1"/>
  <c r="BG143" s="1"/>
  <c r="AF5"/>
  <c r="Z6"/>
  <c r="AF6"/>
  <c r="AF7"/>
  <c r="Y8"/>
  <c r="Y9"/>
  <c r="Y10"/>
  <c r="BF10"/>
  <c r="Y11"/>
  <c r="Y12"/>
  <c r="Z13"/>
  <c r="AF13"/>
  <c r="Y14"/>
  <c r="Y15"/>
  <c r="Z16"/>
  <c r="AF16"/>
  <c r="Y17"/>
  <c r="Y18"/>
  <c r="Z19"/>
  <c r="AF19"/>
  <c r="Z20"/>
  <c r="AF20"/>
  <c r="Z21"/>
  <c r="AF21"/>
  <c r="Z22"/>
  <c r="AF22"/>
  <c r="Y23"/>
  <c r="Y24"/>
  <c r="Z25"/>
  <c r="AF25"/>
  <c r="Y26"/>
  <c r="Z27"/>
  <c r="AF27"/>
  <c r="Y28"/>
  <c r="Z29"/>
  <c r="AF29"/>
  <c r="Y30"/>
  <c r="Y31"/>
  <c r="Y32"/>
  <c r="Z33"/>
  <c r="AF33"/>
  <c r="Y34"/>
  <c r="Y35"/>
  <c r="Z36"/>
  <c r="AF36"/>
  <c r="Z37"/>
  <c r="AJ37"/>
  <c r="AG38"/>
  <c r="BG39"/>
  <c r="AE40"/>
  <c r="AG41"/>
  <c r="BW42"/>
  <c r="AE43"/>
  <c r="AJ44"/>
  <c r="AG45"/>
  <c r="AE46"/>
  <c r="AG47"/>
  <c r="BG50"/>
  <c r="BB51"/>
  <c r="BG52"/>
  <c r="AE53"/>
  <c r="BW53"/>
  <c r="AE54"/>
  <c r="BW54"/>
  <c r="AE55"/>
  <c r="AG56"/>
  <c r="AE57"/>
  <c r="AG58"/>
  <c r="AE59"/>
  <c r="BW59"/>
  <c r="AE60"/>
  <c r="AJ61"/>
  <c r="AL143"/>
  <c r="BA143" s="1"/>
  <c r="AQ143"/>
  <c r="BA3"/>
  <c r="BP143"/>
  <c r="BW3"/>
  <c r="BG63"/>
  <c r="BG65"/>
  <c r="BW65"/>
  <c r="BG67"/>
  <c r="BG68"/>
  <c r="BG70"/>
  <c r="BW70"/>
  <c r="BG72"/>
  <c r="BW72"/>
  <c r="BW73"/>
  <c r="BW78"/>
  <c r="BW83"/>
  <c r="BW85"/>
  <c r="BW88"/>
  <c r="BW95"/>
  <c r="BW99"/>
  <c r="BW103"/>
  <c r="AF9"/>
  <c r="AF14"/>
  <c r="AF15"/>
  <c r="AF18"/>
  <c r="Y25"/>
  <c r="AF26"/>
  <c r="Y27"/>
  <c r="AF28"/>
  <c r="Y29"/>
  <c r="AF31"/>
  <c r="AF32"/>
  <c r="Y33"/>
  <c r="AF34"/>
  <c r="AF35"/>
  <c r="Y36"/>
  <c r="BG37"/>
  <c r="AG40"/>
  <c r="AG43"/>
  <c r="BG44"/>
  <c r="AG46"/>
  <c r="AG53"/>
  <c r="AG54"/>
  <c r="AG55"/>
  <c r="AG57"/>
  <c r="AG59"/>
  <c r="AG60"/>
  <c r="BG61"/>
  <c r="Q143"/>
  <c r="V143"/>
  <c r="AF3"/>
  <c r="BV143"/>
  <c r="BG66"/>
  <c r="BG69"/>
  <c r="BG71"/>
  <c r="BG74"/>
  <c r="BG75"/>
  <c r="AF38"/>
  <c r="Y39"/>
  <c r="AF40"/>
  <c r="AF41"/>
  <c r="Y42"/>
  <c r="AF43"/>
  <c r="Y44"/>
  <c r="AF45"/>
  <c r="AF47"/>
  <c r="Y48"/>
  <c r="Y49"/>
  <c r="Y50"/>
  <c r="Y51"/>
  <c r="Y52"/>
  <c r="AF53"/>
  <c r="AF54"/>
  <c r="AF55"/>
  <c r="AF58"/>
  <c r="AF59"/>
  <c r="AF60"/>
  <c r="Y61"/>
  <c r="N143"/>
  <c r="Y143" s="1"/>
  <c r="S143"/>
  <c r="Y3"/>
  <c r="AE3"/>
  <c r="AG3"/>
  <c r="AO143"/>
  <c r="AT143"/>
  <c r="BB3"/>
  <c r="BD3"/>
  <c r="BJ143"/>
  <c r="Y63"/>
  <c r="Y64"/>
  <c r="Z65"/>
  <c r="AF65"/>
  <c r="Y66"/>
  <c r="Y67"/>
  <c r="Z68"/>
  <c r="AF68"/>
  <c r="Y69"/>
  <c r="Z70"/>
  <c r="AF70"/>
  <c r="Y71"/>
  <c r="Z72"/>
  <c r="AF72"/>
  <c r="Y73"/>
  <c r="Y74"/>
  <c r="Y75"/>
  <c r="Z76"/>
  <c r="Z77"/>
  <c r="Y78"/>
  <c r="Y79"/>
  <c r="Z80"/>
  <c r="Y81"/>
  <c r="Z82"/>
  <c r="Z83"/>
  <c r="Y84"/>
  <c r="Z85"/>
  <c r="Y86"/>
  <c r="Z87"/>
  <c r="Z88"/>
  <c r="Y89"/>
  <c r="Z90"/>
  <c r="Z91"/>
  <c r="Z92"/>
  <c r="Y93"/>
  <c r="Y94"/>
  <c r="Y95"/>
  <c r="Y96"/>
  <c r="Y97"/>
  <c r="Y98"/>
  <c r="Z99"/>
  <c r="Z100"/>
  <c r="Y101"/>
  <c r="Z102"/>
  <c r="Z103"/>
  <c r="Y104"/>
  <c r="Z105"/>
  <c r="BB105"/>
  <c r="AG106"/>
  <c r="AE107"/>
  <c r="AE109"/>
  <c r="AG111"/>
  <c r="AG114"/>
  <c r="BW114"/>
  <c r="BW118"/>
  <c r="BW119"/>
  <c r="BW123"/>
  <c r="BW126"/>
  <c r="BW131"/>
  <c r="BW135"/>
  <c r="BW139"/>
  <c r="AG143"/>
  <c r="BC143"/>
  <c r="Y65"/>
  <c r="AF66"/>
  <c r="AF67"/>
  <c r="Y68"/>
  <c r="AF69"/>
  <c r="Y70"/>
  <c r="AF71"/>
  <c r="Y72"/>
  <c r="AF74"/>
  <c r="AF75"/>
  <c r="Y76"/>
  <c r="Y77"/>
  <c r="Y80"/>
  <c r="Y82"/>
  <c r="Y83"/>
  <c r="Y85"/>
  <c r="Y87"/>
  <c r="Y88"/>
  <c r="Y90"/>
  <c r="Y91"/>
  <c r="Y92"/>
  <c r="Y99"/>
  <c r="Y100"/>
  <c r="Y102"/>
  <c r="Y103"/>
  <c r="Y105"/>
  <c r="AG107"/>
  <c r="AG109"/>
  <c r="AH143"/>
  <c r="BD143"/>
  <c r="Y108"/>
  <c r="Y110"/>
  <c r="Y112"/>
  <c r="Y113"/>
  <c r="Z115"/>
  <c r="Y116"/>
  <c r="Z117"/>
  <c r="Z118"/>
  <c r="Y119"/>
  <c r="Y120"/>
  <c r="Z121"/>
  <c r="Y122"/>
  <c r="Y123"/>
  <c r="Y124"/>
  <c r="Z125"/>
  <c r="Z126"/>
  <c r="Y127"/>
  <c r="Z128"/>
  <c r="Y129"/>
  <c r="Y130"/>
  <c r="Z131"/>
  <c r="Y132"/>
  <c r="Z133"/>
  <c r="Y134"/>
  <c r="Z135"/>
  <c r="Y136"/>
  <c r="Z137"/>
  <c r="Y138"/>
  <c r="Z139"/>
  <c r="Y140"/>
  <c r="Z141"/>
  <c r="Y142"/>
  <c r="Z143"/>
  <c r="AF143"/>
  <c r="BB143"/>
  <c r="Y115"/>
  <c r="Y117"/>
  <c r="Y118"/>
  <c r="Y121"/>
  <c r="Y125"/>
  <c r="Y126"/>
  <c r="Y128"/>
  <c r="Y131"/>
  <c r="Y133"/>
  <c r="Y135"/>
  <c r="Y137"/>
  <c r="Y139"/>
  <c r="Y141"/>
  <c r="AE143"/>
  <c r="BW143" l="1"/>
</calcChain>
</file>

<file path=xl/sharedStrings.xml><?xml version="1.0" encoding="utf-8"?>
<sst xmlns="http://schemas.openxmlformats.org/spreadsheetml/2006/main" count="4360" uniqueCount="1074">
  <si>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</si>
  <si>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</si>
  <si>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</si>
  <si>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</si>
  <si>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</si>
  <si>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</si>
  <si>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</si>
  <si>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</si>
  <si>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</si>
  <si>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</si>
  <si>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</si>
  <si>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</si>
  <si>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</si>
  <si>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</si>
  <si>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</si>
  <si>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</si>
  <si>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</si>
  <si>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</si>
  <si>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</si>
  <si>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</si>
  <si>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</si>
  <si>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</si>
  <si>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</si>
  <si>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</si>
  <si>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</si>
  <si>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</si>
  <si>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</si>
  <si>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</si>
  <si>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</si>
  <si>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</si>
  <si>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</si>
  <si>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</si>
  <si>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</si>
  <si>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</si>
  <si>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</si>
  <si>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</si>
  <si>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</si>
  <si>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</si>
  <si>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</si>
  <si>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</si>
  <si>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</si>
  <si>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</si>
  <si>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</si>
  <si>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</si>
  <si>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</si>
  <si>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</si>
  <si>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</si>
  <si>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</si>
  <si>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</si>
  <si>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</si>
  <si>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</si>
  <si>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</si>
  <si>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</si>
  <si>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</si>
  <si>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</si>
  <si>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</si>
  <si>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</si>
  <si>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</si>
  <si>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</si>
  <si>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</si>
  <si>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</si>
  <si>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</si>
  <si>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</si>
  <si>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</si>
  <si>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</si>
  <si>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</si>
  <si>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</si>
  <si>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</si>
  <si>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</si>
  <si>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</si>
  <si>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</si>
  <si>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</si>
  <si>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</si>
  <si>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</si>
  <si>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</si>
  <si>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</si>
  <si>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</si>
  <si>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</si>
  <si>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</si>
  <si>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</si>
  <si>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</si>
  <si>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</si>
  <si>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</si>
  <si>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</si>
  <si>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</si>
  <si>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</si>
  <si>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</si>
  <si>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</si>
  <si>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</si>
  <si>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</si>
  <si>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</si>
  <si>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</si>
  <si>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</si>
  <si>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</si>
  <si>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</si>
  <si>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</si>
  <si>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</si>
  <si>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</si>
  <si>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</si>
  <si>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</si>
  <si>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</si>
  <si>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</si>
  <si>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</si>
  <si>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</si>
  <si>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</si>
  <si>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</si>
  <si>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</si>
  <si>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</si>
  <si>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</si>
  <si>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</si>
  <si>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</si>
  <si>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</si>
  <si>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</si>
  <si>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</si>
  <si>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</si>
  <si>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</si>
  <si>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</si>
  <si>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</si>
  <si>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</si>
  <si>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</si>
  <si>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</si>
  <si>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</si>
  <si>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</si>
  <si>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</si>
  <si>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</si>
  <si>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</si>
  <si>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</si>
  <si>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</si>
  <si>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</si>
  <si>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</si>
  <si>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</si>
  <si>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</si>
  <si>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</si>
  <si>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</si>
  <si>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</si>
  <si>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</si>
  <si>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</si>
  <si>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</si>
  <si>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</si>
  <si>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</si>
  <si>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</si>
  <si>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</si>
  <si>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</si>
  <si>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</si>
  <si>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</si>
  <si>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</si>
  <si>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</si>
  <si>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</si>
  <si>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</si>
  <si>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</si>
  <si>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</si>
  <si>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</si>
  <si>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</si>
  <si>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</si>
  <si>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</si>
  <si>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</si>
  <si>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</si>
  <si>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</si>
  <si>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</si>
  <si>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</si>
  <si>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</si>
  <si>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</si>
  <si>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</si>
  <si>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</si>
  <si>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</si>
  <si>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</si>
  <si>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</si>
  <si>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</si>
  <si>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</si>
  <si>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</si>
  <si>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</si>
  <si>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</si>
  <si>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</si>
  <si>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</si>
  <si>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</si>
  <si>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</si>
  <si>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</si>
  <si>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</si>
  <si>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</si>
  <si>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</si>
  <si>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</si>
  <si>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</si>
  <si>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</si>
  <si>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</si>
  <si>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</si>
  <si>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</si>
  <si>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</si>
  <si>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</si>
  <si>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</si>
  <si>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</si>
  <si>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</si>
  <si>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</si>
  <si>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</si>
  <si>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</si>
  <si>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</si>
  <si>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</si>
  <si>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</si>
  <si>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</si>
  <si>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</si>
  <si>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</si>
  <si>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</si>
  <si>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</si>
  <si>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</si>
  <si>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</si>
  <si>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</si>
  <si>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</si>
  <si>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</si>
  <si>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</si>
  <si>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</si>
  <si>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</si>
  <si>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</si>
  <si>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</si>
  <si>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</si>
  <si>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</si>
  <si>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</si>
  <si>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</si>
  <si>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</si>
  <si>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</si>
  <si>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</si>
  <si>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</si>
  <si>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</si>
  <si>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</si>
  <si>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</si>
  <si>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</si>
  <si>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</si>
  <si>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</si>
  <si>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</si>
  <si>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</si>
  <si>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</si>
  <si>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</si>
  <si>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</si>
  <si>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</si>
  <si>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</si>
  <si>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</si>
  <si>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</si>
  <si>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</si>
  <si>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</si>
  <si>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</si>
  <si>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</si>
  <si>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</si>
  <si>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</si>
  <si>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</si>
  <si>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</si>
  <si>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</si>
  <si>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</si>
  <si>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</si>
  <si>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</si>
  <si>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</si>
  <si>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</si>
  <si>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</si>
  <si>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</si>
  <si>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</si>
  <si>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</si>
  <si>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</si>
  <si>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</si>
  <si>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</si>
  <si>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</si>
  <si>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</si>
  <si>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</si>
  <si>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</si>
  <si>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</si>
  <si>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</si>
  <si>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</si>
  <si>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</si>
  <si>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</si>
  <si>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</si>
  <si>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</si>
  <si>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</si>
  <si>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</si>
  <si>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</si>
  <si>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</si>
  <si>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</si>
  <si>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</si>
  <si>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</si>
  <si>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</si>
  <si>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</si>
  <si>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</si>
  <si>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</si>
  <si>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</si>
  <si>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</si>
  <si>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</si>
  <si>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</si>
  <si>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</si>
  <si>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</si>
  <si>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</si>
  <si>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</si>
  <si>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</si>
  <si>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</si>
  <si>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</si>
  <si>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</si>
  <si>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</si>
  <si>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</si>
  <si>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</si>
  <si>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</si>
  <si>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</si>
  <si>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</si>
  <si>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</si>
  <si>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</si>
  <si>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</si>
  <si>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</si>
  <si>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</si>
  <si>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</si>
  <si>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</si>
  <si>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</si>
  <si>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</si>
  <si>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</si>
  <si>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</si>
  <si>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</si>
  <si>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</si>
  <si>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</si>
  <si>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</si>
  <si>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</si>
  <si>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</si>
  <si>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</si>
  <si>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</si>
  <si>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</si>
  <si>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</si>
  <si>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</si>
  <si>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</si>
  <si>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</si>
  <si>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</si>
  <si>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</si>
  <si>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</si>
  <si>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</si>
  <si>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</si>
  <si>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</si>
  <si>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</si>
  <si>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</si>
  <si>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</si>
  <si>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</si>
  <si>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</si>
  <si>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</si>
  <si>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</si>
  <si>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</si>
  <si>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</si>
  <si>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</si>
  <si>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</si>
  <si>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</si>
  <si>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</si>
  <si>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</si>
  <si>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</si>
  <si>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</si>
  <si>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</si>
  <si>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</si>
  <si>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</si>
  <si>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</si>
  <si>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</si>
  <si>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</si>
  <si>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</si>
  <si>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</si>
  <si>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</si>
  <si>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</si>
  <si>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</si>
  <si>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</si>
  <si>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</si>
  <si>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</si>
  <si>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</si>
  <si>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</si>
  <si>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</si>
  <si>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</si>
  <si>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</si>
  <si>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</si>
  <si>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</si>
  <si>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</si>
  <si>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</si>
  <si>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</si>
  <si>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</si>
  <si>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</si>
  <si>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</si>
  <si>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</si>
  <si>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</si>
  <si>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</si>
  <si>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</si>
  <si>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</si>
  <si>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</si>
  <si>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</si>
  <si>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</si>
  <si>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</si>
  <si>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</si>
  <si>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</si>
  <si>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</si>
  <si>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</si>
  <si>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</si>
  <si>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</si>
  <si>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</si>
  <si>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</si>
  <si>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</si>
  <si>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</si>
  <si>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</si>
  <si>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</si>
  <si>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</si>
  <si>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</si>
  <si>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</si>
  <si>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</si>
  <si>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</si>
  <si>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</si>
  <si>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</si>
  <si>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</si>
  <si>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</si>
  <si>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</si>
  <si>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</si>
  <si>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</si>
  <si>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</si>
  <si>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</si>
  <si>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</si>
  <si>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</si>
  <si>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</si>
  <si>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</si>
  <si>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</si>
  <si>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</si>
  <si>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</si>
  <si>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</si>
  <si>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</si>
  <si>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</si>
  <si>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</si>
  <si>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</si>
  <si>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</si>
  <si>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</si>
  <si>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</si>
  <si>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</si>
  <si>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</si>
  <si>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</si>
  <si>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</si>
  <si>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</si>
  <si>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</si>
  <si>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</si>
  <si>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</si>
  <si>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</si>
  <si>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</si>
  <si>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</si>
  <si>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</si>
  <si>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</si>
  <si>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</si>
  <si>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</si>
  <si>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</si>
  <si>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</si>
  <si>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</si>
  <si>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</si>
  <si>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</si>
  <si>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</si>
  <si>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</si>
  <si>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</si>
  <si>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</si>
  <si>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</si>
  <si>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</si>
  <si>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</si>
  <si>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</si>
  <si>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</si>
  <si>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</si>
  <si>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</si>
  <si>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</si>
  <si>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</si>
  <si>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</si>
  <si>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</si>
  <si>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</si>
  <si>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</si>
  <si>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</si>
  <si>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</si>
  <si>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</si>
  <si>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</si>
  <si>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</si>
  <si>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</si>
  <si>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</si>
  <si>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</si>
  <si>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</si>
  <si>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</si>
  <si>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</si>
  <si>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</si>
  <si>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</si>
  <si>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</si>
  <si>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</si>
  <si>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</si>
  <si>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</si>
  <si>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</si>
  <si>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</si>
  <si>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</si>
  <si>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</si>
  <si>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</si>
  <si>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</si>
  <si>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</si>
  <si>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</si>
  <si>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</si>
  <si>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</si>
  <si>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</si>
  <si>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</si>
  <si>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</si>
  <si>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</si>
  <si>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</si>
  <si>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</si>
  <si>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</si>
  <si>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</si>
  <si>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</si>
  <si>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</si>
  <si>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</si>
  <si>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</si>
  <si>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</si>
  <si>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</si>
  <si>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</si>
  <si>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</si>
  <si>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</si>
  <si>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</si>
  <si>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</si>
  <si>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</si>
  <si>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</si>
  <si>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</si>
  <si>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</si>
  <si>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</si>
  <si>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</si>
  <si>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</si>
  <si>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</si>
  <si>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</si>
  <si>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</si>
  <si>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</si>
  <si>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</si>
  <si>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</si>
  <si>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</si>
  <si>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</si>
  <si>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</si>
  <si>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</si>
  <si>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</si>
  <si>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</si>
  <si>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</si>
  <si>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</si>
  <si>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</si>
  <si>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</si>
  <si>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</si>
  <si>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</si>
  <si>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</si>
  <si>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</si>
  <si>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</si>
  <si>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</si>
  <si>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</si>
  <si>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</si>
  <si>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</si>
  <si>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</si>
  <si>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</si>
  <si>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</si>
  <si>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</si>
  <si>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</si>
  <si>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</si>
  <si>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</si>
  <si>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</si>
  <si>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</si>
  <si>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</si>
  <si>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</si>
  <si>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</si>
  <si>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</si>
  <si>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</si>
  <si>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</si>
  <si>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</si>
  <si>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</si>
  <si>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</si>
  <si>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</si>
  <si>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</si>
  <si>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</si>
  <si>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</si>
  <si>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</si>
  <si>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</si>
  <si>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</si>
  <si>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</si>
  <si>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</si>
  <si>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</si>
  <si>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</si>
  <si>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</si>
  <si>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</si>
  <si>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</si>
  <si>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</si>
  <si>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</si>
  <si>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</si>
  <si>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</si>
  <si>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</si>
  <si>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</si>
  <si>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</si>
  <si>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</si>
  <si>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</si>
  <si>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</si>
  <si>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</si>
  <si>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</si>
  <si>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</si>
  <si>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</si>
  <si>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</si>
  <si>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</si>
  <si>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</si>
  <si>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</si>
  <si>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</si>
  <si>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</si>
  <si>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</si>
  <si>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</si>
  <si>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</si>
  <si>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</si>
  <si>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</si>
  <si>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</si>
  <si>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</si>
  <si>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</si>
  <si>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</si>
  <si>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</si>
  <si>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</si>
  <si>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</si>
  <si>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</si>
  <si>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</si>
  <si>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</si>
  <si>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</si>
  <si>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</si>
  <si>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</si>
  <si>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</si>
  <si>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</si>
  <si>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</si>
  <si>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</si>
  <si>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</si>
  <si>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</si>
  <si>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</si>
  <si>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</si>
  <si>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</si>
  <si>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</si>
  <si>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</si>
  <si>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</si>
  <si>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</si>
  <si>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</si>
  <si>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</si>
  <si>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</si>
  <si>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</si>
  <si>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</si>
  <si>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</si>
  <si>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</si>
  <si>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</si>
  <si>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</si>
  <si>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</si>
  <si>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</si>
  <si>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</si>
  <si>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</si>
  <si>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</si>
  <si>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</si>
  <si>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</si>
  <si>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</si>
  <si>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</si>
  <si>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</si>
  <si>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</si>
  <si>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</si>
  <si>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</si>
  <si>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</si>
  <si>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</si>
  <si>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</si>
  <si>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</si>
  <si>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</si>
  <si>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</si>
  <si>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</si>
  <si>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</si>
  <si>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</si>
  <si>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</si>
  <si>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</si>
  <si>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</si>
  <si>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</si>
  <si>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</si>
  <si>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</si>
  <si>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</si>
  <si>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</si>
  <si>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</si>
  <si>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</si>
  <si>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</si>
  <si>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</si>
  <si>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</si>
  <si>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</si>
  <si>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</si>
  <si>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</si>
  <si>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</si>
  <si>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</si>
  <si>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</si>
  <si>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</si>
  <si>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</si>
  <si>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</si>
  <si>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</si>
  <si>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</si>
  <si>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</si>
  <si>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</si>
  <si>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</si>
  <si>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</si>
  <si>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</si>
  <si>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</si>
  <si>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</si>
  <si>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</si>
  <si>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</si>
  <si>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</si>
  <si>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</si>
  <si>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</si>
  <si>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</si>
  <si>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</si>
  <si>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</si>
  <si>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</si>
  <si>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</si>
  <si>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</si>
  <si>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</si>
  <si>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</si>
  <si>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</si>
  <si>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</si>
  <si>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</si>
  <si>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</si>
  <si>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</si>
  <si>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</si>
  <si>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</si>
  <si>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</si>
  <si>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</si>
  <si>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</si>
  <si>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</si>
  <si>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</si>
  <si>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</si>
  <si>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</si>
  <si>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</si>
  <si>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</si>
  <si>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</si>
  <si>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</si>
  <si>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</si>
  <si>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</si>
  <si>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</si>
  <si>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</si>
  <si>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</si>
  <si>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</si>
  <si>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</si>
  <si>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</si>
  <si>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</si>
  <si>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</si>
  <si>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</si>
  <si>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</si>
  <si>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</si>
  <si>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</si>
  <si>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</si>
  <si>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</si>
  <si>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</si>
  <si>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</si>
  <si>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</si>
  <si>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</si>
  <si>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</si>
  <si>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</si>
  <si>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</si>
  <si>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</si>
  <si>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</si>
  <si>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</si>
  <si>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</si>
  <si>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</si>
  <si>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</si>
  <si>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</si>
  <si>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</si>
  <si>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</si>
  <si>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</si>
  <si>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</si>
  <si>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</si>
  <si>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</si>
  <si>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</si>
  <si>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</si>
  <si>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</si>
  <si>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</si>
  <si>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</si>
  <si>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</si>
  <si>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</si>
  <si>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</si>
  <si>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</si>
  <si>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</si>
  <si>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</si>
  <si>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</si>
  <si>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</si>
  <si>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</si>
  <si>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</si>
  <si>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</si>
  <si>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</si>
  <si>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</si>
  <si>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</si>
  <si>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</si>
  <si>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</si>
  <si>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</si>
  <si>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</si>
  <si>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</si>
  <si>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</si>
  <si>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</si>
  <si>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</si>
  <si>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</si>
  <si>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</si>
  <si>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</si>
  <si>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</si>
  <si>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</si>
  <si>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</si>
  <si>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</si>
  <si>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</si>
  <si>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</si>
  <si>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</si>
  <si>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</si>
  <si>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</si>
  <si>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</si>
  <si>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</si>
  <si>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</si>
  <si>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</si>
  <si>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</si>
  <si>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</si>
  <si>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</si>
  <si>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</si>
  <si>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</si>
  <si>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</si>
  <si>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</si>
  <si>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</si>
  <si>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</si>
  <si>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</si>
  <si>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</si>
  <si>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</si>
  <si>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</si>
  <si>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</si>
  <si>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</si>
  <si>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</si>
  <si>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</si>
  <si>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</si>
  <si>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</si>
  <si>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</si>
  <si>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</si>
  <si>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</si>
  <si>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</si>
  <si>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</si>
  <si>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</si>
  <si>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</si>
  <si>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</si>
  <si>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</si>
  <si>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</si>
  <si>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</si>
  <si>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</si>
  <si>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</si>
  <si>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</si>
  <si>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</si>
  <si>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</si>
  <si>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</si>
  <si>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</si>
  <si>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</si>
  <si>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</si>
  <si>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</si>
  <si>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</si>
  <si>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</si>
  <si>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</si>
  <si>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</si>
  <si>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</si>
  <si>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</si>
  <si>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</si>
  <si>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</si>
  <si>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</si>
  <si>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</si>
  <si>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</si>
  <si>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</si>
  <si>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</si>
  <si>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</si>
  <si>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</si>
  <si>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</si>
  <si>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</si>
  <si>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</si>
  <si>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</si>
  <si>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</si>
  <si>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</si>
  <si>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</si>
  <si>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</si>
  <si>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</si>
  <si>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</si>
  <si>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</si>
  <si>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</si>
  <si>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</si>
  <si>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</si>
  <si>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</si>
  <si>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</si>
  <si>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</si>
  <si>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</si>
  <si>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</si>
  <si>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</si>
  <si>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</si>
  <si>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</si>
  <si>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</si>
  <si>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</si>
  <si>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</si>
  <si>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</si>
  <si>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</si>
  <si>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</si>
  <si>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</si>
  <si>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</si>
  <si>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</si>
  <si>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</si>
  <si>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</si>
  <si>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</si>
  <si>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</si>
  <si>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</si>
  <si>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</si>
  <si>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</si>
  <si>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</si>
  <si>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</si>
  <si>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</si>
  <si>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</si>
  <si>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</si>
  <si>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</si>
  <si>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</si>
  <si>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</si>
  <si>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</si>
  <si>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</si>
  <si>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</si>
  <si>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</si>
  <si>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</si>
  <si>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</si>
  <si>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</si>
  <si>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</si>
  <si>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</si>
  <si>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</si>
  <si>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</si>
  <si>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</si>
  <si>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</si>
  <si>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</si>
  <si>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</si>
  <si>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</si>
  <si>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</si>
  <si>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</si>
  <si>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</si>
  <si>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</si>
  <si>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</si>
  <si>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</si>
  <si>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</si>
  <si>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</si>
  <si>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</si>
  <si>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</si>
  <si>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</si>
  <si>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</si>
  <si>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</si>
  <si>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</si>
  <si>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</si>
  <si>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</si>
  <si>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</si>
  <si>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</si>
  <si>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</si>
  <si>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</si>
  <si>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</si>
  <si>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</si>
  <si>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</si>
  <si>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</si>
  <si>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</si>
  <si>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</si>
  <si>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</si>
  <si>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</si>
  <si>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</si>
  <si>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</si>
  <si>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</si>
  <si>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</si>
  <si>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</si>
  <si>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</si>
  <si>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</si>
  <si>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</si>
  <si>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</si>
  <si>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</si>
  <si>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</si>
  <si>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</si>
  <si>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</si>
  <si>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</si>
  <si>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</si>
  <si>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</si>
  <si>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</si>
  <si>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</si>
  <si>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</si>
  <si>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</si>
  <si>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</si>
  <si>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</si>
  <si>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</si>
  <si>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</si>
  <si>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</si>
  <si>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</si>
  <si>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</si>
  <si>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</si>
  <si>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</si>
  <si>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</si>
  <si>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</si>
  <si>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</si>
  <si>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</si>
  <si>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</si>
  <si>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</si>
  <si>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</si>
  <si>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</si>
  <si>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</si>
  <si>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</si>
  <si>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</si>
  <si>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</si>
  <si>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</si>
  <si>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</si>
  <si>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</si>
  <si>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</si>
  <si>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</si>
  <si>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</si>
  <si>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</si>
  <si>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</si>
  <si>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</si>
  <si>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</si>
  <si>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</si>
  <si>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</si>
  <si>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</si>
  <si>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</si>
  <si>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</si>
  <si>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</si>
  <si>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</si>
  <si>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</si>
  <si>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</si>
  <si>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</si>
  <si>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</si>
  <si>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</si>
  <si>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</si>
  <si>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</si>
  <si>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</si>
  <si>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</si>
  <si>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</si>
  <si>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</si>
  <si>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</si>
  <si>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</si>
  <si>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</si>
  <si>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</si>
  <si>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</si>
  <si>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</si>
  <si>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</si>
  <si>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</si>
  <si>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</si>
  <si>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</si>
  <si>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</si>
  <si>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</si>
  <si>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</si>
  <si>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</si>
  <si>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</si>
  <si>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</si>
  <si>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</si>
  <si>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</si>
  <si>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</si>
  <si>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</si>
  <si>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</si>
  <si>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</si>
  <si>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</si>
  <si>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</si>
  <si>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</si>
  <si>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</si>
  <si>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</si>
  <si>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</si>
  <si>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</si>
  <si>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</si>
  <si>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</si>
  <si>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</si>
  <si>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</si>
  <si>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</si>
  <si>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</si>
  <si>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</si>
  <si>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</si>
  <si>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</si>
  <si>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</si>
  <si>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</si>
  <si>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</si>
  <si>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</si>
  <si>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</si>
  <si>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</si>
  <si>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</si>
  <si>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</si>
  <si>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</si>
  <si>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</si>
  <si>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</si>
  <si>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</si>
  <si>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</si>
  <si>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</si>
  <si>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</si>
  <si>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</si>
  <si>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</si>
  <si>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</si>
  <si>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</si>
  <si>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</si>
  <si>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</si>
  <si>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</si>
  <si>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</si>
  <si>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</si>
  <si>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</si>
  <si>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</si>
  <si>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</si>
  <si>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</si>
  <si>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城郊二片</t>
    <phoneticPr fontId="30" type="noConversion"/>
  </si>
  <si>
    <t>问道西路店</t>
    <phoneticPr fontId="30" type="noConversion"/>
  </si>
  <si>
    <t>城郊二片</t>
    <phoneticPr fontId="30" type="noConversion"/>
  </si>
  <si>
    <t>孙佳丽</t>
    <phoneticPr fontId="30" type="noConversion"/>
  </si>
  <si>
    <t>吴志海</t>
    <phoneticPr fontId="3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</si>
</sst>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3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224D8"/>
      <name val="Arial"/>
    </font>
    <font>
      <sz val="9"/>
      <name val="宋体"/>
      <charset val="134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51170384838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4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178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178" fontId="18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8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8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8" fontId="3" fillId="0" borderId="0" xfId="0" applyNumberFormat="1" applyFont="1" applyAlignment="1">
      <alignment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8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8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8" fontId="3" fillId="0" borderId="0" xfId="0" applyNumberFormat="1" applyFont="1" applyAlignment="1">
      <alignment horizontal="center" vertical="center"/>
    </xf>
    <xf numFmtId="178" fontId="5" fillId="0" borderId="0" xfId="0" applyNumberFormat="1" applyFont="1" applyAlignment="1">
      <alignment horizontal="center" vertical="center" wrapText="1"/>
    </xf>
    <xf numFmtId="178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8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8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8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8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178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8" fontId="11" fillId="3" borderId="1" xfId="0" applyNumberFormat="1" applyFont="1" applyFill="1" applyBorder="1" applyAlignment="1">
      <alignment horizontal="center" vertical="center"/>
    </xf>
    <xf numFmtId="178" fontId="14" fillId="3" borderId="1" xfId="0" applyNumberFormat="1" applyFont="1" applyFill="1" applyBorder="1" applyAlignment="1">
      <alignment horizontal="center" vertical="center" wrapText="1"/>
    </xf>
    <xf numFmtId="178" fontId="11" fillId="0" borderId="1" xfId="0" applyNumberFormat="1" applyFont="1" applyFill="1" applyBorder="1" applyAlignment="1">
      <alignment horizontal="center" vertical="center"/>
    </xf>
    <xf numFmtId="178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8" fontId="4" fillId="3" borderId="1" xfId="0" applyNumberFormat="1" applyFont="1" applyFill="1" applyBorder="1" applyAlignment="1">
      <alignment horizontal="center" vertical="center"/>
    </xf>
    <xf numFmtId="178" fontId="5" fillId="3" borderId="1" xfId="0" applyNumberFormat="1" applyFont="1" applyFill="1" applyBorder="1" applyAlignment="1">
      <alignment horizontal="center" vertical="center" wrapText="1"/>
    </xf>
    <xf numFmtId="178" fontId="4" fillId="0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/>
    </xf>
    <xf numFmtId="178" fontId="3" fillId="3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8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8" fontId="13" fillId="0" borderId="1" xfId="0" applyNumberFormat="1" applyFont="1" applyFill="1" applyBorder="1" applyAlignment="1">
      <alignment horizontal="center" vertical="center" wrapText="1"/>
    </xf>
    <xf numFmtId="178" fontId="5" fillId="2" borderId="1" xfId="0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/>
    </xf>
    <xf numFmtId="178" fontId="3" fillId="2" borderId="1" xfId="0" applyNumberFormat="1" applyFont="1" applyFill="1" applyBorder="1" applyAlignment="1">
      <alignment horizontal="center" vertical="center"/>
    </xf>
    <xf numFmtId="178" fontId="11" fillId="12" borderId="1" xfId="0" applyNumberFormat="1" applyFont="1" applyFill="1" applyBorder="1" applyAlignment="1">
      <alignment horizontal="center" vertical="center"/>
    </xf>
    <xf numFmtId="178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8" fontId="4" fillId="12" borderId="1" xfId="0" applyNumberFormat="1" applyFont="1" applyFill="1" applyBorder="1" applyAlignment="1">
      <alignment horizontal="center" vertical="center"/>
    </xf>
    <xf numFmtId="178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8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3" xfId="0" applyNumberFormat="1" applyFont="1" applyFill="1" applyBorder="1" applyAlignment="1">
      <alignment horizontal="center" vertical="center"/>
    </xf>
    <xf numFmtId="178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78" fontId="11" fillId="0" borderId="4" xfId="0" applyNumberFormat="1" applyFont="1" applyFill="1" applyBorder="1" applyAlignment="1">
      <alignment horizontal="center" vertical="center"/>
    </xf>
    <xf numFmtId="178" fontId="11" fillId="0" borderId="6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178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9" xfId="0" applyBorder="1">
      <alignment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3F0F7"/>
      <color rgb="FFF224D8"/>
      <color rgb="FFDB12D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BW156"/>
  <sheetViews>
    <sheetView workbookViewId="0">
      <pane xSplit="11" topLeftCell="N1" activePane="topRight" state="frozen"/>
      <selection pane="topRight" activeCell="A3" sqref="A3:XFD3"/>
    </sheetView>
  </sheetViews>
  <sheetFormatPr defaultColWidth="9" defaultRowHeight="13.5"/>
  <cols>
    <col min="1" max="1" width="4.375" style="170" customWidth="1"/>
    <col min="2" max="2" width="4.625" style="170" hidden="1" customWidth="1"/>
    <col min="3" max="3" width="6.625" style="170" customWidth="1"/>
    <col min="4" max="4" width="13.875" style="2" customWidth="1"/>
    <col min="5" max="5" width="7.75" style="2" customWidth="1"/>
    <col min="6" max="6" width="4.125" style="171" hidden="1" customWidth="1"/>
    <col min="7" max="7" width="4.125" style="172" hidden="1" customWidth="1"/>
    <col min="8" max="8" width="6.375" style="171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70" hidden="1" customWidth="1"/>
    <col min="13" max="13" width="8.25" style="158" hidden="1" customWidth="1"/>
    <col min="14" max="14" width="8.25" style="173" customWidth="1"/>
    <col min="15" max="15" width="7.5" style="7" hidden="1" customWidth="1"/>
    <col min="16" max="16" width="9.125" style="174" hidden="1" customWidth="1"/>
    <col min="17" max="17" width="10.25" style="175" customWidth="1"/>
    <col min="18" max="18" width="8.25" style="158" hidden="1" customWidth="1"/>
    <col min="19" max="19" width="8.25" style="173" customWidth="1"/>
    <col min="20" max="20" width="8.5" style="7" hidden="1" customWidth="1"/>
    <col min="21" max="21" width="9" style="174" hidden="1" customWidth="1"/>
    <col min="22" max="22" width="10.75" style="175" customWidth="1"/>
    <col min="23" max="23" width="10.375" style="176" customWidth="1"/>
    <col min="24" max="24" width="10.125" style="176" customWidth="1"/>
    <col min="25" max="26" width="9" style="177" customWidth="1"/>
    <col min="27" max="28" width="9" style="176" hidden="1" customWidth="1"/>
    <col min="29" max="29" width="7.875" style="176" hidden="1" customWidth="1"/>
    <col min="30" max="30" width="7.5" style="176" hidden="1" customWidth="1"/>
    <col min="31" max="31" width="7.625" style="178" customWidth="1"/>
    <col min="32" max="32" width="7.875" style="178" customWidth="1"/>
    <col min="33" max="33" width="8.125" style="178" customWidth="1"/>
    <col min="34" max="34" width="7.375" style="178" customWidth="1"/>
    <col min="35" max="35" width="6.75" style="179" customWidth="1"/>
    <col min="36" max="36" width="8.75" style="180" customWidth="1"/>
    <col min="37" max="37" width="7.875" style="158" hidden="1" customWidth="1"/>
    <col min="38" max="38" width="10.25" style="174" customWidth="1"/>
    <col min="39" max="39" width="8.125" style="7" hidden="1" customWidth="1"/>
    <col min="40" max="40" width="9.25" style="174" hidden="1" customWidth="1"/>
    <col min="41" max="41" width="9.25" style="174" customWidth="1"/>
    <col min="42" max="42" width="9.875" style="174" hidden="1" customWidth="1"/>
    <col min="43" max="43" width="10.125" style="174" customWidth="1"/>
    <col min="44" max="44" width="7.75" style="7" hidden="1" customWidth="1"/>
    <col min="45" max="45" width="9.375" style="174" hidden="1" customWidth="1"/>
    <col min="46" max="46" width="10.125" style="174" customWidth="1"/>
    <col min="47" max="47" width="10.125" style="176" customWidth="1"/>
    <col min="48" max="48" width="9.375" style="176" customWidth="1"/>
    <col min="49" max="49" width="8.625" style="176" hidden="1" customWidth="1"/>
    <col min="50" max="50" width="7.25" style="176" hidden="1" customWidth="1"/>
    <col min="51" max="51" width="6.875" style="176" hidden="1" customWidth="1"/>
    <col min="52" max="52" width="6.625" style="176" hidden="1" customWidth="1"/>
    <col min="53" max="53" width="8.875" style="178" customWidth="1"/>
    <col min="54" max="54" width="8.125" style="178" customWidth="1"/>
    <col min="55" max="56" width="9" style="178" customWidth="1"/>
    <col min="57" max="57" width="7.375" style="181" customWidth="1"/>
    <col min="58" max="58" width="7.625" style="182" customWidth="1"/>
    <col min="59" max="59" width="11.125" style="180" customWidth="1"/>
    <col min="60" max="61" width="6.75" style="6" customWidth="1"/>
    <col min="62" max="62" width="6.75" style="183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183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68" customWidth="1"/>
    <col min="75" max="75" width="6.75" style="184" customWidth="1"/>
    <col min="76" max="16384" width="9" style="185"/>
  </cols>
  <sheetData>
    <row r="1" spans="1:75" ht="21" customHeight="1">
      <c r="A1" s="283" t="s">
        <v>0</v>
      </c>
      <c r="B1" s="284"/>
      <c r="C1" s="284"/>
      <c r="D1" s="284"/>
      <c r="E1" s="284"/>
      <c r="F1" s="284"/>
      <c r="G1" s="284"/>
      <c r="H1" s="284"/>
      <c r="I1" s="284"/>
      <c r="J1" s="285"/>
      <c r="K1" s="14"/>
      <c r="N1" s="286" t="s">
        <v>1</v>
      </c>
      <c r="O1" s="287"/>
      <c r="P1" s="287"/>
      <c r="Q1" s="287"/>
      <c r="R1" s="287"/>
      <c r="S1" s="287"/>
      <c r="T1" s="287"/>
      <c r="U1" s="287"/>
      <c r="V1" s="288"/>
      <c r="W1" s="289" t="s">
        <v>2</v>
      </c>
      <c r="X1" s="290"/>
      <c r="Y1" s="291" t="s">
        <v>3</v>
      </c>
      <c r="Z1" s="292"/>
      <c r="AA1" s="289" t="s">
        <v>4</v>
      </c>
      <c r="AB1" s="290"/>
      <c r="AC1" s="289" t="s">
        <v>5</v>
      </c>
      <c r="AD1" s="290"/>
      <c r="AE1" s="293" t="s">
        <v>6</v>
      </c>
      <c r="AF1" s="294"/>
      <c r="AG1" s="294"/>
      <c r="AH1" s="295"/>
      <c r="AI1" s="296" t="s">
        <v>7</v>
      </c>
      <c r="AJ1" s="296"/>
      <c r="AL1" s="286" t="s">
        <v>8</v>
      </c>
      <c r="AM1" s="287"/>
      <c r="AN1" s="287"/>
      <c r="AO1" s="287"/>
      <c r="AP1" s="287"/>
      <c r="AQ1" s="287"/>
      <c r="AR1" s="287"/>
      <c r="AS1" s="287"/>
      <c r="AT1" s="288"/>
      <c r="AU1" s="297" t="s">
        <v>9</v>
      </c>
      <c r="AV1" s="298"/>
      <c r="AW1" s="297" t="s">
        <v>4</v>
      </c>
      <c r="AX1" s="298"/>
      <c r="AY1" s="297" t="s">
        <v>10</v>
      </c>
      <c r="AZ1" s="298"/>
      <c r="BA1" s="299" t="s">
        <v>11</v>
      </c>
      <c r="BB1" s="300"/>
      <c r="BC1" s="301" t="s">
        <v>12</v>
      </c>
      <c r="BD1" s="301"/>
      <c r="BE1" s="302" t="s">
        <v>13</v>
      </c>
      <c r="BF1" s="302"/>
      <c r="BG1" s="307" t="s">
        <v>14</v>
      </c>
      <c r="BH1" s="303" t="s">
        <v>15</v>
      </c>
      <c r="BI1" s="303"/>
      <c r="BJ1" s="304"/>
      <c r="BK1" s="305" t="s">
        <v>16</v>
      </c>
      <c r="BL1" s="303"/>
      <c r="BM1" s="303"/>
      <c r="BN1" s="303"/>
      <c r="BO1" s="303"/>
      <c r="BP1" s="304"/>
      <c r="BQ1" s="306" t="s">
        <v>17</v>
      </c>
      <c r="BR1" s="306"/>
      <c r="BS1" s="306"/>
      <c r="BT1" s="306"/>
      <c r="BU1" s="306"/>
      <c r="BV1" s="306"/>
      <c r="BW1" s="308" t="s">
        <v>18</v>
      </c>
    </row>
    <row r="2" spans="1:75" ht="30" customHeight="1">
      <c r="A2" s="15" t="s">
        <v>19</v>
      </c>
      <c r="B2" s="15" t="s">
        <v>20</v>
      </c>
      <c r="C2" s="15" t="s">
        <v>21</v>
      </c>
      <c r="D2" s="186" t="s">
        <v>22</v>
      </c>
      <c r="E2" s="186" t="s">
        <v>23</v>
      </c>
      <c r="F2" s="187" t="s">
        <v>24</v>
      </c>
      <c r="G2" s="188" t="s">
        <v>25</v>
      </c>
      <c r="H2" s="187" t="s">
        <v>26</v>
      </c>
      <c r="I2" s="18" t="s">
        <v>27</v>
      </c>
      <c r="J2" s="18" t="s">
        <v>28</v>
      </c>
      <c r="K2" s="15" t="s">
        <v>29</v>
      </c>
      <c r="L2" s="202" t="s">
        <v>30</v>
      </c>
      <c r="M2" s="203" t="s">
        <v>31</v>
      </c>
      <c r="N2" s="204" t="s">
        <v>32</v>
      </c>
      <c r="O2" s="205" t="s">
        <v>33</v>
      </c>
      <c r="P2" s="206" t="s">
        <v>34</v>
      </c>
      <c r="Q2" s="218" t="s">
        <v>35</v>
      </c>
      <c r="R2" s="219" t="s">
        <v>36</v>
      </c>
      <c r="S2" s="220" t="s">
        <v>37</v>
      </c>
      <c r="T2" s="221" t="s">
        <v>33</v>
      </c>
      <c r="U2" s="222" t="s">
        <v>34</v>
      </c>
      <c r="V2" s="223" t="s">
        <v>38</v>
      </c>
      <c r="W2" s="224" t="s">
        <v>39</v>
      </c>
      <c r="X2" s="224" t="s">
        <v>40</v>
      </c>
      <c r="Y2" s="233" t="s">
        <v>41</v>
      </c>
      <c r="Z2" s="233" t="s">
        <v>42</v>
      </c>
      <c r="AA2" s="224" t="s">
        <v>39</v>
      </c>
      <c r="AB2" s="224" t="s">
        <v>40</v>
      </c>
      <c r="AC2" s="224" t="s">
        <v>39</v>
      </c>
      <c r="AD2" s="224" t="s">
        <v>40</v>
      </c>
      <c r="AE2" s="234" t="s">
        <v>41</v>
      </c>
      <c r="AF2" s="234" t="s">
        <v>43</v>
      </c>
      <c r="AG2" s="238" t="s">
        <v>42</v>
      </c>
      <c r="AH2" s="238" t="s">
        <v>44</v>
      </c>
      <c r="AI2" s="239" t="s">
        <v>45</v>
      </c>
      <c r="AJ2" s="240" t="s">
        <v>46</v>
      </c>
      <c r="AK2" s="241" t="s">
        <v>31</v>
      </c>
      <c r="AL2" s="242" t="s">
        <v>47</v>
      </c>
      <c r="AM2" s="243" t="s">
        <v>33</v>
      </c>
      <c r="AN2" s="242" t="s">
        <v>34</v>
      </c>
      <c r="AO2" s="242" t="s">
        <v>48</v>
      </c>
      <c r="AP2" s="249" t="s">
        <v>36</v>
      </c>
      <c r="AQ2" s="250" t="s">
        <v>49</v>
      </c>
      <c r="AR2" s="251" t="s">
        <v>33</v>
      </c>
      <c r="AS2" s="249" t="s">
        <v>34</v>
      </c>
      <c r="AT2" s="250" t="s">
        <v>50</v>
      </c>
      <c r="AU2" s="224" t="s">
        <v>39</v>
      </c>
      <c r="AV2" s="224" t="s">
        <v>40</v>
      </c>
      <c r="AW2" s="224" t="s">
        <v>39</v>
      </c>
      <c r="AX2" s="224" t="s">
        <v>40</v>
      </c>
      <c r="AY2" s="224" t="s">
        <v>39</v>
      </c>
      <c r="AZ2" s="224" t="s">
        <v>40</v>
      </c>
      <c r="BA2" s="258" t="s">
        <v>51</v>
      </c>
      <c r="BB2" s="258" t="s">
        <v>40</v>
      </c>
      <c r="BC2" s="257" t="s">
        <v>51</v>
      </c>
      <c r="BD2" s="257" t="s">
        <v>40</v>
      </c>
      <c r="BE2" s="263" t="s">
        <v>39</v>
      </c>
      <c r="BF2" s="264" t="s">
        <v>52</v>
      </c>
      <c r="BG2" s="307"/>
      <c r="BH2" s="265" t="s">
        <v>53</v>
      </c>
      <c r="BI2" s="43" t="s">
        <v>39</v>
      </c>
      <c r="BJ2" s="266" t="s">
        <v>54</v>
      </c>
      <c r="BK2" s="267" t="s">
        <v>55</v>
      </c>
      <c r="BL2" s="267" t="s">
        <v>39</v>
      </c>
      <c r="BM2" s="43" t="s">
        <v>56</v>
      </c>
      <c r="BN2" s="43" t="s">
        <v>39</v>
      </c>
      <c r="BO2" s="43" t="s">
        <v>57</v>
      </c>
      <c r="BP2" s="266" t="s">
        <v>58</v>
      </c>
      <c r="BQ2" s="273" t="s">
        <v>59</v>
      </c>
      <c r="BR2" s="273" t="s">
        <v>39</v>
      </c>
      <c r="BS2" s="274" t="s">
        <v>60</v>
      </c>
      <c r="BT2" s="274" t="s">
        <v>39</v>
      </c>
      <c r="BU2" s="274" t="s">
        <v>61</v>
      </c>
      <c r="BV2" s="275" t="s">
        <v>62</v>
      </c>
      <c r="BW2" s="308"/>
    </row>
    <row r="3" spans="1:75">
      <c r="A3" s="94">
        <v>60</v>
      </c>
      <c r="B3" s="94">
        <v>30</v>
      </c>
      <c r="C3" s="94">
        <v>710</v>
      </c>
      <c r="D3" s="195" t="s">
        <v>144</v>
      </c>
      <c r="E3" s="195" t="s">
        <v>74</v>
      </c>
      <c r="F3" s="198">
        <v>8</v>
      </c>
      <c r="G3" s="199">
        <v>37</v>
      </c>
      <c r="H3" s="198">
        <v>100</v>
      </c>
      <c r="I3" s="97">
        <v>2</v>
      </c>
      <c r="J3" s="97"/>
      <c r="K3" s="94" t="s">
        <v>64</v>
      </c>
      <c r="L3" s="212" t="s">
        <v>75</v>
      </c>
      <c r="M3" s="213">
        <v>7600</v>
      </c>
      <c r="N3" s="100">
        <f>M3*4</f>
        <v>30400</v>
      </c>
      <c r="O3" s="143">
        <v>0.26602500000000001</v>
      </c>
      <c r="P3" s="214">
        <v>2021.79</v>
      </c>
      <c r="Q3" s="230">
        <f>P3*4</f>
        <v>8087.16</v>
      </c>
      <c r="R3" s="62">
        <v>8816</v>
      </c>
      <c r="S3" s="61">
        <f>R3*4</f>
        <v>35264</v>
      </c>
      <c r="T3" s="63">
        <v>0.23942250000000001</v>
      </c>
      <c r="U3" s="231">
        <v>2110.7487599999999</v>
      </c>
      <c r="V3" s="232">
        <f>U3*4</f>
        <v>8442.9950399999998</v>
      </c>
      <c r="W3" s="135">
        <v>31715.67</v>
      </c>
      <c r="X3" s="135">
        <v>7792</v>
      </c>
      <c r="Y3" s="236">
        <f>W3/N3</f>
        <v>1.0432786184210525</v>
      </c>
      <c r="Z3" s="236">
        <f>W3/S3</f>
        <v>0.89937811932849365</v>
      </c>
      <c r="AA3" s="135"/>
      <c r="AB3" s="135"/>
      <c r="AC3" s="135"/>
      <c r="AD3" s="135"/>
      <c r="AE3" s="144">
        <f>(W3-AA3-AC3)/N3</f>
        <v>1.0432786184210525</v>
      </c>
      <c r="AF3" s="143">
        <f>(X3-AB3-AD3)/Q3</f>
        <v>0.96350263875080999</v>
      </c>
      <c r="AG3" s="63">
        <f>(W3-AA3-AC3)/S3</f>
        <v>0.89937811932849365</v>
      </c>
      <c r="AH3" s="63">
        <f>(X3-AB3-AD3)/V3</f>
        <v>0.92289524784560339</v>
      </c>
      <c r="AI3" s="244">
        <f>(I3*200)+(J3*50)</f>
        <v>400</v>
      </c>
      <c r="AJ3" s="245">
        <v>0</v>
      </c>
      <c r="AK3" s="49">
        <v>5700</v>
      </c>
      <c r="AL3" s="248">
        <f>AK3*3</f>
        <v>17100</v>
      </c>
      <c r="AM3" s="50">
        <v>0.344059</v>
      </c>
      <c r="AN3" s="248">
        <v>1961.1362999999999</v>
      </c>
      <c r="AO3" s="248">
        <f>AN3*3</f>
        <v>5883.4088999999994</v>
      </c>
      <c r="AP3" s="255">
        <v>6669</v>
      </c>
      <c r="AQ3" s="255">
        <f>AP3*3</f>
        <v>20007</v>
      </c>
      <c r="AR3" s="256">
        <v>0.31722239800000002</v>
      </c>
      <c r="AS3" s="255">
        <v>2115.556172262</v>
      </c>
      <c r="AT3" s="255">
        <f>AS3*3</f>
        <v>6346.6685167859996</v>
      </c>
      <c r="AU3" s="135">
        <v>14557.73</v>
      </c>
      <c r="AV3" s="135">
        <v>4305.9399999999996</v>
      </c>
      <c r="AW3" s="135"/>
      <c r="AX3" s="135"/>
      <c r="AY3" s="135"/>
      <c r="AZ3" s="135"/>
      <c r="BA3" s="50">
        <f>(AU3-AW3-AY3)/AL3</f>
        <v>0.85132923976608188</v>
      </c>
      <c r="BB3" s="50">
        <f>(AV3-AX3-AZ3)/AO3</f>
        <v>0.73187841830949396</v>
      </c>
      <c r="BC3" s="259">
        <f>(AU3-AW3-AY3)/AQ3</f>
        <v>0.72763182885989897</v>
      </c>
      <c r="BD3" s="259">
        <f>(AV3-AX3-AZ3)/AT3</f>
        <v>0.67845673499591563</v>
      </c>
      <c r="BE3" s="138"/>
      <c r="BF3" s="138"/>
      <c r="BG3" s="245">
        <f>AI3+AJ3+BE3+BF3</f>
        <v>400</v>
      </c>
      <c r="BH3" s="100">
        <v>80</v>
      </c>
      <c r="BI3" s="100">
        <v>0</v>
      </c>
      <c r="BJ3" s="268">
        <f>BI3-BH3</f>
        <v>-80</v>
      </c>
      <c r="BK3" s="272">
        <v>10</v>
      </c>
      <c r="BL3" s="272">
        <v>0</v>
      </c>
      <c r="BM3" s="100">
        <v>10</v>
      </c>
      <c r="BN3" s="100">
        <v>0</v>
      </c>
      <c r="BO3" s="209">
        <f>(BL3+BN3)-(BK3+BM3)</f>
        <v>-20</v>
      </c>
      <c r="BP3" s="268">
        <f>BO3*3</f>
        <v>-60</v>
      </c>
      <c r="BQ3" s="272">
        <v>15</v>
      </c>
      <c r="BR3" s="272">
        <v>0</v>
      </c>
      <c r="BS3" s="100">
        <v>5</v>
      </c>
      <c r="BT3" s="100">
        <v>0</v>
      </c>
      <c r="BU3" s="209">
        <f>(BR3+BT3)-(BQ3+BS3)</f>
        <v>-20</v>
      </c>
      <c r="BV3" s="208">
        <f>BU3*2</f>
        <v>-40</v>
      </c>
      <c r="BW3" s="276">
        <f>BJ3+BP3+BV3</f>
        <v>-180</v>
      </c>
    </row>
    <row r="4" spans="1:75" s="168" customFormat="1">
      <c r="A4" s="189">
        <v>2</v>
      </c>
      <c r="B4" s="189">
        <v>30</v>
      </c>
      <c r="C4" s="189">
        <v>517</v>
      </c>
      <c r="D4" s="190" t="s">
        <v>66</v>
      </c>
      <c r="E4" s="190" t="s">
        <v>63</v>
      </c>
      <c r="F4" s="193">
        <v>2</v>
      </c>
      <c r="G4" s="194">
        <v>2</v>
      </c>
      <c r="H4" s="193">
        <v>200</v>
      </c>
      <c r="I4" s="97">
        <v>4</v>
      </c>
      <c r="J4" s="97"/>
      <c r="K4" s="189" t="s">
        <v>67</v>
      </c>
      <c r="L4" s="211" t="s">
        <v>68</v>
      </c>
      <c r="M4" s="208">
        <v>42050</v>
      </c>
      <c r="N4" s="209">
        <f t="shared" ref="N4:N66" si="0">M4*4</f>
        <v>168200</v>
      </c>
      <c r="O4" s="144">
        <v>0.1653</v>
      </c>
      <c r="P4" s="210">
        <v>6950.8649999999998</v>
      </c>
      <c r="Q4" s="225">
        <f t="shared" ref="Q4:Q66" si="1">P4*4</f>
        <v>27803.46</v>
      </c>
      <c r="R4" s="54">
        <v>48778</v>
      </c>
      <c r="S4" s="226">
        <f t="shared" ref="S4:S66" si="2">R4*4</f>
        <v>195112</v>
      </c>
      <c r="T4" s="55">
        <v>0.14877000000000001</v>
      </c>
      <c r="U4" s="227">
        <v>7256.7030599999998</v>
      </c>
      <c r="V4" s="228">
        <f t="shared" ref="V4:V66" si="3">U4*4</f>
        <v>29026.812239999999</v>
      </c>
      <c r="W4" s="229">
        <v>257947.87</v>
      </c>
      <c r="X4" s="229">
        <v>45350.41</v>
      </c>
      <c r="Y4" s="235">
        <f t="shared" ref="Y4:Y66" si="4">W4/N4</f>
        <v>1.5335782996432819</v>
      </c>
      <c r="Z4" s="236">
        <f t="shared" ref="Z4:Z66" si="5">W4/S4</f>
        <v>1.3220502583131739</v>
      </c>
      <c r="AA4" s="135"/>
      <c r="AB4" s="135"/>
      <c r="AC4" s="135"/>
      <c r="AD4" s="135"/>
      <c r="AE4" s="144">
        <f t="shared" ref="AE4:AE35" si="6">(W4-AA4-AC4)/N4</f>
        <v>1.5335782996432819</v>
      </c>
      <c r="AF4" s="144">
        <f t="shared" ref="AF4:AF35" si="7">(X4-AB4-AD4)/Q4</f>
        <v>1.6311067039857632</v>
      </c>
      <c r="AG4" s="55">
        <f t="shared" ref="AG4:AG35" si="8">(W4-AA4-AC4)/S4</f>
        <v>1.3220502583131739</v>
      </c>
      <c r="AH4" s="55">
        <f t="shared" ref="AH4:AH35" si="9">(X4-AB4-AD4)/V4</f>
        <v>1.5623627432813822</v>
      </c>
      <c r="AI4" s="244">
        <f>(I4*400)+(J4*50)</f>
        <v>1600</v>
      </c>
      <c r="AJ4" s="245">
        <f>(X4-Q4)*0.3</f>
        <v>5264.0850000000009</v>
      </c>
      <c r="AK4" s="51">
        <v>31537.5</v>
      </c>
      <c r="AL4" s="246">
        <f t="shared" ref="AL4:AL66" si="10">AK4*3</f>
        <v>94612.5</v>
      </c>
      <c r="AM4" s="57">
        <v>0.21378800000000001</v>
      </c>
      <c r="AN4" s="247">
        <v>6742.3390499999996</v>
      </c>
      <c r="AO4" s="246">
        <f t="shared" ref="AO4:AO66" si="11">AN4*3</f>
        <v>20227.01715</v>
      </c>
      <c r="AP4" s="252">
        <v>36898.875</v>
      </c>
      <c r="AQ4" s="253">
        <f t="shared" ref="AQ4:AQ66" si="12">AP4*3</f>
        <v>110696.625</v>
      </c>
      <c r="AR4" s="254">
        <v>0.197112536</v>
      </c>
      <c r="AS4" s="252">
        <v>7273.2308267970002</v>
      </c>
      <c r="AT4" s="253">
        <f t="shared" ref="AT4:AT66" si="13">AS4*3</f>
        <v>21819.692480391001</v>
      </c>
      <c r="AU4" s="229">
        <v>144114.65</v>
      </c>
      <c r="AV4" s="229">
        <v>28482.43</v>
      </c>
      <c r="AW4" s="135"/>
      <c r="AX4" s="135"/>
      <c r="AY4" s="135"/>
      <c r="AZ4" s="135"/>
      <c r="BA4" s="57">
        <f t="shared" ref="BA4:BA35" si="14">(AU4-AW4-AY4)/AL4</f>
        <v>1.5232094067908575</v>
      </c>
      <c r="BB4" s="57">
        <f t="shared" ref="BB4:BB35" si="15">(AV4-AX4-AZ4)/AO4</f>
        <v>1.4081379270497134</v>
      </c>
      <c r="BC4" s="260">
        <f t="shared" ref="BC4:BC35" si="16">(AU4-AW4-AY4)/AQ4</f>
        <v>1.3018883818725278</v>
      </c>
      <c r="BD4" s="260">
        <f t="shared" ref="BD4:BD35" si="17">(AV4-AX4-AZ4)/AT4</f>
        <v>1.3053543273167894</v>
      </c>
      <c r="BE4" s="270">
        <v>500</v>
      </c>
      <c r="BF4" s="229">
        <f>(AV4-AO4)*0.2</f>
        <v>1651.0825700000003</v>
      </c>
      <c r="BG4" s="245">
        <f t="shared" ref="BG4:BG35" si="18">AI4+AJ4+BE4+BF4</f>
        <v>9015.1675700000014</v>
      </c>
      <c r="BH4" s="209">
        <v>80</v>
      </c>
      <c r="BI4" s="209">
        <v>42</v>
      </c>
      <c r="BJ4" s="268">
        <f>BI4-BH4</f>
        <v>-38</v>
      </c>
      <c r="BK4" s="269">
        <v>12</v>
      </c>
      <c r="BL4" s="269">
        <v>21</v>
      </c>
      <c r="BM4" s="209">
        <v>12</v>
      </c>
      <c r="BN4" s="209">
        <v>4</v>
      </c>
      <c r="BO4" s="209">
        <f t="shared" ref="BO4:BO35" si="19">(BL4+BN4)-(BK4+BM4)</f>
        <v>1</v>
      </c>
      <c r="BP4" s="268">
        <v>0</v>
      </c>
      <c r="BQ4" s="269">
        <v>10</v>
      </c>
      <c r="BR4" s="269">
        <v>10</v>
      </c>
      <c r="BS4" s="209">
        <v>8</v>
      </c>
      <c r="BT4" s="209">
        <v>0</v>
      </c>
      <c r="BU4" s="209">
        <f t="shared" ref="BU4:BU35" si="20">(BR4+BT4)-(BQ4+BS4)</f>
        <v>-8</v>
      </c>
      <c r="BV4" s="208">
        <f>BU4*2</f>
        <v>-16</v>
      </c>
      <c r="BW4" s="276">
        <f t="shared" ref="BW4:BW35" si="21">BJ4+BP4+BV4</f>
        <v>-54</v>
      </c>
    </row>
    <row r="5" spans="1:75" s="168" customFormat="1">
      <c r="A5" s="94">
        <v>3</v>
      </c>
      <c r="B5" s="94">
        <v>30</v>
      </c>
      <c r="C5" s="94">
        <v>102934</v>
      </c>
      <c r="D5" s="195" t="s">
        <v>69</v>
      </c>
      <c r="E5" s="195" t="s">
        <v>70</v>
      </c>
      <c r="F5" s="196">
        <v>4</v>
      </c>
      <c r="G5" s="197">
        <v>12</v>
      </c>
      <c r="H5" s="196">
        <v>150</v>
      </c>
      <c r="I5" s="97">
        <v>4</v>
      </c>
      <c r="J5" s="97">
        <v>2</v>
      </c>
      <c r="K5" s="94" t="s">
        <v>71</v>
      </c>
      <c r="L5" s="212" t="s">
        <v>72</v>
      </c>
      <c r="M5" s="213">
        <v>10440</v>
      </c>
      <c r="N5" s="100">
        <f t="shared" si="0"/>
        <v>41760</v>
      </c>
      <c r="O5" s="143">
        <v>0.24382499999999999</v>
      </c>
      <c r="P5" s="214">
        <v>2545.5329999999999</v>
      </c>
      <c r="Q5" s="230">
        <f t="shared" si="1"/>
        <v>10182.132</v>
      </c>
      <c r="R5" s="62">
        <v>12110.4</v>
      </c>
      <c r="S5" s="61">
        <f t="shared" si="2"/>
        <v>48441.599999999999</v>
      </c>
      <c r="T5" s="63">
        <v>0.21944250000000001</v>
      </c>
      <c r="U5" s="231">
        <v>2657.5364519999998</v>
      </c>
      <c r="V5" s="232">
        <f t="shared" si="3"/>
        <v>10630.145807999999</v>
      </c>
      <c r="W5" s="135">
        <v>62937.25</v>
      </c>
      <c r="X5" s="135">
        <v>12590.31</v>
      </c>
      <c r="Y5" s="236">
        <f t="shared" si="4"/>
        <v>1.5071180555555554</v>
      </c>
      <c r="Z5" s="236">
        <f t="shared" si="5"/>
        <v>1.2992397030651341</v>
      </c>
      <c r="AA5" s="135"/>
      <c r="AB5" s="135"/>
      <c r="AC5" s="135"/>
      <c r="AD5" s="135"/>
      <c r="AE5" s="144">
        <f t="shared" si="6"/>
        <v>1.5071180555555554</v>
      </c>
      <c r="AF5" s="144">
        <f t="shared" si="7"/>
        <v>1.2365101925608508</v>
      </c>
      <c r="AG5" s="55">
        <f t="shared" si="8"/>
        <v>1.2992397030651341</v>
      </c>
      <c r="AH5" s="55">
        <f t="shared" si="9"/>
        <v>1.1843967361693972</v>
      </c>
      <c r="AI5" s="244">
        <f t="shared" ref="AI5:AI39" si="22">(I5*400)+(J5*50)</f>
        <v>1700</v>
      </c>
      <c r="AJ5" s="245">
        <f t="shared" ref="AJ5:AJ39" si="23">(X5-Q5)*0.3</f>
        <v>722.45339999999999</v>
      </c>
      <c r="AK5" s="49">
        <v>7830</v>
      </c>
      <c r="AL5" s="248">
        <f t="shared" si="10"/>
        <v>23490</v>
      </c>
      <c r="AM5" s="50">
        <v>0.31534699999999999</v>
      </c>
      <c r="AN5" s="248">
        <v>2469.1670100000001</v>
      </c>
      <c r="AO5" s="248">
        <f t="shared" si="11"/>
        <v>7407.5010300000004</v>
      </c>
      <c r="AP5" s="255">
        <v>9161.1</v>
      </c>
      <c r="AQ5" s="255">
        <f t="shared" si="12"/>
        <v>27483.300000000003</v>
      </c>
      <c r="AR5" s="256">
        <v>0.29074993399999999</v>
      </c>
      <c r="AS5" s="255">
        <v>2663.5892203673998</v>
      </c>
      <c r="AT5" s="255">
        <f t="shared" si="13"/>
        <v>7990.7676611021998</v>
      </c>
      <c r="AU5" s="135">
        <v>23871.57</v>
      </c>
      <c r="AV5" s="135">
        <v>6212.86</v>
      </c>
      <c r="AW5" s="135"/>
      <c r="AX5" s="135"/>
      <c r="AY5" s="135"/>
      <c r="AZ5" s="135"/>
      <c r="BA5" s="57">
        <f t="shared" si="14"/>
        <v>1.0162439335887612</v>
      </c>
      <c r="BB5" s="50">
        <f t="shared" si="15"/>
        <v>0.83872549930647788</v>
      </c>
      <c r="BC5" s="259">
        <f t="shared" si="16"/>
        <v>0.86858455862287265</v>
      </c>
      <c r="BD5" s="259">
        <f t="shared" si="17"/>
        <v>0.77750477344538815</v>
      </c>
      <c r="BE5" s="270"/>
      <c r="BF5" s="271"/>
      <c r="BG5" s="245">
        <f t="shared" si="18"/>
        <v>2422.4533999999999</v>
      </c>
      <c r="BH5" s="100">
        <v>80</v>
      </c>
      <c r="BI5" s="100">
        <v>67</v>
      </c>
      <c r="BJ5" s="268">
        <f>BI5-BH5</f>
        <v>-13</v>
      </c>
      <c r="BK5" s="272">
        <v>12</v>
      </c>
      <c r="BL5" s="272">
        <v>10</v>
      </c>
      <c r="BM5" s="100">
        <v>12</v>
      </c>
      <c r="BN5" s="100">
        <v>2</v>
      </c>
      <c r="BO5" s="209">
        <f t="shared" si="19"/>
        <v>-12</v>
      </c>
      <c r="BP5" s="268">
        <f t="shared" ref="BP5:BP35" si="24">BO5*3</f>
        <v>-36</v>
      </c>
      <c r="BQ5" s="272">
        <v>10</v>
      </c>
      <c r="BR5" s="272">
        <v>16</v>
      </c>
      <c r="BS5" s="100">
        <v>5</v>
      </c>
      <c r="BT5" s="100">
        <v>5</v>
      </c>
      <c r="BU5" s="209">
        <f t="shared" si="20"/>
        <v>6</v>
      </c>
      <c r="BV5" s="208">
        <v>0</v>
      </c>
      <c r="BW5" s="276">
        <f t="shared" si="21"/>
        <v>-49</v>
      </c>
    </row>
    <row r="6" spans="1:75" s="168" customFormat="1">
      <c r="A6" s="94">
        <v>4</v>
      </c>
      <c r="B6" s="94">
        <v>30</v>
      </c>
      <c r="C6" s="94">
        <v>54</v>
      </c>
      <c r="D6" s="195" t="s">
        <v>73</v>
      </c>
      <c r="E6" s="195" t="s">
        <v>74</v>
      </c>
      <c r="F6" s="196">
        <v>4</v>
      </c>
      <c r="G6" s="197">
        <v>12</v>
      </c>
      <c r="H6" s="196">
        <v>150</v>
      </c>
      <c r="I6" s="97">
        <v>4</v>
      </c>
      <c r="J6" s="97"/>
      <c r="K6" s="94" t="s">
        <v>71</v>
      </c>
      <c r="L6" s="212" t="s">
        <v>75</v>
      </c>
      <c r="M6" s="213">
        <v>12960</v>
      </c>
      <c r="N6" s="100">
        <f t="shared" si="0"/>
        <v>51840</v>
      </c>
      <c r="O6" s="143">
        <v>0.23444999999999999</v>
      </c>
      <c r="P6" s="214">
        <v>3038.4720000000002</v>
      </c>
      <c r="Q6" s="230">
        <f t="shared" si="1"/>
        <v>12153.888000000001</v>
      </c>
      <c r="R6" s="62">
        <v>15033.6</v>
      </c>
      <c r="S6" s="61">
        <f t="shared" si="2"/>
        <v>60134.400000000001</v>
      </c>
      <c r="T6" s="63">
        <v>0.211005</v>
      </c>
      <c r="U6" s="231">
        <v>3172.1647680000001</v>
      </c>
      <c r="V6" s="232">
        <f t="shared" si="3"/>
        <v>12688.659072</v>
      </c>
      <c r="W6" s="135">
        <v>73356.94</v>
      </c>
      <c r="X6" s="135">
        <v>15842.16</v>
      </c>
      <c r="Y6" s="236">
        <f t="shared" si="4"/>
        <v>1.4150644290123457</v>
      </c>
      <c r="Z6" s="236">
        <f t="shared" si="5"/>
        <v>1.2198831284589187</v>
      </c>
      <c r="AA6" s="135"/>
      <c r="AB6" s="135"/>
      <c r="AC6" s="135"/>
      <c r="AD6" s="135"/>
      <c r="AE6" s="144">
        <f t="shared" si="6"/>
        <v>1.4150644290123457</v>
      </c>
      <c r="AF6" s="144">
        <f t="shared" si="7"/>
        <v>1.3034643728821591</v>
      </c>
      <c r="AG6" s="55">
        <f t="shared" si="8"/>
        <v>1.2198831284589187</v>
      </c>
      <c r="AH6" s="55">
        <f t="shared" si="9"/>
        <v>1.2485290927990029</v>
      </c>
      <c r="AI6" s="244">
        <f t="shared" si="22"/>
        <v>1600</v>
      </c>
      <c r="AJ6" s="245">
        <f t="shared" si="23"/>
        <v>1106.4815999999996</v>
      </c>
      <c r="AK6" s="49">
        <v>9720</v>
      </c>
      <c r="AL6" s="248">
        <f t="shared" si="10"/>
        <v>29160</v>
      </c>
      <c r="AM6" s="50">
        <v>0.30322199999999999</v>
      </c>
      <c r="AN6" s="248">
        <v>2947.3178400000002</v>
      </c>
      <c r="AO6" s="248">
        <f t="shared" si="11"/>
        <v>8841.9535200000009</v>
      </c>
      <c r="AP6" s="255">
        <v>11372.4</v>
      </c>
      <c r="AQ6" s="255">
        <f t="shared" si="12"/>
        <v>34117.199999999997</v>
      </c>
      <c r="AR6" s="256">
        <v>0.27957068400000001</v>
      </c>
      <c r="AS6" s="255">
        <v>3179.3896467216</v>
      </c>
      <c r="AT6" s="255">
        <f t="shared" si="13"/>
        <v>9538.1689401648</v>
      </c>
      <c r="AU6" s="135">
        <v>37103.11</v>
      </c>
      <c r="AV6" s="135">
        <v>6718.54</v>
      </c>
      <c r="AW6" s="135"/>
      <c r="AX6" s="135"/>
      <c r="AY6" s="135"/>
      <c r="AZ6" s="135"/>
      <c r="BA6" s="57">
        <f t="shared" si="14"/>
        <v>1.2723974622770919</v>
      </c>
      <c r="BB6" s="50">
        <f t="shared" si="15"/>
        <v>0.75984792102820276</v>
      </c>
      <c r="BC6" s="260">
        <f t="shared" si="16"/>
        <v>1.0875191985274291</v>
      </c>
      <c r="BD6" s="259">
        <f t="shared" si="17"/>
        <v>0.70438467195821308</v>
      </c>
      <c r="BE6" s="270"/>
      <c r="BF6" s="229"/>
      <c r="BG6" s="245">
        <f t="shared" si="18"/>
        <v>2706.4815999999996</v>
      </c>
      <c r="BH6" s="100">
        <v>80</v>
      </c>
      <c r="BI6" s="100">
        <v>74</v>
      </c>
      <c r="BJ6" s="268">
        <f>BI6-BH6</f>
        <v>-6</v>
      </c>
      <c r="BK6" s="272">
        <v>12</v>
      </c>
      <c r="BL6" s="272">
        <v>8</v>
      </c>
      <c r="BM6" s="100">
        <v>12</v>
      </c>
      <c r="BN6" s="100">
        <v>4</v>
      </c>
      <c r="BO6" s="209">
        <f t="shared" si="19"/>
        <v>-12</v>
      </c>
      <c r="BP6" s="268">
        <f t="shared" si="24"/>
        <v>-36</v>
      </c>
      <c r="BQ6" s="272">
        <v>20</v>
      </c>
      <c r="BR6" s="272">
        <v>68</v>
      </c>
      <c r="BS6" s="100">
        <v>10</v>
      </c>
      <c r="BT6" s="100">
        <v>0</v>
      </c>
      <c r="BU6" s="209">
        <f t="shared" si="20"/>
        <v>38</v>
      </c>
      <c r="BV6" s="208">
        <v>0</v>
      </c>
      <c r="BW6" s="276">
        <f t="shared" si="21"/>
        <v>-42</v>
      </c>
    </row>
    <row r="7" spans="1:75" s="168" customFormat="1">
      <c r="A7" s="94">
        <v>5</v>
      </c>
      <c r="B7" s="94">
        <v>30</v>
      </c>
      <c r="C7" s="94">
        <v>514</v>
      </c>
      <c r="D7" s="195" t="s">
        <v>76</v>
      </c>
      <c r="E7" s="195" t="s">
        <v>77</v>
      </c>
      <c r="F7" s="198">
        <v>3</v>
      </c>
      <c r="G7" s="199">
        <v>5</v>
      </c>
      <c r="H7" s="198">
        <v>200</v>
      </c>
      <c r="I7" s="97">
        <v>4</v>
      </c>
      <c r="J7" s="97"/>
      <c r="K7" s="94" t="s">
        <v>78</v>
      </c>
      <c r="L7" s="215" t="s">
        <v>79</v>
      </c>
      <c r="M7" s="213">
        <v>14400</v>
      </c>
      <c r="N7" s="100">
        <f t="shared" si="0"/>
        <v>57600</v>
      </c>
      <c r="O7" s="143">
        <v>0.22822500000000001</v>
      </c>
      <c r="P7" s="214">
        <v>3286.44</v>
      </c>
      <c r="Q7" s="230">
        <f t="shared" si="1"/>
        <v>13145.76</v>
      </c>
      <c r="R7" s="62">
        <v>16704</v>
      </c>
      <c r="S7" s="61">
        <f t="shared" si="2"/>
        <v>66816</v>
      </c>
      <c r="T7" s="63">
        <v>0.20540249999999999</v>
      </c>
      <c r="U7" s="231">
        <v>3431.0433600000001</v>
      </c>
      <c r="V7" s="232">
        <f t="shared" si="3"/>
        <v>13724.17344</v>
      </c>
      <c r="W7" s="135">
        <v>87116.25</v>
      </c>
      <c r="X7" s="135">
        <v>19792.150000000001</v>
      </c>
      <c r="Y7" s="236">
        <f t="shared" si="4"/>
        <v>1.5124348958333333</v>
      </c>
      <c r="Z7" s="236">
        <f t="shared" si="5"/>
        <v>1.3038231860632183</v>
      </c>
      <c r="AA7" s="135">
        <v>9480</v>
      </c>
      <c r="AB7" s="135">
        <v>948.75</v>
      </c>
      <c r="AC7" s="135"/>
      <c r="AD7" s="135"/>
      <c r="AE7" s="144">
        <f t="shared" si="6"/>
        <v>1.3478515625</v>
      </c>
      <c r="AF7" s="144">
        <f t="shared" si="7"/>
        <v>1.4334203575905844</v>
      </c>
      <c r="AG7" s="55">
        <f t="shared" si="8"/>
        <v>1.1619410021551724</v>
      </c>
      <c r="AH7" s="55">
        <f t="shared" si="9"/>
        <v>1.3730080053549658</v>
      </c>
      <c r="AI7" s="244">
        <f t="shared" si="22"/>
        <v>1600</v>
      </c>
      <c r="AJ7" s="245">
        <f t="shared" si="23"/>
        <v>1993.9170000000004</v>
      </c>
      <c r="AK7" s="49">
        <v>10800</v>
      </c>
      <c r="AL7" s="248">
        <f t="shared" si="10"/>
        <v>32400</v>
      </c>
      <c r="AM7" s="50">
        <v>0.29517100000000002</v>
      </c>
      <c r="AN7" s="248">
        <v>3187.8467999999998</v>
      </c>
      <c r="AO7" s="248">
        <f t="shared" si="11"/>
        <v>9563.5403999999999</v>
      </c>
      <c r="AP7" s="255">
        <v>12636</v>
      </c>
      <c r="AQ7" s="255">
        <f t="shared" si="12"/>
        <v>37908</v>
      </c>
      <c r="AR7" s="256">
        <v>0.27214766200000001</v>
      </c>
      <c r="AS7" s="255">
        <v>3438.8578570320001</v>
      </c>
      <c r="AT7" s="255">
        <f t="shared" si="13"/>
        <v>10316.573571096</v>
      </c>
      <c r="AU7" s="135">
        <v>37839.57</v>
      </c>
      <c r="AV7" s="135">
        <v>8425.18</v>
      </c>
      <c r="AW7" s="135">
        <v>4200</v>
      </c>
      <c r="AX7" s="135">
        <v>378</v>
      </c>
      <c r="AY7" s="135"/>
      <c r="AZ7" s="135"/>
      <c r="BA7" s="57">
        <f t="shared" si="14"/>
        <v>1.0382583333333333</v>
      </c>
      <c r="BB7" s="50">
        <f t="shared" si="15"/>
        <v>0.84144361433345338</v>
      </c>
      <c r="BC7" s="259">
        <f t="shared" si="16"/>
        <v>0.88740028490028489</v>
      </c>
      <c r="BD7" s="259">
        <f t="shared" si="17"/>
        <v>0.7800244862834913</v>
      </c>
      <c r="BE7" s="270"/>
      <c r="BF7" s="271"/>
      <c r="BG7" s="245">
        <f t="shared" si="18"/>
        <v>3593.9170000000004</v>
      </c>
      <c r="BH7" s="100">
        <v>960</v>
      </c>
      <c r="BI7" s="100">
        <v>1352</v>
      </c>
      <c r="BJ7" s="268">
        <v>0</v>
      </c>
      <c r="BK7" s="272">
        <v>14</v>
      </c>
      <c r="BL7" s="272">
        <v>12</v>
      </c>
      <c r="BM7" s="100">
        <v>14</v>
      </c>
      <c r="BN7" s="100">
        <v>2</v>
      </c>
      <c r="BO7" s="209">
        <f t="shared" si="19"/>
        <v>-14</v>
      </c>
      <c r="BP7" s="268">
        <f t="shared" si="24"/>
        <v>-42</v>
      </c>
      <c r="BQ7" s="272">
        <v>25</v>
      </c>
      <c r="BR7" s="272">
        <v>22</v>
      </c>
      <c r="BS7" s="100">
        <v>15</v>
      </c>
      <c r="BT7" s="100">
        <v>20</v>
      </c>
      <c r="BU7" s="209">
        <f t="shared" si="20"/>
        <v>2</v>
      </c>
      <c r="BV7" s="208">
        <v>0</v>
      </c>
      <c r="BW7" s="276">
        <f t="shared" si="21"/>
        <v>-42</v>
      </c>
    </row>
    <row r="8" spans="1:75" s="168" customFormat="1">
      <c r="A8" s="94">
        <v>6</v>
      </c>
      <c r="B8" s="94">
        <v>30</v>
      </c>
      <c r="C8" s="94">
        <v>572</v>
      </c>
      <c r="D8" s="195" t="s">
        <v>80</v>
      </c>
      <c r="E8" s="195" t="s">
        <v>63</v>
      </c>
      <c r="F8" s="196">
        <v>6</v>
      </c>
      <c r="G8" s="197">
        <v>24</v>
      </c>
      <c r="H8" s="196">
        <v>150</v>
      </c>
      <c r="I8" s="97">
        <v>2</v>
      </c>
      <c r="J8" s="97"/>
      <c r="K8" s="94" t="s">
        <v>64</v>
      </c>
      <c r="L8" s="212" t="s">
        <v>65</v>
      </c>
      <c r="M8" s="213">
        <v>9620</v>
      </c>
      <c r="N8" s="100">
        <f t="shared" si="0"/>
        <v>38480</v>
      </c>
      <c r="O8" s="143">
        <v>0.20752499999999999</v>
      </c>
      <c r="P8" s="214">
        <v>1996.3905</v>
      </c>
      <c r="Q8" s="230">
        <f t="shared" si="1"/>
        <v>7985.5619999999999</v>
      </c>
      <c r="R8" s="62">
        <v>11159.2</v>
      </c>
      <c r="S8" s="61">
        <f t="shared" si="2"/>
        <v>44636.800000000003</v>
      </c>
      <c r="T8" s="63">
        <v>0.18677250000000001</v>
      </c>
      <c r="U8" s="231">
        <v>2084.2316820000001</v>
      </c>
      <c r="V8" s="232">
        <f t="shared" si="3"/>
        <v>8336.9267280000004</v>
      </c>
      <c r="W8" s="135">
        <v>57673.45</v>
      </c>
      <c r="X8" s="135">
        <v>10656.05</v>
      </c>
      <c r="Y8" s="236">
        <f t="shared" si="4"/>
        <v>1.4987902806652806</v>
      </c>
      <c r="Z8" s="236">
        <f t="shared" si="5"/>
        <v>1.2920605867804142</v>
      </c>
      <c r="AA8" s="135">
        <v>5849.92</v>
      </c>
      <c r="AB8" s="135">
        <v>415.12000001669998</v>
      </c>
      <c r="AC8" s="135">
        <v>1160</v>
      </c>
      <c r="AD8" s="135">
        <v>80</v>
      </c>
      <c r="AE8" s="144">
        <f t="shared" si="6"/>
        <v>1.3166198024948024</v>
      </c>
      <c r="AF8" s="144">
        <f t="shared" si="7"/>
        <v>1.2724126367040041</v>
      </c>
      <c r="AG8" s="55">
        <f t="shared" si="8"/>
        <v>1.1350170711162089</v>
      </c>
      <c r="AH8" s="55">
        <f t="shared" si="9"/>
        <v>1.2187860504827626</v>
      </c>
      <c r="AI8" s="244">
        <f t="shared" si="22"/>
        <v>800</v>
      </c>
      <c r="AJ8" s="245">
        <f t="shared" si="23"/>
        <v>801.14639999999974</v>
      </c>
      <c r="AK8" s="49">
        <v>7215</v>
      </c>
      <c r="AL8" s="248">
        <f t="shared" si="10"/>
        <v>21645</v>
      </c>
      <c r="AM8" s="50">
        <v>0.268399</v>
      </c>
      <c r="AN8" s="248">
        <v>1936.498785</v>
      </c>
      <c r="AO8" s="248">
        <f t="shared" si="11"/>
        <v>5809.4963550000002</v>
      </c>
      <c r="AP8" s="255">
        <v>8441.5499999999993</v>
      </c>
      <c r="AQ8" s="255">
        <f t="shared" si="12"/>
        <v>25324.649999999998</v>
      </c>
      <c r="AR8" s="256">
        <v>0.247463878</v>
      </c>
      <c r="AS8" s="255">
        <v>2088.9786993308999</v>
      </c>
      <c r="AT8" s="255">
        <f t="shared" si="13"/>
        <v>6266.9360979926996</v>
      </c>
      <c r="AU8" s="135">
        <v>18713.57</v>
      </c>
      <c r="AV8" s="135">
        <v>3871.57</v>
      </c>
      <c r="AW8" s="135">
        <v>2170</v>
      </c>
      <c r="AX8" s="135">
        <v>259</v>
      </c>
      <c r="AY8" s="135"/>
      <c r="AZ8" s="135"/>
      <c r="BA8" s="50">
        <f t="shared" si="14"/>
        <v>0.76431369831369833</v>
      </c>
      <c r="BB8" s="50">
        <f t="shared" si="15"/>
        <v>0.62183875834448299</v>
      </c>
      <c r="BC8" s="259">
        <f t="shared" si="16"/>
        <v>0.65325957120828915</v>
      </c>
      <c r="BD8" s="259">
        <f t="shared" si="17"/>
        <v>0.57644915210753578</v>
      </c>
      <c r="BE8" s="138"/>
      <c r="BF8" s="138"/>
      <c r="BG8" s="245">
        <f t="shared" si="18"/>
        <v>1601.1463999999996</v>
      </c>
      <c r="BH8" s="100">
        <v>80</v>
      </c>
      <c r="BI8" s="100">
        <v>0</v>
      </c>
      <c r="BJ8" s="268">
        <f>BI8-BH8</f>
        <v>-80</v>
      </c>
      <c r="BK8" s="272">
        <v>12</v>
      </c>
      <c r="BL8" s="272">
        <v>2</v>
      </c>
      <c r="BM8" s="100">
        <v>12</v>
      </c>
      <c r="BN8" s="100">
        <v>0</v>
      </c>
      <c r="BO8" s="209">
        <f t="shared" si="19"/>
        <v>-22</v>
      </c>
      <c r="BP8" s="268">
        <f t="shared" si="24"/>
        <v>-66</v>
      </c>
      <c r="BQ8" s="272">
        <v>10</v>
      </c>
      <c r="BR8" s="272">
        <v>12</v>
      </c>
      <c r="BS8" s="100">
        <v>8</v>
      </c>
      <c r="BT8" s="100">
        <v>12</v>
      </c>
      <c r="BU8" s="209">
        <f t="shared" si="20"/>
        <v>6</v>
      </c>
      <c r="BV8" s="208">
        <v>0</v>
      </c>
      <c r="BW8" s="276">
        <f t="shared" si="21"/>
        <v>-146</v>
      </c>
    </row>
    <row r="9" spans="1:75">
      <c r="A9" s="94">
        <v>7</v>
      </c>
      <c r="B9" s="94">
        <v>30</v>
      </c>
      <c r="C9" s="94">
        <v>373</v>
      </c>
      <c r="D9" s="195" t="s">
        <v>81</v>
      </c>
      <c r="E9" s="195" t="s">
        <v>63</v>
      </c>
      <c r="F9" s="198">
        <v>3</v>
      </c>
      <c r="G9" s="199">
        <v>5</v>
      </c>
      <c r="H9" s="198">
        <v>200</v>
      </c>
      <c r="I9" s="97">
        <v>3</v>
      </c>
      <c r="J9" s="97"/>
      <c r="K9" s="94" t="s">
        <v>78</v>
      </c>
      <c r="L9" s="215" t="s">
        <v>68</v>
      </c>
      <c r="M9" s="213">
        <v>14190</v>
      </c>
      <c r="N9" s="100">
        <f t="shared" si="0"/>
        <v>56760</v>
      </c>
      <c r="O9" s="143">
        <v>0.238125</v>
      </c>
      <c r="P9" s="214">
        <v>3378.9937500000001</v>
      </c>
      <c r="Q9" s="230">
        <f t="shared" si="1"/>
        <v>13515.975</v>
      </c>
      <c r="R9" s="62">
        <v>16460.400000000001</v>
      </c>
      <c r="S9" s="61">
        <f t="shared" si="2"/>
        <v>65841.600000000006</v>
      </c>
      <c r="T9" s="63">
        <v>0.21431249999999999</v>
      </c>
      <c r="U9" s="231">
        <v>3527.6694750000001</v>
      </c>
      <c r="V9" s="232">
        <f t="shared" si="3"/>
        <v>14110.677900000001</v>
      </c>
      <c r="W9" s="135">
        <v>75396.39</v>
      </c>
      <c r="X9" s="135">
        <v>18412.099999999999</v>
      </c>
      <c r="Y9" s="236">
        <f t="shared" si="4"/>
        <v>1.3283366807610995</v>
      </c>
      <c r="Z9" s="236">
        <f t="shared" si="5"/>
        <v>1.1451178282423269</v>
      </c>
      <c r="AA9" s="135"/>
      <c r="AB9" s="135"/>
      <c r="AC9" s="135">
        <v>290</v>
      </c>
      <c r="AD9" s="135">
        <v>20</v>
      </c>
      <c r="AE9" s="144">
        <f t="shared" si="6"/>
        <v>1.3232274489076814</v>
      </c>
      <c r="AF9" s="144">
        <f t="shared" si="7"/>
        <v>1.3607675361932823</v>
      </c>
      <c r="AG9" s="55">
        <f t="shared" si="8"/>
        <v>1.1407133180238633</v>
      </c>
      <c r="AH9" s="55">
        <f t="shared" si="9"/>
        <v>1.3034171802617647</v>
      </c>
      <c r="AI9" s="244">
        <f t="shared" si="22"/>
        <v>1200</v>
      </c>
      <c r="AJ9" s="245">
        <f t="shared" si="23"/>
        <v>1468.8374999999994</v>
      </c>
      <c r="AK9" s="49">
        <v>10642.5</v>
      </c>
      <c r="AL9" s="248">
        <f t="shared" si="10"/>
        <v>31927.5</v>
      </c>
      <c r="AM9" s="50">
        <v>0.307975</v>
      </c>
      <c r="AN9" s="248">
        <v>3277.6239375</v>
      </c>
      <c r="AO9" s="248">
        <f t="shared" si="11"/>
        <v>9832.8718124999996</v>
      </c>
      <c r="AP9" s="255">
        <v>12451.725</v>
      </c>
      <c r="AQ9" s="255">
        <f t="shared" si="12"/>
        <v>37355.175000000003</v>
      </c>
      <c r="AR9" s="256">
        <v>0.28395294999999998</v>
      </c>
      <c r="AS9" s="255">
        <v>3535.7040463387498</v>
      </c>
      <c r="AT9" s="255">
        <f t="shared" si="13"/>
        <v>10607.11213901625</v>
      </c>
      <c r="AU9" s="135">
        <v>32547.51</v>
      </c>
      <c r="AV9" s="135">
        <v>8367.02</v>
      </c>
      <c r="AW9" s="135"/>
      <c r="AX9" s="135"/>
      <c r="AY9" s="135"/>
      <c r="AZ9" s="135"/>
      <c r="BA9" s="57">
        <f t="shared" si="14"/>
        <v>1.0194193093727977</v>
      </c>
      <c r="BB9" s="50">
        <f t="shared" si="15"/>
        <v>0.85092332733998011</v>
      </c>
      <c r="BC9" s="259">
        <f t="shared" si="16"/>
        <v>0.87129855501948517</v>
      </c>
      <c r="BD9" s="259">
        <f t="shared" si="17"/>
        <v>0.78881225071841232</v>
      </c>
      <c r="BE9" s="270"/>
      <c r="BF9" s="271"/>
      <c r="BG9" s="245">
        <f t="shared" si="18"/>
        <v>2668.8374999999996</v>
      </c>
      <c r="BH9" s="100">
        <v>80</v>
      </c>
      <c r="BI9" s="100">
        <v>225</v>
      </c>
      <c r="BJ9" s="268">
        <v>0</v>
      </c>
      <c r="BK9" s="272">
        <v>14</v>
      </c>
      <c r="BL9" s="272">
        <v>20</v>
      </c>
      <c r="BM9" s="100">
        <v>14</v>
      </c>
      <c r="BN9" s="100">
        <v>6</v>
      </c>
      <c r="BO9" s="209">
        <f t="shared" si="19"/>
        <v>-2</v>
      </c>
      <c r="BP9" s="268">
        <f t="shared" si="24"/>
        <v>-6</v>
      </c>
      <c r="BQ9" s="272">
        <v>20</v>
      </c>
      <c r="BR9" s="272">
        <v>18</v>
      </c>
      <c r="BS9" s="100">
        <v>15</v>
      </c>
      <c r="BT9" s="100">
        <v>0</v>
      </c>
      <c r="BU9" s="209">
        <f t="shared" si="20"/>
        <v>-17</v>
      </c>
      <c r="BV9" s="208">
        <f>BU9*2</f>
        <v>-34</v>
      </c>
      <c r="BW9" s="276">
        <f t="shared" si="21"/>
        <v>-40</v>
      </c>
    </row>
    <row r="10" spans="1:75">
      <c r="A10" s="189">
        <v>8</v>
      </c>
      <c r="B10" s="189">
        <v>30</v>
      </c>
      <c r="C10" s="189">
        <v>114685</v>
      </c>
      <c r="D10" s="190" t="s">
        <v>82</v>
      </c>
      <c r="E10" s="190" t="s">
        <v>63</v>
      </c>
      <c r="F10" s="193">
        <v>2</v>
      </c>
      <c r="G10" s="194">
        <v>2</v>
      </c>
      <c r="H10" s="193">
        <v>200</v>
      </c>
      <c r="I10" s="97">
        <v>5</v>
      </c>
      <c r="J10" s="97">
        <v>4</v>
      </c>
      <c r="K10" s="189" t="s">
        <v>83</v>
      </c>
      <c r="L10" s="211" t="s">
        <v>68</v>
      </c>
      <c r="M10" s="208">
        <v>27200</v>
      </c>
      <c r="N10" s="209">
        <f t="shared" si="0"/>
        <v>108800</v>
      </c>
      <c r="O10" s="144">
        <v>0.12</v>
      </c>
      <c r="P10" s="210">
        <v>3264</v>
      </c>
      <c r="Q10" s="225">
        <f t="shared" si="1"/>
        <v>13056</v>
      </c>
      <c r="R10" s="54">
        <v>31552</v>
      </c>
      <c r="S10" s="226">
        <f t="shared" si="2"/>
        <v>126208</v>
      </c>
      <c r="T10" s="55">
        <v>0.108</v>
      </c>
      <c r="U10" s="227">
        <v>3407.616</v>
      </c>
      <c r="V10" s="228">
        <f t="shared" si="3"/>
        <v>13630.464</v>
      </c>
      <c r="W10" s="229">
        <v>142128.39000000001</v>
      </c>
      <c r="X10" s="229">
        <v>17469.3</v>
      </c>
      <c r="Y10" s="235">
        <f t="shared" si="4"/>
        <v>1.3063271139705883</v>
      </c>
      <c r="Z10" s="236">
        <f t="shared" si="5"/>
        <v>1.1261440637677487</v>
      </c>
      <c r="AA10" s="135"/>
      <c r="AB10" s="135"/>
      <c r="AC10" s="135"/>
      <c r="AD10" s="135"/>
      <c r="AE10" s="144">
        <f t="shared" si="6"/>
        <v>1.3063271139705883</v>
      </c>
      <c r="AF10" s="144">
        <f t="shared" si="7"/>
        <v>1.3380284926470587</v>
      </c>
      <c r="AG10" s="55">
        <f t="shared" si="8"/>
        <v>1.1261440637677487</v>
      </c>
      <c r="AH10" s="55">
        <f t="shared" si="9"/>
        <v>1.2816364872098265</v>
      </c>
      <c r="AI10" s="244">
        <f t="shared" si="22"/>
        <v>2200</v>
      </c>
      <c r="AJ10" s="245">
        <f t="shared" si="23"/>
        <v>1323.9899999999998</v>
      </c>
      <c r="AK10" s="51">
        <v>20400</v>
      </c>
      <c r="AL10" s="246">
        <f t="shared" si="10"/>
        <v>61200</v>
      </c>
      <c r="AM10" s="57">
        <v>0.150641</v>
      </c>
      <c r="AN10" s="247">
        <v>3073.0763999999999</v>
      </c>
      <c r="AO10" s="246">
        <f t="shared" si="11"/>
        <v>9219.2291999999998</v>
      </c>
      <c r="AP10" s="252">
        <v>23868</v>
      </c>
      <c r="AQ10" s="253">
        <f t="shared" si="12"/>
        <v>71604</v>
      </c>
      <c r="AR10" s="254">
        <v>0.13889100200000001</v>
      </c>
      <c r="AS10" s="252">
        <v>3315.0504357360001</v>
      </c>
      <c r="AT10" s="253">
        <f t="shared" si="13"/>
        <v>9945.1513072079997</v>
      </c>
      <c r="AU10" s="229">
        <v>77535.009999999995</v>
      </c>
      <c r="AV10" s="229">
        <v>10432.44</v>
      </c>
      <c r="AW10" s="135"/>
      <c r="AX10" s="135"/>
      <c r="AY10" s="135"/>
      <c r="AZ10" s="135"/>
      <c r="BA10" s="57">
        <f t="shared" si="14"/>
        <v>1.2669119281045751</v>
      </c>
      <c r="BB10" s="57">
        <f t="shared" si="15"/>
        <v>1.1315956869799919</v>
      </c>
      <c r="BC10" s="260">
        <f t="shared" si="16"/>
        <v>1.0828307077816881</v>
      </c>
      <c r="BD10" s="260">
        <f t="shared" si="17"/>
        <v>1.0489976147913231</v>
      </c>
      <c r="BE10" s="270">
        <v>500</v>
      </c>
      <c r="BF10" s="229">
        <f>(AV10-AO10)*0.2</f>
        <v>242.64216000000016</v>
      </c>
      <c r="BG10" s="245">
        <f t="shared" si="18"/>
        <v>4266.6321600000001</v>
      </c>
      <c r="BH10" s="209">
        <v>80</v>
      </c>
      <c r="BI10" s="209">
        <v>10</v>
      </c>
      <c r="BJ10" s="268">
        <f>BI10-BH10</f>
        <v>-70</v>
      </c>
      <c r="BK10" s="269">
        <v>12</v>
      </c>
      <c r="BL10" s="269">
        <v>9</v>
      </c>
      <c r="BM10" s="209">
        <v>12</v>
      </c>
      <c r="BN10" s="209">
        <v>2</v>
      </c>
      <c r="BO10" s="209">
        <f t="shared" si="19"/>
        <v>-13</v>
      </c>
      <c r="BP10" s="268">
        <f t="shared" si="24"/>
        <v>-39</v>
      </c>
      <c r="BQ10" s="269">
        <v>10</v>
      </c>
      <c r="BR10" s="269">
        <v>8</v>
      </c>
      <c r="BS10" s="209">
        <v>8</v>
      </c>
      <c r="BT10" s="209">
        <v>0</v>
      </c>
      <c r="BU10" s="209">
        <f t="shared" si="20"/>
        <v>-10</v>
      </c>
      <c r="BV10" s="208">
        <f>BU10*2</f>
        <v>-20</v>
      </c>
      <c r="BW10" s="276">
        <f t="shared" si="21"/>
        <v>-129</v>
      </c>
    </row>
    <row r="11" spans="1:75">
      <c r="A11" s="94">
        <v>9</v>
      </c>
      <c r="B11" s="94">
        <v>30</v>
      </c>
      <c r="C11" s="94">
        <v>379</v>
      </c>
      <c r="D11" s="195" t="s">
        <v>84</v>
      </c>
      <c r="E11" s="195" t="s">
        <v>70</v>
      </c>
      <c r="F11" s="196">
        <v>3</v>
      </c>
      <c r="G11" s="197">
        <v>8</v>
      </c>
      <c r="H11" s="196">
        <v>200</v>
      </c>
      <c r="I11" s="97">
        <v>3</v>
      </c>
      <c r="J11" s="97"/>
      <c r="K11" s="94" t="s">
        <v>78</v>
      </c>
      <c r="L11" s="215" t="s">
        <v>72</v>
      </c>
      <c r="M11" s="213">
        <v>13430</v>
      </c>
      <c r="N11" s="100">
        <f t="shared" si="0"/>
        <v>53720</v>
      </c>
      <c r="O11" s="143">
        <v>0.207675</v>
      </c>
      <c r="P11" s="214">
        <v>2789.0752499999999</v>
      </c>
      <c r="Q11" s="230">
        <f t="shared" si="1"/>
        <v>11156.300999999999</v>
      </c>
      <c r="R11" s="62">
        <v>15578.8</v>
      </c>
      <c r="S11" s="61">
        <f t="shared" si="2"/>
        <v>62315.199999999997</v>
      </c>
      <c r="T11" s="63">
        <v>0.1869075</v>
      </c>
      <c r="U11" s="231">
        <v>2911.7945610000002</v>
      </c>
      <c r="V11" s="232">
        <f t="shared" si="3"/>
        <v>11647.178244000001</v>
      </c>
      <c r="W11" s="135">
        <v>72600.820000000007</v>
      </c>
      <c r="X11" s="135">
        <v>13992.87</v>
      </c>
      <c r="Y11" s="236">
        <f t="shared" si="4"/>
        <v>1.3514672375279226</v>
      </c>
      <c r="Z11" s="236">
        <f t="shared" si="5"/>
        <v>1.1650579633861402</v>
      </c>
      <c r="AA11" s="135">
        <v>3045</v>
      </c>
      <c r="AB11" s="135">
        <v>178.5</v>
      </c>
      <c r="AC11" s="135"/>
      <c r="AD11" s="135"/>
      <c r="AE11" s="144">
        <f t="shared" si="6"/>
        <v>1.2947844378257634</v>
      </c>
      <c r="AF11" s="144">
        <f t="shared" si="7"/>
        <v>1.2382571965385303</v>
      </c>
      <c r="AG11" s="55">
        <f t="shared" si="8"/>
        <v>1.1161934808842788</v>
      </c>
      <c r="AH11" s="55">
        <f t="shared" si="9"/>
        <v>1.1860701116269445</v>
      </c>
      <c r="AI11" s="244">
        <f t="shared" si="22"/>
        <v>1200</v>
      </c>
      <c r="AJ11" s="245">
        <f t="shared" si="23"/>
        <v>850.97070000000042</v>
      </c>
      <c r="AK11" s="49">
        <v>10072.5</v>
      </c>
      <c r="AL11" s="248">
        <f t="shared" si="10"/>
        <v>30217.5</v>
      </c>
      <c r="AM11" s="50">
        <v>0.26859300000000003</v>
      </c>
      <c r="AN11" s="248">
        <v>2705.4029925</v>
      </c>
      <c r="AO11" s="248">
        <f t="shared" si="11"/>
        <v>8116.2089775000004</v>
      </c>
      <c r="AP11" s="255">
        <v>11784.825000000001</v>
      </c>
      <c r="AQ11" s="255">
        <f t="shared" si="12"/>
        <v>35354.475000000006</v>
      </c>
      <c r="AR11" s="256">
        <v>0.247642746</v>
      </c>
      <c r="AS11" s="255">
        <v>2918.42642412945</v>
      </c>
      <c r="AT11" s="255">
        <f t="shared" si="13"/>
        <v>8755.2792723883504</v>
      </c>
      <c r="AU11" s="135">
        <v>25739.65</v>
      </c>
      <c r="AV11" s="135">
        <v>6130.77</v>
      </c>
      <c r="AW11" s="135"/>
      <c r="AX11" s="135"/>
      <c r="AY11" s="135"/>
      <c r="AZ11" s="135"/>
      <c r="BA11" s="50">
        <f t="shared" si="14"/>
        <v>0.85181269132125426</v>
      </c>
      <c r="BB11" s="50">
        <f t="shared" si="15"/>
        <v>0.75537360077788851</v>
      </c>
      <c r="BC11" s="259">
        <f t="shared" si="16"/>
        <v>0.72804503531731124</v>
      </c>
      <c r="BD11" s="259">
        <f t="shared" si="17"/>
        <v>0.70023694382139212</v>
      </c>
      <c r="BE11" s="138"/>
      <c r="BF11" s="138"/>
      <c r="BG11" s="245">
        <f t="shared" si="18"/>
        <v>2050.9707000000003</v>
      </c>
      <c r="BH11" s="100">
        <v>80</v>
      </c>
      <c r="BI11" s="100">
        <v>44</v>
      </c>
      <c r="BJ11" s="268">
        <f>BI11-BH11</f>
        <v>-36</v>
      </c>
      <c r="BK11" s="272">
        <v>14</v>
      </c>
      <c r="BL11" s="272">
        <v>6</v>
      </c>
      <c r="BM11" s="100">
        <v>14</v>
      </c>
      <c r="BN11" s="100">
        <v>0</v>
      </c>
      <c r="BO11" s="209">
        <f t="shared" si="19"/>
        <v>-22</v>
      </c>
      <c r="BP11" s="268">
        <f t="shared" si="24"/>
        <v>-66</v>
      </c>
      <c r="BQ11" s="272">
        <v>15</v>
      </c>
      <c r="BR11" s="272">
        <v>38</v>
      </c>
      <c r="BS11" s="100">
        <v>8</v>
      </c>
      <c r="BT11" s="100">
        <v>30</v>
      </c>
      <c r="BU11" s="209">
        <f t="shared" si="20"/>
        <v>45</v>
      </c>
      <c r="BV11" s="208">
        <v>0</v>
      </c>
      <c r="BW11" s="276">
        <f t="shared" si="21"/>
        <v>-102</v>
      </c>
    </row>
    <row r="12" spans="1:75">
      <c r="A12" s="94">
        <v>10</v>
      </c>
      <c r="B12" s="94">
        <v>30</v>
      </c>
      <c r="C12" s="94">
        <v>329</v>
      </c>
      <c r="D12" s="195" t="s">
        <v>85</v>
      </c>
      <c r="E12" s="195" t="s">
        <v>74</v>
      </c>
      <c r="F12" s="200">
        <v>5</v>
      </c>
      <c r="G12" s="201">
        <v>20</v>
      </c>
      <c r="H12" s="200">
        <v>150</v>
      </c>
      <c r="I12" s="97">
        <v>2</v>
      </c>
      <c r="J12" s="97"/>
      <c r="K12" s="94" t="s">
        <v>78</v>
      </c>
      <c r="L12" s="216" t="s">
        <v>75</v>
      </c>
      <c r="M12" s="213">
        <v>11900</v>
      </c>
      <c r="N12" s="100">
        <f t="shared" si="0"/>
        <v>47600</v>
      </c>
      <c r="O12" s="143">
        <v>0.25319999999999998</v>
      </c>
      <c r="P12" s="214">
        <v>3013.08</v>
      </c>
      <c r="Q12" s="230">
        <f t="shared" si="1"/>
        <v>12052.32</v>
      </c>
      <c r="R12" s="62">
        <v>13804</v>
      </c>
      <c r="S12" s="61">
        <f t="shared" si="2"/>
        <v>55216</v>
      </c>
      <c r="T12" s="63">
        <v>0.22788</v>
      </c>
      <c r="U12" s="231">
        <v>3145.6555199999998</v>
      </c>
      <c r="V12" s="232">
        <f t="shared" si="3"/>
        <v>12582.622079999999</v>
      </c>
      <c r="W12" s="135">
        <v>61498.28</v>
      </c>
      <c r="X12" s="135">
        <v>11976.71</v>
      </c>
      <c r="Y12" s="236">
        <f t="shared" si="4"/>
        <v>1.2919806722689076</v>
      </c>
      <c r="Z12" s="236">
        <f t="shared" si="5"/>
        <v>1.1137764416111271</v>
      </c>
      <c r="AA12" s="135"/>
      <c r="AB12" s="135"/>
      <c r="AC12" s="135"/>
      <c r="AD12" s="135"/>
      <c r="AE12" s="144">
        <f t="shared" si="6"/>
        <v>1.2919806722689076</v>
      </c>
      <c r="AF12" s="143">
        <f t="shared" si="7"/>
        <v>0.9937265190436364</v>
      </c>
      <c r="AG12" s="55">
        <f t="shared" si="8"/>
        <v>1.1137764416111271</v>
      </c>
      <c r="AH12" s="63">
        <f t="shared" si="9"/>
        <v>0.95184532475444095</v>
      </c>
      <c r="AI12" s="244">
        <f t="shared" si="22"/>
        <v>800</v>
      </c>
      <c r="AJ12" s="245">
        <v>0</v>
      </c>
      <c r="AK12" s="49">
        <v>8925</v>
      </c>
      <c r="AL12" s="248">
        <f t="shared" si="10"/>
        <v>26775</v>
      </c>
      <c r="AM12" s="50">
        <v>0.32747199999999999</v>
      </c>
      <c r="AN12" s="248">
        <v>2922.6876000000002</v>
      </c>
      <c r="AO12" s="248">
        <f t="shared" si="11"/>
        <v>8768.0627999999997</v>
      </c>
      <c r="AP12" s="255">
        <v>10442.25</v>
      </c>
      <c r="AQ12" s="255">
        <f t="shared" si="12"/>
        <v>31326.75</v>
      </c>
      <c r="AR12" s="256">
        <v>0.30192918400000002</v>
      </c>
      <c r="AS12" s="255">
        <v>3152.8200216240002</v>
      </c>
      <c r="AT12" s="255">
        <f t="shared" si="13"/>
        <v>9458.4600648720007</v>
      </c>
      <c r="AU12" s="135">
        <v>29133.67</v>
      </c>
      <c r="AV12" s="135">
        <v>5117.72</v>
      </c>
      <c r="AW12" s="135"/>
      <c r="AX12" s="135"/>
      <c r="AY12" s="135"/>
      <c r="AZ12" s="135"/>
      <c r="BA12" s="57">
        <f t="shared" si="14"/>
        <v>1.0880922502334267</v>
      </c>
      <c r="BB12" s="50">
        <f t="shared" si="15"/>
        <v>0.58367738880702369</v>
      </c>
      <c r="BC12" s="259">
        <f t="shared" si="16"/>
        <v>0.92999337626788603</v>
      </c>
      <c r="BD12" s="259">
        <f t="shared" si="17"/>
        <v>0.54107327883180711</v>
      </c>
      <c r="BE12" s="270"/>
      <c r="BF12" s="271"/>
      <c r="BG12" s="245">
        <f t="shared" si="18"/>
        <v>800</v>
      </c>
      <c r="BH12" s="100">
        <v>60</v>
      </c>
      <c r="BI12" s="100">
        <v>463</v>
      </c>
      <c r="BJ12" s="268">
        <v>0</v>
      </c>
      <c r="BK12" s="272">
        <v>12</v>
      </c>
      <c r="BL12" s="272">
        <v>9</v>
      </c>
      <c r="BM12" s="100">
        <v>12</v>
      </c>
      <c r="BN12" s="100">
        <v>2</v>
      </c>
      <c r="BO12" s="209">
        <f t="shared" si="19"/>
        <v>-13</v>
      </c>
      <c r="BP12" s="268">
        <f t="shared" si="24"/>
        <v>-39</v>
      </c>
      <c r="BQ12" s="272">
        <v>10</v>
      </c>
      <c r="BR12" s="272">
        <v>5</v>
      </c>
      <c r="BS12" s="100">
        <v>5</v>
      </c>
      <c r="BT12" s="100">
        <v>0</v>
      </c>
      <c r="BU12" s="209">
        <f t="shared" si="20"/>
        <v>-10</v>
      </c>
      <c r="BV12" s="208">
        <f>BU12*2</f>
        <v>-20</v>
      </c>
      <c r="BW12" s="276">
        <f t="shared" si="21"/>
        <v>-59</v>
      </c>
    </row>
    <row r="13" spans="1:75">
      <c r="A13" s="94">
        <v>11</v>
      </c>
      <c r="B13" s="94">
        <v>30</v>
      </c>
      <c r="C13" s="94">
        <v>103198</v>
      </c>
      <c r="D13" s="195" t="s">
        <v>86</v>
      </c>
      <c r="E13" s="195" t="s">
        <v>87</v>
      </c>
      <c r="F13" s="196">
        <v>5</v>
      </c>
      <c r="G13" s="197">
        <v>18</v>
      </c>
      <c r="H13" s="200">
        <v>150</v>
      </c>
      <c r="I13" s="97">
        <v>2</v>
      </c>
      <c r="J13" s="97">
        <v>2</v>
      </c>
      <c r="K13" s="94" t="s">
        <v>71</v>
      </c>
      <c r="L13" s="215" t="s">
        <v>88</v>
      </c>
      <c r="M13" s="213">
        <v>11160</v>
      </c>
      <c r="N13" s="100">
        <f t="shared" si="0"/>
        <v>44640</v>
      </c>
      <c r="O13" s="143">
        <v>0.26235000000000003</v>
      </c>
      <c r="P13" s="214">
        <v>2927.826</v>
      </c>
      <c r="Q13" s="230">
        <f t="shared" si="1"/>
        <v>11711.304</v>
      </c>
      <c r="R13" s="62">
        <v>12945.6</v>
      </c>
      <c r="S13" s="61">
        <f t="shared" si="2"/>
        <v>51782.400000000001</v>
      </c>
      <c r="T13" s="63">
        <v>0.23611499999999999</v>
      </c>
      <c r="U13" s="231">
        <v>3056.6503440000001</v>
      </c>
      <c r="V13" s="232">
        <f t="shared" si="3"/>
        <v>12226.601376000001</v>
      </c>
      <c r="W13" s="135">
        <v>57429.86</v>
      </c>
      <c r="X13" s="135">
        <v>14413.28</v>
      </c>
      <c r="Y13" s="236">
        <f t="shared" si="4"/>
        <v>1.286511200716846</v>
      </c>
      <c r="Z13" s="236">
        <f t="shared" si="5"/>
        <v>1.1090613799283153</v>
      </c>
      <c r="AA13" s="135"/>
      <c r="AB13" s="135"/>
      <c r="AC13" s="135"/>
      <c r="AD13" s="135"/>
      <c r="AE13" s="144">
        <f t="shared" si="6"/>
        <v>1.286511200716846</v>
      </c>
      <c r="AF13" s="144">
        <f t="shared" si="7"/>
        <v>1.2307152132674553</v>
      </c>
      <c r="AG13" s="55">
        <f t="shared" si="8"/>
        <v>1.1090613799283153</v>
      </c>
      <c r="AH13" s="55">
        <f t="shared" si="9"/>
        <v>1.1788459897197845</v>
      </c>
      <c r="AI13" s="244">
        <f t="shared" si="22"/>
        <v>900</v>
      </c>
      <c r="AJ13" s="245">
        <f t="shared" si="23"/>
        <v>810.59280000000012</v>
      </c>
      <c r="AK13" s="49">
        <v>8370</v>
      </c>
      <c r="AL13" s="248">
        <f t="shared" si="10"/>
        <v>25110</v>
      </c>
      <c r="AM13" s="50">
        <v>0.339306</v>
      </c>
      <c r="AN13" s="248">
        <v>2839.9912199999999</v>
      </c>
      <c r="AO13" s="248">
        <f t="shared" si="11"/>
        <v>8519.9736599999997</v>
      </c>
      <c r="AP13" s="255">
        <v>9792.9</v>
      </c>
      <c r="AQ13" s="255">
        <f t="shared" si="12"/>
        <v>29378.699999999997</v>
      </c>
      <c r="AR13" s="256">
        <v>0.31284013199999999</v>
      </c>
      <c r="AS13" s="255">
        <v>3063.6121286627999</v>
      </c>
      <c r="AT13" s="255">
        <f t="shared" si="13"/>
        <v>9190.8363859883993</v>
      </c>
      <c r="AU13" s="135">
        <v>20268.560000000001</v>
      </c>
      <c r="AV13" s="135">
        <v>5539.83</v>
      </c>
      <c r="AW13" s="135">
        <v>2139</v>
      </c>
      <c r="AX13" s="135">
        <v>255.3</v>
      </c>
      <c r="AY13" s="135"/>
      <c r="AZ13" s="135"/>
      <c r="BA13" s="50">
        <f t="shared" si="14"/>
        <v>0.72200557546794109</v>
      </c>
      <c r="BB13" s="50">
        <f t="shared" si="15"/>
        <v>0.62025191753937892</v>
      </c>
      <c r="BC13" s="259">
        <f t="shared" si="16"/>
        <v>0.61709878245123173</v>
      </c>
      <c r="BD13" s="259">
        <f t="shared" si="17"/>
        <v>0.5749781388836781</v>
      </c>
      <c r="BE13" s="138"/>
      <c r="BF13" s="138"/>
      <c r="BG13" s="245">
        <f t="shared" si="18"/>
        <v>1710.5928000000001</v>
      </c>
      <c r="BH13" s="100">
        <v>80</v>
      </c>
      <c r="BI13" s="100">
        <v>42</v>
      </c>
      <c r="BJ13" s="268">
        <f>BI13-BH13</f>
        <v>-38</v>
      </c>
      <c r="BK13" s="272">
        <v>12</v>
      </c>
      <c r="BL13" s="272">
        <v>13</v>
      </c>
      <c r="BM13" s="100">
        <v>12</v>
      </c>
      <c r="BN13" s="100">
        <v>0</v>
      </c>
      <c r="BO13" s="209">
        <f t="shared" si="19"/>
        <v>-11</v>
      </c>
      <c r="BP13" s="268">
        <f t="shared" si="24"/>
        <v>-33</v>
      </c>
      <c r="BQ13" s="272">
        <v>15</v>
      </c>
      <c r="BR13" s="272">
        <v>12</v>
      </c>
      <c r="BS13" s="100">
        <v>8</v>
      </c>
      <c r="BT13" s="100">
        <v>0</v>
      </c>
      <c r="BU13" s="209">
        <f t="shared" si="20"/>
        <v>-11</v>
      </c>
      <c r="BV13" s="208">
        <f>BU13*2</f>
        <v>-22</v>
      </c>
      <c r="BW13" s="276">
        <f t="shared" si="21"/>
        <v>-93</v>
      </c>
    </row>
    <row r="14" spans="1:75">
      <c r="A14" s="94">
        <v>12</v>
      </c>
      <c r="B14" s="94">
        <v>30</v>
      </c>
      <c r="C14" s="94">
        <v>355</v>
      </c>
      <c r="D14" s="195" t="s">
        <v>89</v>
      </c>
      <c r="E14" s="195" t="s">
        <v>90</v>
      </c>
      <c r="F14" s="198">
        <v>6</v>
      </c>
      <c r="G14" s="199">
        <v>25</v>
      </c>
      <c r="H14" s="198">
        <v>150</v>
      </c>
      <c r="I14" s="97">
        <v>5</v>
      </c>
      <c r="J14" s="97"/>
      <c r="K14" s="94" t="s">
        <v>64</v>
      </c>
      <c r="L14" s="212" t="s">
        <v>91</v>
      </c>
      <c r="M14" s="213">
        <v>9250</v>
      </c>
      <c r="N14" s="100">
        <f t="shared" si="0"/>
        <v>37000</v>
      </c>
      <c r="O14" s="143">
        <v>0.24615000000000001</v>
      </c>
      <c r="P14" s="214">
        <v>2276.8874999999998</v>
      </c>
      <c r="Q14" s="230">
        <f t="shared" si="1"/>
        <v>9107.5499999999993</v>
      </c>
      <c r="R14" s="62">
        <v>10730</v>
      </c>
      <c r="S14" s="61">
        <f t="shared" si="2"/>
        <v>42920</v>
      </c>
      <c r="T14" s="63">
        <v>0.22153500000000001</v>
      </c>
      <c r="U14" s="231">
        <v>2377.0705499999999</v>
      </c>
      <c r="V14" s="232">
        <f t="shared" si="3"/>
        <v>9508.2821999999996</v>
      </c>
      <c r="W14" s="135">
        <v>47375.33</v>
      </c>
      <c r="X14" s="135">
        <v>11136.6</v>
      </c>
      <c r="Y14" s="236">
        <f t="shared" si="4"/>
        <v>1.2804143243243244</v>
      </c>
      <c r="Z14" s="236">
        <f t="shared" si="5"/>
        <v>1.1038054520037279</v>
      </c>
      <c r="AA14" s="135"/>
      <c r="AB14" s="135"/>
      <c r="AC14" s="135"/>
      <c r="AD14" s="135"/>
      <c r="AE14" s="144">
        <f t="shared" si="6"/>
        <v>1.2804143243243244</v>
      </c>
      <c r="AF14" s="144">
        <f t="shared" si="7"/>
        <v>1.2227876871386927</v>
      </c>
      <c r="AG14" s="55">
        <f t="shared" si="8"/>
        <v>1.1038054520037279</v>
      </c>
      <c r="AH14" s="55">
        <f t="shared" si="9"/>
        <v>1.1712525738876367</v>
      </c>
      <c r="AI14" s="244">
        <f t="shared" si="22"/>
        <v>2000</v>
      </c>
      <c r="AJ14" s="245">
        <f t="shared" si="23"/>
        <v>608.71500000000026</v>
      </c>
      <c r="AK14" s="49">
        <v>6937.5</v>
      </c>
      <c r="AL14" s="248">
        <f t="shared" si="10"/>
        <v>20812.5</v>
      </c>
      <c r="AM14" s="50">
        <v>0.31835400000000003</v>
      </c>
      <c r="AN14" s="248">
        <v>2208.5808750000001</v>
      </c>
      <c r="AO14" s="248">
        <f t="shared" si="11"/>
        <v>6625.7426250000008</v>
      </c>
      <c r="AP14" s="255">
        <v>8116.875</v>
      </c>
      <c r="AQ14" s="255">
        <f t="shared" si="12"/>
        <v>24350.625</v>
      </c>
      <c r="AR14" s="256">
        <v>0.29352238800000002</v>
      </c>
      <c r="AS14" s="255">
        <v>2382.4845330974999</v>
      </c>
      <c r="AT14" s="255">
        <f t="shared" si="13"/>
        <v>7147.4535992924993</v>
      </c>
      <c r="AU14" s="135">
        <v>15313.66</v>
      </c>
      <c r="AV14" s="135">
        <v>4572.4799999999996</v>
      </c>
      <c r="AW14" s="135"/>
      <c r="AX14" s="135"/>
      <c r="AY14" s="135"/>
      <c r="AZ14" s="135"/>
      <c r="BA14" s="50">
        <f t="shared" si="14"/>
        <v>0.7357914714714715</v>
      </c>
      <c r="BB14" s="50">
        <f t="shared" si="15"/>
        <v>0.69010830314284943</v>
      </c>
      <c r="BC14" s="259">
        <f t="shared" si="16"/>
        <v>0.62888159954826617</v>
      </c>
      <c r="BD14" s="259">
        <f t="shared" si="17"/>
        <v>0.63973552769235364</v>
      </c>
      <c r="BE14" s="138"/>
      <c r="BF14" s="138"/>
      <c r="BG14" s="245">
        <f t="shared" si="18"/>
        <v>2608.7150000000001</v>
      </c>
      <c r="BH14" s="100">
        <v>80</v>
      </c>
      <c r="BI14" s="100">
        <v>23</v>
      </c>
      <c r="BJ14" s="268">
        <f>BI14-BH14</f>
        <v>-57</v>
      </c>
      <c r="BK14" s="272">
        <v>10</v>
      </c>
      <c r="BL14" s="272">
        <v>8</v>
      </c>
      <c r="BM14" s="100">
        <v>10</v>
      </c>
      <c r="BN14" s="100">
        <v>0</v>
      </c>
      <c r="BO14" s="209">
        <f t="shared" si="19"/>
        <v>-12</v>
      </c>
      <c r="BP14" s="268">
        <f t="shared" si="24"/>
        <v>-36</v>
      </c>
      <c r="BQ14" s="272">
        <v>15</v>
      </c>
      <c r="BR14" s="272">
        <v>20</v>
      </c>
      <c r="BS14" s="100">
        <v>5</v>
      </c>
      <c r="BT14" s="100">
        <v>7</v>
      </c>
      <c r="BU14" s="209">
        <f t="shared" si="20"/>
        <v>7</v>
      </c>
      <c r="BV14" s="208">
        <v>0</v>
      </c>
      <c r="BW14" s="276">
        <f t="shared" si="21"/>
        <v>-93</v>
      </c>
    </row>
    <row r="15" spans="1:75">
      <c r="A15" s="94">
        <v>13</v>
      </c>
      <c r="B15" s="94">
        <v>30</v>
      </c>
      <c r="C15" s="94">
        <v>367</v>
      </c>
      <c r="D15" s="195" t="s">
        <v>92</v>
      </c>
      <c r="E15" s="195" t="s">
        <v>74</v>
      </c>
      <c r="F15" s="198">
        <v>6</v>
      </c>
      <c r="G15" s="199">
        <v>27</v>
      </c>
      <c r="H15" s="198">
        <v>150</v>
      </c>
      <c r="I15" s="97">
        <v>2</v>
      </c>
      <c r="J15" s="97"/>
      <c r="K15" s="94" t="s">
        <v>64</v>
      </c>
      <c r="L15" s="212" t="s">
        <v>75</v>
      </c>
      <c r="M15" s="213">
        <v>9120</v>
      </c>
      <c r="N15" s="100">
        <f t="shared" si="0"/>
        <v>36480</v>
      </c>
      <c r="O15" s="143">
        <v>0.20519999999999999</v>
      </c>
      <c r="P15" s="214">
        <v>1871.424</v>
      </c>
      <c r="Q15" s="230">
        <f t="shared" si="1"/>
        <v>7485.6959999999999</v>
      </c>
      <c r="R15" s="62">
        <v>10579.2</v>
      </c>
      <c r="S15" s="61">
        <f t="shared" si="2"/>
        <v>42316.800000000003</v>
      </c>
      <c r="T15" s="63">
        <v>0.18468000000000001</v>
      </c>
      <c r="U15" s="231">
        <v>1953.766656</v>
      </c>
      <c r="V15" s="232">
        <f t="shared" si="3"/>
        <v>7815.066624</v>
      </c>
      <c r="W15" s="135">
        <v>46627.81</v>
      </c>
      <c r="X15" s="135">
        <v>10615.06</v>
      </c>
      <c r="Y15" s="236">
        <f t="shared" si="4"/>
        <v>1.27817461622807</v>
      </c>
      <c r="Z15" s="236">
        <f t="shared" si="5"/>
        <v>1.1018746691621293</v>
      </c>
      <c r="AA15" s="135"/>
      <c r="AB15" s="135"/>
      <c r="AC15" s="135"/>
      <c r="AD15" s="135"/>
      <c r="AE15" s="144">
        <f t="shared" si="6"/>
        <v>1.27817461622807</v>
      </c>
      <c r="AF15" s="144">
        <f t="shared" si="7"/>
        <v>1.4180458303409595</v>
      </c>
      <c r="AG15" s="55">
        <f t="shared" si="8"/>
        <v>1.1018746691621293</v>
      </c>
      <c r="AH15" s="55">
        <f t="shared" si="9"/>
        <v>1.3582814466867428</v>
      </c>
      <c r="AI15" s="244">
        <f t="shared" si="22"/>
        <v>800</v>
      </c>
      <c r="AJ15" s="245">
        <f t="shared" si="23"/>
        <v>938.80919999999981</v>
      </c>
      <c r="AK15" s="49">
        <v>6840</v>
      </c>
      <c r="AL15" s="248">
        <f t="shared" si="10"/>
        <v>20520</v>
      </c>
      <c r="AM15" s="50">
        <v>0.26539200000000002</v>
      </c>
      <c r="AN15" s="248">
        <v>1815.2812799999999</v>
      </c>
      <c r="AO15" s="248">
        <f t="shared" si="11"/>
        <v>5445.8438399999995</v>
      </c>
      <c r="AP15" s="255">
        <v>8002.8</v>
      </c>
      <c r="AQ15" s="255">
        <f t="shared" si="12"/>
        <v>24008.400000000001</v>
      </c>
      <c r="AR15" s="256">
        <v>0.24469142399999999</v>
      </c>
      <c r="AS15" s="255">
        <v>1958.2165279871999</v>
      </c>
      <c r="AT15" s="255">
        <f t="shared" si="13"/>
        <v>5874.6495839616</v>
      </c>
      <c r="AU15" s="135">
        <v>14986.12</v>
      </c>
      <c r="AV15" s="135">
        <v>4078.92</v>
      </c>
      <c r="AW15" s="135"/>
      <c r="AX15" s="135"/>
      <c r="AY15" s="135"/>
      <c r="AZ15" s="135"/>
      <c r="BA15" s="50">
        <f t="shared" si="14"/>
        <v>0.73031773879142303</v>
      </c>
      <c r="BB15" s="50">
        <f t="shared" si="15"/>
        <v>0.74899687171345708</v>
      </c>
      <c r="BC15" s="259">
        <f t="shared" si="16"/>
        <v>0.62420319554822479</v>
      </c>
      <c r="BD15" s="259">
        <f t="shared" si="17"/>
        <v>0.69432566857023659</v>
      </c>
      <c r="BE15" s="138"/>
      <c r="BF15" s="138"/>
      <c r="BG15" s="245">
        <f t="shared" si="18"/>
        <v>1738.8091999999997</v>
      </c>
      <c r="BH15" s="100">
        <v>60</v>
      </c>
      <c r="BI15" s="100">
        <v>88</v>
      </c>
      <c r="BJ15" s="268">
        <v>0</v>
      </c>
      <c r="BK15" s="272">
        <v>12</v>
      </c>
      <c r="BL15" s="272">
        <v>36</v>
      </c>
      <c r="BM15" s="100">
        <v>12</v>
      </c>
      <c r="BN15" s="100">
        <v>8</v>
      </c>
      <c r="BO15" s="209">
        <f t="shared" si="19"/>
        <v>20</v>
      </c>
      <c r="BP15" s="268">
        <v>0</v>
      </c>
      <c r="BQ15" s="272">
        <v>15</v>
      </c>
      <c r="BR15" s="272">
        <v>0</v>
      </c>
      <c r="BS15" s="100">
        <v>8</v>
      </c>
      <c r="BT15" s="100">
        <v>0</v>
      </c>
      <c r="BU15" s="209">
        <f t="shared" si="20"/>
        <v>-23</v>
      </c>
      <c r="BV15" s="208">
        <f>BU15*2</f>
        <v>-46</v>
      </c>
      <c r="BW15" s="276">
        <f t="shared" si="21"/>
        <v>-46</v>
      </c>
    </row>
    <row r="16" spans="1:75">
      <c r="A16" s="94">
        <v>14</v>
      </c>
      <c r="B16" s="94">
        <v>30</v>
      </c>
      <c r="C16" s="94">
        <v>539</v>
      </c>
      <c r="D16" s="195" t="s">
        <v>93</v>
      </c>
      <c r="E16" s="195" t="s">
        <v>94</v>
      </c>
      <c r="F16" s="198">
        <v>5</v>
      </c>
      <c r="G16" s="199">
        <v>21</v>
      </c>
      <c r="H16" s="198">
        <v>150</v>
      </c>
      <c r="I16" s="97">
        <v>3</v>
      </c>
      <c r="J16" s="97"/>
      <c r="K16" s="94" t="s">
        <v>95</v>
      </c>
      <c r="L16" s="215" t="s">
        <v>96</v>
      </c>
      <c r="M16" s="213">
        <v>8550</v>
      </c>
      <c r="N16" s="100">
        <f t="shared" si="0"/>
        <v>34200</v>
      </c>
      <c r="O16" s="143">
        <v>0.20827499999999999</v>
      </c>
      <c r="P16" s="214">
        <v>1780.75125</v>
      </c>
      <c r="Q16" s="230">
        <f t="shared" si="1"/>
        <v>7123.0050000000001</v>
      </c>
      <c r="R16" s="62">
        <v>9918</v>
      </c>
      <c r="S16" s="61">
        <f t="shared" si="2"/>
        <v>39672</v>
      </c>
      <c r="T16" s="63">
        <v>0.18744749999999999</v>
      </c>
      <c r="U16" s="231">
        <v>1859.1043050000001</v>
      </c>
      <c r="V16" s="232">
        <f t="shared" si="3"/>
        <v>7436.4172200000003</v>
      </c>
      <c r="W16" s="135">
        <v>48478.44</v>
      </c>
      <c r="X16" s="135">
        <v>9512</v>
      </c>
      <c r="Y16" s="236">
        <f t="shared" si="4"/>
        <v>1.4174982456140353</v>
      </c>
      <c r="Z16" s="236">
        <f t="shared" si="5"/>
        <v>1.2219812462189958</v>
      </c>
      <c r="AA16" s="135">
        <v>5075</v>
      </c>
      <c r="AB16" s="135">
        <v>297.5</v>
      </c>
      <c r="AC16" s="135"/>
      <c r="AD16" s="135"/>
      <c r="AE16" s="144">
        <f t="shared" si="6"/>
        <v>1.2691064327485382</v>
      </c>
      <c r="AF16" s="144">
        <f t="shared" si="7"/>
        <v>1.2936253729991767</v>
      </c>
      <c r="AG16" s="55">
        <f t="shared" si="8"/>
        <v>1.0940572696108086</v>
      </c>
      <c r="AH16" s="55">
        <f t="shared" si="9"/>
        <v>1.239104763409173</v>
      </c>
      <c r="AI16" s="244">
        <f t="shared" si="22"/>
        <v>1200</v>
      </c>
      <c r="AJ16" s="245">
        <f t="shared" si="23"/>
        <v>716.69849999999997</v>
      </c>
      <c r="AK16" s="49">
        <v>6412.5</v>
      </c>
      <c r="AL16" s="248">
        <f t="shared" si="10"/>
        <v>19237.5</v>
      </c>
      <c r="AM16" s="50">
        <v>0.26936900000000003</v>
      </c>
      <c r="AN16" s="248">
        <v>1727.3287124999999</v>
      </c>
      <c r="AO16" s="248">
        <f t="shared" si="11"/>
        <v>5181.9861375</v>
      </c>
      <c r="AP16" s="255">
        <v>7502.625</v>
      </c>
      <c r="AQ16" s="255">
        <f t="shared" si="12"/>
        <v>22507.875</v>
      </c>
      <c r="AR16" s="256">
        <v>0.24835821799999999</v>
      </c>
      <c r="AS16" s="255">
        <v>1863.3385753222501</v>
      </c>
      <c r="AT16" s="255">
        <f t="shared" si="13"/>
        <v>5590.0157259667503</v>
      </c>
      <c r="AU16" s="135">
        <v>22939.26</v>
      </c>
      <c r="AV16" s="135">
        <v>5246.53</v>
      </c>
      <c r="AW16" s="135">
        <v>2030</v>
      </c>
      <c r="AX16" s="135">
        <v>119</v>
      </c>
      <c r="AY16" s="135"/>
      <c r="AZ16" s="135"/>
      <c r="BA16" s="57">
        <f t="shared" si="14"/>
        <v>1.0869011046133852</v>
      </c>
      <c r="BB16" s="50">
        <f t="shared" si="15"/>
        <v>0.98949126144782162</v>
      </c>
      <c r="BC16" s="259">
        <f t="shared" si="16"/>
        <v>0.9289753030883634</v>
      </c>
      <c r="BD16" s="259">
        <f t="shared" si="17"/>
        <v>0.91726575583349235</v>
      </c>
      <c r="BE16" s="270"/>
      <c r="BF16" s="271"/>
      <c r="BG16" s="245">
        <f t="shared" si="18"/>
        <v>1916.6985</v>
      </c>
      <c r="BH16" s="100">
        <v>60</v>
      </c>
      <c r="BI16" s="100">
        <v>86</v>
      </c>
      <c r="BJ16" s="268">
        <v>0</v>
      </c>
      <c r="BK16" s="272">
        <v>10</v>
      </c>
      <c r="BL16" s="272">
        <v>8</v>
      </c>
      <c r="BM16" s="100">
        <v>10</v>
      </c>
      <c r="BN16" s="100">
        <v>6</v>
      </c>
      <c r="BO16" s="209">
        <f t="shared" si="19"/>
        <v>-6</v>
      </c>
      <c r="BP16" s="268">
        <f t="shared" si="24"/>
        <v>-18</v>
      </c>
      <c r="BQ16" s="272">
        <v>15</v>
      </c>
      <c r="BR16" s="272">
        <v>29</v>
      </c>
      <c r="BS16" s="100">
        <v>8</v>
      </c>
      <c r="BT16" s="100">
        <v>12</v>
      </c>
      <c r="BU16" s="209">
        <f t="shared" si="20"/>
        <v>18</v>
      </c>
      <c r="BV16" s="208">
        <v>0</v>
      </c>
      <c r="BW16" s="276">
        <f t="shared" si="21"/>
        <v>-18</v>
      </c>
    </row>
    <row r="17" spans="1:75">
      <c r="A17" s="94">
        <v>15</v>
      </c>
      <c r="B17" s="94">
        <v>30</v>
      </c>
      <c r="C17" s="94">
        <v>511</v>
      </c>
      <c r="D17" s="195" t="s">
        <v>97</v>
      </c>
      <c r="E17" s="195" t="s">
        <v>90</v>
      </c>
      <c r="F17" s="198">
        <v>4</v>
      </c>
      <c r="G17" s="199">
        <v>11</v>
      </c>
      <c r="H17" s="198">
        <v>150</v>
      </c>
      <c r="I17" s="97">
        <v>4</v>
      </c>
      <c r="J17" s="97"/>
      <c r="K17" s="94" t="s">
        <v>78</v>
      </c>
      <c r="L17" s="212" t="s">
        <v>91</v>
      </c>
      <c r="M17" s="213">
        <v>13600</v>
      </c>
      <c r="N17" s="100">
        <f t="shared" si="0"/>
        <v>54400</v>
      </c>
      <c r="O17" s="143">
        <v>0.20294999999999999</v>
      </c>
      <c r="P17" s="214">
        <v>2760.12</v>
      </c>
      <c r="Q17" s="230">
        <f t="shared" si="1"/>
        <v>11040.48</v>
      </c>
      <c r="R17" s="62">
        <v>15776</v>
      </c>
      <c r="S17" s="61">
        <f t="shared" si="2"/>
        <v>63104</v>
      </c>
      <c r="T17" s="63">
        <v>0.18265500000000001</v>
      </c>
      <c r="U17" s="231">
        <v>2881.5652799999998</v>
      </c>
      <c r="V17" s="232">
        <f t="shared" si="3"/>
        <v>11526.261119999999</v>
      </c>
      <c r="W17" s="135">
        <v>70386.789999999994</v>
      </c>
      <c r="X17" s="135">
        <v>18025.25</v>
      </c>
      <c r="Y17" s="236">
        <f t="shared" si="4"/>
        <v>1.2938748161764704</v>
      </c>
      <c r="Z17" s="236">
        <f t="shared" si="5"/>
        <v>1.1154093242900607</v>
      </c>
      <c r="AA17" s="135">
        <v>2100</v>
      </c>
      <c r="AB17" s="135">
        <v>189</v>
      </c>
      <c r="AC17" s="135"/>
      <c r="AD17" s="135"/>
      <c r="AE17" s="144">
        <f t="shared" si="6"/>
        <v>1.2552718749999998</v>
      </c>
      <c r="AF17" s="144">
        <f t="shared" si="7"/>
        <v>1.6155321145457444</v>
      </c>
      <c r="AG17" s="55">
        <f t="shared" si="8"/>
        <v>1.0821309267241379</v>
      </c>
      <c r="AH17" s="55">
        <f t="shared" si="9"/>
        <v>1.5474445541625905</v>
      </c>
      <c r="AI17" s="244">
        <f t="shared" si="22"/>
        <v>1600</v>
      </c>
      <c r="AJ17" s="245">
        <f t="shared" si="23"/>
        <v>2095.431</v>
      </c>
      <c r="AK17" s="49">
        <v>10200</v>
      </c>
      <c r="AL17" s="248">
        <f t="shared" si="10"/>
        <v>30600</v>
      </c>
      <c r="AM17" s="50">
        <v>0.26248199999999999</v>
      </c>
      <c r="AN17" s="248">
        <v>2677.3164000000002</v>
      </c>
      <c r="AO17" s="248">
        <f t="shared" si="11"/>
        <v>8031.9492000000009</v>
      </c>
      <c r="AP17" s="255">
        <v>11934</v>
      </c>
      <c r="AQ17" s="255">
        <f t="shared" si="12"/>
        <v>35802</v>
      </c>
      <c r="AR17" s="256">
        <v>0.24200840400000001</v>
      </c>
      <c r="AS17" s="255">
        <v>2888.1282933359998</v>
      </c>
      <c r="AT17" s="255">
        <f t="shared" si="13"/>
        <v>8664.3848800079995</v>
      </c>
      <c r="AU17" s="135">
        <v>33742.57</v>
      </c>
      <c r="AV17" s="135">
        <v>8031.8</v>
      </c>
      <c r="AW17" s="135">
        <v>5250</v>
      </c>
      <c r="AX17" s="135">
        <v>472.5</v>
      </c>
      <c r="AY17" s="135"/>
      <c r="AZ17" s="135"/>
      <c r="BA17" s="50">
        <f t="shared" si="14"/>
        <v>0.93112973856209147</v>
      </c>
      <c r="BB17" s="50">
        <f t="shared" si="15"/>
        <v>0.94115386088348263</v>
      </c>
      <c r="BC17" s="259">
        <f t="shared" si="16"/>
        <v>0.79583738338640297</v>
      </c>
      <c r="BD17" s="259">
        <f t="shared" si="17"/>
        <v>0.87245662614113018</v>
      </c>
      <c r="BE17" s="138"/>
      <c r="BF17" s="138"/>
      <c r="BG17" s="245">
        <f t="shared" si="18"/>
        <v>3695.431</v>
      </c>
      <c r="BH17" s="100">
        <v>960</v>
      </c>
      <c r="BI17" s="100">
        <v>476</v>
      </c>
      <c r="BJ17" s="268">
        <f>BI17-BH17</f>
        <v>-484</v>
      </c>
      <c r="BK17" s="272">
        <v>12</v>
      </c>
      <c r="BL17" s="272">
        <v>12</v>
      </c>
      <c r="BM17" s="100">
        <v>12</v>
      </c>
      <c r="BN17" s="100">
        <v>3</v>
      </c>
      <c r="BO17" s="209">
        <f t="shared" si="19"/>
        <v>-9</v>
      </c>
      <c r="BP17" s="268">
        <f t="shared" si="24"/>
        <v>-27</v>
      </c>
      <c r="BQ17" s="272">
        <v>15</v>
      </c>
      <c r="BR17" s="272">
        <v>43</v>
      </c>
      <c r="BS17" s="100">
        <v>8</v>
      </c>
      <c r="BT17" s="100">
        <v>3</v>
      </c>
      <c r="BU17" s="209">
        <f t="shared" si="20"/>
        <v>23</v>
      </c>
      <c r="BV17" s="208">
        <v>0</v>
      </c>
      <c r="BW17" s="276">
        <f t="shared" si="21"/>
        <v>-511</v>
      </c>
    </row>
    <row r="18" spans="1:75">
      <c r="A18" s="189">
        <v>16</v>
      </c>
      <c r="B18" s="189">
        <v>30</v>
      </c>
      <c r="C18" s="189">
        <v>105396</v>
      </c>
      <c r="D18" s="190" t="s">
        <v>98</v>
      </c>
      <c r="E18" s="190" t="s">
        <v>63</v>
      </c>
      <c r="F18" s="193">
        <v>7</v>
      </c>
      <c r="G18" s="194">
        <v>31</v>
      </c>
      <c r="H18" s="193">
        <v>100</v>
      </c>
      <c r="I18" s="97">
        <v>2</v>
      </c>
      <c r="J18" s="97"/>
      <c r="K18" s="189" t="s">
        <v>64</v>
      </c>
      <c r="L18" s="207" t="s">
        <v>65</v>
      </c>
      <c r="M18" s="208">
        <v>6600</v>
      </c>
      <c r="N18" s="209">
        <f t="shared" si="0"/>
        <v>26400</v>
      </c>
      <c r="O18" s="144">
        <v>0.27337499999999998</v>
      </c>
      <c r="P18" s="210">
        <v>1804.2750000000001</v>
      </c>
      <c r="Q18" s="225">
        <f t="shared" si="1"/>
        <v>7217.1</v>
      </c>
      <c r="R18" s="54">
        <v>7656</v>
      </c>
      <c r="S18" s="226">
        <f t="shared" si="2"/>
        <v>30624</v>
      </c>
      <c r="T18" s="55">
        <v>0.24603749999999999</v>
      </c>
      <c r="U18" s="227">
        <v>1883.6631</v>
      </c>
      <c r="V18" s="228">
        <f t="shared" si="3"/>
        <v>7534.6523999999999</v>
      </c>
      <c r="W18" s="229">
        <v>33023.07</v>
      </c>
      <c r="X18" s="229">
        <v>7642.64</v>
      </c>
      <c r="Y18" s="235">
        <f t="shared" si="4"/>
        <v>1.2508738636363637</v>
      </c>
      <c r="Z18" s="236">
        <f t="shared" si="5"/>
        <v>1.0783395376175549</v>
      </c>
      <c r="AA18" s="135"/>
      <c r="AB18" s="135"/>
      <c r="AC18" s="135"/>
      <c r="AD18" s="135"/>
      <c r="AE18" s="144">
        <f t="shared" si="6"/>
        <v>1.2508738636363637</v>
      </c>
      <c r="AF18" s="144">
        <f t="shared" si="7"/>
        <v>1.058962741267268</v>
      </c>
      <c r="AG18" s="55">
        <f t="shared" si="8"/>
        <v>1.0783395376175549</v>
      </c>
      <c r="AH18" s="55">
        <f t="shared" si="9"/>
        <v>1.0143321276506398</v>
      </c>
      <c r="AI18" s="244">
        <f t="shared" si="22"/>
        <v>800</v>
      </c>
      <c r="AJ18" s="245">
        <f t="shared" si="23"/>
        <v>127.66199999999998</v>
      </c>
      <c r="AK18" s="51">
        <v>4950</v>
      </c>
      <c r="AL18" s="246">
        <f t="shared" si="10"/>
        <v>14850</v>
      </c>
      <c r="AM18" s="57">
        <v>0.35356500000000002</v>
      </c>
      <c r="AN18" s="247">
        <v>1750.1467500000001</v>
      </c>
      <c r="AO18" s="246">
        <f t="shared" si="11"/>
        <v>5250.4402500000006</v>
      </c>
      <c r="AP18" s="252">
        <v>5791.5</v>
      </c>
      <c r="AQ18" s="253">
        <f t="shared" si="12"/>
        <v>17374.5</v>
      </c>
      <c r="AR18" s="254">
        <v>0.32598693000000001</v>
      </c>
      <c r="AS18" s="252">
        <v>1887.9533050949999</v>
      </c>
      <c r="AT18" s="253">
        <f t="shared" si="13"/>
        <v>5663.8599152850002</v>
      </c>
      <c r="AU18" s="229">
        <v>11794.61</v>
      </c>
      <c r="AV18" s="229">
        <v>3391.24</v>
      </c>
      <c r="AW18" s="135"/>
      <c r="AX18" s="135"/>
      <c r="AY18" s="135"/>
      <c r="AZ18" s="135"/>
      <c r="BA18" s="50">
        <f t="shared" si="14"/>
        <v>0.79424983164983165</v>
      </c>
      <c r="BB18" s="50">
        <f t="shared" si="15"/>
        <v>0.64589631317107155</v>
      </c>
      <c r="BC18" s="259">
        <f t="shared" si="16"/>
        <v>0.67884600995712108</v>
      </c>
      <c r="BD18" s="259">
        <f t="shared" si="17"/>
        <v>0.59875068429007139</v>
      </c>
      <c r="BE18" s="138"/>
      <c r="BF18" s="138"/>
      <c r="BG18" s="245">
        <f t="shared" si="18"/>
        <v>927.66200000000003</v>
      </c>
      <c r="BH18" s="209">
        <v>40</v>
      </c>
      <c r="BI18" s="209">
        <v>55</v>
      </c>
      <c r="BJ18" s="268">
        <v>0</v>
      </c>
      <c r="BK18" s="269">
        <v>10</v>
      </c>
      <c r="BL18" s="269">
        <v>14</v>
      </c>
      <c r="BM18" s="209">
        <v>10</v>
      </c>
      <c r="BN18" s="209">
        <v>8</v>
      </c>
      <c r="BO18" s="209">
        <f t="shared" si="19"/>
        <v>2</v>
      </c>
      <c r="BP18" s="268">
        <v>0</v>
      </c>
      <c r="BQ18" s="269">
        <v>10</v>
      </c>
      <c r="BR18" s="269">
        <v>3</v>
      </c>
      <c r="BS18" s="209">
        <v>5</v>
      </c>
      <c r="BT18" s="209">
        <v>11</v>
      </c>
      <c r="BU18" s="209">
        <f t="shared" si="20"/>
        <v>-1</v>
      </c>
      <c r="BV18" s="208">
        <f>BU18*2</f>
        <v>-2</v>
      </c>
      <c r="BW18" s="276">
        <f t="shared" si="21"/>
        <v>-2</v>
      </c>
    </row>
    <row r="19" spans="1:75">
      <c r="A19" s="94">
        <v>17</v>
      </c>
      <c r="B19" s="94">
        <v>30</v>
      </c>
      <c r="C19" s="94">
        <v>707</v>
      </c>
      <c r="D19" s="195" t="s">
        <v>99</v>
      </c>
      <c r="E19" s="195" t="s">
        <v>90</v>
      </c>
      <c r="F19" s="196">
        <v>3</v>
      </c>
      <c r="G19" s="197">
        <v>8</v>
      </c>
      <c r="H19" s="196">
        <v>200</v>
      </c>
      <c r="I19" s="217">
        <v>4</v>
      </c>
      <c r="J19" s="97"/>
      <c r="K19" s="94" t="s">
        <v>83</v>
      </c>
      <c r="L19" s="215" t="s">
        <v>91</v>
      </c>
      <c r="M19" s="213">
        <v>17325</v>
      </c>
      <c r="N19" s="100">
        <f t="shared" si="0"/>
        <v>69300</v>
      </c>
      <c r="O19" s="143">
        <v>0.25312499999999999</v>
      </c>
      <c r="P19" s="214">
        <v>4385.390625</v>
      </c>
      <c r="Q19" s="230">
        <f t="shared" si="1"/>
        <v>17541.5625</v>
      </c>
      <c r="R19" s="62">
        <v>20097</v>
      </c>
      <c r="S19" s="61">
        <f t="shared" si="2"/>
        <v>80388</v>
      </c>
      <c r="T19" s="63">
        <v>0.2278125</v>
      </c>
      <c r="U19" s="231">
        <v>4578.3478125000001</v>
      </c>
      <c r="V19" s="232">
        <f t="shared" si="3"/>
        <v>18313.391250000001</v>
      </c>
      <c r="W19" s="135">
        <v>88245.08</v>
      </c>
      <c r="X19" s="135">
        <v>22079.21</v>
      </c>
      <c r="Y19" s="236">
        <f t="shared" si="4"/>
        <v>1.2733777777777777</v>
      </c>
      <c r="Z19" s="236">
        <f t="shared" si="5"/>
        <v>1.0977394636015325</v>
      </c>
      <c r="AA19" s="135">
        <v>2030</v>
      </c>
      <c r="AB19" s="135">
        <v>119</v>
      </c>
      <c r="AC19" s="135"/>
      <c r="AD19" s="135"/>
      <c r="AE19" s="144">
        <f t="shared" si="6"/>
        <v>1.2440848484848486</v>
      </c>
      <c r="AF19" s="144">
        <f t="shared" si="7"/>
        <v>1.2518958901181123</v>
      </c>
      <c r="AG19" s="55">
        <f t="shared" si="8"/>
        <v>1.0724869383490074</v>
      </c>
      <c r="AH19" s="55">
        <f t="shared" si="9"/>
        <v>1.199133994366008</v>
      </c>
      <c r="AI19" s="244">
        <f t="shared" si="22"/>
        <v>1600</v>
      </c>
      <c r="AJ19" s="245">
        <f t="shared" si="23"/>
        <v>1361.2942499999997</v>
      </c>
      <c r="AK19" s="49">
        <v>12993.75</v>
      </c>
      <c r="AL19" s="248">
        <f t="shared" si="10"/>
        <v>38981.25</v>
      </c>
      <c r="AM19" s="50">
        <v>0.32737500000000003</v>
      </c>
      <c r="AN19" s="248">
        <v>4253.8289062499998</v>
      </c>
      <c r="AO19" s="248">
        <f t="shared" si="11"/>
        <v>12761.486718749999</v>
      </c>
      <c r="AP19" s="255">
        <v>15202.6875</v>
      </c>
      <c r="AQ19" s="255">
        <f t="shared" si="12"/>
        <v>45608.0625</v>
      </c>
      <c r="AR19" s="256">
        <v>0.30183975000000002</v>
      </c>
      <c r="AS19" s="255">
        <v>4588.7753943281296</v>
      </c>
      <c r="AT19" s="255">
        <f t="shared" si="13"/>
        <v>13766.326182984389</v>
      </c>
      <c r="AU19" s="135">
        <v>40568.76</v>
      </c>
      <c r="AV19" s="135">
        <v>11842.46</v>
      </c>
      <c r="AW19" s="135"/>
      <c r="AX19" s="135"/>
      <c r="AY19" s="135"/>
      <c r="AZ19" s="135"/>
      <c r="BA19" s="57">
        <f t="shared" si="14"/>
        <v>1.0407249639249641</v>
      </c>
      <c r="BB19" s="50">
        <f t="shared" si="15"/>
        <v>0.92798435331208662</v>
      </c>
      <c r="BC19" s="259">
        <f t="shared" si="16"/>
        <v>0.8895085161751829</v>
      </c>
      <c r="BD19" s="259">
        <f t="shared" si="17"/>
        <v>0.86024839471242887</v>
      </c>
      <c r="BE19" s="270"/>
      <c r="BF19" s="271"/>
      <c r="BG19" s="245">
        <f t="shared" si="18"/>
        <v>2961.2942499999999</v>
      </c>
      <c r="BH19" s="100">
        <v>80</v>
      </c>
      <c r="BI19" s="100">
        <v>86</v>
      </c>
      <c r="BJ19" s="268">
        <v>0</v>
      </c>
      <c r="BK19" s="272">
        <v>14</v>
      </c>
      <c r="BL19" s="272">
        <v>18</v>
      </c>
      <c r="BM19" s="100">
        <v>14</v>
      </c>
      <c r="BN19" s="100">
        <v>11</v>
      </c>
      <c r="BO19" s="209">
        <f t="shared" si="19"/>
        <v>1</v>
      </c>
      <c r="BP19" s="268">
        <v>0</v>
      </c>
      <c r="BQ19" s="272">
        <v>20</v>
      </c>
      <c r="BR19" s="272">
        <v>26</v>
      </c>
      <c r="BS19" s="100">
        <v>10</v>
      </c>
      <c r="BT19" s="100">
        <v>9</v>
      </c>
      <c r="BU19" s="209">
        <f t="shared" si="20"/>
        <v>5</v>
      </c>
      <c r="BV19" s="208">
        <v>0</v>
      </c>
      <c r="BW19" s="276">
        <f t="shared" si="21"/>
        <v>0</v>
      </c>
    </row>
    <row r="20" spans="1:75">
      <c r="A20" s="94">
        <v>18</v>
      </c>
      <c r="B20" s="94">
        <v>30</v>
      </c>
      <c r="C20" s="94">
        <v>745</v>
      </c>
      <c r="D20" s="195" t="s">
        <v>100</v>
      </c>
      <c r="E20" s="195" t="s">
        <v>70</v>
      </c>
      <c r="F20" s="198">
        <v>6</v>
      </c>
      <c r="G20" s="199">
        <v>25</v>
      </c>
      <c r="H20" s="198">
        <v>150</v>
      </c>
      <c r="I20" s="97">
        <v>2</v>
      </c>
      <c r="J20" s="97"/>
      <c r="K20" s="94" t="s">
        <v>64</v>
      </c>
      <c r="L20" s="212" t="s">
        <v>72</v>
      </c>
      <c r="M20" s="213">
        <v>9250</v>
      </c>
      <c r="N20" s="100">
        <f t="shared" si="0"/>
        <v>37000</v>
      </c>
      <c r="O20" s="143">
        <v>0.19259999999999999</v>
      </c>
      <c r="P20" s="214">
        <v>1781.55</v>
      </c>
      <c r="Q20" s="230">
        <f t="shared" si="1"/>
        <v>7126.2</v>
      </c>
      <c r="R20" s="62">
        <v>10730</v>
      </c>
      <c r="S20" s="61">
        <f t="shared" si="2"/>
        <v>42920</v>
      </c>
      <c r="T20" s="63">
        <v>0.17333999999999999</v>
      </c>
      <c r="U20" s="231">
        <v>1859.9382000000001</v>
      </c>
      <c r="V20" s="232">
        <f t="shared" si="3"/>
        <v>7439.7528000000002</v>
      </c>
      <c r="W20" s="135">
        <v>45900.59</v>
      </c>
      <c r="X20" s="135">
        <v>8663.57</v>
      </c>
      <c r="Y20" s="236">
        <f t="shared" si="4"/>
        <v>1.2405564864864864</v>
      </c>
      <c r="Z20" s="236">
        <f t="shared" si="5"/>
        <v>1.0694452469711089</v>
      </c>
      <c r="AA20" s="135"/>
      <c r="AB20" s="135"/>
      <c r="AC20" s="135"/>
      <c r="AD20" s="135"/>
      <c r="AE20" s="144">
        <f t="shared" si="6"/>
        <v>1.2405564864864864</v>
      </c>
      <c r="AF20" s="144">
        <f t="shared" si="7"/>
        <v>1.2157348937722769</v>
      </c>
      <c r="AG20" s="55">
        <f t="shared" si="8"/>
        <v>1.0694452469711089</v>
      </c>
      <c r="AH20" s="55">
        <f t="shared" si="9"/>
        <v>1.1644970246860891</v>
      </c>
      <c r="AI20" s="244">
        <f t="shared" si="22"/>
        <v>800</v>
      </c>
      <c r="AJ20" s="245">
        <f t="shared" si="23"/>
        <v>461.21099999999996</v>
      </c>
      <c r="AK20" s="49">
        <v>6937.5</v>
      </c>
      <c r="AL20" s="248">
        <f t="shared" si="10"/>
        <v>20812.5</v>
      </c>
      <c r="AM20" s="50">
        <v>0.24909600000000001</v>
      </c>
      <c r="AN20" s="248">
        <v>1728.1034999999999</v>
      </c>
      <c r="AO20" s="248">
        <f t="shared" si="11"/>
        <v>5184.3104999999996</v>
      </c>
      <c r="AP20" s="255">
        <v>8116.875</v>
      </c>
      <c r="AQ20" s="255">
        <f t="shared" si="12"/>
        <v>24350.625</v>
      </c>
      <c r="AR20" s="256">
        <v>0.22966651199999999</v>
      </c>
      <c r="AS20" s="255">
        <v>1864.17436959</v>
      </c>
      <c r="AT20" s="255">
        <f t="shared" si="13"/>
        <v>5592.5231087699995</v>
      </c>
      <c r="AU20" s="135">
        <v>16971.3</v>
      </c>
      <c r="AV20" s="135">
        <v>3403.64</v>
      </c>
      <c r="AW20" s="135"/>
      <c r="AX20" s="135"/>
      <c r="AY20" s="135"/>
      <c r="AZ20" s="135"/>
      <c r="BA20" s="50">
        <f t="shared" si="14"/>
        <v>0.81543783783783785</v>
      </c>
      <c r="BB20" s="50">
        <f t="shared" si="15"/>
        <v>0.65652703479083674</v>
      </c>
      <c r="BC20" s="259">
        <f t="shared" si="16"/>
        <v>0.69695541695541696</v>
      </c>
      <c r="BD20" s="259">
        <f t="shared" si="17"/>
        <v>0.60860544226675262</v>
      </c>
      <c r="BE20" s="138"/>
      <c r="BF20" s="138"/>
      <c r="BG20" s="245">
        <f t="shared" si="18"/>
        <v>1261.211</v>
      </c>
      <c r="BH20" s="100">
        <v>60</v>
      </c>
      <c r="BI20" s="100">
        <v>0</v>
      </c>
      <c r="BJ20" s="268">
        <f>BI20-BH20</f>
        <v>-60</v>
      </c>
      <c r="BK20" s="272">
        <v>12</v>
      </c>
      <c r="BL20" s="272">
        <v>8</v>
      </c>
      <c r="BM20" s="100">
        <v>12</v>
      </c>
      <c r="BN20" s="100">
        <v>0</v>
      </c>
      <c r="BO20" s="209">
        <f t="shared" si="19"/>
        <v>-16</v>
      </c>
      <c r="BP20" s="268">
        <f t="shared" si="24"/>
        <v>-48</v>
      </c>
      <c r="BQ20" s="272">
        <v>10</v>
      </c>
      <c r="BR20" s="272">
        <v>10</v>
      </c>
      <c r="BS20" s="100">
        <v>5</v>
      </c>
      <c r="BT20" s="100">
        <v>10</v>
      </c>
      <c r="BU20" s="209">
        <f t="shared" si="20"/>
        <v>5</v>
      </c>
      <c r="BV20" s="208">
        <v>0</v>
      </c>
      <c r="BW20" s="276">
        <f t="shared" si="21"/>
        <v>-108</v>
      </c>
    </row>
    <row r="21" spans="1:75">
      <c r="A21" s="94">
        <v>19</v>
      </c>
      <c r="B21" s="94">
        <v>30</v>
      </c>
      <c r="C21" s="94">
        <v>733</v>
      </c>
      <c r="D21" s="195" t="s">
        <v>101</v>
      </c>
      <c r="E21" s="195" t="s">
        <v>90</v>
      </c>
      <c r="F21" s="196">
        <v>6</v>
      </c>
      <c r="G21" s="197">
        <v>26</v>
      </c>
      <c r="H21" s="196">
        <v>150</v>
      </c>
      <c r="I21" s="97">
        <v>3</v>
      </c>
      <c r="J21" s="97"/>
      <c r="K21" s="94" t="s">
        <v>64</v>
      </c>
      <c r="L21" s="212" t="s">
        <v>91</v>
      </c>
      <c r="M21" s="213">
        <v>7800</v>
      </c>
      <c r="N21" s="100">
        <f t="shared" si="0"/>
        <v>31200</v>
      </c>
      <c r="O21" s="143">
        <v>0.26069999999999999</v>
      </c>
      <c r="P21" s="214">
        <v>2033.46</v>
      </c>
      <c r="Q21" s="230">
        <f t="shared" si="1"/>
        <v>8133.84</v>
      </c>
      <c r="R21" s="62">
        <v>9048</v>
      </c>
      <c r="S21" s="61">
        <f t="shared" si="2"/>
        <v>36192</v>
      </c>
      <c r="T21" s="63">
        <v>0.23463000000000001</v>
      </c>
      <c r="U21" s="231">
        <v>2122.9322400000001</v>
      </c>
      <c r="V21" s="232">
        <f t="shared" si="3"/>
        <v>8491.7289600000004</v>
      </c>
      <c r="W21" s="135">
        <v>38662.49</v>
      </c>
      <c r="X21" s="135">
        <v>10232.280000000001</v>
      </c>
      <c r="Y21" s="236">
        <f t="shared" si="4"/>
        <v>1.2391823717948718</v>
      </c>
      <c r="Z21" s="236">
        <f t="shared" si="5"/>
        <v>1.0682606653404068</v>
      </c>
      <c r="AA21" s="135"/>
      <c r="AB21" s="135"/>
      <c r="AC21" s="135">
        <v>580</v>
      </c>
      <c r="AD21" s="135">
        <v>40</v>
      </c>
      <c r="AE21" s="144">
        <f t="shared" si="6"/>
        <v>1.220592628205128</v>
      </c>
      <c r="AF21" s="144">
        <f t="shared" si="7"/>
        <v>1.2530711201597278</v>
      </c>
      <c r="AG21" s="55">
        <f t="shared" si="8"/>
        <v>1.0522350243147656</v>
      </c>
      <c r="AH21" s="55">
        <f t="shared" si="9"/>
        <v>1.200259693639586</v>
      </c>
      <c r="AI21" s="244">
        <f t="shared" si="22"/>
        <v>1200</v>
      </c>
      <c r="AJ21" s="245">
        <f t="shared" si="23"/>
        <v>629.53200000000015</v>
      </c>
      <c r="AK21" s="49">
        <v>5850</v>
      </c>
      <c r="AL21" s="248">
        <f t="shared" si="10"/>
        <v>17550</v>
      </c>
      <c r="AM21" s="50">
        <v>0.33717200000000003</v>
      </c>
      <c r="AN21" s="248">
        <v>1972.4562000000001</v>
      </c>
      <c r="AO21" s="248">
        <f t="shared" si="11"/>
        <v>5917.3685999999998</v>
      </c>
      <c r="AP21" s="255">
        <v>6844.5</v>
      </c>
      <c r="AQ21" s="255">
        <f t="shared" si="12"/>
        <v>20533.5</v>
      </c>
      <c r="AR21" s="256">
        <v>0.31087258400000001</v>
      </c>
      <c r="AS21" s="255">
        <v>2127.7674011879999</v>
      </c>
      <c r="AT21" s="255">
        <f t="shared" si="13"/>
        <v>6383.3022035639997</v>
      </c>
      <c r="AU21" s="135">
        <v>15065.5</v>
      </c>
      <c r="AV21" s="135">
        <v>4984.38</v>
      </c>
      <c r="AW21" s="135"/>
      <c r="AX21" s="135"/>
      <c r="AY21" s="135"/>
      <c r="AZ21" s="135"/>
      <c r="BA21" s="50">
        <f t="shared" si="14"/>
        <v>0.85843304843304846</v>
      </c>
      <c r="BB21" s="50">
        <f t="shared" si="15"/>
        <v>0.84233049129303861</v>
      </c>
      <c r="BC21" s="259">
        <f t="shared" si="16"/>
        <v>0.73370346019918664</v>
      </c>
      <c r="BD21" s="259">
        <f t="shared" si="17"/>
        <v>0.78084662781860192</v>
      </c>
      <c r="BE21" s="138"/>
      <c r="BF21" s="138"/>
      <c r="BG21" s="245">
        <f t="shared" si="18"/>
        <v>1829.5320000000002</v>
      </c>
      <c r="BH21" s="100">
        <v>40</v>
      </c>
      <c r="BI21" s="100">
        <v>200</v>
      </c>
      <c r="BJ21" s="268">
        <v>0</v>
      </c>
      <c r="BK21" s="272">
        <v>10</v>
      </c>
      <c r="BL21" s="272">
        <v>8</v>
      </c>
      <c r="BM21" s="100">
        <v>10</v>
      </c>
      <c r="BN21" s="100">
        <v>4</v>
      </c>
      <c r="BO21" s="209">
        <f t="shared" si="19"/>
        <v>-8</v>
      </c>
      <c r="BP21" s="268">
        <f t="shared" si="24"/>
        <v>-24</v>
      </c>
      <c r="BQ21" s="272">
        <v>15</v>
      </c>
      <c r="BR21" s="272">
        <v>13</v>
      </c>
      <c r="BS21" s="100">
        <v>8</v>
      </c>
      <c r="BT21" s="100">
        <v>0</v>
      </c>
      <c r="BU21" s="209">
        <f t="shared" si="20"/>
        <v>-10</v>
      </c>
      <c r="BV21" s="208">
        <f>BU21*2</f>
        <v>-20</v>
      </c>
      <c r="BW21" s="276">
        <f t="shared" si="21"/>
        <v>-44</v>
      </c>
    </row>
    <row r="22" spans="1:75">
      <c r="A22" s="94">
        <v>20</v>
      </c>
      <c r="B22" s="94">
        <v>30</v>
      </c>
      <c r="C22" s="94">
        <v>118951</v>
      </c>
      <c r="D22" s="195" t="s">
        <v>102</v>
      </c>
      <c r="E22" s="195" t="s">
        <v>87</v>
      </c>
      <c r="F22" s="196">
        <v>10</v>
      </c>
      <c r="G22" s="197">
        <v>46</v>
      </c>
      <c r="H22" s="196">
        <v>100</v>
      </c>
      <c r="I22" s="97">
        <v>2</v>
      </c>
      <c r="J22" s="97"/>
      <c r="K22" s="94" t="s">
        <v>103</v>
      </c>
      <c r="L22" s="212" t="s">
        <v>88</v>
      </c>
      <c r="M22" s="213">
        <v>4000</v>
      </c>
      <c r="N22" s="100">
        <f t="shared" si="0"/>
        <v>16000</v>
      </c>
      <c r="O22" s="143">
        <v>0.23197499999999999</v>
      </c>
      <c r="P22" s="214">
        <v>927.9</v>
      </c>
      <c r="Q22" s="230">
        <f t="shared" si="1"/>
        <v>3711.6</v>
      </c>
      <c r="R22" s="62">
        <v>4640</v>
      </c>
      <c r="S22" s="61">
        <f t="shared" si="2"/>
        <v>18560</v>
      </c>
      <c r="T22" s="63">
        <v>0.2087775</v>
      </c>
      <c r="U22" s="231">
        <v>968.72760000000005</v>
      </c>
      <c r="V22" s="232">
        <f t="shared" si="3"/>
        <v>3874.9104000000002</v>
      </c>
      <c r="W22" s="135">
        <v>19826.66</v>
      </c>
      <c r="X22" s="135">
        <v>4986.0200000000004</v>
      </c>
      <c r="Y22" s="236">
        <f t="shared" si="4"/>
        <v>1.23916625</v>
      </c>
      <c r="Z22" s="236">
        <f t="shared" si="5"/>
        <v>1.0682467672413793</v>
      </c>
      <c r="AA22" s="135"/>
      <c r="AB22" s="135"/>
      <c r="AC22" s="135"/>
      <c r="AD22" s="135"/>
      <c r="AE22" s="144">
        <f t="shared" si="6"/>
        <v>1.23916625</v>
      </c>
      <c r="AF22" s="144">
        <f t="shared" si="7"/>
        <v>1.3433613535941376</v>
      </c>
      <c r="AG22" s="55">
        <f t="shared" si="8"/>
        <v>1.0682467672413793</v>
      </c>
      <c r="AH22" s="55">
        <f t="shared" si="9"/>
        <v>1.2867445915652655</v>
      </c>
      <c r="AI22" s="244">
        <f t="shared" si="22"/>
        <v>800</v>
      </c>
      <c r="AJ22" s="245">
        <f t="shared" si="23"/>
        <v>382.32600000000014</v>
      </c>
      <c r="AK22" s="49">
        <v>3000</v>
      </c>
      <c r="AL22" s="248">
        <f t="shared" si="10"/>
        <v>9000</v>
      </c>
      <c r="AM22" s="50">
        <v>0.30002099999999998</v>
      </c>
      <c r="AN22" s="248">
        <v>900.06299999999999</v>
      </c>
      <c r="AO22" s="248">
        <f t="shared" si="11"/>
        <v>2700.1889999999999</v>
      </c>
      <c r="AP22" s="255">
        <v>3510</v>
      </c>
      <c r="AQ22" s="255">
        <f t="shared" si="12"/>
        <v>10530</v>
      </c>
      <c r="AR22" s="256">
        <v>0.27661936199999998</v>
      </c>
      <c r="AS22" s="255">
        <v>970.93396061999999</v>
      </c>
      <c r="AT22" s="255">
        <f t="shared" si="13"/>
        <v>2912.8018818599999</v>
      </c>
      <c r="AU22" s="135">
        <v>7206.41</v>
      </c>
      <c r="AV22" s="135">
        <v>1885.35</v>
      </c>
      <c r="AW22" s="135"/>
      <c r="AX22" s="135"/>
      <c r="AY22" s="135"/>
      <c r="AZ22" s="135"/>
      <c r="BA22" s="50">
        <f t="shared" si="14"/>
        <v>0.80071222222222216</v>
      </c>
      <c r="BB22" s="50">
        <f t="shared" si="15"/>
        <v>0.69822890175465491</v>
      </c>
      <c r="BC22" s="259">
        <f t="shared" si="16"/>
        <v>0.68436942070275397</v>
      </c>
      <c r="BD22" s="259">
        <f t="shared" si="17"/>
        <v>0.64726338297889663</v>
      </c>
      <c r="BE22" s="138"/>
      <c r="BF22" s="138"/>
      <c r="BG22" s="245">
        <f t="shared" si="18"/>
        <v>1182.326</v>
      </c>
      <c r="BH22" s="100">
        <v>40</v>
      </c>
      <c r="BI22" s="100">
        <v>0</v>
      </c>
      <c r="BJ22" s="268">
        <f t="shared" ref="BJ22:BJ27" si="25">BI22-BH22</f>
        <v>-40</v>
      </c>
      <c r="BK22" s="272">
        <v>6</v>
      </c>
      <c r="BL22" s="272">
        <v>0</v>
      </c>
      <c r="BM22" s="100">
        <v>6</v>
      </c>
      <c r="BN22" s="100">
        <v>0</v>
      </c>
      <c r="BO22" s="209">
        <f t="shared" si="19"/>
        <v>-12</v>
      </c>
      <c r="BP22" s="268">
        <f t="shared" si="24"/>
        <v>-36</v>
      </c>
      <c r="BQ22" s="272">
        <v>10</v>
      </c>
      <c r="BR22" s="272">
        <v>10</v>
      </c>
      <c r="BS22" s="100">
        <v>5</v>
      </c>
      <c r="BT22" s="100">
        <v>0</v>
      </c>
      <c r="BU22" s="209">
        <f t="shared" si="20"/>
        <v>-5</v>
      </c>
      <c r="BV22" s="208">
        <f>BU22*2</f>
        <v>-10</v>
      </c>
      <c r="BW22" s="276">
        <f t="shared" si="21"/>
        <v>-86</v>
      </c>
    </row>
    <row r="23" spans="1:75">
      <c r="A23" s="94">
        <v>21</v>
      </c>
      <c r="B23" s="94">
        <v>30</v>
      </c>
      <c r="C23" s="94">
        <v>399</v>
      </c>
      <c r="D23" s="195" t="s">
        <v>104</v>
      </c>
      <c r="E23" s="195" t="s">
        <v>63</v>
      </c>
      <c r="F23" s="198">
        <v>5</v>
      </c>
      <c r="G23" s="199">
        <v>19</v>
      </c>
      <c r="H23" s="198">
        <v>150</v>
      </c>
      <c r="I23" s="97">
        <v>3</v>
      </c>
      <c r="J23" s="97"/>
      <c r="K23" s="94" t="s">
        <v>95</v>
      </c>
      <c r="L23" s="215" t="s">
        <v>65</v>
      </c>
      <c r="M23" s="213">
        <v>11160</v>
      </c>
      <c r="N23" s="100">
        <f t="shared" si="0"/>
        <v>44640</v>
      </c>
      <c r="O23" s="143">
        <v>0.19605</v>
      </c>
      <c r="P23" s="214">
        <v>2187.9180000000001</v>
      </c>
      <c r="Q23" s="230">
        <f t="shared" si="1"/>
        <v>8751.6720000000005</v>
      </c>
      <c r="R23" s="62">
        <v>12945.6</v>
      </c>
      <c r="S23" s="61">
        <f t="shared" si="2"/>
        <v>51782.400000000001</v>
      </c>
      <c r="T23" s="63">
        <v>0.17644499999999999</v>
      </c>
      <c r="U23" s="231">
        <v>2284.1863920000001</v>
      </c>
      <c r="V23" s="232">
        <f t="shared" si="3"/>
        <v>9136.7455680000003</v>
      </c>
      <c r="W23" s="135">
        <v>54834.02</v>
      </c>
      <c r="X23" s="135">
        <v>10000.31</v>
      </c>
      <c r="Y23" s="236">
        <f t="shared" si="4"/>
        <v>1.2283606630824373</v>
      </c>
      <c r="Z23" s="236">
        <f t="shared" si="5"/>
        <v>1.0589316061055494</v>
      </c>
      <c r="AA23" s="135"/>
      <c r="AB23" s="135"/>
      <c r="AC23" s="135">
        <v>3190</v>
      </c>
      <c r="AD23" s="135">
        <v>220</v>
      </c>
      <c r="AE23" s="144">
        <f t="shared" si="6"/>
        <v>1.1569000896057346</v>
      </c>
      <c r="AF23" s="144">
        <f t="shared" si="7"/>
        <v>1.1175361690886036</v>
      </c>
      <c r="AG23" s="63">
        <f t="shared" si="8"/>
        <v>0.99732766345321955</v>
      </c>
      <c r="AH23" s="55">
        <f t="shared" si="9"/>
        <v>1.0704369435714596</v>
      </c>
      <c r="AI23" s="244">
        <f>(I23*200)+(J23*50)</f>
        <v>600</v>
      </c>
      <c r="AJ23" s="245">
        <f>(X23-Q23)*0.2</f>
        <v>249.72759999999982</v>
      </c>
      <c r="AK23" s="49">
        <v>8370</v>
      </c>
      <c r="AL23" s="248">
        <f t="shared" si="10"/>
        <v>25110</v>
      </c>
      <c r="AM23" s="50">
        <v>0.25355800000000001</v>
      </c>
      <c r="AN23" s="248">
        <v>2122.2804599999999</v>
      </c>
      <c r="AO23" s="248">
        <f t="shared" si="11"/>
        <v>6366.8413799999998</v>
      </c>
      <c r="AP23" s="255">
        <v>9792.9</v>
      </c>
      <c r="AQ23" s="255">
        <f t="shared" si="12"/>
        <v>29378.699999999997</v>
      </c>
      <c r="AR23" s="256">
        <v>0.23378047599999999</v>
      </c>
      <c r="AS23" s="255">
        <v>2289.3888234204001</v>
      </c>
      <c r="AT23" s="255">
        <f t="shared" si="13"/>
        <v>6868.1664702611997</v>
      </c>
      <c r="AU23" s="135">
        <v>26577</v>
      </c>
      <c r="AV23" s="135">
        <v>5978.5</v>
      </c>
      <c r="AW23" s="135"/>
      <c r="AX23" s="135"/>
      <c r="AY23" s="135"/>
      <c r="AZ23" s="135"/>
      <c r="BA23" s="57">
        <f t="shared" si="14"/>
        <v>1.0584229390681004</v>
      </c>
      <c r="BB23" s="50">
        <f t="shared" si="15"/>
        <v>0.93900564552779864</v>
      </c>
      <c r="BC23" s="259">
        <f t="shared" si="16"/>
        <v>0.90463499065649611</v>
      </c>
      <c r="BD23" s="259">
        <f t="shared" si="17"/>
        <v>0.87046521453528991</v>
      </c>
      <c r="BE23" s="270"/>
      <c r="BF23" s="271"/>
      <c r="BG23" s="245">
        <f t="shared" si="18"/>
        <v>849.72759999999982</v>
      </c>
      <c r="BH23" s="100">
        <v>80</v>
      </c>
      <c r="BI23" s="100">
        <v>66</v>
      </c>
      <c r="BJ23" s="268">
        <f t="shared" si="25"/>
        <v>-14</v>
      </c>
      <c r="BK23" s="272">
        <v>12</v>
      </c>
      <c r="BL23" s="272">
        <v>0</v>
      </c>
      <c r="BM23" s="100">
        <v>12</v>
      </c>
      <c r="BN23" s="100">
        <v>0</v>
      </c>
      <c r="BO23" s="209">
        <f t="shared" si="19"/>
        <v>-24</v>
      </c>
      <c r="BP23" s="268">
        <f t="shared" si="24"/>
        <v>-72</v>
      </c>
      <c r="BQ23" s="272">
        <v>15</v>
      </c>
      <c r="BR23" s="272">
        <v>38</v>
      </c>
      <c r="BS23" s="100">
        <v>8</v>
      </c>
      <c r="BT23" s="100">
        <v>0</v>
      </c>
      <c r="BU23" s="209">
        <f t="shared" si="20"/>
        <v>15</v>
      </c>
      <c r="BV23" s="208">
        <v>0</v>
      </c>
      <c r="BW23" s="276">
        <f t="shared" si="21"/>
        <v>-86</v>
      </c>
    </row>
    <row r="24" spans="1:75">
      <c r="A24" s="94">
        <v>22</v>
      </c>
      <c r="B24" s="94">
        <v>30</v>
      </c>
      <c r="C24" s="94">
        <v>118758</v>
      </c>
      <c r="D24" s="195" t="s">
        <v>105</v>
      </c>
      <c r="E24" s="195" t="s">
        <v>90</v>
      </c>
      <c r="F24" s="196">
        <v>10</v>
      </c>
      <c r="G24" s="197">
        <v>44</v>
      </c>
      <c r="H24" s="196">
        <v>100</v>
      </c>
      <c r="I24" s="97">
        <v>2</v>
      </c>
      <c r="J24" s="97"/>
      <c r="K24" s="94" t="s">
        <v>103</v>
      </c>
      <c r="L24" s="212" t="s">
        <v>91</v>
      </c>
      <c r="M24" s="213">
        <v>4000</v>
      </c>
      <c r="N24" s="100">
        <f t="shared" si="0"/>
        <v>16000</v>
      </c>
      <c r="O24" s="143">
        <v>0.2142</v>
      </c>
      <c r="P24" s="214">
        <v>856.8</v>
      </c>
      <c r="Q24" s="230">
        <f t="shared" si="1"/>
        <v>3427.2</v>
      </c>
      <c r="R24" s="62">
        <v>4640</v>
      </c>
      <c r="S24" s="61">
        <f t="shared" si="2"/>
        <v>18560</v>
      </c>
      <c r="T24" s="63">
        <v>0.19278000000000001</v>
      </c>
      <c r="U24" s="231">
        <v>894.49919999999997</v>
      </c>
      <c r="V24" s="232">
        <f t="shared" si="3"/>
        <v>3577.9967999999999</v>
      </c>
      <c r="W24" s="135">
        <v>19614.79</v>
      </c>
      <c r="X24" s="135">
        <v>3651.93</v>
      </c>
      <c r="Y24" s="236">
        <f t="shared" si="4"/>
        <v>1.225924375</v>
      </c>
      <c r="Z24" s="236">
        <f t="shared" si="5"/>
        <v>1.0568313577586208</v>
      </c>
      <c r="AA24" s="135"/>
      <c r="AB24" s="135"/>
      <c r="AC24" s="135"/>
      <c r="AD24" s="135"/>
      <c r="AE24" s="144">
        <f t="shared" si="6"/>
        <v>1.225924375</v>
      </c>
      <c r="AF24" s="144">
        <f t="shared" si="7"/>
        <v>1.0655724789915966</v>
      </c>
      <c r="AG24" s="55">
        <f t="shared" si="8"/>
        <v>1.0568313577586208</v>
      </c>
      <c r="AH24" s="55">
        <f t="shared" si="9"/>
        <v>1.0206632940532534</v>
      </c>
      <c r="AI24" s="244">
        <f t="shared" si="22"/>
        <v>800</v>
      </c>
      <c r="AJ24" s="245">
        <f t="shared" si="23"/>
        <v>67.418999999999997</v>
      </c>
      <c r="AK24" s="49">
        <v>3000</v>
      </c>
      <c r="AL24" s="248">
        <f t="shared" si="10"/>
        <v>9000</v>
      </c>
      <c r="AM24" s="50">
        <v>0.277032</v>
      </c>
      <c r="AN24" s="248">
        <v>831.096</v>
      </c>
      <c r="AO24" s="248">
        <f t="shared" si="11"/>
        <v>2493.288</v>
      </c>
      <c r="AP24" s="255">
        <v>3510</v>
      </c>
      <c r="AQ24" s="255">
        <f t="shared" si="12"/>
        <v>10530</v>
      </c>
      <c r="AR24" s="256">
        <v>0.25542350400000002</v>
      </c>
      <c r="AS24" s="255">
        <v>896.53649903999997</v>
      </c>
      <c r="AT24" s="255">
        <f t="shared" si="13"/>
        <v>2689.60949712</v>
      </c>
      <c r="AU24" s="135">
        <v>4398.1000000000004</v>
      </c>
      <c r="AV24" s="135">
        <v>1371.68</v>
      </c>
      <c r="AW24" s="135"/>
      <c r="AX24" s="135"/>
      <c r="AY24" s="135"/>
      <c r="AZ24" s="135"/>
      <c r="BA24" s="50">
        <f t="shared" si="14"/>
        <v>0.48867777777777782</v>
      </c>
      <c r="BB24" s="50">
        <f t="shared" si="15"/>
        <v>0.55014904014297583</v>
      </c>
      <c r="BC24" s="259">
        <f t="shared" si="16"/>
        <v>0.41767331433998106</v>
      </c>
      <c r="BD24" s="259">
        <f t="shared" si="17"/>
        <v>0.50999225035038642</v>
      </c>
      <c r="BE24" s="138"/>
      <c r="BF24" s="138"/>
      <c r="BG24" s="245">
        <f t="shared" si="18"/>
        <v>867.41899999999998</v>
      </c>
      <c r="BH24" s="100">
        <v>40</v>
      </c>
      <c r="BI24" s="100">
        <v>0</v>
      </c>
      <c r="BJ24" s="268">
        <f t="shared" si="25"/>
        <v>-40</v>
      </c>
      <c r="BK24" s="272">
        <v>6</v>
      </c>
      <c r="BL24" s="272">
        <v>2</v>
      </c>
      <c r="BM24" s="100">
        <v>6</v>
      </c>
      <c r="BN24" s="100">
        <v>0</v>
      </c>
      <c r="BO24" s="209">
        <f t="shared" si="19"/>
        <v>-10</v>
      </c>
      <c r="BP24" s="268">
        <f t="shared" si="24"/>
        <v>-30</v>
      </c>
      <c r="BQ24" s="272">
        <v>10</v>
      </c>
      <c r="BR24" s="272">
        <v>10</v>
      </c>
      <c r="BS24" s="100">
        <v>5</v>
      </c>
      <c r="BT24" s="100">
        <v>0</v>
      </c>
      <c r="BU24" s="209">
        <f t="shared" si="20"/>
        <v>-5</v>
      </c>
      <c r="BV24" s="208">
        <f>BU24*2</f>
        <v>-10</v>
      </c>
      <c r="BW24" s="276">
        <f t="shared" si="21"/>
        <v>-80</v>
      </c>
    </row>
    <row r="25" spans="1:75">
      <c r="A25" s="94">
        <v>23</v>
      </c>
      <c r="B25" s="94">
        <v>30</v>
      </c>
      <c r="C25" s="94">
        <v>105910</v>
      </c>
      <c r="D25" s="195" t="s">
        <v>106</v>
      </c>
      <c r="E25" s="195" t="s">
        <v>63</v>
      </c>
      <c r="F25" s="196">
        <v>5</v>
      </c>
      <c r="G25" s="197">
        <v>18</v>
      </c>
      <c r="H25" s="200">
        <v>150</v>
      </c>
      <c r="I25" s="97">
        <v>2</v>
      </c>
      <c r="J25" s="97">
        <v>1</v>
      </c>
      <c r="K25" s="94" t="s">
        <v>95</v>
      </c>
      <c r="L25" s="215" t="s">
        <v>65</v>
      </c>
      <c r="M25" s="213">
        <v>9120</v>
      </c>
      <c r="N25" s="100">
        <f t="shared" si="0"/>
        <v>36480</v>
      </c>
      <c r="O25" s="143">
        <v>0.2472</v>
      </c>
      <c r="P25" s="214">
        <v>2254.4639999999999</v>
      </c>
      <c r="Q25" s="230">
        <f t="shared" si="1"/>
        <v>9017.8559999999998</v>
      </c>
      <c r="R25" s="62">
        <v>10579.2</v>
      </c>
      <c r="S25" s="61">
        <f t="shared" si="2"/>
        <v>42316.800000000003</v>
      </c>
      <c r="T25" s="63">
        <v>0.22248000000000001</v>
      </c>
      <c r="U25" s="231">
        <v>2353.6604160000002</v>
      </c>
      <c r="V25" s="232">
        <f t="shared" si="3"/>
        <v>9414.6416640000007</v>
      </c>
      <c r="W25" s="135">
        <v>44672.36</v>
      </c>
      <c r="X25" s="135">
        <v>12060</v>
      </c>
      <c r="Y25" s="236">
        <f t="shared" si="4"/>
        <v>1.2245712719298245</v>
      </c>
      <c r="Z25" s="236">
        <f t="shared" si="5"/>
        <v>1.0556648895946763</v>
      </c>
      <c r="AA25" s="135"/>
      <c r="AB25" s="135"/>
      <c r="AC25" s="135"/>
      <c r="AD25" s="135"/>
      <c r="AE25" s="144">
        <f t="shared" si="6"/>
        <v>1.2245712719298245</v>
      </c>
      <c r="AF25" s="144">
        <f t="shared" si="7"/>
        <v>1.3373467041389884</v>
      </c>
      <c r="AG25" s="55">
        <f t="shared" si="8"/>
        <v>1.0556648895946763</v>
      </c>
      <c r="AH25" s="55">
        <f t="shared" si="9"/>
        <v>1.2809834330833221</v>
      </c>
      <c r="AI25" s="244">
        <f t="shared" si="22"/>
        <v>850</v>
      </c>
      <c r="AJ25" s="245">
        <f t="shared" si="23"/>
        <v>912.64320000000009</v>
      </c>
      <c r="AK25" s="49">
        <v>6840</v>
      </c>
      <c r="AL25" s="248">
        <f t="shared" si="10"/>
        <v>20520</v>
      </c>
      <c r="AM25" s="50">
        <v>0.319712</v>
      </c>
      <c r="AN25" s="248">
        <v>2186.8300800000002</v>
      </c>
      <c r="AO25" s="248">
        <f t="shared" si="11"/>
        <v>6560.490240000001</v>
      </c>
      <c r="AP25" s="255">
        <v>8002.8</v>
      </c>
      <c r="AQ25" s="255">
        <f t="shared" si="12"/>
        <v>24008.400000000001</v>
      </c>
      <c r="AR25" s="256">
        <v>0.29477446400000001</v>
      </c>
      <c r="AS25" s="255">
        <v>2359.0210804991998</v>
      </c>
      <c r="AT25" s="255">
        <f t="shared" si="13"/>
        <v>7077.0632414975989</v>
      </c>
      <c r="AU25" s="135">
        <v>20221.02</v>
      </c>
      <c r="AV25" s="135">
        <v>5882.39</v>
      </c>
      <c r="AW25" s="135"/>
      <c r="AX25" s="135"/>
      <c r="AY25" s="135"/>
      <c r="AZ25" s="135"/>
      <c r="BA25" s="50">
        <f t="shared" si="14"/>
        <v>0.98542982456140349</v>
      </c>
      <c r="BB25" s="50">
        <f t="shared" si="15"/>
        <v>0.89663878533565189</v>
      </c>
      <c r="BC25" s="259">
        <f t="shared" si="16"/>
        <v>0.84224771330034487</v>
      </c>
      <c r="BD25" s="259">
        <f t="shared" si="17"/>
        <v>0.83119082015652723</v>
      </c>
      <c r="BE25" s="138"/>
      <c r="BF25" s="138"/>
      <c r="BG25" s="245">
        <f t="shared" si="18"/>
        <v>1762.6432</v>
      </c>
      <c r="BH25" s="100">
        <v>60</v>
      </c>
      <c r="BI25" s="100">
        <v>44</v>
      </c>
      <c r="BJ25" s="268">
        <f t="shared" si="25"/>
        <v>-16</v>
      </c>
      <c r="BK25" s="272">
        <v>12</v>
      </c>
      <c r="BL25" s="272">
        <v>10</v>
      </c>
      <c r="BM25" s="100">
        <v>12</v>
      </c>
      <c r="BN25" s="100">
        <v>2</v>
      </c>
      <c r="BO25" s="209">
        <f t="shared" si="19"/>
        <v>-12</v>
      </c>
      <c r="BP25" s="268">
        <f t="shared" si="24"/>
        <v>-36</v>
      </c>
      <c r="BQ25" s="272">
        <v>10</v>
      </c>
      <c r="BR25" s="272">
        <v>10</v>
      </c>
      <c r="BS25" s="100">
        <v>8</v>
      </c>
      <c r="BT25" s="100">
        <v>0</v>
      </c>
      <c r="BU25" s="209">
        <f t="shared" si="20"/>
        <v>-8</v>
      </c>
      <c r="BV25" s="208">
        <f>BU25*2</f>
        <v>-16</v>
      </c>
      <c r="BW25" s="276">
        <f t="shared" si="21"/>
        <v>-68</v>
      </c>
    </row>
    <row r="26" spans="1:75">
      <c r="A26" s="94">
        <v>24</v>
      </c>
      <c r="B26" s="94">
        <v>30</v>
      </c>
      <c r="C26" s="94">
        <v>365</v>
      </c>
      <c r="D26" s="195" t="s">
        <v>107</v>
      </c>
      <c r="E26" s="195" t="s">
        <v>70</v>
      </c>
      <c r="F26" s="196">
        <v>3</v>
      </c>
      <c r="G26" s="197">
        <v>6</v>
      </c>
      <c r="H26" s="196">
        <v>200</v>
      </c>
      <c r="I26" s="97">
        <v>3</v>
      </c>
      <c r="J26" s="97"/>
      <c r="K26" s="94" t="s">
        <v>83</v>
      </c>
      <c r="L26" s="215" t="s">
        <v>72</v>
      </c>
      <c r="M26" s="213">
        <v>16335</v>
      </c>
      <c r="N26" s="100">
        <f t="shared" si="0"/>
        <v>65340</v>
      </c>
      <c r="O26" s="143">
        <v>0.21592500000000001</v>
      </c>
      <c r="P26" s="214">
        <v>3527.1348750000002</v>
      </c>
      <c r="Q26" s="230">
        <f t="shared" si="1"/>
        <v>14108.539500000001</v>
      </c>
      <c r="R26" s="62">
        <v>18948.599999999999</v>
      </c>
      <c r="S26" s="61">
        <f t="shared" si="2"/>
        <v>75794.399999999994</v>
      </c>
      <c r="T26" s="63">
        <v>0.19433249999999999</v>
      </c>
      <c r="U26" s="231">
        <v>3682.3288094999998</v>
      </c>
      <c r="V26" s="232">
        <f t="shared" si="3"/>
        <v>14729.315237999999</v>
      </c>
      <c r="W26" s="135">
        <v>84731.14</v>
      </c>
      <c r="X26" s="135">
        <v>18227.13</v>
      </c>
      <c r="Y26" s="236">
        <f t="shared" si="4"/>
        <v>1.2967728803183349</v>
      </c>
      <c r="Z26" s="236">
        <f t="shared" si="5"/>
        <v>1.1179076554468406</v>
      </c>
      <c r="AA26" s="135">
        <v>5075</v>
      </c>
      <c r="AB26" s="135">
        <v>297.5</v>
      </c>
      <c r="AC26" s="135"/>
      <c r="AD26" s="135"/>
      <c r="AE26" s="144">
        <f t="shared" si="6"/>
        <v>1.2191022344658708</v>
      </c>
      <c r="AF26" s="144">
        <f t="shared" si="7"/>
        <v>1.2708352980122428</v>
      </c>
      <c r="AG26" s="55">
        <f t="shared" si="8"/>
        <v>1.0509502021257509</v>
      </c>
      <c r="AH26" s="55">
        <f t="shared" si="9"/>
        <v>1.2172751896668994</v>
      </c>
      <c r="AI26" s="244">
        <f t="shared" si="22"/>
        <v>1200</v>
      </c>
      <c r="AJ26" s="245">
        <f t="shared" si="23"/>
        <v>1235.5771500000001</v>
      </c>
      <c r="AK26" s="49">
        <v>12251.25</v>
      </c>
      <c r="AL26" s="248">
        <f t="shared" si="10"/>
        <v>36753.75</v>
      </c>
      <c r="AM26" s="50">
        <v>0.27926299999999998</v>
      </c>
      <c r="AN26" s="248">
        <v>3421.3208287500001</v>
      </c>
      <c r="AO26" s="248">
        <f t="shared" si="11"/>
        <v>10263.96248625</v>
      </c>
      <c r="AP26" s="255">
        <v>14333.9625</v>
      </c>
      <c r="AQ26" s="255">
        <f t="shared" si="12"/>
        <v>43001.887499999997</v>
      </c>
      <c r="AR26" s="256">
        <v>0.25748048600000001</v>
      </c>
      <c r="AS26" s="255">
        <v>3690.7156308057802</v>
      </c>
      <c r="AT26" s="255">
        <f t="shared" si="13"/>
        <v>11072.14689241734</v>
      </c>
      <c r="AU26" s="135">
        <v>31964.07</v>
      </c>
      <c r="AV26" s="135">
        <v>7835.17</v>
      </c>
      <c r="AW26" s="135"/>
      <c r="AX26" s="135"/>
      <c r="AY26" s="135"/>
      <c r="AZ26" s="135"/>
      <c r="BA26" s="50">
        <f t="shared" si="14"/>
        <v>0.86968186919702073</v>
      </c>
      <c r="BB26" s="50">
        <f t="shared" si="15"/>
        <v>0.76336697552200683</v>
      </c>
      <c r="BC26" s="259">
        <f t="shared" si="16"/>
        <v>0.74331783692053055</v>
      </c>
      <c r="BD26" s="259">
        <f t="shared" si="17"/>
        <v>0.70764686163672963</v>
      </c>
      <c r="BE26" s="138"/>
      <c r="BF26" s="138"/>
      <c r="BG26" s="245">
        <f t="shared" si="18"/>
        <v>2435.5771500000001</v>
      </c>
      <c r="BH26" s="100">
        <v>80</v>
      </c>
      <c r="BI26" s="100">
        <v>32</v>
      </c>
      <c r="BJ26" s="268">
        <f t="shared" si="25"/>
        <v>-48</v>
      </c>
      <c r="BK26" s="272">
        <v>14</v>
      </c>
      <c r="BL26" s="272">
        <v>50</v>
      </c>
      <c r="BM26" s="100">
        <v>14</v>
      </c>
      <c r="BN26" s="100">
        <v>9</v>
      </c>
      <c r="BO26" s="209">
        <f t="shared" si="19"/>
        <v>31</v>
      </c>
      <c r="BP26" s="268">
        <v>0</v>
      </c>
      <c r="BQ26" s="272">
        <v>15</v>
      </c>
      <c r="BR26" s="272">
        <v>32</v>
      </c>
      <c r="BS26" s="100">
        <v>10</v>
      </c>
      <c r="BT26" s="100">
        <v>0</v>
      </c>
      <c r="BU26" s="209">
        <f t="shared" si="20"/>
        <v>7</v>
      </c>
      <c r="BV26" s="208">
        <v>0</v>
      </c>
      <c r="BW26" s="276">
        <f t="shared" si="21"/>
        <v>-48</v>
      </c>
    </row>
    <row r="27" spans="1:75">
      <c r="A27" s="94">
        <v>25</v>
      </c>
      <c r="B27" s="94">
        <v>30</v>
      </c>
      <c r="C27" s="94">
        <v>343</v>
      </c>
      <c r="D27" s="195" t="s">
        <v>108</v>
      </c>
      <c r="E27" s="195" t="s">
        <v>70</v>
      </c>
      <c r="F27" s="198">
        <v>3</v>
      </c>
      <c r="G27" s="199">
        <v>7</v>
      </c>
      <c r="H27" s="198">
        <v>200</v>
      </c>
      <c r="I27" s="97">
        <v>4</v>
      </c>
      <c r="J27" s="97">
        <v>5</v>
      </c>
      <c r="K27" s="94" t="s">
        <v>83</v>
      </c>
      <c r="L27" s="215" t="s">
        <v>72</v>
      </c>
      <c r="M27" s="213">
        <v>28380</v>
      </c>
      <c r="N27" s="100">
        <f t="shared" si="0"/>
        <v>113520</v>
      </c>
      <c r="O27" s="143">
        <v>0.23092499999999999</v>
      </c>
      <c r="P27" s="214">
        <v>6553.6514999999999</v>
      </c>
      <c r="Q27" s="230">
        <f t="shared" si="1"/>
        <v>26214.606</v>
      </c>
      <c r="R27" s="62">
        <v>32920.800000000003</v>
      </c>
      <c r="S27" s="61">
        <f t="shared" si="2"/>
        <v>131683.20000000001</v>
      </c>
      <c r="T27" s="63">
        <v>0.2078325</v>
      </c>
      <c r="U27" s="231">
        <v>6842.0121660000004</v>
      </c>
      <c r="V27" s="232">
        <f t="shared" si="3"/>
        <v>27368.048664000002</v>
      </c>
      <c r="W27" s="135">
        <v>153144.74</v>
      </c>
      <c r="X27" s="135">
        <v>31488.66</v>
      </c>
      <c r="Y27" s="236">
        <f t="shared" si="4"/>
        <v>1.3490551444679351</v>
      </c>
      <c r="Z27" s="236">
        <f t="shared" si="5"/>
        <v>1.1629785728171853</v>
      </c>
      <c r="AA27" s="135">
        <v>15500</v>
      </c>
      <c r="AB27" s="135">
        <v>1850</v>
      </c>
      <c r="AC27" s="135">
        <v>2030</v>
      </c>
      <c r="AD27" s="135">
        <v>140</v>
      </c>
      <c r="AE27" s="144">
        <f t="shared" si="6"/>
        <v>1.1946330162085976</v>
      </c>
      <c r="AF27" s="144">
        <f t="shared" si="7"/>
        <v>1.125275733688311</v>
      </c>
      <c r="AG27" s="55">
        <f t="shared" si="8"/>
        <v>1.0298560484556873</v>
      </c>
      <c r="AH27" s="55">
        <f t="shared" si="9"/>
        <v>1.0778503196248188</v>
      </c>
      <c r="AI27" s="244">
        <f t="shared" si="22"/>
        <v>1850</v>
      </c>
      <c r="AJ27" s="245">
        <f t="shared" si="23"/>
        <v>1582.2162000000001</v>
      </c>
      <c r="AK27" s="49">
        <v>21285</v>
      </c>
      <c r="AL27" s="248">
        <f t="shared" si="10"/>
        <v>63855</v>
      </c>
      <c r="AM27" s="50">
        <v>0.29866300000000001</v>
      </c>
      <c r="AN27" s="248">
        <v>6357.0419549999997</v>
      </c>
      <c r="AO27" s="248">
        <f t="shared" si="11"/>
        <v>19071.125864999998</v>
      </c>
      <c r="AP27" s="255">
        <v>24903.45</v>
      </c>
      <c r="AQ27" s="255">
        <f t="shared" si="12"/>
        <v>74710.350000000006</v>
      </c>
      <c r="AR27" s="256">
        <v>0.27536728599999999</v>
      </c>
      <c r="AS27" s="255">
        <v>6857.5954385367004</v>
      </c>
      <c r="AT27" s="255">
        <f t="shared" si="13"/>
        <v>20572.786315610101</v>
      </c>
      <c r="AU27" s="135">
        <v>68991.62</v>
      </c>
      <c r="AV27" s="135">
        <v>15774.9</v>
      </c>
      <c r="AW27" s="135"/>
      <c r="AX27" s="135"/>
      <c r="AY27" s="135"/>
      <c r="AZ27" s="135"/>
      <c r="BA27" s="57">
        <f t="shared" si="14"/>
        <v>1.0804419387675201</v>
      </c>
      <c r="BB27" s="50">
        <f t="shared" si="15"/>
        <v>0.82716144351763998</v>
      </c>
      <c r="BC27" s="259">
        <f t="shared" si="16"/>
        <v>0.92345464851924786</v>
      </c>
      <c r="BD27" s="259">
        <f t="shared" si="17"/>
        <v>0.76678480775501034</v>
      </c>
      <c r="BE27" s="270"/>
      <c r="BF27" s="271"/>
      <c r="BG27" s="245">
        <f t="shared" si="18"/>
        <v>3432.2161999999998</v>
      </c>
      <c r="BH27" s="100">
        <v>80</v>
      </c>
      <c r="BI27" s="100">
        <v>2</v>
      </c>
      <c r="BJ27" s="268">
        <f t="shared" si="25"/>
        <v>-78</v>
      </c>
      <c r="BK27" s="272">
        <v>24</v>
      </c>
      <c r="BL27" s="272">
        <v>34</v>
      </c>
      <c r="BM27" s="100">
        <v>24</v>
      </c>
      <c r="BN27" s="100">
        <v>40</v>
      </c>
      <c r="BO27" s="209">
        <f t="shared" si="19"/>
        <v>26</v>
      </c>
      <c r="BP27" s="268">
        <v>0</v>
      </c>
      <c r="BQ27" s="272">
        <v>25</v>
      </c>
      <c r="BR27" s="272">
        <v>42</v>
      </c>
      <c r="BS27" s="100">
        <v>15</v>
      </c>
      <c r="BT27" s="100">
        <v>26</v>
      </c>
      <c r="BU27" s="209">
        <f t="shared" si="20"/>
        <v>28</v>
      </c>
      <c r="BV27" s="208">
        <v>0</v>
      </c>
      <c r="BW27" s="276">
        <f t="shared" si="21"/>
        <v>-78</v>
      </c>
    </row>
    <row r="28" spans="1:75">
      <c r="A28" s="94">
        <v>26</v>
      </c>
      <c r="B28" s="94">
        <v>30</v>
      </c>
      <c r="C28" s="94">
        <v>115971</v>
      </c>
      <c r="D28" s="195" t="s">
        <v>109</v>
      </c>
      <c r="E28" s="195" t="s">
        <v>63</v>
      </c>
      <c r="F28" s="198">
        <v>9</v>
      </c>
      <c r="G28" s="199">
        <v>41</v>
      </c>
      <c r="H28" s="198">
        <v>100</v>
      </c>
      <c r="I28" s="97">
        <v>2</v>
      </c>
      <c r="J28" s="97"/>
      <c r="K28" s="94" t="s">
        <v>64</v>
      </c>
      <c r="L28" s="215" t="s">
        <v>65</v>
      </c>
      <c r="M28" s="213">
        <v>6800</v>
      </c>
      <c r="N28" s="100">
        <f t="shared" si="0"/>
        <v>27200</v>
      </c>
      <c r="O28" s="143">
        <v>0.235125</v>
      </c>
      <c r="P28" s="214">
        <v>1598.85</v>
      </c>
      <c r="Q28" s="230">
        <f t="shared" si="1"/>
        <v>6395.4</v>
      </c>
      <c r="R28" s="62">
        <v>7888</v>
      </c>
      <c r="S28" s="61">
        <f t="shared" si="2"/>
        <v>31552</v>
      </c>
      <c r="T28" s="63">
        <v>0.21161250000000001</v>
      </c>
      <c r="U28" s="231">
        <v>1669.1994</v>
      </c>
      <c r="V28" s="232">
        <f t="shared" si="3"/>
        <v>6676.7975999999999</v>
      </c>
      <c r="W28" s="135">
        <v>32836.39</v>
      </c>
      <c r="X28" s="135">
        <v>6757.46</v>
      </c>
      <c r="Y28" s="236">
        <f t="shared" si="4"/>
        <v>1.2072202205882352</v>
      </c>
      <c r="Z28" s="236">
        <f t="shared" si="5"/>
        <v>1.040707086713996</v>
      </c>
      <c r="AA28" s="135"/>
      <c r="AB28" s="135"/>
      <c r="AC28" s="135"/>
      <c r="AD28" s="135"/>
      <c r="AE28" s="144">
        <f t="shared" si="6"/>
        <v>1.2072202205882352</v>
      </c>
      <c r="AF28" s="144">
        <f t="shared" si="7"/>
        <v>1.0566125652812961</v>
      </c>
      <c r="AG28" s="55">
        <f t="shared" si="8"/>
        <v>1.040707086713996</v>
      </c>
      <c r="AH28" s="55">
        <f t="shared" si="9"/>
        <v>1.0120810012272949</v>
      </c>
      <c r="AI28" s="244">
        <f t="shared" si="22"/>
        <v>800</v>
      </c>
      <c r="AJ28" s="245">
        <f t="shared" si="23"/>
        <v>108.61800000000012</v>
      </c>
      <c r="AK28" s="49">
        <v>5100</v>
      </c>
      <c r="AL28" s="248">
        <f t="shared" si="10"/>
        <v>15300</v>
      </c>
      <c r="AM28" s="50">
        <v>0.304095</v>
      </c>
      <c r="AN28" s="248">
        <v>1550.8844999999999</v>
      </c>
      <c r="AO28" s="248">
        <f t="shared" si="11"/>
        <v>4652.6534999999994</v>
      </c>
      <c r="AP28" s="255">
        <v>5967</v>
      </c>
      <c r="AQ28" s="255">
        <f t="shared" si="12"/>
        <v>17901</v>
      </c>
      <c r="AR28" s="256">
        <v>0.28037559000000001</v>
      </c>
      <c r="AS28" s="255">
        <v>1673.00114553</v>
      </c>
      <c r="AT28" s="255">
        <f t="shared" si="13"/>
        <v>5019.0034365900001</v>
      </c>
      <c r="AU28" s="135">
        <v>9545.6299999999992</v>
      </c>
      <c r="AV28" s="135">
        <v>2170.42</v>
      </c>
      <c r="AW28" s="135"/>
      <c r="AX28" s="135"/>
      <c r="AY28" s="135"/>
      <c r="AZ28" s="135"/>
      <c r="BA28" s="50">
        <f t="shared" si="14"/>
        <v>0.62389738562091501</v>
      </c>
      <c r="BB28" s="50">
        <f t="shared" si="15"/>
        <v>0.46649078853604731</v>
      </c>
      <c r="BC28" s="259">
        <f t="shared" si="16"/>
        <v>0.53324562873582482</v>
      </c>
      <c r="BD28" s="259">
        <f t="shared" si="17"/>
        <v>0.43244042914515751</v>
      </c>
      <c r="BE28" s="138"/>
      <c r="BF28" s="138"/>
      <c r="BG28" s="245">
        <f t="shared" si="18"/>
        <v>908.61800000000017</v>
      </c>
      <c r="BH28" s="100">
        <v>40</v>
      </c>
      <c r="BI28" s="100">
        <v>110</v>
      </c>
      <c r="BJ28" s="268">
        <v>0</v>
      </c>
      <c r="BK28" s="272">
        <v>8</v>
      </c>
      <c r="BL28" s="272">
        <v>2</v>
      </c>
      <c r="BM28" s="100">
        <v>8</v>
      </c>
      <c r="BN28" s="100">
        <v>4</v>
      </c>
      <c r="BO28" s="209">
        <f t="shared" si="19"/>
        <v>-10</v>
      </c>
      <c r="BP28" s="268">
        <f t="shared" si="24"/>
        <v>-30</v>
      </c>
      <c r="BQ28" s="272">
        <v>10</v>
      </c>
      <c r="BR28" s="272">
        <v>6</v>
      </c>
      <c r="BS28" s="100">
        <v>5</v>
      </c>
      <c r="BT28" s="100">
        <v>10</v>
      </c>
      <c r="BU28" s="209">
        <f t="shared" si="20"/>
        <v>1</v>
      </c>
      <c r="BV28" s="208">
        <v>0</v>
      </c>
      <c r="BW28" s="276">
        <f t="shared" si="21"/>
        <v>-30</v>
      </c>
    </row>
    <row r="29" spans="1:75" s="169" customFormat="1">
      <c r="A29" s="94">
        <v>27</v>
      </c>
      <c r="B29" s="94">
        <v>30</v>
      </c>
      <c r="C29" s="94">
        <v>598</v>
      </c>
      <c r="D29" s="195" t="s">
        <v>110</v>
      </c>
      <c r="E29" s="195" t="s">
        <v>63</v>
      </c>
      <c r="F29" s="198">
        <v>5</v>
      </c>
      <c r="G29" s="199">
        <v>19</v>
      </c>
      <c r="H29" s="198">
        <v>150</v>
      </c>
      <c r="I29" s="97">
        <v>3</v>
      </c>
      <c r="J29" s="97"/>
      <c r="K29" s="94" t="s">
        <v>71</v>
      </c>
      <c r="L29" s="215" t="s">
        <v>65</v>
      </c>
      <c r="M29" s="213">
        <v>10800</v>
      </c>
      <c r="N29" s="100">
        <f t="shared" si="0"/>
        <v>43200</v>
      </c>
      <c r="O29" s="143">
        <v>0.2409</v>
      </c>
      <c r="P29" s="214">
        <v>2601.7199999999998</v>
      </c>
      <c r="Q29" s="230">
        <f t="shared" si="1"/>
        <v>10406.879999999999</v>
      </c>
      <c r="R29" s="62">
        <v>12528</v>
      </c>
      <c r="S29" s="61">
        <f t="shared" si="2"/>
        <v>50112</v>
      </c>
      <c r="T29" s="63">
        <v>0.21681</v>
      </c>
      <c r="U29" s="231">
        <v>2716.1956799999998</v>
      </c>
      <c r="V29" s="232">
        <f t="shared" si="3"/>
        <v>10864.782719999999</v>
      </c>
      <c r="W29" s="135">
        <v>51530.05</v>
      </c>
      <c r="X29" s="135">
        <v>11304.58</v>
      </c>
      <c r="Y29" s="236">
        <f t="shared" si="4"/>
        <v>1.1928252314814816</v>
      </c>
      <c r="Z29" s="236">
        <f t="shared" si="5"/>
        <v>1.0282976133461048</v>
      </c>
      <c r="AA29" s="135"/>
      <c r="AB29" s="135"/>
      <c r="AC29" s="135"/>
      <c r="AD29" s="135"/>
      <c r="AE29" s="144">
        <f t="shared" si="6"/>
        <v>1.1928252314814816</v>
      </c>
      <c r="AF29" s="144">
        <f t="shared" si="7"/>
        <v>1.0862602432237136</v>
      </c>
      <c r="AG29" s="55">
        <f t="shared" si="8"/>
        <v>1.0282976133461048</v>
      </c>
      <c r="AH29" s="55">
        <f t="shared" si="9"/>
        <v>1.0404791601759709</v>
      </c>
      <c r="AI29" s="244">
        <f t="shared" si="22"/>
        <v>1200</v>
      </c>
      <c r="AJ29" s="245">
        <f t="shared" si="23"/>
        <v>269.31000000000023</v>
      </c>
      <c r="AK29" s="49">
        <v>8100</v>
      </c>
      <c r="AL29" s="248">
        <f t="shared" si="10"/>
        <v>24300</v>
      </c>
      <c r="AM29" s="50">
        <v>0.31156400000000001</v>
      </c>
      <c r="AN29" s="248">
        <v>2523.6684</v>
      </c>
      <c r="AO29" s="248">
        <f t="shared" si="11"/>
        <v>7571.0051999999996</v>
      </c>
      <c r="AP29" s="255">
        <v>9477</v>
      </c>
      <c r="AQ29" s="255">
        <f t="shared" si="12"/>
        <v>28431</v>
      </c>
      <c r="AR29" s="256">
        <v>0.28726200800000001</v>
      </c>
      <c r="AS29" s="255">
        <v>2722.3820498159998</v>
      </c>
      <c r="AT29" s="255">
        <f t="shared" si="13"/>
        <v>8167.1461494479991</v>
      </c>
      <c r="AU29" s="135">
        <v>25258.86</v>
      </c>
      <c r="AV29" s="135">
        <v>6716.85</v>
      </c>
      <c r="AW29" s="135"/>
      <c r="AX29" s="135"/>
      <c r="AY29" s="135"/>
      <c r="AZ29" s="135"/>
      <c r="BA29" s="57">
        <f t="shared" si="14"/>
        <v>1.0394592592592593</v>
      </c>
      <c r="BB29" s="50">
        <f t="shared" si="15"/>
        <v>0.8871807405442016</v>
      </c>
      <c r="BC29" s="259">
        <f t="shared" si="16"/>
        <v>0.88842671731560618</v>
      </c>
      <c r="BD29" s="259">
        <f t="shared" si="17"/>
        <v>0.82242314231807623</v>
      </c>
      <c r="BE29" s="270"/>
      <c r="BF29" s="271"/>
      <c r="BG29" s="245">
        <f t="shared" si="18"/>
        <v>1469.3100000000002</v>
      </c>
      <c r="BH29" s="100">
        <v>80</v>
      </c>
      <c r="BI29" s="100">
        <v>0</v>
      </c>
      <c r="BJ29" s="268">
        <f>BI29-BH29</f>
        <v>-80</v>
      </c>
      <c r="BK29" s="272">
        <v>12</v>
      </c>
      <c r="BL29" s="272">
        <v>2</v>
      </c>
      <c r="BM29" s="100">
        <v>12</v>
      </c>
      <c r="BN29" s="100">
        <v>0</v>
      </c>
      <c r="BO29" s="209">
        <f t="shared" si="19"/>
        <v>-22</v>
      </c>
      <c r="BP29" s="268">
        <f t="shared" si="24"/>
        <v>-66</v>
      </c>
      <c r="BQ29" s="272">
        <v>15</v>
      </c>
      <c r="BR29" s="272">
        <v>20</v>
      </c>
      <c r="BS29" s="100">
        <v>8</v>
      </c>
      <c r="BT29" s="100">
        <v>0</v>
      </c>
      <c r="BU29" s="209">
        <f t="shared" si="20"/>
        <v>-3</v>
      </c>
      <c r="BV29" s="208">
        <f>BU29*2</f>
        <v>-6</v>
      </c>
      <c r="BW29" s="276">
        <f t="shared" si="21"/>
        <v>-152</v>
      </c>
    </row>
    <row r="30" spans="1:75">
      <c r="A30" s="94">
        <v>28</v>
      </c>
      <c r="B30" s="94">
        <v>30</v>
      </c>
      <c r="C30" s="94">
        <v>111064</v>
      </c>
      <c r="D30" s="195" t="s">
        <v>111</v>
      </c>
      <c r="E30" s="195" t="s">
        <v>94</v>
      </c>
      <c r="F30" s="198">
        <v>11</v>
      </c>
      <c r="G30" s="199">
        <v>47</v>
      </c>
      <c r="H30" s="198">
        <v>100</v>
      </c>
      <c r="I30" s="97">
        <v>2</v>
      </c>
      <c r="J30" s="97"/>
      <c r="K30" s="94" t="s">
        <v>103</v>
      </c>
      <c r="L30" s="215" t="s">
        <v>96</v>
      </c>
      <c r="M30" s="213">
        <v>4000</v>
      </c>
      <c r="N30" s="100">
        <f t="shared" si="0"/>
        <v>16000</v>
      </c>
      <c r="O30" s="143">
        <v>0.248025</v>
      </c>
      <c r="P30" s="214">
        <v>992.1</v>
      </c>
      <c r="Q30" s="230">
        <f t="shared" si="1"/>
        <v>3968.4</v>
      </c>
      <c r="R30" s="62">
        <v>4640</v>
      </c>
      <c r="S30" s="61">
        <f t="shared" si="2"/>
        <v>18560</v>
      </c>
      <c r="T30" s="63">
        <v>0.22322249999999999</v>
      </c>
      <c r="U30" s="231">
        <v>1035.7524000000001</v>
      </c>
      <c r="V30" s="232">
        <f t="shared" si="3"/>
        <v>4143.0096000000003</v>
      </c>
      <c r="W30" s="135">
        <v>18910.919999999998</v>
      </c>
      <c r="X30" s="135">
        <v>3474.59</v>
      </c>
      <c r="Y30" s="236">
        <f t="shared" si="4"/>
        <v>1.1819324999999998</v>
      </c>
      <c r="Z30" s="236">
        <f t="shared" si="5"/>
        <v>1.0189073275862068</v>
      </c>
      <c r="AA30" s="135"/>
      <c r="AB30" s="135"/>
      <c r="AC30" s="135"/>
      <c r="AD30" s="135"/>
      <c r="AE30" s="144">
        <f t="shared" si="6"/>
        <v>1.1819324999999998</v>
      </c>
      <c r="AF30" s="143">
        <f t="shared" si="7"/>
        <v>0.87556445922790038</v>
      </c>
      <c r="AG30" s="55">
        <f t="shared" si="8"/>
        <v>1.0189073275862068</v>
      </c>
      <c r="AH30" s="63">
        <f t="shared" si="9"/>
        <v>0.83866327512250993</v>
      </c>
      <c r="AI30" s="244">
        <f t="shared" si="22"/>
        <v>800</v>
      </c>
      <c r="AJ30" s="245">
        <v>0</v>
      </c>
      <c r="AK30" s="49">
        <v>3000</v>
      </c>
      <c r="AL30" s="248">
        <f t="shared" si="10"/>
        <v>9000</v>
      </c>
      <c r="AM30" s="50">
        <v>0.32077899999999998</v>
      </c>
      <c r="AN30" s="248">
        <v>962.33699999999999</v>
      </c>
      <c r="AO30" s="248">
        <f t="shared" si="11"/>
        <v>2887.011</v>
      </c>
      <c r="AP30" s="255">
        <v>3510</v>
      </c>
      <c r="AQ30" s="255">
        <f t="shared" si="12"/>
        <v>10530</v>
      </c>
      <c r="AR30" s="256">
        <v>0.29575823800000001</v>
      </c>
      <c r="AS30" s="255">
        <v>1038.1114153799999</v>
      </c>
      <c r="AT30" s="255">
        <f t="shared" si="13"/>
        <v>3114.3342461399998</v>
      </c>
      <c r="AU30" s="135">
        <v>3219.84</v>
      </c>
      <c r="AV30" s="135">
        <v>1022.42</v>
      </c>
      <c r="AW30" s="135"/>
      <c r="AX30" s="135"/>
      <c r="AY30" s="135"/>
      <c r="AZ30" s="135"/>
      <c r="BA30" s="50">
        <f t="shared" si="14"/>
        <v>0.35776000000000002</v>
      </c>
      <c r="BB30" s="50">
        <f t="shared" si="15"/>
        <v>0.35414482314061152</v>
      </c>
      <c r="BC30" s="259">
        <f t="shared" si="16"/>
        <v>0.30577777777777781</v>
      </c>
      <c r="BD30" s="259">
        <f t="shared" si="17"/>
        <v>0.3282948839763164</v>
      </c>
      <c r="BE30" s="138"/>
      <c r="BF30" s="138"/>
      <c r="BG30" s="245">
        <f t="shared" si="18"/>
        <v>800</v>
      </c>
      <c r="BH30" s="100">
        <v>40</v>
      </c>
      <c r="BI30" s="100">
        <v>10</v>
      </c>
      <c r="BJ30" s="268">
        <f>BI30-BH30</f>
        <v>-30</v>
      </c>
      <c r="BK30" s="272">
        <v>6</v>
      </c>
      <c r="BL30" s="272">
        <v>6</v>
      </c>
      <c r="BM30" s="100">
        <v>6</v>
      </c>
      <c r="BN30" s="100">
        <v>2</v>
      </c>
      <c r="BO30" s="209">
        <f t="shared" si="19"/>
        <v>-4</v>
      </c>
      <c r="BP30" s="268">
        <f t="shared" si="24"/>
        <v>-12</v>
      </c>
      <c r="BQ30" s="272">
        <v>10</v>
      </c>
      <c r="BR30" s="272">
        <v>0</v>
      </c>
      <c r="BS30" s="100">
        <v>5</v>
      </c>
      <c r="BT30" s="100">
        <v>0</v>
      </c>
      <c r="BU30" s="209">
        <f t="shared" si="20"/>
        <v>-15</v>
      </c>
      <c r="BV30" s="208">
        <f>BU30*2</f>
        <v>-30</v>
      </c>
      <c r="BW30" s="276">
        <f t="shared" si="21"/>
        <v>-72</v>
      </c>
    </row>
    <row r="31" spans="1:75">
      <c r="A31" s="189">
        <v>29</v>
      </c>
      <c r="B31" s="189">
        <v>30</v>
      </c>
      <c r="C31" s="189">
        <v>337</v>
      </c>
      <c r="D31" s="190" t="s">
        <v>112</v>
      </c>
      <c r="E31" s="190" t="s">
        <v>63</v>
      </c>
      <c r="F31" s="191">
        <v>2</v>
      </c>
      <c r="G31" s="192">
        <v>3</v>
      </c>
      <c r="H31" s="191">
        <v>200</v>
      </c>
      <c r="I31" s="217">
        <v>7</v>
      </c>
      <c r="J31" s="97"/>
      <c r="K31" s="189" t="s">
        <v>67</v>
      </c>
      <c r="L31" s="211" t="s">
        <v>68</v>
      </c>
      <c r="M31" s="208">
        <v>33350</v>
      </c>
      <c r="N31" s="209">
        <f t="shared" si="0"/>
        <v>133400</v>
      </c>
      <c r="O31" s="144">
        <v>0.19020000000000001</v>
      </c>
      <c r="P31" s="210">
        <v>6343.17</v>
      </c>
      <c r="Q31" s="225">
        <f t="shared" si="1"/>
        <v>25372.68</v>
      </c>
      <c r="R31" s="54">
        <v>38686</v>
      </c>
      <c r="S31" s="226">
        <f t="shared" si="2"/>
        <v>154744</v>
      </c>
      <c r="T31" s="55">
        <v>0.17118</v>
      </c>
      <c r="U31" s="227">
        <v>6622.2694799999999</v>
      </c>
      <c r="V31" s="228">
        <f t="shared" si="3"/>
        <v>26489.07792</v>
      </c>
      <c r="W31" s="229">
        <v>157527.67999999999</v>
      </c>
      <c r="X31" s="229">
        <v>32830.93</v>
      </c>
      <c r="Y31" s="235">
        <f t="shared" si="4"/>
        <v>1.1808671664167916</v>
      </c>
      <c r="Z31" s="236">
        <f t="shared" si="5"/>
        <v>1.0179889365661996</v>
      </c>
      <c r="AA31" s="135">
        <v>7203</v>
      </c>
      <c r="AB31" s="135">
        <v>514.5</v>
      </c>
      <c r="AC31" s="135"/>
      <c r="AD31" s="135"/>
      <c r="AE31" s="144">
        <f t="shared" si="6"/>
        <v>1.126871664167916</v>
      </c>
      <c r="AF31" s="144">
        <f t="shared" si="7"/>
        <v>1.2736703414854087</v>
      </c>
      <c r="AG31" s="63">
        <f t="shared" si="8"/>
        <v>0.9714410897999276</v>
      </c>
      <c r="AH31" s="55">
        <f t="shared" si="9"/>
        <v>1.2199907485492421</v>
      </c>
      <c r="AI31" s="244">
        <f>(I31*200)+(J31*50)</f>
        <v>1400</v>
      </c>
      <c r="AJ31" s="245">
        <f>(X31-Q31)*0.2</f>
        <v>1491.65</v>
      </c>
      <c r="AK31" s="51">
        <v>25012.5</v>
      </c>
      <c r="AL31" s="246">
        <f t="shared" si="10"/>
        <v>75037.5</v>
      </c>
      <c r="AM31" s="57">
        <v>0.24599199999999999</v>
      </c>
      <c r="AN31" s="247">
        <v>6152.8748999999998</v>
      </c>
      <c r="AO31" s="246">
        <f t="shared" si="11"/>
        <v>18458.6247</v>
      </c>
      <c r="AP31" s="252">
        <v>29264.625</v>
      </c>
      <c r="AQ31" s="253">
        <f t="shared" si="12"/>
        <v>87793.875</v>
      </c>
      <c r="AR31" s="254">
        <v>0.22680462400000001</v>
      </c>
      <c r="AS31" s="252">
        <v>6637.3522696259997</v>
      </c>
      <c r="AT31" s="253">
        <f t="shared" si="13"/>
        <v>19912.056808877998</v>
      </c>
      <c r="AU31" s="229">
        <v>76681.119999999995</v>
      </c>
      <c r="AV31" s="229">
        <v>18685.28</v>
      </c>
      <c r="AW31" s="135"/>
      <c r="AX31" s="135"/>
      <c r="AY31" s="135"/>
      <c r="AZ31" s="135"/>
      <c r="BA31" s="57">
        <f t="shared" si="14"/>
        <v>1.021903981342662</v>
      </c>
      <c r="BB31" s="57">
        <f t="shared" si="15"/>
        <v>1.0122791000783498</v>
      </c>
      <c r="BC31" s="259">
        <f t="shared" si="16"/>
        <v>0.87342220627577949</v>
      </c>
      <c r="BD31" s="259">
        <f t="shared" si="17"/>
        <v>0.9383902516624486</v>
      </c>
      <c r="BE31" s="270">
        <v>300</v>
      </c>
      <c r="BF31" s="271"/>
      <c r="BG31" s="245">
        <f t="shared" si="18"/>
        <v>3191.65</v>
      </c>
      <c r="BH31" s="209">
        <v>80</v>
      </c>
      <c r="BI31" s="209">
        <v>142</v>
      </c>
      <c r="BJ31" s="268">
        <v>0</v>
      </c>
      <c r="BK31" s="269">
        <v>14</v>
      </c>
      <c r="BL31" s="269">
        <v>35</v>
      </c>
      <c r="BM31" s="209">
        <v>14</v>
      </c>
      <c r="BN31" s="209">
        <v>38</v>
      </c>
      <c r="BO31" s="209">
        <f t="shared" si="19"/>
        <v>45</v>
      </c>
      <c r="BP31" s="268">
        <v>0</v>
      </c>
      <c r="BQ31" s="269">
        <v>10</v>
      </c>
      <c r="BR31" s="269">
        <v>25</v>
      </c>
      <c r="BS31" s="209">
        <v>8</v>
      </c>
      <c r="BT31" s="209">
        <v>0</v>
      </c>
      <c r="BU31" s="209">
        <f t="shared" si="20"/>
        <v>7</v>
      </c>
      <c r="BV31" s="208">
        <v>0</v>
      </c>
      <c r="BW31" s="276">
        <f t="shared" si="21"/>
        <v>0</v>
      </c>
    </row>
    <row r="32" spans="1:75">
      <c r="A32" s="94">
        <v>30</v>
      </c>
      <c r="B32" s="94">
        <v>30</v>
      </c>
      <c r="C32" s="94">
        <v>117184</v>
      </c>
      <c r="D32" s="195" t="s">
        <v>113</v>
      </c>
      <c r="E32" s="195" t="s">
        <v>63</v>
      </c>
      <c r="F32" s="198">
        <v>5</v>
      </c>
      <c r="G32" s="199">
        <v>17</v>
      </c>
      <c r="H32" s="198">
        <v>150</v>
      </c>
      <c r="I32" s="97">
        <v>4</v>
      </c>
      <c r="J32" s="97"/>
      <c r="K32" s="94" t="s">
        <v>95</v>
      </c>
      <c r="L32" s="215" t="s">
        <v>65</v>
      </c>
      <c r="M32" s="213">
        <v>9620</v>
      </c>
      <c r="N32" s="100">
        <f t="shared" si="0"/>
        <v>38480</v>
      </c>
      <c r="O32" s="143">
        <v>0.27352500000000002</v>
      </c>
      <c r="P32" s="214">
        <v>2631.3105</v>
      </c>
      <c r="Q32" s="230">
        <f t="shared" si="1"/>
        <v>10525.242</v>
      </c>
      <c r="R32" s="62">
        <v>11159.2</v>
      </c>
      <c r="S32" s="61">
        <f t="shared" si="2"/>
        <v>44636.800000000003</v>
      </c>
      <c r="T32" s="63">
        <v>0.24617249999999999</v>
      </c>
      <c r="U32" s="231">
        <v>2747.088162</v>
      </c>
      <c r="V32" s="232">
        <f t="shared" si="3"/>
        <v>10988.352648</v>
      </c>
      <c r="W32" s="135">
        <v>45308.35</v>
      </c>
      <c r="X32" s="135">
        <v>12495.32</v>
      </c>
      <c r="Y32" s="236">
        <f t="shared" si="4"/>
        <v>1.1774519230769231</v>
      </c>
      <c r="Z32" s="236">
        <f t="shared" si="5"/>
        <v>1.0150447612732094</v>
      </c>
      <c r="AA32" s="135"/>
      <c r="AB32" s="135"/>
      <c r="AC32" s="135"/>
      <c r="AD32" s="135"/>
      <c r="AE32" s="144">
        <f t="shared" si="6"/>
        <v>1.1774519230769231</v>
      </c>
      <c r="AF32" s="144">
        <f t="shared" si="7"/>
        <v>1.1871765038751603</v>
      </c>
      <c r="AG32" s="55">
        <f t="shared" si="8"/>
        <v>1.0150447612732094</v>
      </c>
      <c r="AH32" s="55">
        <f t="shared" si="9"/>
        <v>1.1371422450911497</v>
      </c>
      <c r="AI32" s="244">
        <f t="shared" si="22"/>
        <v>1600</v>
      </c>
      <c r="AJ32" s="245">
        <f t="shared" si="23"/>
        <v>591.02339999999981</v>
      </c>
      <c r="AK32" s="49">
        <v>7215</v>
      </c>
      <c r="AL32" s="248">
        <f t="shared" si="10"/>
        <v>21645</v>
      </c>
      <c r="AM32" s="50">
        <v>0.35375899999999999</v>
      </c>
      <c r="AN32" s="248">
        <v>2552.371185</v>
      </c>
      <c r="AO32" s="248">
        <f t="shared" si="11"/>
        <v>7657.1135549999999</v>
      </c>
      <c r="AP32" s="255">
        <v>8441.5499999999993</v>
      </c>
      <c r="AQ32" s="255">
        <f t="shared" si="12"/>
        <v>25324.649999999998</v>
      </c>
      <c r="AR32" s="256">
        <v>0.32616579800000001</v>
      </c>
      <c r="AS32" s="255">
        <v>2753.3448921068998</v>
      </c>
      <c r="AT32" s="255">
        <f t="shared" si="13"/>
        <v>8260.0346763206999</v>
      </c>
      <c r="AU32" s="135">
        <v>19441.47</v>
      </c>
      <c r="AV32" s="135">
        <v>6468.19</v>
      </c>
      <c r="AW32" s="135"/>
      <c r="AX32" s="135"/>
      <c r="AY32" s="135"/>
      <c r="AZ32" s="135"/>
      <c r="BA32" s="50">
        <f t="shared" si="14"/>
        <v>0.89819681219681224</v>
      </c>
      <c r="BB32" s="50">
        <f t="shared" si="15"/>
        <v>0.84472953855782273</v>
      </c>
      <c r="BC32" s="259">
        <f t="shared" si="16"/>
        <v>0.76768958307419854</v>
      </c>
      <c r="BD32" s="259">
        <f t="shared" si="17"/>
        <v>0.78307056246901263</v>
      </c>
      <c r="BE32" s="138"/>
      <c r="BF32" s="138"/>
      <c r="BG32" s="245">
        <f t="shared" si="18"/>
        <v>2191.0234</v>
      </c>
      <c r="BH32" s="100">
        <v>40</v>
      </c>
      <c r="BI32" s="100">
        <v>108</v>
      </c>
      <c r="BJ32" s="268">
        <v>0</v>
      </c>
      <c r="BK32" s="272">
        <v>8</v>
      </c>
      <c r="BL32" s="272">
        <v>6</v>
      </c>
      <c r="BM32" s="100">
        <v>8</v>
      </c>
      <c r="BN32" s="100">
        <v>0</v>
      </c>
      <c r="BO32" s="209">
        <f t="shared" si="19"/>
        <v>-10</v>
      </c>
      <c r="BP32" s="268">
        <f t="shared" si="24"/>
        <v>-30</v>
      </c>
      <c r="BQ32" s="272">
        <v>10</v>
      </c>
      <c r="BR32" s="272">
        <v>16</v>
      </c>
      <c r="BS32" s="100">
        <v>8</v>
      </c>
      <c r="BT32" s="100">
        <v>3</v>
      </c>
      <c r="BU32" s="209">
        <f t="shared" si="20"/>
        <v>1</v>
      </c>
      <c r="BV32" s="208">
        <v>0</v>
      </c>
      <c r="BW32" s="276">
        <f t="shared" si="21"/>
        <v>-30</v>
      </c>
    </row>
    <row r="33" spans="1:75">
      <c r="A33" s="189">
        <v>31</v>
      </c>
      <c r="B33" s="189">
        <v>30</v>
      </c>
      <c r="C33" s="189">
        <v>111400</v>
      </c>
      <c r="D33" s="190" t="s">
        <v>114</v>
      </c>
      <c r="E33" s="190" t="s">
        <v>94</v>
      </c>
      <c r="F33" s="193">
        <v>2</v>
      </c>
      <c r="G33" s="194">
        <v>2</v>
      </c>
      <c r="H33" s="193">
        <v>200</v>
      </c>
      <c r="I33" s="97">
        <v>4</v>
      </c>
      <c r="J33" s="97"/>
      <c r="K33" s="189" t="s">
        <v>78</v>
      </c>
      <c r="L33" s="211" t="s">
        <v>115</v>
      </c>
      <c r="M33" s="208">
        <v>17100</v>
      </c>
      <c r="N33" s="209">
        <f t="shared" si="0"/>
        <v>68400</v>
      </c>
      <c r="O33" s="144">
        <v>0.15870000000000001</v>
      </c>
      <c r="P33" s="210">
        <v>2713.77</v>
      </c>
      <c r="Q33" s="225">
        <f t="shared" si="1"/>
        <v>10855.08</v>
      </c>
      <c r="R33" s="54">
        <v>19836</v>
      </c>
      <c r="S33" s="226">
        <f t="shared" si="2"/>
        <v>79344</v>
      </c>
      <c r="T33" s="55">
        <v>0.14283000000000001</v>
      </c>
      <c r="U33" s="227">
        <v>2833.1758799999998</v>
      </c>
      <c r="V33" s="228">
        <f t="shared" si="3"/>
        <v>11332.703519999999</v>
      </c>
      <c r="W33" s="229">
        <v>80293.649999999994</v>
      </c>
      <c r="X33" s="229">
        <v>12425.19</v>
      </c>
      <c r="Y33" s="235">
        <f t="shared" si="4"/>
        <v>1.1738837719298245</v>
      </c>
      <c r="Z33" s="236">
        <f t="shared" si="5"/>
        <v>1.0119687689050212</v>
      </c>
      <c r="AA33" s="135"/>
      <c r="AB33" s="135"/>
      <c r="AC33" s="135"/>
      <c r="AD33" s="135"/>
      <c r="AE33" s="144">
        <f t="shared" si="6"/>
        <v>1.1738837719298245</v>
      </c>
      <c r="AF33" s="144">
        <f t="shared" si="7"/>
        <v>1.14464287688345</v>
      </c>
      <c r="AG33" s="55">
        <f t="shared" si="8"/>
        <v>1.0119687689050212</v>
      </c>
      <c r="AH33" s="55">
        <f t="shared" si="9"/>
        <v>1.0964012230684388</v>
      </c>
      <c r="AI33" s="244">
        <f t="shared" si="22"/>
        <v>1600</v>
      </c>
      <c r="AJ33" s="245">
        <f t="shared" si="23"/>
        <v>471.03300000000013</v>
      </c>
      <c r="AK33" s="51">
        <v>12825</v>
      </c>
      <c r="AL33" s="246">
        <f t="shared" si="10"/>
        <v>38475</v>
      </c>
      <c r="AM33" s="57">
        <v>0.20525199999999999</v>
      </c>
      <c r="AN33" s="247">
        <v>2632.3569000000002</v>
      </c>
      <c r="AO33" s="246">
        <f t="shared" si="11"/>
        <v>7897.0707000000002</v>
      </c>
      <c r="AP33" s="252">
        <v>15005.25</v>
      </c>
      <c r="AQ33" s="253">
        <f t="shared" si="12"/>
        <v>45015.75</v>
      </c>
      <c r="AR33" s="254">
        <v>0.18924234400000001</v>
      </c>
      <c r="AS33" s="252">
        <v>2839.628682306</v>
      </c>
      <c r="AT33" s="253">
        <f t="shared" si="13"/>
        <v>8518.8860469179999</v>
      </c>
      <c r="AU33" s="229">
        <v>34694.120000000003</v>
      </c>
      <c r="AV33" s="229">
        <v>5979.18</v>
      </c>
      <c r="AW33" s="135"/>
      <c r="AX33" s="135"/>
      <c r="AY33" s="135"/>
      <c r="AZ33" s="135"/>
      <c r="BA33" s="50">
        <f t="shared" si="14"/>
        <v>0.90173151397011053</v>
      </c>
      <c r="BB33" s="50">
        <f t="shared" si="15"/>
        <v>0.75713897306250533</v>
      </c>
      <c r="BC33" s="259">
        <f t="shared" si="16"/>
        <v>0.77071069570094919</v>
      </c>
      <c r="BD33" s="259">
        <f t="shared" si="17"/>
        <v>0.70187345705406801</v>
      </c>
      <c r="BE33" s="138"/>
      <c r="BF33" s="138"/>
      <c r="BG33" s="245">
        <f t="shared" si="18"/>
        <v>2071.0330000000004</v>
      </c>
      <c r="BH33" s="209">
        <v>80</v>
      </c>
      <c r="BI33" s="209">
        <v>32</v>
      </c>
      <c r="BJ33" s="268">
        <f>BI33-BH33</f>
        <v>-48</v>
      </c>
      <c r="BK33" s="269">
        <v>12</v>
      </c>
      <c r="BL33" s="269">
        <v>8</v>
      </c>
      <c r="BM33" s="209">
        <v>12</v>
      </c>
      <c r="BN33" s="209">
        <v>10</v>
      </c>
      <c r="BO33" s="209">
        <f t="shared" si="19"/>
        <v>-6</v>
      </c>
      <c r="BP33" s="268">
        <f t="shared" si="24"/>
        <v>-18</v>
      </c>
      <c r="BQ33" s="269">
        <v>8</v>
      </c>
      <c r="BR33" s="269">
        <v>4</v>
      </c>
      <c r="BS33" s="209">
        <v>5</v>
      </c>
      <c r="BT33" s="209">
        <v>0</v>
      </c>
      <c r="BU33" s="209">
        <f t="shared" si="20"/>
        <v>-9</v>
      </c>
      <c r="BV33" s="208">
        <f>BU33*2</f>
        <v>-18</v>
      </c>
      <c r="BW33" s="276">
        <f t="shared" si="21"/>
        <v>-84</v>
      </c>
    </row>
    <row r="34" spans="1:75">
      <c r="A34" s="94">
        <v>32</v>
      </c>
      <c r="B34" s="94">
        <v>30</v>
      </c>
      <c r="C34" s="94">
        <v>578</v>
      </c>
      <c r="D34" s="195" t="s">
        <v>116</v>
      </c>
      <c r="E34" s="195" t="s">
        <v>87</v>
      </c>
      <c r="F34" s="198">
        <v>4</v>
      </c>
      <c r="G34" s="199">
        <v>11</v>
      </c>
      <c r="H34" s="198">
        <v>150</v>
      </c>
      <c r="I34" s="97">
        <v>4</v>
      </c>
      <c r="J34" s="97">
        <v>3</v>
      </c>
      <c r="K34" s="94" t="s">
        <v>71</v>
      </c>
      <c r="L34" s="212" t="s">
        <v>88</v>
      </c>
      <c r="M34" s="213">
        <v>12750</v>
      </c>
      <c r="N34" s="100">
        <f t="shared" si="0"/>
        <v>51000</v>
      </c>
      <c r="O34" s="143">
        <v>0.1416</v>
      </c>
      <c r="P34" s="214">
        <v>1805.4</v>
      </c>
      <c r="Q34" s="230">
        <f t="shared" si="1"/>
        <v>7221.6</v>
      </c>
      <c r="R34" s="62">
        <v>14790</v>
      </c>
      <c r="S34" s="61">
        <f t="shared" si="2"/>
        <v>59160</v>
      </c>
      <c r="T34" s="63">
        <v>0.12744</v>
      </c>
      <c r="U34" s="231">
        <v>1884.8376000000001</v>
      </c>
      <c r="V34" s="232">
        <f t="shared" si="3"/>
        <v>7539.3504000000003</v>
      </c>
      <c r="W34" s="135">
        <v>59541.15</v>
      </c>
      <c r="X34" s="135">
        <v>15724.44</v>
      </c>
      <c r="Y34" s="236">
        <f t="shared" si="4"/>
        <v>1.1674735294117646</v>
      </c>
      <c r="Z34" s="236">
        <f t="shared" si="5"/>
        <v>1.0064426977687626</v>
      </c>
      <c r="AA34" s="135"/>
      <c r="AB34" s="135"/>
      <c r="AC34" s="135"/>
      <c r="AD34" s="135"/>
      <c r="AE34" s="144">
        <f t="shared" si="6"/>
        <v>1.1674735294117646</v>
      </c>
      <c r="AF34" s="144">
        <f t="shared" si="7"/>
        <v>2.1774177467597209</v>
      </c>
      <c r="AG34" s="55">
        <f t="shared" si="8"/>
        <v>1.0064426977687626</v>
      </c>
      <c r="AH34" s="55">
        <f t="shared" si="9"/>
        <v>2.0856491827200392</v>
      </c>
      <c r="AI34" s="244">
        <f t="shared" si="22"/>
        <v>1750</v>
      </c>
      <c r="AJ34" s="245">
        <f t="shared" si="23"/>
        <v>2550.8519999999999</v>
      </c>
      <c r="AK34" s="49">
        <v>9562.5</v>
      </c>
      <c r="AL34" s="248">
        <f t="shared" si="10"/>
        <v>28687.5</v>
      </c>
      <c r="AM34" s="50">
        <v>0.18313599999999999</v>
      </c>
      <c r="AN34" s="248">
        <v>1751.2380000000001</v>
      </c>
      <c r="AO34" s="248">
        <f t="shared" si="11"/>
        <v>5253.7139999999999</v>
      </c>
      <c r="AP34" s="255">
        <v>11188.125</v>
      </c>
      <c r="AQ34" s="255">
        <f t="shared" si="12"/>
        <v>33564.375</v>
      </c>
      <c r="AR34" s="256">
        <v>0.16885139199999999</v>
      </c>
      <c r="AS34" s="255">
        <v>1889.1304801199999</v>
      </c>
      <c r="AT34" s="255">
        <f t="shared" si="13"/>
        <v>5667.3914403599993</v>
      </c>
      <c r="AU34" s="135">
        <v>30140</v>
      </c>
      <c r="AV34" s="135">
        <v>6884.68</v>
      </c>
      <c r="AW34" s="135">
        <v>4663</v>
      </c>
      <c r="AX34" s="135">
        <v>491</v>
      </c>
      <c r="AY34" s="135"/>
      <c r="AZ34" s="135"/>
      <c r="BA34" s="50">
        <f t="shared" si="14"/>
        <v>0.88808714596949889</v>
      </c>
      <c r="BB34" s="50">
        <f t="shared" si="15"/>
        <v>1.2169828810628063</v>
      </c>
      <c r="BC34" s="259">
        <f t="shared" si="16"/>
        <v>0.75904884270897344</v>
      </c>
      <c r="BD34" s="259">
        <f t="shared" si="17"/>
        <v>1.1281521785256934</v>
      </c>
      <c r="BE34" s="138"/>
      <c r="BF34" s="138"/>
      <c r="BG34" s="245">
        <f t="shared" si="18"/>
        <v>4300.8519999999999</v>
      </c>
      <c r="BH34" s="100">
        <v>80</v>
      </c>
      <c r="BI34" s="100">
        <v>258</v>
      </c>
      <c r="BJ34" s="268">
        <v>0</v>
      </c>
      <c r="BK34" s="272">
        <v>14</v>
      </c>
      <c r="BL34" s="272">
        <v>16</v>
      </c>
      <c r="BM34" s="100">
        <v>14</v>
      </c>
      <c r="BN34" s="100">
        <v>2</v>
      </c>
      <c r="BO34" s="209">
        <f t="shared" si="19"/>
        <v>-10</v>
      </c>
      <c r="BP34" s="268">
        <f t="shared" si="24"/>
        <v>-30</v>
      </c>
      <c r="BQ34" s="272">
        <v>15</v>
      </c>
      <c r="BR34" s="272">
        <v>19</v>
      </c>
      <c r="BS34" s="100">
        <v>10</v>
      </c>
      <c r="BT34" s="100">
        <v>4</v>
      </c>
      <c r="BU34" s="209">
        <f t="shared" si="20"/>
        <v>-2</v>
      </c>
      <c r="BV34" s="208">
        <f>BU34*2</f>
        <v>-4</v>
      </c>
      <c r="BW34" s="276">
        <f t="shared" si="21"/>
        <v>-34</v>
      </c>
    </row>
    <row r="35" spans="1:75">
      <c r="A35" s="94">
        <v>33</v>
      </c>
      <c r="B35" s="94">
        <v>30</v>
      </c>
      <c r="C35" s="94">
        <v>103639</v>
      </c>
      <c r="D35" s="195" t="s">
        <v>117</v>
      </c>
      <c r="E35" s="195" t="s">
        <v>90</v>
      </c>
      <c r="F35" s="198">
        <v>5</v>
      </c>
      <c r="G35" s="199">
        <v>19</v>
      </c>
      <c r="H35" s="198">
        <v>150</v>
      </c>
      <c r="I35" s="97">
        <v>3</v>
      </c>
      <c r="J35" s="97"/>
      <c r="K35" s="94" t="s">
        <v>95</v>
      </c>
      <c r="L35" s="215" t="s">
        <v>91</v>
      </c>
      <c r="M35" s="213">
        <v>9805</v>
      </c>
      <c r="N35" s="100">
        <f t="shared" si="0"/>
        <v>39220</v>
      </c>
      <c r="O35" s="143">
        <v>0.243975</v>
      </c>
      <c r="P35" s="214">
        <v>2392.1748750000002</v>
      </c>
      <c r="Q35" s="230">
        <f t="shared" si="1"/>
        <v>9568.6995000000006</v>
      </c>
      <c r="R35" s="62">
        <v>11373.8</v>
      </c>
      <c r="S35" s="61">
        <f t="shared" si="2"/>
        <v>45495.199999999997</v>
      </c>
      <c r="T35" s="63">
        <v>0.21957750000000001</v>
      </c>
      <c r="U35" s="231">
        <v>2497.4305694999998</v>
      </c>
      <c r="V35" s="232">
        <f t="shared" si="3"/>
        <v>9989.7222779999993</v>
      </c>
      <c r="W35" s="135">
        <v>45708.46</v>
      </c>
      <c r="X35" s="135">
        <v>11343.76</v>
      </c>
      <c r="Y35" s="236">
        <f t="shared" si="4"/>
        <v>1.165437531871494</v>
      </c>
      <c r="Z35" s="236">
        <f t="shared" si="5"/>
        <v>1.0046875274754261</v>
      </c>
      <c r="AA35" s="135"/>
      <c r="AB35" s="135"/>
      <c r="AC35" s="135"/>
      <c r="AD35" s="135"/>
      <c r="AE35" s="144">
        <f t="shared" si="6"/>
        <v>1.165437531871494</v>
      </c>
      <c r="AF35" s="144">
        <f t="shared" si="7"/>
        <v>1.185506975111926</v>
      </c>
      <c r="AG35" s="55">
        <f t="shared" si="8"/>
        <v>1.0046875274754261</v>
      </c>
      <c r="AH35" s="55">
        <f t="shared" si="9"/>
        <v>1.1355430796091248</v>
      </c>
      <c r="AI35" s="244">
        <f t="shared" si="22"/>
        <v>1200</v>
      </c>
      <c r="AJ35" s="245">
        <f t="shared" si="23"/>
        <v>532.51814999999988</v>
      </c>
      <c r="AK35" s="49">
        <v>7353.75</v>
      </c>
      <c r="AL35" s="248">
        <f t="shared" si="10"/>
        <v>22061.25</v>
      </c>
      <c r="AM35" s="50">
        <v>0.31554100000000002</v>
      </c>
      <c r="AN35" s="248">
        <v>2320.4096287500001</v>
      </c>
      <c r="AO35" s="248">
        <f t="shared" si="11"/>
        <v>6961.2288862500009</v>
      </c>
      <c r="AP35" s="255">
        <v>8603.8875000000007</v>
      </c>
      <c r="AQ35" s="255">
        <f t="shared" si="12"/>
        <v>25811.662500000002</v>
      </c>
      <c r="AR35" s="256">
        <v>0.29092880199999999</v>
      </c>
      <c r="AS35" s="255">
        <v>2503.11868291777</v>
      </c>
      <c r="AT35" s="255">
        <f t="shared" si="13"/>
        <v>7509.3560487533105</v>
      </c>
      <c r="AU35" s="135">
        <v>22286.41</v>
      </c>
      <c r="AV35" s="135">
        <v>5756.98</v>
      </c>
      <c r="AW35" s="135"/>
      <c r="AX35" s="135"/>
      <c r="AY35" s="135"/>
      <c r="AZ35" s="135"/>
      <c r="BA35" s="57">
        <f t="shared" si="14"/>
        <v>1.0102061306589609</v>
      </c>
      <c r="BB35" s="50">
        <f t="shared" si="15"/>
        <v>0.82700627921764436</v>
      </c>
      <c r="BC35" s="259">
        <f t="shared" si="16"/>
        <v>0.86342404329825706</v>
      </c>
      <c r="BD35" s="259">
        <f t="shared" si="17"/>
        <v>0.76664096929533165</v>
      </c>
      <c r="BE35" s="270"/>
      <c r="BF35" s="271"/>
      <c r="BG35" s="245">
        <f t="shared" si="18"/>
        <v>1732.5181499999999</v>
      </c>
      <c r="BH35" s="100">
        <v>80</v>
      </c>
      <c r="BI35" s="100">
        <v>91</v>
      </c>
      <c r="BJ35" s="268">
        <v>0</v>
      </c>
      <c r="BK35" s="272">
        <v>12</v>
      </c>
      <c r="BL35" s="272">
        <v>0</v>
      </c>
      <c r="BM35" s="100">
        <v>12</v>
      </c>
      <c r="BN35" s="100">
        <v>0</v>
      </c>
      <c r="BO35" s="209">
        <f t="shared" si="19"/>
        <v>-24</v>
      </c>
      <c r="BP35" s="268">
        <f t="shared" si="24"/>
        <v>-72</v>
      </c>
      <c r="BQ35" s="272">
        <v>10</v>
      </c>
      <c r="BR35" s="272">
        <v>36</v>
      </c>
      <c r="BS35" s="100">
        <v>8</v>
      </c>
      <c r="BT35" s="100">
        <v>0</v>
      </c>
      <c r="BU35" s="209">
        <f t="shared" si="20"/>
        <v>18</v>
      </c>
      <c r="BV35" s="208">
        <v>0</v>
      </c>
      <c r="BW35" s="276">
        <f t="shared" si="21"/>
        <v>-72</v>
      </c>
    </row>
    <row r="36" spans="1:75">
      <c r="A36" s="94">
        <v>34</v>
      </c>
      <c r="B36" s="94">
        <v>30</v>
      </c>
      <c r="C36" s="94">
        <v>721</v>
      </c>
      <c r="D36" s="195" t="s">
        <v>118</v>
      </c>
      <c r="E36" s="195" t="s">
        <v>94</v>
      </c>
      <c r="F36" s="196">
        <v>5</v>
      </c>
      <c r="G36" s="197">
        <v>20</v>
      </c>
      <c r="H36" s="200">
        <v>150</v>
      </c>
      <c r="I36" s="97">
        <v>3</v>
      </c>
      <c r="J36" s="97"/>
      <c r="K36" s="94" t="s">
        <v>95</v>
      </c>
      <c r="L36" s="215" t="s">
        <v>96</v>
      </c>
      <c r="M36" s="213">
        <v>9620</v>
      </c>
      <c r="N36" s="100">
        <f t="shared" si="0"/>
        <v>38480</v>
      </c>
      <c r="O36" s="143">
        <v>0.24390000000000001</v>
      </c>
      <c r="P36" s="214">
        <v>2346.3180000000002</v>
      </c>
      <c r="Q36" s="230">
        <f t="shared" si="1"/>
        <v>9385.2720000000008</v>
      </c>
      <c r="R36" s="62">
        <v>11159.2</v>
      </c>
      <c r="S36" s="61">
        <f t="shared" si="2"/>
        <v>44636.800000000003</v>
      </c>
      <c r="T36" s="63">
        <v>0.21951000000000001</v>
      </c>
      <c r="U36" s="231">
        <v>2449.5559920000001</v>
      </c>
      <c r="V36" s="232">
        <f t="shared" si="3"/>
        <v>9798.2239680000002</v>
      </c>
      <c r="W36" s="135">
        <v>44844.62</v>
      </c>
      <c r="X36" s="135">
        <v>12577.03</v>
      </c>
      <c r="Y36" s="236">
        <f t="shared" si="4"/>
        <v>1.1654007276507277</v>
      </c>
      <c r="Z36" s="236">
        <f t="shared" si="5"/>
        <v>1.0046557996989032</v>
      </c>
      <c r="AA36" s="135"/>
      <c r="AB36" s="135"/>
      <c r="AC36" s="135"/>
      <c r="AD36" s="135"/>
      <c r="AE36" s="144">
        <f t="shared" ref="AE36:AE67" si="26">(W36-AA36-AC36)/N36</f>
        <v>1.1654007276507277</v>
      </c>
      <c r="AF36" s="144">
        <f t="shared" ref="AF36:AF67" si="27">(X36-AB36-AD36)/Q36</f>
        <v>1.3400815660963261</v>
      </c>
      <c r="AG36" s="55">
        <f t="shared" ref="AG36:AG67" si="28">(W36-AA36-AC36)/S36</f>
        <v>1.0046557996989032</v>
      </c>
      <c r="AH36" s="55">
        <f t="shared" ref="AH36:AH67" si="29">(X36-AB36-AD36)/V36</f>
        <v>1.2836030326593164</v>
      </c>
      <c r="AI36" s="244">
        <f t="shared" si="22"/>
        <v>1200</v>
      </c>
      <c r="AJ36" s="245">
        <f t="shared" si="23"/>
        <v>957.52739999999994</v>
      </c>
      <c r="AK36" s="49">
        <v>7215</v>
      </c>
      <c r="AL36" s="248">
        <f t="shared" si="10"/>
        <v>21645</v>
      </c>
      <c r="AM36" s="50">
        <v>0.315444</v>
      </c>
      <c r="AN36" s="248">
        <v>2275.9284600000001</v>
      </c>
      <c r="AO36" s="248">
        <f t="shared" si="11"/>
        <v>6827.7853800000003</v>
      </c>
      <c r="AP36" s="255">
        <v>8441.5499999999993</v>
      </c>
      <c r="AQ36" s="255">
        <f t="shared" si="12"/>
        <v>25324.649999999998</v>
      </c>
      <c r="AR36" s="256">
        <v>0.29083936799999999</v>
      </c>
      <c r="AS36" s="255">
        <v>2455.1350669404001</v>
      </c>
      <c r="AT36" s="255">
        <f t="shared" si="13"/>
        <v>7365.4052008212002</v>
      </c>
      <c r="AU36" s="135">
        <v>22434.14</v>
      </c>
      <c r="AV36" s="135">
        <v>6874.18</v>
      </c>
      <c r="AW36" s="135"/>
      <c r="AX36" s="135"/>
      <c r="AY36" s="135"/>
      <c r="AZ36" s="135"/>
      <c r="BA36" s="57">
        <f t="shared" ref="BA36:BA67" si="30">(AU36-AW36-AY36)/AL36</f>
        <v>1.0364583044583044</v>
      </c>
      <c r="BB36" s="57">
        <f t="shared" ref="BB36:BB67" si="31">(AV36-AX36-AZ36)/AO36</f>
        <v>1.0067949733944332</v>
      </c>
      <c r="BC36" s="259">
        <f t="shared" ref="BC36:BC67" si="32">(AU36-AW36-AY36)/AQ36</f>
        <v>0.88586179868231152</v>
      </c>
      <c r="BD36" s="259">
        <f t="shared" ref="BD36:BD67" si="33">(AV36-AX36-AZ36)/AT36</f>
        <v>0.93330642545417175</v>
      </c>
      <c r="BE36" s="270">
        <v>300</v>
      </c>
      <c r="BF36" s="271"/>
      <c r="BG36" s="245">
        <f t="shared" ref="BG36:BG67" si="34">AI36+AJ36+BE36+BF36</f>
        <v>2457.5273999999999</v>
      </c>
      <c r="BH36" s="100">
        <v>60</v>
      </c>
      <c r="BI36" s="100">
        <v>0</v>
      </c>
      <c r="BJ36" s="268">
        <f>BI36-BH36</f>
        <v>-60</v>
      </c>
      <c r="BK36" s="272">
        <v>12</v>
      </c>
      <c r="BL36" s="272">
        <v>6</v>
      </c>
      <c r="BM36" s="100">
        <v>12</v>
      </c>
      <c r="BN36" s="100">
        <v>0</v>
      </c>
      <c r="BO36" s="209">
        <f t="shared" ref="BO36:BO67" si="35">(BL36+BN36)-(BK36+BM36)</f>
        <v>-18</v>
      </c>
      <c r="BP36" s="268">
        <f t="shared" ref="BP36:BP67" si="36">BO36*3</f>
        <v>-54</v>
      </c>
      <c r="BQ36" s="272">
        <v>10</v>
      </c>
      <c r="BR36" s="272">
        <v>9</v>
      </c>
      <c r="BS36" s="100">
        <v>8</v>
      </c>
      <c r="BT36" s="100">
        <v>0</v>
      </c>
      <c r="BU36" s="209">
        <f t="shared" ref="BU36:BU67" si="37">(BR36+BT36)-(BQ36+BS36)</f>
        <v>-9</v>
      </c>
      <c r="BV36" s="208">
        <f t="shared" ref="BV36:BV67" si="38">BU36*2</f>
        <v>-18</v>
      </c>
      <c r="BW36" s="276">
        <f t="shared" ref="BW36:BW67" si="39">BJ36+BP36+BV36</f>
        <v>-132</v>
      </c>
    </row>
    <row r="37" spans="1:75">
      <c r="A37" s="94">
        <v>35</v>
      </c>
      <c r="B37" s="94">
        <v>30</v>
      </c>
      <c r="C37" s="94">
        <v>549</v>
      </c>
      <c r="D37" s="195" t="s">
        <v>119</v>
      </c>
      <c r="E37" s="195" t="s">
        <v>94</v>
      </c>
      <c r="F37" s="198">
        <v>8</v>
      </c>
      <c r="G37" s="199">
        <v>33</v>
      </c>
      <c r="H37" s="198">
        <v>100</v>
      </c>
      <c r="I37" s="97">
        <v>3</v>
      </c>
      <c r="J37" s="97"/>
      <c r="K37" s="94" t="s">
        <v>64</v>
      </c>
      <c r="L37" s="212" t="s">
        <v>96</v>
      </c>
      <c r="M37" s="213">
        <v>7000</v>
      </c>
      <c r="N37" s="100">
        <f t="shared" si="0"/>
        <v>28000</v>
      </c>
      <c r="O37" s="143">
        <v>0.22020000000000001</v>
      </c>
      <c r="P37" s="214">
        <v>1541.4</v>
      </c>
      <c r="Q37" s="230">
        <f t="shared" si="1"/>
        <v>6165.6</v>
      </c>
      <c r="R37" s="62">
        <v>8120</v>
      </c>
      <c r="S37" s="61">
        <f t="shared" si="2"/>
        <v>32480</v>
      </c>
      <c r="T37" s="63">
        <v>0.19818</v>
      </c>
      <c r="U37" s="231">
        <v>1609.2216000000001</v>
      </c>
      <c r="V37" s="232">
        <f t="shared" si="3"/>
        <v>6436.8864000000003</v>
      </c>
      <c r="W37" s="135">
        <v>32614.09</v>
      </c>
      <c r="X37" s="135">
        <v>6962.12</v>
      </c>
      <c r="Y37" s="236">
        <f t="shared" si="4"/>
        <v>1.1647889285714286</v>
      </c>
      <c r="Z37" s="236">
        <f t="shared" si="5"/>
        <v>1.0041283866995074</v>
      </c>
      <c r="AA37" s="135"/>
      <c r="AB37" s="135"/>
      <c r="AC37" s="135"/>
      <c r="AD37" s="135"/>
      <c r="AE37" s="144">
        <f t="shared" si="26"/>
        <v>1.1647889285714286</v>
      </c>
      <c r="AF37" s="144">
        <f t="shared" si="27"/>
        <v>1.1291877513948358</v>
      </c>
      <c r="AG37" s="55">
        <f t="shared" si="28"/>
        <v>1.0041283866995074</v>
      </c>
      <c r="AH37" s="55">
        <f t="shared" si="29"/>
        <v>1.0815974630218734</v>
      </c>
      <c r="AI37" s="244">
        <f t="shared" si="22"/>
        <v>1200</v>
      </c>
      <c r="AJ37" s="245">
        <f t="shared" si="23"/>
        <v>238.95599999999985</v>
      </c>
      <c r="AK37" s="49">
        <v>5250</v>
      </c>
      <c r="AL37" s="248">
        <f t="shared" si="10"/>
        <v>15750</v>
      </c>
      <c r="AM37" s="50">
        <v>0.28479199999999999</v>
      </c>
      <c r="AN37" s="248">
        <v>1495.1579999999999</v>
      </c>
      <c r="AO37" s="248">
        <f t="shared" si="11"/>
        <v>4485.4740000000002</v>
      </c>
      <c r="AP37" s="255">
        <v>6142.5</v>
      </c>
      <c r="AQ37" s="255">
        <f t="shared" si="12"/>
        <v>18427.5</v>
      </c>
      <c r="AR37" s="256">
        <v>0.26257822400000003</v>
      </c>
      <c r="AS37" s="255">
        <v>1612.88674092</v>
      </c>
      <c r="AT37" s="255">
        <f t="shared" si="13"/>
        <v>4838.6602227599997</v>
      </c>
      <c r="AU37" s="135">
        <v>14735.17</v>
      </c>
      <c r="AV37" s="135">
        <v>3576.19</v>
      </c>
      <c r="AW37" s="135"/>
      <c r="AX37" s="135"/>
      <c r="AY37" s="135"/>
      <c r="AZ37" s="135"/>
      <c r="BA37" s="50">
        <f t="shared" si="30"/>
        <v>0.93556634920634918</v>
      </c>
      <c r="BB37" s="50">
        <f t="shared" si="31"/>
        <v>0.79728251685329132</v>
      </c>
      <c r="BC37" s="259">
        <f t="shared" si="32"/>
        <v>0.79962935829602499</v>
      </c>
      <c r="BD37" s="259">
        <f t="shared" si="33"/>
        <v>0.73908682059930231</v>
      </c>
      <c r="BE37" s="138"/>
      <c r="BF37" s="138"/>
      <c r="BG37" s="245">
        <f t="shared" si="34"/>
        <v>1438.9559999999999</v>
      </c>
      <c r="BH37" s="100">
        <v>80</v>
      </c>
      <c r="BI37" s="100">
        <v>22</v>
      </c>
      <c r="BJ37" s="268">
        <f>BI37-BH37</f>
        <v>-58</v>
      </c>
      <c r="BK37" s="272">
        <v>10</v>
      </c>
      <c r="BL37" s="272">
        <v>2</v>
      </c>
      <c r="BM37" s="100">
        <v>10</v>
      </c>
      <c r="BN37" s="100">
        <v>0</v>
      </c>
      <c r="BO37" s="209">
        <f t="shared" si="35"/>
        <v>-18</v>
      </c>
      <c r="BP37" s="268">
        <f t="shared" si="36"/>
        <v>-54</v>
      </c>
      <c r="BQ37" s="272">
        <v>20</v>
      </c>
      <c r="BR37" s="272">
        <v>25</v>
      </c>
      <c r="BS37" s="100">
        <v>10</v>
      </c>
      <c r="BT37" s="100">
        <v>0</v>
      </c>
      <c r="BU37" s="209">
        <f t="shared" si="37"/>
        <v>-5</v>
      </c>
      <c r="BV37" s="208">
        <f t="shared" si="38"/>
        <v>-10</v>
      </c>
      <c r="BW37" s="276">
        <f t="shared" si="39"/>
        <v>-122</v>
      </c>
    </row>
    <row r="38" spans="1:75">
      <c r="A38" s="94">
        <v>36</v>
      </c>
      <c r="B38" s="94">
        <v>30</v>
      </c>
      <c r="C38" s="94">
        <v>104430</v>
      </c>
      <c r="D38" s="195" t="s">
        <v>120</v>
      </c>
      <c r="E38" s="195" t="s">
        <v>90</v>
      </c>
      <c r="F38" s="196">
        <v>8</v>
      </c>
      <c r="G38" s="197">
        <v>36</v>
      </c>
      <c r="H38" s="196">
        <v>100</v>
      </c>
      <c r="I38" s="97">
        <v>2</v>
      </c>
      <c r="J38" s="97"/>
      <c r="K38" s="94" t="s">
        <v>64</v>
      </c>
      <c r="L38" s="212" t="s">
        <v>91</v>
      </c>
      <c r="M38" s="213">
        <v>6000</v>
      </c>
      <c r="N38" s="100">
        <f t="shared" si="0"/>
        <v>24000</v>
      </c>
      <c r="O38" s="143">
        <v>0.23805000000000001</v>
      </c>
      <c r="P38" s="214">
        <v>1428.3</v>
      </c>
      <c r="Q38" s="230">
        <f t="shared" si="1"/>
        <v>5713.2</v>
      </c>
      <c r="R38" s="62">
        <v>6960</v>
      </c>
      <c r="S38" s="61">
        <f t="shared" si="2"/>
        <v>27840</v>
      </c>
      <c r="T38" s="63">
        <v>0.21424499999999999</v>
      </c>
      <c r="U38" s="231">
        <v>1491.1451999999999</v>
      </c>
      <c r="V38" s="232">
        <f t="shared" si="3"/>
        <v>5964.5807999999997</v>
      </c>
      <c r="W38" s="135">
        <v>27900.57</v>
      </c>
      <c r="X38" s="135">
        <v>6614.02</v>
      </c>
      <c r="Y38" s="236">
        <f t="shared" si="4"/>
        <v>1.1625237500000001</v>
      </c>
      <c r="Z38" s="236">
        <f t="shared" si="5"/>
        <v>1.0021756465517242</v>
      </c>
      <c r="AA38" s="135"/>
      <c r="AB38" s="135"/>
      <c r="AC38" s="135"/>
      <c r="AD38" s="135"/>
      <c r="AE38" s="144">
        <f t="shared" si="26"/>
        <v>1.1625237500000001</v>
      </c>
      <c r="AF38" s="144">
        <f t="shared" si="27"/>
        <v>1.157673457957012</v>
      </c>
      <c r="AG38" s="55">
        <f t="shared" si="28"/>
        <v>1.0021756465517242</v>
      </c>
      <c r="AH38" s="55">
        <f t="shared" si="29"/>
        <v>1.1088826225641877</v>
      </c>
      <c r="AI38" s="244">
        <f t="shared" si="22"/>
        <v>800</v>
      </c>
      <c r="AJ38" s="245">
        <f t="shared" si="23"/>
        <v>270.24600000000015</v>
      </c>
      <c r="AK38" s="49">
        <v>4500</v>
      </c>
      <c r="AL38" s="248">
        <f t="shared" si="10"/>
        <v>13500</v>
      </c>
      <c r="AM38" s="50">
        <v>0.30787799999999999</v>
      </c>
      <c r="AN38" s="248">
        <v>1385.451</v>
      </c>
      <c r="AO38" s="248">
        <f t="shared" si="11"/>
        <v>4156.3530000000001</v>
      </c>
      <c r="AP38" s="255">
        <v>5265</v>
      </c>
      <c r="AQ38" s="255">
        <f t="shared" si="12"/>
        <v>15795</v>
      </c>
      <c r="AR38" s="256">
        <v>0.28386351599999998</v>
      </c>
      <c r="AS38" s="255">
        <v>1494.5414117400001</v>
      </c>
      <c r="AT38" s="255">
        <f t="shared" si="13"/>
        <v>4483.6242352200006</v>
      </c>
      <c r="AU38" s="135">
        <v>17632.79</v>
      </c>
      <c r="AV38" s="135">
        <v>3887.2</v>
      </c>
      <c r="AW38" s="135">
        <v>5320</v>
      </c>
      <c r="AX38" s="135">
        <v>542.5</v>
      </c>
      <c r="AY38" s="135"/>
      <c r="AZ38" s="135"/>
      <c r="BA38" s="50">
        <f t="shared" si="30"/>
        <v>0.9120585185185186</v>
      </c>
      <c r="BB38" s="50">
        <f t="shared" si="31"/>
        <v>0.80471990709162566</v>
      </c>
      <c r="BC38" s="259">
        <f t="shared" si="32"/>
        <v>0.77953719531497312</v>
      </c>
      <c r="BD38" s="259">
        <f t="shared" si="33"/>
        <v>0.74598133664425681</v>
      </c>
      <c r="BE38" s="138"/>
      <c r="BF38" s="138"/>
      <c r="BG38" s="245">
        <f t="shared" si="34"/>
        <v>1070.2460000000001</v>
      </c>
      <c r="BH38" s="100">
        <v>80</v>
      </c>
      <c r="BI38" s="100">
        <v>0</v>
      </c>
      <c r="BJ38" s="268">
        <f>BI38-BH38</f>
        <v>-80</v>
      </c>
      <c r="BK38" s="272">
        <v>8</v>
      </c>
      <c r="BL38" s="272">
        <v>10</v>
      </c>
      <c r="BM38" s="100">
        <v>8</v>
      </c>
      <c r="BN38" s="100">
        <v>0</v>
      </c>
      <c r="BO38" s="209">
        <f t="shared" si="35"/>
        <v>-6</v>
      </c>
      <c r="BP38" s="268">
        <f t="shared" si="36"/>
        <v>-18</v>
      </c>
      <c r="BQ38" s="272">
        <v>10</v>
      </c>
      <c r="BR38" s="272">
        <v>0</v>
      </c>
      <c r="BS38" s="100">
        <v>5</v>
      </c>
      <c r="BT38" s="100">
        <v>0</v>
      </c>
      <c r="BU38" s="209">
        <f t="shared" si="37"/>
        <v>-15</v>
      </c>
      <c r="BV38" s="208">
        <f t="shared" si="38"/>
        <v>-30</v>
      </c>
      <c r="BW38" s="276">
        <f t="shared" si="39"/>
        <v>-128</v>
      </c>
    </row>
    <row r="39" spans="1:75">
      <c r="A39" s="94">
        <v>37</v>
      </c>
      <c r="B39" s="94">
        <v>30</v>
      </c>
      <c r="C39" s="94">
        <v>113025</v>
      </c>
      <c r="D39" s="195" t="s">
        <v>121</v>
      </c>
      <c r="E39" s="195" t="s">
        <v>87</v>
      </c>
      <c r="F39" s="196">
        <v>9</v>
      </c>
      <c r="G39" s="197">
        <v>40</v>
      </c>
      <c r="H39" s="196">
        <v>100</v>
      </c>
      <c r="I39" s="97">
        <v>2</v>
      </c>
      <c r="J39" s="97"/>
      <c r="K39" s="94" t="s">
        <v>64</v>
      </c>
      <c r="L39" s="215" t="s">
        <v>88</v>
      </c>
      <c r="M39" s="213">
        <v>6000</v>
      </c>
      <c r="N39" s="100">
        <f t="shared" si="0"/>
        <v>24000</v>
      </c>
      <c r="O39" s="143">
        <v>0.20317499999999999</v>
      </c>
      <c r="P39" s="214">
        <v>1219.05</v>
      </c>
      <c r="Q39" s="230">
        <f t="shared" si="1"/>
        <v>4876.2</v>
      </c>
      <c r="R39" s="62">
        <v>6960</v>
      </c>
      <c r="S39" s="61">
        <f t="shared" si="2"/>
        <v>27840</v>
      </c>
      <c r="T39" s="63">
        <v>0.18285750000000001</v>
      </c>
      <c r="U39" s="231">
        <v>1272.6882000000001</v>
      </c>
      <c r="V39" s="232">
        <f t="shared" si="3"/>
        <v>5090.7528000000002</v>
      </c>
      <c r="W39" s="135">
        <v>27852.86</v>
      </c>
      <c r="X39" s="135">
        <v>6187.69</v>
      </c>
      <c r="Y39" s="236">
        <f t="shared" si="4"/>
        <v>1.1605358333333333</v>
      </c>
      <c r="Z39" s="236">
        <f t="shared" si="5"/>
        <v>1.0004619252873563</v>
      </c>
      <c r="AA39" s="135"/>
      <c r="AB39" s="135"/>
      <c r="AC39" s="135"/>
      <c r="AD39" s="135"/>
      <c r="AE39" s="144">
        <f t="shared" si="26"/>
        <v>1.1605358333333333</v>
      </c>
      <c r="AF39" s="144">
        <f t="shared" si="27"/>
        <v>1.2689573848488578</v>
      </c>
      <c r="AG39" s="55">
        <f t="shared" si="28"/>
        <v>1.0004619252873563</v>
      </c>
      <c r="AH39" s="55">
        <f t="shared" si="29"/>
        <v>1.2154764222690206</v>
      </c>
      <c r="AI39" s="244">
        <f t="shared" si="22"/>
        <v>800</v>
      </c>
      <c r="AJ39" s="245">
        <f t="shared" si="23"/>
        <v>393.44699999999995</v>
      </c>
      <c r="AK39" s="49">
        <v>4500</v>
      </c>
      <c r="AL39" s="248">
        <f t="shared" si="10"/>
        <v>13500</v>
      </c>
      <c r="AM39" s="50">
        <v>0.26277299999999998</v>
      </c>
      <c r="AN39" s="248">
        <v>1182.4784999999999</v>
      </c>
      <c r="AO39" s="248">
        <f t="shared" si="11"/>
        <v>3547.4354999999996</v>
      </c>
      <c r="AP39" s="255">
        <v>5265</v>
      </c>
      <c r="AQ39" s="255">
        <f t="shared" si="12"/>
        <v>15795</v>
      </c>
      <c r="AR39" s="256">
        <v>0.24227670600000001</v>
      </c>
      <c r="AS39" s="255">
        <v>1275.58685709</v>
      </c>
      <c r="AT39" s="255">
        <f t="shared" si="13"/>
        <v>3826.7605712699997</v>
      </c>
      <c r="AU39" s="135">
        <v>9924.9599999999991</v>
      </c>
      <c r="AV39" s="135">
        <v>1276.01</v>
      </c>
      <c r="AW39" s="135"/>
      <c r="AX39" s="135"/>
      <c r="AY39" s="135"/>
      <c r="AZ39" s="135"/>
      <c r="BA39" s="50">
        <f t="shared" si="30"/>
        <v>0.73518222222222218</v>
      </c>
      <c r="BB39" s="50">
        <f t="shared" si="31"/>
        <v>0.35969928135409374</v>
      </c>
      <c r="BC39" s="259">
        <f t="shared" si="32"/>
        <v>0.62836087369420701</v>
      </c>
      <c r="BD39" s="259">
        <f t="shared" si="33"/>
        <v>0.33344390803538732</v>
      </c>
      <c r="BE39" s="138"/>
      <c r="BF39" s="138"/>
      <c r="BG39" s="245">
        <f t="shared" si="34"/>
        <v>1193.4469999999999</v>
      </c>
      <c r="BH39" s="100">
        <v>40</v>
      </c>
      <c r="BI39" s="100">
        <v>22</v>
      </c>
      <c r="BJ39" s="268">
        <f>BI39-BH39</f>
        <v>-18</v>
      </c>
      <c r="BK39" s="272">
        <v>8</v>
      </c>
      <c r="BL39" s="272">
        <v>0</v>
      </c>
      <c r="BM39" s="100">
        <v>8</v>
      </c>
      <c r="BN39" s="100">
        <v>2</v>
      </c>
      <c r="BO39" s="209">
        <f t="shared" si="35"/>
        <v>-14</v>
      </c>
      <c r="BP39" s="268">
        <f t="shared" si="36"/>
        <v>-42</v>
      </c>
      <c r="BQ39" s="272">
        <v>10</v>
      </c>
      <c r="BR39" s="272">
        <v>11</v>
      </c>
      <c r="BS39" s="100">
        <v>5</v>
      </c>
      <c r="BT39" s="100">
        <v>0</v>
      </c>
      <c r="BU39" s="209">
        <f t="shared" si="37"/>
        <v>-4</v>
      </c>
      <c r="BV39" s="208">
        <f t="shared" si="38"/>
        <v>-8</v>
      </c>
      <c r="BW39" s="276">
        <f t="shared" si="39"/>
        <v>-68</v>
      </c>
    </row>
    <row r="40" spans="1:75" s="169" customFormat="1">
      <c r="A40" s="94">
        <v>38</v>
      </c>
      <c r="B40" s="94">
        <v>30</v>
      </c>
      <c r="C40" s="94">
        <v>744</v>
      </c>
      <c r="D40" s="195" t="s">
        <v>122</v>
      </c>
      <c r="E40" s="195" t="s">
        <v>63</v>
      </c>
      <c r="F40" s="196">
        <v>5</v>
      </c>
      <c r="G40" s="197">
        <v>18</v>
      </c>
      <c r="H40" s="200">
        <v>150</v>
      </c>
      <c r="I40" s="97">
        <v>4</v>
      </c>
      <c r="J40" s="97"/>
      <c r="K40" s="94" t="s">
        <v>95</v>
      </c>
      <c r="L40" s="215" t="s">
        <v>65</v>
      </c>
      <c r="M40" s="213">
        <v>10800</v>
      </c>
      <c r="N40" s="100">
        <f t="shared" si="0"/>
        <v>43200</v>
      </c>
      <c r="O40" s="143">
        <v>0.24945000000000001</v>
      </c>
      <c r="P40" s="214">
        <v>2694.06</v>
      </c>
      <c r="Q40" s="230">
        <f t="shared" si="1"/>
        <v>10776.24</v>
      </c>
      <c r="R40" s="62">
        <v>12528</v>
      </c>
      <c r="S40" s="61">
        <f t="shared" si="2"/>
        <v>50112</v>
      </c>
      <c r="T40" s="63">
        <v>0.22450500000000001</v>
      </c>
      <c r="U40" s="231">
        <v>2812.5986400000002</v>
      </c>
      <c r="V40" s="232">
        <f t="shared" si="3"/>
        <v>11250.394560000001</v>
      </c>
      <c r="W40" s="135">
        <v>49407.47</v>
      </c>
      <c r="X40" s="135">
        <v>11781.43</v>
      </c>
      <c r="Y40" s="236">
        <f t="shared" si="4"/>
        <v>1.1436914351851852</v>
      </c>
      <c r="Z40" s="236">
        <f t="shared" si="5"/>
        <v>0.98594089240102178</v>
      </c>
      <c r="AA40" s="135"/>
      <c r="AB40" s="135"/>
      <c r="AC40" s="135"/>
      <c r="AD40" s="135"/>
      <c r="AE40" s="144">
        <f t="shared" si="26"/>
        <v>1.1436914351851852</v>
      </c>
      <c r="AF40" s="144">
        <f t="shared" si="27"/>
        <v>1.0932783605413392</v>
      </c>
      <c r="AG40" s="63">
        <f t="shared" si="28"/>
        <v>0.98594089240102178</v>
      </c>
      <c r="AH40" s="63">
        <f t="shared" si="29"/>
        <v>1.0472014947713975</v>
      </c>
      <c r="AI40" s="244">
        <f>(I40*200)+(J40*50)</f>
        <v>800</v>
      </c>
      <c r="AJ40" s="245">
        <f>(X40-Q40)*0.2</f>
        <v>201.03800000000012</v>
      </c>
      <c r="AK40" s="49">
        <v>8100</v>
      </c>
      <c r="AL40" s="248">
        <f t="shared" si="10"/>
        <v>24300</v>
      </c>
      <c r="AM40" s="50">
        <v>0.32262200000000002</v>
      </c>
      <c r="AN40" s="248">
        <v>2613.2381999999998</v>
      </c>
      <c r="AO40" s="248">
        <f t="shared" si="11"/>
        <v>7839.7145999999993</v>
      </c>
      <c r="AP40" s="255">
        <v>9477</v>
      </c>
      <c r="AQ40" s="255">
        <f t="shared" si="12"/>
        <v>28431</v>
      </c>
      <c r="AR40" s="256">
        <v>0.29745748399999999</v>
      </c>
      <c r="AS40" s="255">
        <v>2819.0045758679998</v>
      </c>
      <c r="AT40" s="255">
        <f t="shared" si="13"/>
        <v>8457.0137276040005</v>
      </c>
      <c r="AU40" s="135">
        <v>21256.240000000002</v>
      </c>
      <c r="AV40" s="135">
        <v>5532.75</v>
      </c>
      <c r="AW40" s="135"/>
      <c r="AX40" s="135"/>
      <c r="AY40" s="261">
        <v>2900</v>
      </c>
      <c r="AZ40" s="261">
        <v>200</v>
      </c>
      <c r="BA40" s="50">
        <f t="shared" si="30"/>
        <v>0.75540082304526757</v>
      </c>
      <c r="BB40" s="50">
        <f t="shared" si="31"/>
        <v>0.68022246626171834</v>
      </c>
      <c r="BC40" s="259">
        <f t="shared" si="32"/>
        <v>0.64564172909851925</v>
      </c>
      <c r="BD40" s="259">
        <f t="shared" si="33"/>
        <v>0.63057128340630575</v>
      </c>
      <c r="BE40" s="138"/>
      <c r="BF40" s="138"/>
      <c r="BG40" s="245">
        <f t="shared" si="34"/>
        <v>1001.0380000000001</v>
      </c>
      <c r="BH40" s="100">
        <v>80</v>
      </c>
      <c r="BI40" s="100">
        <v>86</v>
      </c>
      <c r="BJ40" s="268">
        <v>0</v>
      </c>
      <c r="BK40" s="272">
        <v>12</v>
      </c>
      <c r="BL40" s="272">
        <v>4</v>
      </c>
      <c r="BM40" s="100">
        <v>12</v>
      </c>
      <c r="BN40" s="100">
        <v>0</v>
      </c>
      <c r="BO40" s="209">
        <f t="shared" si="35"/>
        <v>-20</v>
      </c>
      <c r="BP40" s="268">
        <f t="shared" si="36"/>
        <v>-60</v>
      </c>
      <c r="BQ40" s="272">
        <v>10</v>
      </c>
      <c r="BR40" s="272">
        <v>4</v>
      </c>
      <c r="BS40" s="100">
        <v>5</v>
      </c>
      <c r="BT40" s="100">
        <v>0</v>
      </c>
      <c r="BU40" s="209">
        <f t="shared" si="37"/>
        <v>-11</v>
      </c>
      <c r="BV40" s="208">
        <f t="shared" si="38"/>
        <v>-22</v>
      </c>
      <c r="BW40" s="276">
        <f t="shared" si="39"/>
        <v>-82</v>
      </c>
    </row>
    <row r="41" spans="1:75">
      <c r="A41" s="189">
        <v>39</v>
      </c>
      <c r="B41" s="189">
        <v>30</v>
      </c>
      <c r="C41" s="189">
        <v>117491</v>
      </c>
      <c r="D41" s="190" t="s">
        <v>123</v>
      </c>
      <c r="E41" s="190" t="s">
        <v>70</v>
      </c>
      <c r="F41" s="191">
        <v>7</v>
      </c>
      <c r="G41" s="192">
        <v>30</v>
      </c>
      <c r="H41" s="191">
        <v>100</v>
      </c>
      <c r="I41" s="97">
        <v>2</v>
      </c>
      <c r="J41" s="97"/>
      <c r="K41" s="189" t="s">
        <v>71</v>
      </c>
      <c r="L41" s="207" t="s">
        <v>72</v>
      </c>
      <c r="M41" s="208">
        <v>11700</v>
      </c>
      <c r="N41" s="209">
        <f t="shared" si="0"/>
        <v>46800</v>
      </c>
      <c r="O41" s="144">
        <v>0.1575</v>
      </c>
      <c r="P41" s="210">
        <v>1842.75</v>
      </c>
      <c r="Q41" s="225">
        <f t="shared" si="1"/>
        <v>7371</v>
      </c>
      <c r="R41" s="54">
        <v>13572</v>
      </c>
      <c r="S41" s="226">
        <f t="shared" si="2"/>
        <v>54288</v>
      </c>
      <c r="T41" s="55">
        <v>0.14174999999999999</v>
      </c>
      <c r="U41" s="227">
        <v>1923.8309999999999</v>
      </c>
      <c r="V41" s="228">
        <f t="shared" si="3"/>
        <v>7695.3239999999996</v>
      </c>
      <c r="W41" s="229">
        <v>53350.25</v>
      </c>
      <c r="X41" s="229">
        <v>9466.92</v>
      </c>
      <c r="Y41" s="235">
        <f t="shared" si="4"/>
        <v>1.1399626068376068</v>
      </c>
      <c r="Z41" s="236">
        <f t="shared" si="5"/>
        <v>0.98272638520483346</v>
      </c>
      <c r="AA41" s="135"/>
      <c r="AB41" s="135"/>
      <c r="AC41" s="135">
        <v>290</v>
      </c>
      <c r="AD41" s="135">
        <v>20</v>
      </c>
      <c r="AE41" s="144">
        <f t="shared" si="26"/>
        <v>1.1337660256410256</v>
      </c>
      <c r="AF41" s="144">
        <f t="shared" si="27"/>
        <v>1.281633428300095</v>
      </c>
      <c r="AG41" s="63">
        <f t="shared" si="28"/>
        <v>0.97738450486295314</v>
      </c>
      <c r="AH41" s="63">
        <f t="shared" si="29"/>
        <v>1.2276182263410873</v>
      </c>
      <c r="AI41" s="244">
        <f t="shared" ref="AI41:AI77" si="40">(I41*200)+(J41*50)</f>
        <v>400</v>
      </c>
      <c r="AJ41" s="245">
        <f t="shared" ref="AJ41:AJ75" si="41">(X41-Q41)*0.2</f>
        <v>419.18400000000003</v>
      </c>
      <c r="AK41" s="51">
        <v>8775</v>
      </c>
      <c r="AL41" s="246">
        <f t="shared" si="10"/>
        <v>26325</v>
      </c>
      <c r="AM41" s="57">
        <v>0.20369999999999999</v>
      </c>
      <c r="AN41" s="247">
        <v>1787.4675</v>
      </c>
      <c r="AO41" s="246">
        <f t="shared" si="11"/>
        <v>5362.4025000000001</v>
      </c>
      <c r="AP41" s="252">
        <v>10266.75</v>
      </c>
      <c r="AQ41" s="253">
        <f t="shared" si="12"/>
        <v>30800.25</v>
      </c>
      <c r="AR41" s="254">
        <v>0.18781139999999999</v>
      </c>
      <c r="AS41" s="252">
        <v>1928.21269095</v>
      </c>
      <c r="AT41" s="253">
        <f t="shared" si="13"/>
        <v>5784.6380728499998</v>
      </c>
      <c r="AU41" s="229">
        <v>22860.78</v>
      </c>
      <c r="AV41" s="229">
        <v>3910.98</v>
      </c>
      <c r="AW41" s="135"/>
      <c r="AX41" s="135"/>
      <c r="AY41" s="135"/>
      <c r="AZ41" s="135"/>
      <c r="BA41" s="50">
        <f t="shared" si="30"/>
        <v>0.868405698005698</v>
      </c>
      <c r="BB41" s="50">
        <f t="shared" si="31"/>
        <v>0.72933354033010389</v>
      </c>
      <c r="BC41" s="259">
        <f t="shared" si="32"/>
        <v>0.74222709231256234</v>
      </c>
      <c r="BD41" s="259">
        <f t="shared" si="33"/>
        <v>0.67609761418887215</v>
      </c>
      <c r="BE41" s="138"/>
      <c r="BF41" s="138"/>
      <c r="BG41" s="245">
        <f t="shared" si="34"/>
        <v>819.18399999999997</v>
      </c>
      <c r="BH41" s="209">
        <v>40</v>
      </c>
      <c r="BI41" s="209">
        <v>0</v>
      </c>
      <c r="BJ41" s="268">
        <f>BI41-BH41</f>
        <v>-40</v>
      </c>
      <c r="BK41" s="269">
        <v>8</v>
      </c>
      <c r="BL41" s="269">
        <v>4</v>
      </c>
      <c r="BM41" s="209">
        <v>8</v>
      </c>
      <c r="BN41" s="209">
        <v>3</v>
      </c>
      <c r="BO41" s="209">
        <f t="shared" si="35"/>
        <v>-9</v>
      </c>
      <c r="BP41" s="268">
        <f t="shared" si="36"/>
        <v>-27</v>
      </c>
      <c r="BQ41" s="269">
        <v>10</v>
      </c>
      <c r="BR41" s="269">
        <v>0</v>
      </c>
      <c r="BS41" s="209">
        <v>5</v>
      </c>
      <c r="BT41" s="209">
        <v>0</v>
      </c>
      <c r="BU41" s="209">
        <f t="shared" si="37"/>
        <v>-15</v>
      </c>
      <c r="BV41" s="208">
        <f t="shared" si="38"/>
        <v>-30</v>
      </c>
      <c r="BW41" s="276">
        <f t="shared" si="39"/>
        <v>-97</v>
      </c>
    </row>
    <row r="42" spans="1:75">
      <c r="A42" s="94">
        <v>40</v>
      </c>
      <c r="B42" s="94">
        <v>29</v>
      </c>
      <c r="C42" s="94">
        <v>730</v>
      </c>
      <c r="D42" s="195" t="s">
        <v>124</v>
      </c>
      <c r="E42" s="195" t="s">
        <v>87</v>
      </c>
      <c r="F42" s="196">
        <v>3</v>
      </c>
      <c r="G42" s="197">
        <v>6</v>
      </c>
      <c r="H42" s="196">
        <v>200</v>
      </c>
      <c r="I42" s="97">
        <v>3</v>
      </c>
      <c r="J42" s="97"/>
      <c r="K42" s="94" t="s">
        <v>83</v>
      </c>
      <c r="L42" s="215" t="s">
        <v>88</v>
      </c>
      <c r="M42" s="213">
        <v>15840</v>
      </c>
      <c r="N42" s="100">
        <f t="shared" si="0"/>
        <v>63360</v>
      </c>
      <c r="O42" s="143">
        <v>0.11505</v>
      </c>
      <c r="P42" s="214">
        <v>1822.3920000000001</v>
      </c>
      <c r="Q42" s="230">
        <f t="shared" si="1"/>
        <v>7289.5680000000002</v>
      </c>
      <c r="R42" s="62">
        <v>18374.400000000001</v>
      </c>
      <c r="S42" s="61">
        <f t="shared" si="2"/>
        <v>73497.600000000006</v>
      </c>
      <c r="T42" s="63">
        <v>0.103545</v>
      </c>
      <c r="U42" s="231">
        <v>1902.5772480000001</v>
      </c>
      <c r="V42" s="232">
        <f t="shared" si="3"/>
        <v>7610.3089920000002</v>
      </c>
      <c r="W42" s="135">
        <v>71702.89</v>
      </c>
      <c r="X42" s="135">
        <v>2035.08</v>
      </c>
      <c r="Y42" s="236">
        <f t="shared" si="4"/>
        <v>1.1316744002525252</v>
      </c>
      <c r="Z42" s="236">
        <f t="shared" si="5"/>
        <v>0.97558137952803892</v>
      </c>
      <c r="AA42" s="135"/>
      <c r="AB42" s="135"/>
      <c r="AC42" s="135"/>
      <c r="AD42" s="135"/>
      <c r="AE42" s="144">
        <f t="shared" si="26"/>
        <v>1.1316744002525252</v>
      </c>
      <c r="AF42" s="143">
        <f t="shared" si="27"/>
        <v>0.27917703765161389</v>
      </c>
      <c r="AG42" s="63">
        <f t="shared" si="28"/>
        <v>0.97558137952803892</v>
      </c>
      <c r="AH42" s="63">
        <f t="shared" si="29"/>
        <v>0.26741095560499417</v>
      </c>
      <c r="AI42" s="244">
        <f t="shared" si="40"/>
        <v>600</v>
      </c>
      <c r="AJ42" s="245">
        <v>0</v>
      </c>
      <c r="AK42" s="49">
        <v>11880</v>
      </c>
      <c r="AL42" s="248">
        <f t="shared" si="10"/>
        <v>35640</v>
      </c>
      <c r="AM42" s="50">
        <v>0.14879800000000001</v>
      </c>
      <c r="AN42" s="248">
        <v>1767.7202400000001</v>
      </c>
      <c r="AO42" s="248">
        <f t="shared" si="11"/>
        <v>5303.1607199999999</v>
      </c>
      <c r="AP42" s="255">
        <v>13899.6</v>
      </c>
      <c r="AQ42" s="255">
        <f t="shared" si="12"/>
        <v>41698.800000000003</v>
      </c>
      <c r="AR42" s="256">
        <v>0.137191756</v>
      </c>
      <c r="AS42" s="255">
        <v>1906.9105316975999</v>
      </c>
      <c r="AT42" s="255">
        <f t="shared" si="13"/>
        <v>5720.7315950927996</v>
      </c>
      <c r="AU42" s="135">
        <v>33738.620000000003</v>
      </c>
      <c r="AV42" s="135">
        <v>8901.32</v>
      </c>
      <c r="AW42" s="135"/>
      <c r="AX42" s="135"/>
      <c r="AY42" s="135"/>
      <c r="AZ42" s="135"/>
      <c r="BA42" s="50">
        <f t="shared" si="30"/>
        <v>0.94665039281705954</v>
      </c>
      <c r="BB42" s="50">
        <f t="shared" si="31"/>
        <v>1.6784933495283545</v>
      </c>
      <c r="BC42" s="259">
        <f t="shared" si="32"/>
        <v>0.80910289984364059</v>
      </c>
      <c r="BD42" s="259">
        <f t="shared" si="33"/>
        <v>1.5559758139388125</v>
      </c>
      <c r="BE42" s="138"/>
      <c r="BF42" s="138"/>
      <c r="BG42" s="245">
        <f t="shared" si="34"/>
        <v>600</v>
      </c>
      <c r="BH42" s="100">
        <v>80</v>
      </c>
      <c r="BI42" s="100">
        <v>42</v>
      </c>
      <c r="BJ42" s="268">
        <f>BI42-BH42</f>
        <v>-38</v>
      </c>
      <c r="BK42" s="272">
        <v>14</v>
      </c>
      <c r="BL42" s="272">
        <v>4</v>
      </c>
      <c r="BM42" s="100">
        <v>14</v>
      </c>
      <c r="BN42" s="100">
        <v>2</v>
      </c>
      <c r="BO42" s="209">
        <f t="shared" si="35"/>
        <v>-22</v>
      </c>
      <c r="BP42" s="268">
        <f t="shared" si="36"/>
        <v>-66</v>
      </c>
      <c r="BQ42" s="272">
        <v>15</v>
      </c>
      <c r="BR42" s="272">
        <v>30</v>
      </c>
      <c r="BS42" s="100">
        <v>8</v>
      </c>
      <c r="BT42" s="100">
        <v>0</v>
      </c>
      <c r="BU42" s="209">
        <f t="shared" si="37"/>
        <v>7</v>
      </c>
      <c r="BV42" s="208">
        <v>0</v>
      </c>
      <c r="BW42" s="276">
        <f t="shared" si="39"/>
        <v>-104</v>
      </c>
    </row>
    <row r="43" spans="1:75" s="169" customFormat="1">
      <c r="A43" s="94">
        <v>41</v>
      </c>
      <c r="B43" s="94">
        <v>30</v>
      </c>
      <c r="C43" s="94">
        <v>112888</v>
      </c>
      <c r="D43" s="195" t="s">
        <v>125</v>
      </c>
      <c r="E43" s="195" t="s">
        <v>70</v>
      </c>
      <c r="F43" s="198">
        <v>8</v>
      </c>
      <c r="G43" s="199">
        <v>37</v>
      </c>
      <c r="H43" s="198">
        <v>100</v>
      </c>
      <c r="I43" s="97">
        <v>2</v>
      </c>
      <c r="J43" s="97"/>
      <c r="K43" s="94" t="s">
        <v>64</v>
      </c>
      <c r="L43" s="212" t="s">
        <v>72</v>
      </c>
      <c r="M43" s="213">
        <v>7600</v>
      </c>
      <c r="N43" s="100">
        <f t="shared" si="0"/>
        <v>30400</v>
      </c>
      <c r="O43" s="143">
        <v>0.23444999999999999</v>
      </c>
      <c r="P43" s="214">
        <v>1781.82</v>
      </c>
      <c r="Q43" s="230">
        <f t="shared" si="1"/>
        <v>7127.28</v>
      </c>
      <c r="R43" s="62">
        <v>8816</v>
      </c>
      <c r="S43" s="61">
        <f t="shared" si="2"/>
        <v>35264</v>
      </c>
      <c r="T43" s="63">
        <v>0.211005</v>
      </c>
      <c r="U43" s="231">
        <v>1860.2200800000001</v>
      </c>
      <c r="V43" s="232">
        <f t="shared" si="3"/>
        <v>7440.8803200000002</v>
      </c>
      <c r="W43" s="135">
        <v>34197.07</v>
      </c>
      <c r="X43" s="135">
        <v>10030.34</v>
      </c>
      <c r="Y43" s="236">
        <f t="shared" si="4"/>
        <v>1.1249036184210526</v>
      </c>
      <c r="Z43" s="236">
        <f t="shared" si="5"/>
        <v>0.96974449863883849</v>
      </c>
      <c r="AA43" s="135"/>
      <c r="AB43" s="135"/>
      <c r="AC43" s="135"/>
      <c r="AD43" s="135"/>
      <c r="AE43" s="144">
        <f t="shared" si="26"/>
        <v>1.1249036184210526</v>
      </c>
      <c r="AF43" s="144">
        <f t="shared" si="27"/>
        <v>1.4073166762074734</v>
      </c>
      <c r="AG43" s="63">
        <f t="shared" si="28"/>
        <v>0.96974449863883849</v>
      </c>
      <c r="AH43" s="63">
        <f t="shared" si="29"/>
        <v>1.3480044791259322</v>
      </c>
      <c r="AI43" s="244">
        <f t="shared" si="40"/>
        <v>400</v>
      </c>
      <c r="AJ43" s="245">
        <f t="shared" si="41"/>
        <v>580.61200000000008</v>
      </c>
      <c r="AK43" s="49">
        <v>5700</v>
      </c>
      <c r="AL43" s="248">
        <f t="shared" si="10"/>
        <v>17100</v>
      </c>
      <c r="AM43" s="50">
        <v>0.30322199999999999</v>
      </c>
      <c r="AN43" s="248">
        <v>1728.3653999999999</v>
      </c>
      <c r="AO43" s="248">
        <f t="shared" si="11"/>
        <v>5185.0962</v>
      </c>
      <c r="AP43" s="255">
        <v>6669</v>
      </c>
      <c r="AQ43" s="255">
        <f t="shared" si="12"/>
        <v>20007</v>
      </c>
      <c r="AR43" s="256">
        <v>0.27957068400000001</v>
      </c>
      <c r="AS43" s="255">
        <v>1864.4568915960001</v>
      </c>
      <c r="AT43" s="255">
        <f t="shared" si="13"/>
        <v>5593.3706747880005</v>
      </c>
      <c r="AU43" s="135">
        <v>14418.22</v>
      </c>
      <c r="AV43" s="135">
        <v>4388.91</v>
      </c>
      <c r="AW43" s="135"/>
      <c r="AX43" s="135"/>
      <c r="AY43" s="135"/>
      <c r="AZ43" s="135"/>
      <c r="BA43" s="50">
        <f t="shared" si="30"/>
        <v>0.84317076023391813</v>
      </c>
      <c r="BB43" s="50">
        <f t="shared" si="31"/>
        <v>0.8464471690997748</v>
      </c>
      <c r="BC43" s="259">
        <f t="shared" si="32"/>
        <v>0.72065876943069918</v>
      </c>
      <c r="BD43" s="259">
        <f t="shared" si="33"/>
        <v>0.78466281875129762</v>
      </c>
      <c r="BE43" s="138"/>
      <c r="BF43" s="138"/>
      <c r="BG43" s="245">
        <f t="shared" si="34"/>
        <v>980.61200000000008</v>
      </c>
      <c r="BH43" s="100">
        <v>40</v>
      </c>
      <c r="BI43" s="100">
        <v>10</v>
      </c>
      <c r="BJ43" s="268">
        <f>BI43-BH43</f>
        <v>-30</v>
      </c>
      <c r="BK43" s="272">
        <v>10</v>
      </c>
      <c r="BL43" s="272">
        <v>2</v>
      </c>
      <c r="BM43" s="100">
        <v>10</v>
      </c>
      <c r="BN43" s="100">
        <v>4</v>
      </c>
      <c r="BO43" s="209">
        <f t="shared" si="35"/>
        <v>-14</v>
      </c>
      <c r="BP43" s="268">
        <f t="shared" si="36"/>
        <v>-42</v>
      </c>
      <c r="BQ43" s="272">
        <v>10</v>
      </c>
      <c r="BR43" s="272">
        <v>2</v>
      </c>
      <c r="BS43" s="100">
        <v>5</v>
      </c>
      <c r="BT43" s="100">
        <v>0</v>
      </c>
      <c r="BU43" s="209">
        <f t="shared" si="37"/>
        <v>-13</v>
      </c>
      <c r="BV43" s="208">
        <f t="shared" si="38"/>
        <v>-26</v>
      </c>
      <c r="BW43" s="276">
        <f t="shared" si="39"/>
        <v>-98</v>
      </c>
    </row>
    <row r="44" spans="1:75">
      <c r="A44" s="94">
        <v>42</v>
      </c>
      <c r="B44" s="94">
        <v>30</v>
      </c>
      <c r="C44" s="94">
        <v>587</v>
      </c>
      <c r="D44" s="195" t="s">
        <v>126</v>
      </c>
      <c r="E44" s="195" t="s">
        <v>74</v>
      </c>
      <c r="F44" s="198">
        <v>6</v>
      </c>
      <c r="G44" s="199">
        <v>23</v>
      </c>
      <c r="H44" s="198">
        <v>150</v>
      </c>
      <c r="I44" s="97">
        <v>2</v>
      </c>
      <c r="J44" s="97"/>
      <c r="K44" s="94" t="s">
        <v>95</v>
      </c>
      <c r="L44" s="212" t="s">
        <v>75</v>
      </c>
      <c r="M44" s="213">
        <v>9250</v>
      </c>
      <c r="N44" s="100">
        <f t="shared" si="0"/>
        <v>37000</v>
      </c>
      <c r="O44" s="143">
        <v>0.217275</v>
      </c>
      <c r="P44" s="214">
        <v>2009.79375</v>
      </c>
      <c r="Q44" s="230">
        <f t="shared" si="1"/>
        <v>8039.1750000000002</v>
      </c>
      <c r="R44" s="62">
        <v>10730</v>
      </c>
      <c r="S44" s="61">
        <f t="shared" si="2"/>
        <v>42920</v>
      </c>
      <c r="T44" s="63">
        <v>0.19554750000000001</v>
      </c>
      <c r="U44" s="231">
        <v>2098.2246749999999</v>
      </c>
      <c r="V44" s="232">
        <f t="shared" si="3"/>
        <v>8392.8986999999997</v>
      </c>
      <c r="W44" s="135">
        <v>41595.71</v>
      </c>
      <c r="X44" s="135">
        <v>9719.91</v>
      </c>
      <c r="Y44" s="236">
        <f t="shared" si="4"/>
        <v>1.1242083783783783</v>
      </c>
      <c r="Z44" s="236">
        <f t="shared" si="5"/>
        <v>0.96914515377446409</v>
      </c>
      <c r="AA44" s="135"/>
      <c r="AB44" s="135"/>
      <c r="AC44" s="135"/>
      <c r="AD44" s="135"/>
      <c r="AE44" s="144">
        <f t="shared" si="26"/>
        <v>1.1242083783783783</v>
      </c>
      <c r="AF44" s="144">
        <f t="shared" si="27"/>
        <v>1.2090680946738936</v>
      </c>
      <c r="AG44" s="63">
        <f t="shared" si="28"/>
        <v>0.96914515377446409</v>
      </c>
      <c r="AH44" s="63">
        <f t="shared" si="29"/>
        <v>1.1581112017949173</v>
      </c>
      <c r="AI44" s="244">
        <f t="shared" si="40"/>
        <v>400</v>
      </c>
      <c r="AJ44" s="245">
        <f t="shared" si="41"/>
        <v>336.14699999999993</v>
      </c>
      <c r="AK44" s="49">
        <v>6937.5</v>
      </c>
      <c r="AL44" s="248">
        <f t="shared" si="10"/>
        <v>20812.5</v>
      </c>
      <c r="AM44" s="50">
        <v>0.28100900000000001</v>
      </c>
      <c r="AN44" s="248">
        <v>1949.4999375</v>
      </c>
      <c r="AO44" s="248">
        <f t="shared" si="11"/>
        <v>5848.4998125000002</v>
      </c>
      <c r="AP44" s="255">
        <v>8116.875</v>
      </c>
      <c r="AQ44" s="255">
        <f t="shared" si="12"/>
        <v>24350.625</v>
      </c>
      <c r="AR44" s="256">
        <v>0.259090298</v>
      </c>
      <c r="AS44" s="255">
        <v>2103.00356257875</v>
      </c>
      <c r="AT44" s="255">
        <f t="shared" si="13"/>
        <v>6309.0106877362505</v>
      </c>
      <c r="AU44" s="135">
        <v>16322.77</v>
      </c>
      <c r="AV44" s="135">
        <v>5102.21</v>
      </c>
      <c r="AW44" s="135"/>
      <c r="AX44" s="135"/>
      <c r="AY44" s="135"/>
      <c r="AZ44" s="135"/>
      <c r="BA44" s="50">
        <f t="shared" si="30"/>
        <v>0.7842772372372373</v>
      </c>
      <c r="BB44" s="50">
        <f t="shared" si="31"/>
        <v>0.87239636891071537</v>
      </c>
      <c r="BC44" s="259">
        <f t="shared" si="32"/>
        <v>0.67032242498909167</v>
      </c>
      <c r="BD44" s="259">
        <f t="shared" si="33"/>
        <v>0.80871791989795072</v>
      </c>
      <c r="BE44" s="138"/>
      <c r="BF44" s="138"/>
      <c r="BG44" s="245">
        <f t="shared" si="34"/>
        <v>736.14699999999993</v>
      </c>
      <c r="BH44" s="100">
        <v>80</v>
      </c>
      <c r="BI44" s="100">
        <v>66</v>
      </c>
      <c r="BJ44" s="268">
        <f>BI44-BH44</f>
        <v>-14</v>
      </c>
      <c r="BK44" s="272">
        <v>12</v>
      </c>
      <c r="BL44" s="272">
        <v>2</v>
      </c>
      <c r="BM44" s="100">
        <v>12</v>
      </c>
      <c r="BN44" s="100">
        <v>0</v>
      </c>
      <c r="BO44" s="209">
        <f t="shared" si="35"/>
        <v>-22</v>
      </c>
      <c r="BP44" s="268">
        <f t="shared" si="36"/>
        <v>-66</v>
      </c>
      <c r="BQ44" s="272">
        <v>10</v>
      </c>
      <c r="BR44" s="272">
        <v>14</v>
      </c>
      <c r="BS44" s="100">
        <v>5</v>
      </c>
      <c r="BT44" s="100">
        <v>0</v>
      </c>
      <c r="BU44" s="209">
        <f t="shared" si="37"/>
        <v>-1</v>
      </c>
      <c r="BV44" s="208">
        <f t="shared" si="38"/>
        <v>-2</v>
      </c>
      <c r="BW44" s="276">
        <f t="shared" si="39"/>
        <v>-82</v>
      </c>
    </row>
    <row r="45" spans="1:75">
      <c r="A45" s="94">
        <v>43</v>
      </c>
      <c r="B45" s="94">
        <v>30</v>
      </c>
      <c r="C45" s="94">
        <v>724</v>
      </c>
      <c r="D45" s="195" t="s">
        <v>127</v>
      </c>
      <c r="E45" s="195" t="s">
        <v>63</v>
      </c>
      <c r="F45" s="198">
        <v>4</v>
      </c>
      <c r="G45" s="199">
        <v>11</v>
      </c>
      <c r="H45" s="198">
        <v>150</v>
      </c>
      <c r="I45" s="97">
        <v>2</v>
      </c>
      <c r="J45" s="97"/>
      <c r="K45" s="94" t="s">
        <v>71</v>
      </c>
      <c r="L45" s="212" t="s">
        <v>65</v>
      </c>
      <c r="M45" s="213">
        <v>12410</v>
      </c>
      <c r="N45" s="100">
        <f t="shared" si="0"/>
        <v>49640</v>
      </c>
      <c r="O45" s="143">
        <v>0.23325000000000001</v>
      </c>
      <c r="P45" s="214">
        <v>2894.6325000000002</v>
      </c>
      <c r="Q45" s="230">
        <f t="shared" si="1"/>
        <v>11578.53</v>
      </c>
      <c r="R45" s="62">
        <v>14395.6</v>
      </c>
      <c r="S45" s="61">
        <f t="shared" si="2"/>
        <v>57582.400000000001</v>
      </c>
      <c r="T45" s="63">
        <v>0.209925</v>
      </c>
      <c r="U45" s="231">
        <v>3021.9963299999999</v>
      </c>
      <c r="V45" s="232">
        <f t="shared" si="3"/>
        <v>12087.98532</v>
      </c>
      <c r="W45" s="135">
        <v>55199.05</v>
      </c>
      <c r="X45" s="135">
        <v>14615.09</v>
      </c>
      <c r="Y45" s="236">
        <f t="shared" si="4"/>
        <v>1.1119873086220791</v>
      </c>
      <c r="Z45" s="236">
        <f t="shared" si="5"/>
        <v>0.95860974881213712</v>
      </c>
      <c r="AA45" s="135"/>
      <c r="AB45" s="135"/>
      <c r="AC45" s="135"/>
      <c r="AD45" s="135"/>
      <c r="AE45" s="144">
        <f t="shared" si="26"/>
        <v>1.1119873086220791</v>
      </c>
      <c r="AF45" s="144">
        <f t="shared" si="27"/>
        <v>1.2622578168385796</v>
      </c>
      <c r="AG45" s="63">
        <f t="shared" si="28"/>
        <v>0.95860974881213712</v>
      </c>
      <c r="AH45" s="63">
        <f t="shared" si="29"/>
        <v>1.2090592115312067</v>
      </c>
      <c r="AI45" s="244">
        <f t="shared" si="40"/>
        <v>400</v>
      </c>
      <c r="AJ45" s="245">
        <f t="shared" si="41"/>
        <v>607.3119999999999</v>
      </c>
      <c r="AK45" s="49">
        <v>9307.5</v>
      </c>
      <c r="AL45" s="248">
        <f t="shared" si="10"/>
        <v>27922.5</v>
      </c>
      <c r="AM45" s="50">
        <v>0.30166999999999999</v>
      </c>
      <c r="AN45" s="248">
        <v>2807.793525</v>
      </c>
      <c r="AO45" s="248">
        <f t="shared" si="11"/>
        <v>8423.3805749999992</v>
      </c>
      <c r="AP45" s="255">
        <v>10889.775</v>
      </c>
      <c r="AQ45" s="255">
        <f t="shared" si="12"/>
        <v>32669.324999999997</v>
      </c>
      <c r="AR45" s="256">
        <v>0.27813974000000002</v>
      </c>
      <c r="AS45" s="255">
        <v>3028.8791871584999</v>
      </c>
      <c r="AT45" s="255">
        <f t="shared" si="13"/>
        <v>9086.6375614754998</v>
      </c>
      <c r="AU45" s="135">
        <v>29851.58</v>
      </c>
      <c r="AV45" s="135">
        <v>7409.37</v>
      </c>
      <c r="AW45" s="135">
        <v>2170</v>
      </c>
      <c r="AX45" s="135">
        <v>259.0000000032</v>
      </c>
      <c r="AY45" s="135"/>
      <c r="AZ45" s="135"/>
      <c r="BA45" s="50">
        <f t="shared" si="30"/>
        <v>0.99137183275136542</v>
      </c>
      <c r="BB45" s="50">
        <f t="shared" si="31"/>
        <v>0.84887177260144164</v>
      </c>
      <c r="BC45" s="259">
        <f t="shared" si="32"/>
        <v>0.84732635277894486</v>
      </c>
      <c r="BD45" s="259">
        <f t="shared" si="33"/>
        <v>0.78691044422329903</v>
      </c>
      <c r="BE45" s="138"/>
      <c r="BF45" s="138"/>
      <c r="BG45" s="245">
        <f t="shared" si="34"/>
        <v>1007.3119999999999</v>
      </c>
      <c r="BH45" s="100">
        <v>80</v>
      </c>
      <c r="BI45" s="100">
        <v>113</v>
      </c>
      <c r="BJ45" s="268">
        <v>0</v>
      </c>
      <c r="BK45" s="272">
        <v>12</v>
      </c>
      <c r="BL45" s="272">
        <v>2</v>
      </c>
      <c r="BM45" s="100">
        <v>12</v>
      </c>
      <c r="BN45" s="100">
        <v>2</v>
      </c>
      <c r="BO45" s="209">
        <f t="shared" si="35"/>
        <v>-20</v>
      </c>
      <c r="BP45" s="268">
        <f t="shared" si="36"/>
        <v>-60</v>
      </c>
      <c r="BQ45" s="272">
        <v>25</v>
      </c>
      <c r="BR45" s="272">
        <v>22</v>
      </c>
      <c r="BS45" s="100">
        <v>15</v>
      </c>
      <c r="BT45" s="100">
        <v>12</v>
      </c>
      <c r="BU45" s="209">
        <f t="shared" si="37"/>
        <v>-6</v>
      </c>
      <c r="BV45" s="208">
        <f t="shared" si="38"/>
        <v>-12</v>
      </c>
      <c r="BW45" s="276">
        <f t="shared" si="39"/>
        <v>-72</v>
      </c>
    </row>
    <row r="46" spans="1:75">
      <c r="A46" s="94">
        <v>44</v>
      </c>
      <c r="B46" s="94">
        <v>30</v>
      </c>
      <c r="C46" s="94">
        <v>108277</v>
      </c>
      <c r="D46" s="195" t="s">
        <v>128</v>
      </c>
      <c r="E46" s="195" t="s">
        <v>70</v>
      </c>
      <c r="F46" s="198">
        <v>6</v>
      </c>
      <c r="G46" s="199">
        <v>23</v>
      </c>
      <c r="H46" s="198">
        <v>150</v>
      </c>
      <c r="I46" s="97">
        <v>2</v>
      </c>
      <c r="J46" s="97"/>
      <c r="K46" s="94" t="s">
        <v>64</v>
      </c>
      <c r="L46" s="212" t="s">
        <v>72</v>
      </c>
      <c r="M46" s="213">
        <v>7600</v>
      </c>
      <c r="N46" s="100">
        <f t="shared" si="0"/>
        <v>30400</v>
      </c>
      <c r="O46" s="143">
        <v>0.192075</v>
      </c>
      <c r="P46" s="214">
        <v>1459.77</v>
      </c>
      <c r="Q46" s="230">
        <f t="shared" si="1"/>
        <v>5839.08</v>
      </c>
      <c r="R46" s="62">
        <v>8816</v>
      </c>
      <c r="S46" s="61">
        <f t="shared" si="2"/>
        <v>35264</v>
      </c>
      <c r="T46" s="63">
        <v>0.17286750000000001</v>
      </c>
      <c r="U46" s="231">
        <v>1523.9998800000001</v>
      </c>
      <c r="V46" s="232">
        <f t="shared" si="3"/>
        <v>6095.9995200000003</v>
      </c>
      <c r="W46" s="135">
        <v>38811.879999999997</v>
      </c>
      <c r="X46" s="135">
        <v>4593.26</v>
      </c>
      <c r="Y46" s="236">
        <f t="shared" si="4"/>
        <v>1.2767065789473684</v>
      </c>
      <c r="Z46" s="236">
        <f t="shared" si="5"/>
        <v>1.1006091197822141</v>
      </c>
      <c r="AA46" s="135">
        <v>5075</v>
      </c>
      <c r="AB46" s="135">
        <v>297.5</v>
      </c>
      <c r="AC46" s="135"/>
      <c r="AD46" s="135"/>
      <c r="AE46" s="144">
        <f t="shared" si="26"/>
        <v>1.1097657894736841</v>
      </c>
      <c r="AF46" s="143">
        <f t="shared" si="27"/>
        <v>0.73569123903080624</v>
      </c>
      <c r="AG46" s="63">
        <f t="shared" si="28"/>
        <v>0.95669464609800359</v>
      </c>
      <c r="AH46" s="63">
        <f t="shared" si="29"/>
        <v>0.70468509485709407</v>
      </c>
      <c r="AI46" s="244">
        <f t="shared" si="40"/>
        <v>400</v>
      </c>
      <c r="AJ46" s="245">
        <v>0</v>
      </c>
      <c r="AK46" s="49">
        <v>5700</v>
      </c>
      <c r="AL46" s="248">
        <f t="shared" si="10"/>
        <v>17100</v>
      </c>
      <c r="AM46" s="50">
        <v>0.248417</v>
      </c>
      <c r="AN46" s="248">
        <v>1415.9768999999999</v>
      </c>
      <c r="AO46" s="248">
        <f t="shared" si="11"/>
        <v>4247.9306999999999</v>
      </c>
      <c r="AP46" s="255">
        <v>6669</v>
      </c>
      <c r="AQ46" s="255">
        <f t="shared" si="12"/>
        <v>20007</v>
      </c>
      <c r="AR46" s="256">
        <v>0.22904047399999999</v>
      </c>
      <c r="AS46" s="255">
        <v>1527.4709211060001</v>
      </c>
      <c r="AT46" s="255">
        <f t="shared" si="13"/>
        <v>4582.4127633180005</v>
      </c>
      <c r="AU46" s="135">
        <v>15777.7</v>
      </c>
      <c r="AV46" s="135">
        <v>3354.19</v>
      </c>
      <c r="AW46" s="135"/>
      <c r="AX46" s="135"/>
      <c r="AY46" s="135"/>
      <c r="AZ46" s="135"/>
      <c r="BA46" s="50">
        <f t="shared" si="30"/>
        <v>0.92267251461988309</v>
      </c>
      <c r="BB46" s="50">
        <f t="shared" si="31"/>
        <v>0.78960563080748947</v>
      </c>
      <c r="BC46" s="259">
        <f t="shared" si="32"/>
        <v>0.7886089868546009</v>
      </c>
      <c r="BD46" s="259">
        <f t="shared" si="33"/>
        <v>0.73197029016026971</v>
      </c>
      <c r="BE46" s="138"/>
      <c r="BF46" s="138"/>
      <c r="BG46" s="245">
        <f t="shared" si="34"/>
        <v>400</v>
      </c>
      <c r="BH46" s="100">
        <v>60</v>
      </c>
      <c r="BI46" s="100">
        <v>10</v>
      </c>
      <c r="BJ46" s="268">
        <f t="shared" ref="BJ46:BJ54" si="42">BI46-BH46</f>
        <v>-50</v>
      </c>
      <c r="BK46" s="272">
        <v>10</v>
      </c>
      <c r="BL46" s="272">
        <v>0</v>
      </c>
      <c r="BM46" s="100">
        <v>10</v>
      </c>
      <c r="BN46" s="100">
        <v>2</v>
      </c>
      <c r="BO46" s="209">
        <f t="shared" si="35"/>
        <v>-18</v>
      </c>
      <c r="BP46" s="268">
        <f t="shared" si="36"/>
        <v>-54</v>
      </c>
      <c r="BQ46" s="272">
        <v>10</v>
      </c>
      <c r="BR46" s="272">
        <v>3</v>
      </c>
      <c r="BS46" s="100">
        <v>5</v>
      </c>
      <c r="BT46" s="100">
        <v>0</v>
      </c>
      <c r="BU46" s="209">
        <f t="shared" si="37"/>
        <v>-12</v>
      </c>
      <c r="BV46" s="208">
        <f t="shared" si="38"/>
        <v>-24</v>
      </c>
      <c r="BW46" s="276">
        <f t="shared" si="39"/>
        <v>-128</v>
      </c>
    </row>
    <row r="47" spans="1:75">
      <c r="A47" s="189">
        <v>45</v>
      </c>
      <c r="B47" s="189">
        <v>30</v>
      </c>
      <c r="C47" s="189">
        <v>114844</v>
      </c>
      <c r="D47" s="190" t="s">
        <v>129</v>
      </c>
      <c r="E47" s="190" t="s">
        <v>63</v>
      </c>
      <c r="F47" s="191">
        <v>7</v>
      </c>
      <c r="G47" s="192">
        <v>30</v>
      </c>
      <c r="H47" s="191">
        <v>100</v>
      </c>
      <c r="I47" s="97">
        <v>3</v>
      </c>
      <c r="J47" s="97"/>
      <c r="K47" s="189" t="s">
        <v>71</v>
      </c>
      <c r="L47" s="207" t="s">
        <v>65</v>
      </c>
      <c r="M47" s="208">
        <v>13260</v>
      </c>
      <c r="N47" s="209">
        <f t="shared" si="0"/>
        <v>53040</v>
      </c>
      <c r="O47" s="144">
        <v>0.105</v>
      </c>
      <c r="P47" s="210">
        <v>1392.3</v>
      </c>
      <c r="Q47" s="225">
        <f t="shared" si="1"/>
        <v>5569.2</v>
      </c>
      <c r="R47" s="54">
        <v>15381.6</v>
      </c>
      <c r="S47" s="226">
        <f t="shared" si="2"/>
        <v>61526.400000000001</v>
      </c>
      <c r="T47" s="55">
        <v>9.4500000000000001E-2</v>
      </c>
      <c r="U47" s="227">
        <v>1453.5612000000001</v>
      </c>
      <c r="V47" s="228">
        <f t="shared" si="3"/>
        <v>5814.2448000000004</v>
      </c>
      <c r="W47" s="229">
        <v>58347.64</v>
      </c>
      <c r="X47" s="229">
        <v>9038.9500000000007</v>
      </c>
      <c r="Y47" s="235">
        <f t="shared" si="4"/>
        <v>1.1000686274509803</v>
      </c>
      <c r="Z47" s="236">
        <f t="shared" si="5"/>
        <v>0.94833502366463829</v>
      </c>
      <c r="AA47" s="135"/>
      <c r="AB47" s="135"/>
      <c r="AC47" s="135">
        <v>580</v>
      </c>
      <c r="AD47" s="135">
        <v>40</v>
      </c>
      <c r="AE47" s="144">
        <f t="shared" si="26"/>
        <v>1.0891334841628959</v>
      </c>
      <c r="AF47" s="144">
        <f t="shared" si="27"/>
        <v>1.6158424908424911</v>
      </c>
      <c r="AG47" s="63">
        <f t="shared" si="28"/>
        <v>0.93890817600249643</v>
      </c>
      <c r="AH47" s="63">
        <f t="shared" si="29"/>
        <v>1.5477418494659874</v>
      </c>
      <c r="AI47" s="244">
        <f t="shared" si="40"/>
        <v>600</v>
      </c>
      <c r="AJ47" s="245">
        <f t="shared" si="41"/>
        <v>693.95000000000027</v>
      </c>
      <c r="AK47" s="51">
        <v>9945</v>
      </c>
      <c r="AL47" s="246">
        <f t="shared" si="10"/>
        <v>29835</v>
      </c>
      <c r="AM47" s="57">
        <v>0.10961</v>
      </c>
      <c r="AN47" s="247">
        <v>1090.0714499999999</v>
      </c>
      <c r="AO47" s="246">
        <f t="shared" si="11"/>
        <v>3270.2143499999997</v>
      </c>
      <c r="AP47" s="252">
        <v>11635.65</v>
      </c>
      <c r="AQ47" s="253">
        <f t="shared" si="12"/>
        <v>34906.949999999997</v>
      </c>
      <c r="AR47" s="254">
        <v>0.10106042</v>
      </c>
      <c r="AS47" s="252">
        <v>1175.903675973</v>
      </c>
      <c r="AT47" s="253">
        <f t="shared" si="13"/>
        <v>3527.7110279190001</v>
      </c>
      <c r="AU47" s="229">
        <v>22464.69</v>
      </c>
      <c r="AV47" s="229">
        <v>3660.11</v>
      </c>
      <c r="AW47" s="135"/>
      <c r="AX47" s="135"/>
      <c r="AY47" s="135"/>
      <c r="AZ47" s="135"/>
      <c r="BA47" s="50">
        <f t="shared" si="30"/>
        <v>0.75296430367018596</v>
      </c>
      <c r="BB47" s="50">
        <f t="shared" si="31"/>
        <v>1.1192263283903701</v>
      </c>
      <c r="BC47" s="259">
        <f t="shared" si="32"/>
        <v>0.64355923390614189</v>
      </c>
      <c r="BD47" s="259">
        <f t="shared" si="33"/>
        <v>1.0375311274175147</v>
      </c>
      <c r="BE47" s="138"/>
      <c r="BF47" s="138"/>
      <c r="BG47" s="245">
        <f t="shared" si="34"/>
        <v>1293.9500000000003</v>
      </c>
      <c r="BH47" s="209">
        <v>40</v>
      </c>
      <c r="BI47" s="209">
        <v>0</v>
      </c>
      <c r="BJ47" s="268">
        <f t="shared" si="42"/>
        <v>-40</v>
      </c>
      <c r="BK47" s="269">
        <v>12</v>
      </c>
      <c r="BL47" s="269">
        <v>0</v>
      </c>
      <c r="BM47" s="209">
        <v>12</v>
      </c>
      <c r="BN47" s="209">
        <v>0</v>
      </c>
      <c r="BO47" s="209">
        <f t="shared" si="35"/>
        <v>-24</v>
      </c>
      <c r="BP47" s="268">
        <f t="shared" si="36"/>
        <v>-72</v>
      </c>
      <c r="BQ47" s="269">
        <v>10</v>
      </c>
      <c r="BR47" s="269">
        <v>0</v>
      </c>
      <c r="BS47" s="209">
        <v>5</v>
      </c>
      <c r="BT47" s="209">
        <v>0</v>
      </c>
      <c r="BU47" s="209">
        <f t="shared" si="37"/>
        <v>-15</v>
      </c>
      <c r="BV47" s="208">
        <f t="shared" si="38"/>
        <v>-30</v>
      </c>
      <c r="BW47" s="276">
        <f t="shared" si="39"/>
        <v>-142</v>
      </c>
    </row>
    <row r="48" spans="1:75">
      <c r="A48" s="94">
        <v>46</v>
      </c>
      <c r="B48" s="94">
        <v>30</v>
      </c>
      <c r="C48" s="94">
        <v>726</v>
      </c>
      <c r="D48" s="195" t="s">
        <v>130</v>
      </c>
      <c r="E48" s="195" t="s">
        <v>70</v>
      </c>
      <c r="F48" s="196">
        <v>4</v>
      </c>
      <c r="G48" s="197">
        <v>12</v>
      </c>
      <c r="H48" s="196">
        <v>150</v>
      </c>
      <c r="I48" s="97">
        <v>3</v>
      </c>
      <c r="J48" s="97"/>
      <c r="K48" s="94" t="s">
        <v>71</v>
      </c>
      <c r="L48" s="212" t="s">
        <v>72</v>
      </c>
      <c r="M48" s="213">
        <v>11700</v>
      </c>
      <c r="N48" s="100">
        <f t="shared" si="0"/>
        <v>46800</v>
      </c>
      <c r="O48" s="143">
        <v>0.2445</v>
      </c>
      <c r="P48" s="214">
        <v>2860.65</v>
      </c>
      <c r="Q48" s="230">
        <f t="shared" si="1"/>
        <v>11442.6</v>
      </c>
      <c r="R48" s="62">
        <v>13572</v>
      </c>
      <c r="S48" s="61">
        <f t="shared" si="2"/>
        <v>54288</v>
      </c>
      <c r="T48" s="63">
        <v>0.22005</v>
      </c>
      <c r="U48" s="231">
        <v>2986.5185999999999</v>
      </c>
      <c r="V48" s="232">
        <f t="shared" si="3"/>
        <v>11946.0744</v>
      </c>
      <c r="W48" s="135">
        <v>61694.64</v>
      </c>
      <c r="X48" s="135">
        <v>10501.35</v>
      </c>
      <c r="Y48" s="236">
        <f t="shared" si="4"/>
        <v>1.3182615384615384</v>
      </c>
      <c r="Z48" s="236">
        <f t="shared" si="5"/>
        <v>1.1364323607427056</v>
      </c>
      <c r="AA48" s="135">
        <v>10220</v>
      </c>
      <c r="AB48" s="135">
        <v>665</v>
      </c>
      <c r="AC48" s="135"/>
      <c r="AD48" s="135"/>
      <c r="AE48" s="144">
        <f t="shared" si="26"/>
        <v>1.0998854700854701</v>
      </c>
      <c r="AF48" s="143">
        <f t="shared" si="27"/>
        <v>0.85962543477880904</v>
      </c>
      <c r="AG48" s="63">
        <f t="shared" si="28"/>
        <v>0.94817712938402587</v>
      </c>
      <c r="AH48" s="63">
        <f t="shared" si="29"/>
        <v>0.8233960103245298</v>
      </c>
      <c r="AI48" s="244">
        <f t="shared" si="40"/>
        <v>600</v>
      </c>
      <c r="AJ48" s="245">
        <v>0</v>
      </c>
      <c r="AK48" s="49">
        <v>8775</v>
      </c>
      <c r="AL48" s="248">
        <f t="shared" si="10"/>
        <v>26325</v>
      </c>
      <c r="AM48" s="50">
        <v>0.31622</v>
      </c>
      <c r="AN48" s="248">
        <v>2774.8305</v>
      </c>
      <c r="AO48" s="248">
        <f t="shared" si="11"/>
        <v>8324.4915000000001</v>
      </c>
      <c r="AP48" s="255">
        <v>10266.75</v>
      </c>
      <c r="AQ48" s="255">
        <f t="shared" si="12"/>
        <v>30800.25</v>
      </c>
      <c r="AR48" s="256">
        <v>0.29155483999999998</v>
      </c>
      <c r="AS48" s="255">
        <v>2993.3206535700001</v>
      </c>
      <c r="AT48" s="255">
        <f t="shared" si="13"/>
        <v>8979.9619607099994</v>
      </c>
      <c r="AU48" s="135">
        <v>30547.95</v>
      </c>
      <c r="AV48" s="135">
        <v>7010.66</v>
      </c>
      <c r="AW48" s="135"/>
      <c r="AX48" s="135"/>
      <c r="AY48" s="135"/>
      <c r="AZ48" s="135"/>
      <c r="BA48" s="57">
        <f t="shared" si="30"/>
        <v>1.1604159544159545</v>
      </c>
      <c r="BB48" s="50">
        <f t="shared" si="31"/>
        <v>0.84217276214409009</v>
      </c>
      <c r="BC48" s="259">
        <f t="shared" si="32"/>
        <v>0.99180850804782428</v>
      </c>
      <c r="BD48" s="259">
        <f t="shared" si="33"/>
        <v>0.78070041172487359</v>
      </c>
      <c r="BE48" s="270"/>
      <c r="BF48" s="271"/>
      <c r="BG48" s="245">
        <f t="shared" si="34"/>
        <v>600</v>
      </c>
      <c r="BH48" s="100">
        <v>80</v>
      </c>
      <c r="BI48" s="100">
        <v>52</v>
      </c>
      <c r="BJ48" s="268">
        <f t="shared" si="42"/>
        <v>-28</v>
      </c>
      <c r="BK48" s="272">
        <v>12</v>
      </c>
      <c r="BL48" s="272">
        <v>12</v>
      </c>
      <c r="BM48" s="100">
        <v>12</v>
      </c>
      <c r="BN48" s="100">
        <v>8</v>
      </c>
      <c r="BO48" s="209">
        <f t="shared" si="35"/>
        <v>-4</v>
      </c>
      <c r="BP48" s="268">
        <f t="shared" si="36"/>
        <v>-12</v>
      </c>
      <c r="BQ48" s="272">
        <v>15</v>
      </c>
      <c r="BR48" s="272">
        <v>16</v>
      </c>
      <c r="BS48" s="100">
        <v>8</v>
      </c>
      <c r="BT48" s="100">
        <v>0</v>
      </c>
      <c r="BU48" s="209">
        <f t="shared" si="37"/>
        <v>-7</v>
      </c>
      <c r="BV48" s="208">
        <f t="shared" si="38"/>
        <v>-14</v>
      </c>
      <c r="BW48" s="276">
        <f t="shared" si="39"/>
        <v>-54</v>
      </c>
    </row>
    <row r="49" spans="1:75">
      <c r="A49" s="189">
        <v>47</v>
      </c>
      <c r="B49" s="189">
        <v>30</v>
      </c>
      <c r="C49" s="189">
        <v>308</v>
      </c>
      <c r="D49" s="190" t="s">
        <v>131</v>
      </c>
      <c r="E49" s="190" t="s">
        <v>63</v>
      </c>
      <c r="F49" s="193">
        <v>7</v>
      </c>
      <c r="G49" s="194">
        <v>29</v>
      </c>
      <c r="H49" s="193">
        <v>100</v>
      </c>
      <c r="I49" s="97">
        <v>3</v>
      </c>
      <c r="J49" s="97"/>
      <c r="K49" s="189" t="s">
        <v>64</v>
      </c>
      <c r="L49" s="207" t="s">
        <v>65</v>
      </c>
      <c r="M49" s="208">
        <v>8550</v>
      </c>
      <c r="N49" s="209">
        <f t="shared" si="0"/>
        <v>34200</v>
      </c>
      <c r="O49" s="144">
        <v>0.27442499999999997</v>
      </c>
      <c r="P49" s="210">
        <v>2346.3337499999998</v>
      </c>
      <c r="Q49" s="225">
        <f t="shared" si="1"/>
        <v>9385.3349999999991</v>
      </c>
      <c r="R49" s="54">
        <v>9918</v>
      </c>
      <c r="S49" s="226">
        <f t="shared" si="2"/>
        <v>39672</v>
      </c>
      <c r="T49" s="55">
        <v>0.24698249999999999</v>
      </c>
      <c r="U49" s="227">
        <v>2449.572435</v>
      </c>
      <c r="V49" s="228">
        <f t="shared" si="3"/>
        <v>9798.2897400000002</v>
      </c>
      <c r="W49" s="229">
        <v>37555.910000000003</v>
      </c>
      <c r="X49" s="229">
        <v>9039.83</v>
      </c>
      <c r="Y49" s="235">
        <f t="shared" si="4"/>
        <v>1.0981260233918129</v>
      </c>
      <c r="Z49" s="236">
        <f t="shared" si="5"/>
        <v>0.94666036499294226</v>
      </c>
      <c r="AA49" s="135"/>
      <c r="AB49" s="135"/>
      <c r="AC49" s="135"/>
      <c r="AD49" s="135"/>
      <c r="AE49" s="144">
        <f t="shared" si="26"/>
        <v>1.0981260233918129</v>
      </c>
      <c r="AF49" s="143">
        <f t="shared" si="27"/>
        <v>0.96318671629728725</v>
      </c>
      <c r="AG49" s="63">
        <f t="shared" si="28"/>
        <v>0.94666036499294226</v>
      </c>
      <c r="AH49" s="63">
        <f t="shared" si="29"/>
        <v>0.92259264013150111</v>
      </c>
      <c r="AI49" s="244">
        <f t="shared" si="40"/>
        <v>600</v>
      </c>
      <c r="AJ49" s="245">
        <v>0</v>
      </c>
      <c r="AK49" s="51">
        <v>6412.5</v>
      </c>
      <c r="AL49" s="246">
        <f t="shared" si="10"/>
        <v>19237.5</v>
      </c>
      <c r="AM49" s="57">
        <v>0.35492299999999999</v>
      </c>
      <c r="AN49" s="247">
        <v>2275.9437375000002</v>
      </c>
      <c r="AO49" s="246">
        <f t="shared" si="11"/>
        <v>6827.8312125000011</v>
      </c>
      <c r="AP49" s="252">
        <v>7502.625</v>
      </c>
      <c r="AQ49" s="253">
        <f t="shared" si="12"/>
        <v>22507.875</v>
      </c>
      <c r="AR49" s="254">
        <v>0.327239006</v>
      </c>
      <c r="AS49" s="252">
        <v>2455.1515473907498</v>
      </c>
      <c r="AT49" s="253">
        <f t="shared" si="13"/>
        <v>7365.4546421722498</v>
      </c>
      <c r="AU49" s="229">
        <v>12071.69</v>
      </c>
      <c r="AV49" s="229">
        <v>3731.36</v>
      </c>
      <c r="AW49" s="135"/>
      <c r="AX49" s="135"/>
      <c r="AY49" s="135"/>
      <c r="AZ49" s="135"/>
      <c r="BA49" s="50">
        <f t="shared" si="30"/>
        <v>0.62750825211176087</v>
      </c>
      <c r="BB49" s="50">
        <f t="shared" si="31"/>
        <v>0.54649271252763842</v>
      </c>
      <c r="BC49" s="259">
        <f t="shared" si="32"/>
        <v>0.53633183941176144</v>
      </c>
      <c r="BD49" s="259">
        <f t="shared" si="33"/>
        <v>0.50660280746763686</v>
      </c>
      <c r="BE49" s="138"/>
      <c r="BF49" s="138"/>
      <c r="BG49" s="245">
        <f t="shared" si="34"/>
        <v>600</v>
      </c>
      <c r="BH49" s="209">
        <v>40</v>
      </c>
      <c r="BI49" s="209">
        <v>23</v>
      </c>
      <c r="BJ49" s="268">
        <f t="shared" si="42"/>
        <v>-17</v>
      </c>
      <c r="BK49" s="269">
        <v>10</v>
      </c>
      <c r="BL49" s="269">
        <v>2</v>
      </c>
      <c r="BM49" s="209">
        <v>10</v>
      </c>
      <c r="BN49" s="209">
        <v>0</v>
      </c>
      <c r="BO49" s="209">
        <f t="shared" si="35"/>
        <v>-18</v>
      </c>
      <c r="BP49" s="268">
        <f t="shared" si="36"/>
        <v>-54</v>
      </c>
      <c r="BQ49" s="269">
        <v>10</v>
      </c>
      <c r="BR49" s="269">
        <v>6</v>
      </c>
      <c r="BS49" s="209">
        <v>5</v>
      </c>
      <c r="BT49" s="209">
        <v>0</v>
      </c>
      <c r="BU49" s="209">
        <f t="shared" si="37"/>
        <v>-9</v>
      </c>
      <c r="BV49" s="208">
        <f t="shared" si="38"/>
        <v>-18</v>
      </c>
      <c r="BW49" s="276">
        <f t="shared" si="39"/>
        <v>-89</v>
      </c>
    </row>
    <row r="50" spans="1:75">
      <c r="A50" s="94">
        <v>48</v>
      </c>
      <c r="B50" s="94">
        <v>30</v>
      </c>
      <c r="C50" s="94">
        <v>351</v>
      </c>
      <c r="D50" s="195" t="s">
        <v>132</v>
      </c>
      <c r="E50" s="195" t="s">
        <v>74</v>
      </c>
      <c r="F50" s="196">
        <v>8</v>
      </c>
      <c r="G50" s="197">
        <v>34</v>
      </c>
      <c r="H50" s="196">
        <v>100</v>
      </c>
      <c r="I50" s="97">
        <v>2</v>
      </c>
      <c r="J50" s="97"/>
      <c r="K50" s="94" t="s">
        <v>64</v>
      </c>
      <c r="L50" s="212" t="s">
        <v>75</v>
      </c>
      <c r="M50" s="213">
        <v>8200</v>
      </c>
      <c r="N50" s="100">
        <f t="shared" si="0"/>
        <v>32800</v>
      </c>
      <c r="O50" s="143">
        <v>0.228075</v>
      </c>
      <c r="P50" s="214">
        <v>1870.2149999999999</v>
      </c>
      <c r="Q50" s="230">
        <f t="shared" si="1"/>
        <v>7480.86</v>
      </c>
      <c r="R50" s="62">
        <v>9512</v>
      </c>
      <c r="S50" s="61">
        <f t="shared" si="2"/>
        <v>38048</v>
      </c>
      <c r="T50" s="63">
        <v>0.20526749999999999</v>
      </c>
      <c r="U50" s="231">
        <v>1952.5044600000001</v>
      </c>
      <c r="V50" s="232">
        <f t="shared" si="3"/>
        <v>7810.0178400000004</v>
      </c>
      <c r="W50" s="135">
        <v>35878.959999999999</v>
      </c>
      <c r="X50" s="135">
        <v>8051.09</v>
      </c>
      <c r="Y50" s="236">
        <f t="shared" si="4"/>
        <v>1.0938707317073171</v>
      </c>
      <c r="Z50" s="236">
        <f t="shared" si="5"/>
        <v>0.94299201009251465</v>
      </c>
      <c r="AA50" s="135"/>
      <c r="AB50" s="135"/>
      <c r="AC50" s="135"/>
      <c r="AD50" s="135"/>
      <c r="AE50" s="144">
        <f t="shared" si="26"/>
        <v>1.0938707317073171</v>
      </c>
      <c r="AF50" s="144">
        <f t="shared" si="27"/>
        <v>1.0762251933601217</v>
      </c>
      <c r="AG50" s="63">
        <f t="shared" si="28"/>
        <v>0.94299201009251465</v>
      </c>
      <c r="AH50" s="63">
        <f t="shared" si="29"/>
        <v>1.0308670434483924</v>
      </c>
      <c r="AI50" s="244">
        <f t="shared" si="40"/>
        <v>400</v>
      </c>
      <c r="AJ50" s="245">
        <f t="shared" si="41"/>
        <v>114.04600000000011</v>
      </c>
      <c r="AK50" s="49">
        <v>6150</v>
      </c>
      <c r="AL50" s="248">
        <f t="shared" si="10"/>
        <v>18450</v>
      </c>
      <c r="AM50" s="50">
        <v>0.29497699999999999</v>
      </c>
      <c r="AN50" s="248">
        <v>1814.1085499999999</v>
      </c>
      <c r="AO50" s="248">
        <f t="shared" si="11"/>
        <v>5442.3256499999998</v>
      </c>
      <c r="AP50" s="255">
        <v>7195.5</v>
      </c>
      <c r="AQ50" s="255">
        <f t="shared" si="12"/>
        <v>21586.5</v>
      </c>
      <c r="AR50" s="256">
        <v>0.27196879400000001</v>
      </c>
      <c r="AS50" s="255">
        <v>1956.951457227</v>
      </c>
      <c r="AT50" s="255">
        <f t="shared" si="13"/>
        <v>5870.854371681</v>
      </c>
      <c r="AU50" s="135">
        <v>12263.9</v>
      </c>
      <c r="AV50" s="135">
        <v>3533.36</v>
      </c>
      <c r="AW50" s="135"/>
      <c r="AX50" s="135"/>
      <c r="AY50" s="135"/>
      <c r="AZ50" s="135"/>
      <c r="BA50" s="50">
        <f t="shared" si="30"/>
        <v>0.66471002710027094</v>
      </c>
      <c r="BB50" s="50">
        <f t="shared" si="31"/>
        <v>0.64923715103303314</v>
      </c>
      <c r="BC50" s="259">
        <f t="shared" si="32"/>
        <v>0.56812822829082987</v>
      </c>
      <c r="BD50" s="259">
        <f t="shared" si="33"/>
        <v>0.60184766582590166</v>
      </c>
      <c r="BE50" s="138"/>
      <c r="BF50" s="138"/>
      <c r="BG50" s="245">
        <f t="shared" si="34"/>
        <v>514.04600000000005</v>
      </c>
      <c r="BH50" s="100">
        <v>80</v>
      </c>
      <c r="BI50" s="100">
        <v>11</v>
      </c>
      <c r="BJ50" s="268">
        <f t="shared" si="42"/>
        <v>-69</v>
      </c>
      <c r="BK50" s="272">
        <v>10</v>
      </c>
      <c r="BL50" s="272">
        <v>0</v>
      </c>
      <c r="BM50" s="100">
        <v>10</v>
      </c>
      <c r="BN50" s="100">
        <v>0</v>
      </c>
      <c r="BO50" s="209">
        <f t="shared" si="35"/>
        <v>-20</v>
      </c>
      <c r="BP50" s="268">
        <f t="shared" si="36"/>
        <v>-60</v>
      </c>
      <c r="BQ50" s="272">
        <v>10</v>
      </c>
      <c r="BR50" s="272">
        <v>20</v>
      </c>
      <c r="BS50" s="100">
        <v>8</v>
      </c>
      <c r="BT50" s="100">
        <v>7</v>
      </c>
      <c r="BU50" s="209">
        <f t="shared" si="37"/>
        <v>9</v>
      </c>
      <c r="BV50" s="208">
        <v>0</v>
      </c>
      <c r="BW50" s="276">
        <f t="shared" si="39"/>
        <v>-129</v>
      </c>
    </row>
    <row r="51" spans="1:75">
      <c r="A51" s="94">
        <v>49</v>
      </c>
      <c r="B51" s="94">
        <v>30</v>
      </c>
      <c r="C51" s="94">
        <v>116482</v>
      </c>
      <c r="D51" s="195" t="s">
        <v>133</v>
      </c>
      <c r="E51" s="195" t="s">
        <v>63</v>
      </c>
      <c r="F51" s="198">
        <v>8</v>
      </c>
      <c r="G51" s="199">
        <v>35</v>
      </c>
      <c r="H51" s="198">
        <v>100</v>
      </c>
      <c r="I51" s="97">
        <v>2</v>
      </c>
      <c r="J51" s="97"/>
      <c r="K51" s="94" t="s">
        <v>64</v>
      </c>
      <c r="L51" s="212" t="s">
        <v>65</v>
      </c>
      <c r="M51" s="213">
        <v>7200</v>
      </c>
      <c r="N51" s="100">
        <f t="shared" si="0"/>
        <v>28800</v>
      </c>
      <c r="O51" s="143">
        <v>0.229875</v>
      </c>
      <c r="P51" s="214">
        <v>1655.1</v>
      </c>
      <c r="Q51" s="230">
        <f t="shared" si="1"/>
        <v>6620.4</v>
      </c>
      <c r="R51" s="62">
        <v>8352</v>
      </c>
      <c r="S51" s="61">
        <f t="shared" si="2"/>
        <v>33408</v>
      </c>
      <c r="T51" s="63">
        <v>0.2068875</v>
      </c>
      <c r="U51" s="231">
        <v>1727.9244000000001</v>
      </c>
      <c r="V51" s="232">
        <f t="shared" si="3"/>
        <v>6911.6976000000004</v>
      </c>
      <c r="W51" s="135">
        <v>34326.21</v>
      </c>
      <c r="X51" s="135">
        <v>9773.5300000000007</v>
      </c>
      <c r="Y51" s="236">
        <f t="shared" si="4"/>
        <v>1.1918822916666667</v>
      </c>
      <c r="Z51" s="236">
        <f t="shared" si="5"/>
        <v>1.0274847341954023</v>
      </c>
      <c r="AA51" s="135">
        <v>2867.5</v>
      </c>
      <c r="AB51" s="135">
        <v>342.24999999350001</v>
      </c>
      <c r="AC51" s="135"/>
      <c r="AD51" s="135"/>
      <c r="AE51" s="144">
        <f t="shared" si="26"/>
        <v>1.0923163194444445</v>
      </c>
      <c r="AF51" s="144">
        <f t="shared" si="27"/>
        <v>1.4245785753136517</v>
      </c>
      <c r="AG51" s="63">
        <f t="shared" si="28"/>
        <v>0.94165199952107281</v>
      </c>
      <c r="AH51" s="63">
        <f t="shared" si="29"/>
        <v>1.3645388652429613</v>
      </c>
      <c r="AI51" s="244">
        <f t="shared" si="40"/>
        <v>400</v>
      </c>
      <c r="AJ51" s="245">
        <f t="shared" si="41"/>
        <v>630.6260000000002</v>
      </c>
      <c r="AK51" s="49">
        <v>5400</v>
      </c>
      <c r="AL51" s="248">
        <f t="shared" si="10"/>
        <v>16200</v>
      </c>
      <c r="AM51" s="50">
        <v>0.29730499999999999</v>
      </c>
      <c r="AN51" s="248">
        <v>1605.4469999999999</v>
      </c>
      <c r="AO51" s="248">
        <f t="shared" si="11"/>
        <v>4816.3409999999994</v>
      </c>
      <c r="AP51" s="255">
        <v>6318</v>
      </c>
      <c r="AQ51" s="255">
        <f t="shared" si="12"/>
        <v>18954</v>
      </c>
      <c r="AR51" s="256">
        <v>0.27411521</v>
      </c>
      <c r="AS51" s="255">
        <v>1731.8598967800001</v>
      </c>
      <c r="AT51" s="255">
        <f t="shared" si="13"/>
        <v>5195.5796903400005</v>
      </c>
      <c r="AU51" s="135">
        <v>25000.86</v>
      </c>
      <c r="AV51" s="135">
        <v>5792.81</v>
      </c>
      <c r="AW51" s="135">
        <v>2170</v>
      </c>
      <c r="AX51" s="135">
        <v>259</v>
      </c>
      <c r="AY51" s="135"/>
      <c r="AZ51" s="135"/>
      <c r="BA51" s="57">
        <f t="shared" si="30"/>
        <v>1.4093123456790124</v>
      </c>
      <c r="BB51" s="57">
        <f t="shared" si="31"/>
        <v>1.1489655736585098</v>
      </c>
      <c r="BC51" s="260">
        <f t="shared" si="32"/>
        <v>1.2045404663923183</v>
      </c>
      <c r="BD51" s="260">
        <f t="shared" si="33"/>
        <v>1.0650996288804619</v>
      </c>
      <c r="BE51" s="270">
        <v>500</v>
      </c>
      <c r="BF51" s="229">
        <f>(AV51-AO51)*0.2</f>
        <v>195.2938000000002</v>
      </c>
      <c r="BG51" s="245">
        <f t="shared" si="34"/>
        <v>1725.9198000000004</v>
      </c>
      <c r="BH51" s="100">
        <v>40</v>
      </c>
      <c r="BI51" s="100">
        <v>22</v>
      </c>
      <c r="BJ51" s="268">
        <f t="shared" si="42"/>
        <v>-18</v>
      </c>
      <c r="BK51" s="272">
        <v>10</v>
      </c>
      <c r="BL51" s="272">
        <v>10</v>
      </c>
      <c r="BM51" s="100">
        <v>10</v>
      </c>
      <c r="BN51" s="100">
        <v>0</v>
      </c>
      <c r="BO51" s="209">
        <f t="shared" si="35"/>
        <v>-10</v>
      </c>
      <c r="BP51" s="268">
        <f t="shared" si="36"/>
        <v>-30</v>
      </c>
      <c r="BQ51" s="272">
        <v>10</v>
      </c>
      <c r="BR51" s="272">
        <v>9</v>
      </c>
      <c r="BS51" s="100">
        <v>8</v>
      </c>
      <c r="BT51" s="100">
        <v>0</v>
      </c>
      <c r="BU51" s="209">
        <f t="shared" si="37"/>
        <v>-9</v>
      </c>
      <c r="BV51" s="208">
        <f t="shared" si="38"/>
        <v>-18</v>
      </c>
      <c r="BW51" s="276">
        <f t="shared" si="39"/>
        <v>-66</v>
      </c>
    </row>
    <row r="52" spans="1:75">
      <c r="A52" s="189">
        <v>50</v>
      </c>
      <c r="B52" s="189">
        <v>30</v>
      </c>
      <c r="C52" s="189">
        <v>117310</v>
      </c>
      <c r="D52" s="190" t="s">
        <v>134</v>
      </c>
      <c r="E52" s="190" t="s">
        <v>63</v>
      </c>
      <c r="F52" s="193">
        <v>7</v>
      </c>
      <c r="G52" s="194">
        <v>29</v>
      </c>
      <c r="H52" s="193">
        <v>100</v>
      </c>
      <c r="I52" s="97">
        <v>1</v>
      </c>
      <c r="J52" s="97"/>
      <c r="K52" s="189" t="s">
        <v>103</v>
      </c>
      <c r="L52" s="207" t="s">
        <v>65</v>
      </c>
      <c r="M52" s="208">
        <v>6000</v>
      </c>
      <c r="N52" s="209">
        <f t="shared" si="0"/>
        <v>24000</v>
      </c>
      <c r="O52" s="144">
        <v>0.22747500000000001</v>
      </c>
      <c r="P52" s="210">
        <v>1364.85</v>
      </c>
      <c r="Q52" s="225">
        <f t="shared" si="1"/>
        <v>5459.4</v>
      </c>
      <c r="R52" s="54">
        <v>6960</v>
      </c>
      <c r="S52" s="226">
        <f t="shared" si="2"/>
        <v>27840</v>
      </c>
      <c r="T52" s="55">
        <v>0.20472750000000001</v>
      </c>
      <c r="U52" s="227">
        <v>1424.9033999999999</v>
      </c>
      <c r="V52" s="228">
        <f t="shared" si="3"/>
        <v>5699.6135999999997</v>
      </c>
      <c r="W52" s="229">
        <v>26183.61</v>
      </c>
      <c r="X52" s="229">
        <v>6948.47</v>
      </c>
      <c r="Y52" s="235">
        <f t="shared" si="4"/>
        <v>1.0909837499999999</v>
      </c>
      <c r="Z52" s="236">
        <f t="shared" si="5"/>
        <v>0.94050323275862069</v>
      </c>
      <c r="AA52" s="135"/>
      <c r="AB52" s="135"/>
      <c r="AC52" s="135"/>
      <c r="AD52" s="135"/>
      <c r="AE52" s="144">
        <f t="shared" si="26"/>
        <v>1.0909837499999999</v>
      </c>
      <c r="AF52" s="144">
        <f t="shared" si="27"/>
        <v>1.2727534161263143</v>
      </c>
      <c r="AG52" s="63">
        <f t="shared" si="28"/>
        <v>0.94050323275862069</v>
      </c>
      <c r="AH52" s="63">
        <f t="shared" si="29"/>
        <v>1.2191124675539409</v>
      </c>
      <c r="AI52" s="244">
        <f t="shared" si="40"/>
        <v>200</v>
      </c>
      <c r="AJ52" s="245">
        <f t="shared" si="41"/>
        <v>297.81400000000014</v>
      </c>
      <c r="AK52" s="51">
        <v>4500</v>
      </c>
      <c r="AL52" s="246">
        <f t="shared" si="10"/>
        <v>13500</v>
      </c>
      <c r="AM52" s="57">
        <v>0.29420099999999999</v>
      </c>
      <c r="AN52" s="247">
        <v>1323.9045000000001</v>
      </c>
      <c r="AO52" s="246">
        <f t="shared" si="11"/>
        <v>3971.7135000000003</v>
      </c>
      <c r="AP52" s="252">
        <v>5265</v>
      </c>
      <c r="AQ52" s="253">
        <f t="shared" si="12"/>
        <v>15795</v>
      </c>
      <c r="AR52" s="254">
        <v>0.27125332200000002</v>
      </c>
      <c r="AS52" s="252">
        <v>1428.14874033</v>
      </c>
      <c r="AT52" s="253">
        <f t="shared" si="13"/>
        <v>4284.4462209900003</v>
      </c>
      <c r="AU52" s="229">
        <v>14255.61</v>
      </c>
      <c r="AV52" s="229">
        <v>4239.8599999999997</v>
      </c>
      <c r="AW52" s="135"/>
      <c r="AX52" s="135"/>
      <c r="AY52" s="135"/>
      <c r="AZ52" s="135"/>
      <c r="BA52" s="57">
        <f t="shared" si="30"/>
        <v>1.0559711111111112</v>
      </c>
      <c r="BB52" s="57">
        <f t="shared" si="31"/>
        <v>1.0675140591082413</v>
      </c>
      <c r="BC52" s="259">
        <f t="shared" si="32"/>
        <v>0.90253941120607795</v>
      </c>
      <c r="BD52" s="259">
        <f t="shared" si="33"/>
        <v>0.98959346933296366</v>
      </c>
      <c r="BE52" s="270">
        <v>300</v>
      </c>
      <c r="BF52" s="271"/>
      <c r="BG52" s="245">
        <f t="shared" si="34"/>
        <v>797.81400000000008</v>
      </c>
      <c r="BH52" s="209">
        <v>40</v>
      </c>
      <c r="BI52" s="209">
        <v>0</v>
      </c>
      <c r="BJ52" s="268">
        <f t="shared" si="42"/>
        <v>-40</v>
      </c>
      <c r="BK52" s="269">
        <v>8</v>
      </c>
      <c r="BL52" s="269">
        <v>6</v>
      </c>
      <c r="BM52" s="209">
        <v>8</v>
      </c>
      <c r="BN52" s="209">
        <v>0</v>
      </c>
      <c r="BO52" s="209">
        <f t="shared" si="35"/>
        <v>-10</v>
      </c>
      <c r="BP52" s="268">
        <f t="shared" si="36"/>
        <v>-30</v>
      </c>
      <c r="BQ52" s="269">
        <v>10</v>
      </c>
      <c r="BR52" s="269">
        <v>5</v>
      </c>
      <c r="BS52" s="209">
        <v>5</v>
      </c>
      <c r="BT52" s="209">
        <v>0</v>
      </c>
      <c r="BU52" s="209">
        <f t="shared" si="37"/>
        <v>-10</v>
      </c>
      <c r="BV52" s="208">
        <f t="shared" si="38"/>
        <v>-20</v>
      </c>
      <c r="BW52" s="276">
        <f t="shared" si="39"/>
        <v>-90</v>
      </c>
    </row>
    <row r="53" spans="1:75">
      <c r="A53" s="94">
        <v>51</v>
      </c>
      <c r="B53" s="94">
        <v>30</v>
      </c>
      <c r="C53" s="94">
        <v>732</v>
      </c>
      <c r="D53" s="195" t="s">
        <v>135</v>
      </c>
      <c r="E53" s="195" t="s">
        <v>94</v>
      </c>
      <c r="F53" s="198">
        <v>9</v>
      </c>
      <c r="G53" s="199">
        <v>43</v>
      </c>
      <c r="H53" s="198">
        <v>100</v>
      </c>
      <c r="I53" s="97">
        <v>2</v>
      </c>
      <c r="J53" s="97"/>
      <c r="K53" s="94" t="s">
        <v>64</v>
      </c>
      <c r="L53" s="215" t="s">
        <v>96</v>
      </c>
      <c r="M53" s="213">
        <v>7000</v>
      </c>
      <c r="N53" s="100">
        <f t="shared" si="0"/>
        <v>28000</v>
      </c>
      <c r="O53" s="143">
        <v>0.22905</v>
      </c>
      <c r="P53" s="214">
        <v>1603.35</v>
      </c>
      <c r="Q53" s="230">
        <f t="shared" si="1"/>
        <v>6413.4</v>
      </c>
      <c r="R53" s="62">
        <v>8120</v>
      </c>
      <c r="S53" s="61">
        <f t="shared" si="2"/>
        <v>32480</v>
      </c>
      <c r="T53" s="63">
        <v>0.20614499999999999</v>
      </c>
      <c r="U53" s="231">
        <v>1673.8974000000001</v>
      </c>
      <c r="V53" s="232">
        <f t="shared" si="3"/>
        <v>6695.5896000000002</v>
      </c>
      <c r="W53" s="135">
        <v>30455.62</v>
      </c>
      <c r="X53" s="135">
        <v>6428.79</v>
      </c>
      <c r="Y53" s="236">
        <f t="shared" si="4"/>
        <v>1.0877007142857142</v>
      </c>
      <c r="Z53" s="236">
        <f t="shared" si="5"/>
        <v>0.93767302955665022</v>
      </c>
      <c r="AA53" s="135"/>
      <c r="AB53" s="135"/>
      <c r="AC53" s="135"/>
      <c r="AD53" s="135"/>
      <c r="AE53" s="144">
        <f t="shared" si="26"/>
        <v>1.0877007142857142</v>
      </c>
      <c r="AF53" s="144">
        <f t="shared" si="27"/>
        <v>1.0023996632051642</v>
      </c>
      <c r="AG53" s="63">
        <f t="shared" si="28"/>
        <v>0.93767302955665022</v>
      </c>
      <c r="AH53" s="63">
        <f t="shared" si="29"/>
        <v>0.96015293410456337</v>
      </c>
      <c r="AI53" s="244">
        <f t="shared" si="40"/>
        <v>400</v>
      </c>
      <c r="AJ53" s="245">
        <f t="shared" si="41"/>
        <v>3.0780000000000656</v>
      </c>
      <c r="AK53" s="49">
        <v>5250</v>
      </c>
      <c r="AL53" s="248">
        <f t="shared" si="10"/>
        <v>15750</v>
      </c>
      <c r="AM53" s="50">
        <v>0.296238</v>
      </c>
      <c r="AN53" s="248">
        <v>1555.2494999999999</v>
      </c>
      <c r="AO53" s="248">
        <f t="shared" si="11"/>
        <v>4665.7484999999997</v>
      </c>
      <c r="AP53" s="255">
        <v>6142.5</v>
      </c>
      <c r="AQ53" s="255">
        <f t="shared" si="12"/>
        <v>18427.5</v>
      </c>
      <c r="AR53" s="256">
        <v>0.27313143600000001</v>
      </c>
      <c r="AS53" s="255">
        <v>1677.70984563</v>
      </c>
      <c r="AT53" s="255">
        <f t="shared" si="13"/>
        <v>5033.1295368900001</v>
      </c>
      <c r="AU53" s="135">
        <v>20304.439999999999</v>
      </c>
      <c r="AV53" s="135">
        <v>3964.67</v>
      </c>
      <c r="AW53" s="135">
        <v>6090</v>
      </c>
      <c r="AX53" s="135">
        <v>357.00000001320001</v>
      </c>
      <c r="AY53" s="135"/>
      <c r="AZ53" s="135"/>
      <c r="BA53" s="50">
        <f t="shared" si="30"/>
        <v>0.90250412698412685</v>
      </c>
      <c r="BB53" s="50">
        <f t="shared" si="31"/>
        <v>0.77322427473036759</v>
      </c>
      <c r="BC53" s="259">
        <f t="shared" si="32"/>
        <v>0.771371048704382</v>
      </c>
      <c r="BD53" s="259">
        <f t="shared" si="33"/>
        <v>0.71678465128795399</v>
      </c>
      <c r="BE53" s="138"/>
      <c r="BF53" s="138"/>
      <c r="BG53" s="245">
        <f t="shared" si="34"/>
        <v>403.07800000000009</v>
      </c>
      <c r="BH53" s="100">
        <v>40</v>
      </c>
      <c r="BI53" s="100">
        <v>0</v>
      </c>
      <c r="BJ53" s="268">
        <f t="shared" si="42"/>
        <v>-40</v>
      </c>
      <c r="BK53" s="272">
        <v>8</v>
      </c>
      <c r="BL53" s="272">
        <v>2</v>
      </c>
      <c r="BM53" s="100">
        <v>8</v>
      </c>
      <c r="BN53" s="100">
        <v>2</v>
      </c>
      <c r="BO53" s="209">
        <f t="shared" si="35"/>
        <v>-12</v>
      </c>
      <c r="BP53" s="268">
        <f t="shared" si="36"/>
        <v>-36</v>
      </c>
      <c r="BQ53" s="272">
        <v>10</v>
      </c>
      <c r="BR53" s="272">
        <v>17</v>
      </c>
      <c r="BS53" s="100">
        <v>5</v>
      </c>
      <c r="BT53" s="100">
        <v>0</v>
      </c>
      <c r="BU53" s="209">
        <f t="shared" si="37"/>
        <v>2</v>
      </c>
      <c r="BV53" s="208">
        <v>0</v>
      </c>
      <c r="BW53" s="276">
        <f t="shared" si="39"/>
        <v>-76</v>
      </c>
    </row>
    <row r="54" spans="1:75">
      <c r="A54" s="94">
        <v>52</v>
      </c>
      <c r="B54" s="94">
        <v>30</v>
      </c>
      <c r="C54" s="94">
        <v>713</v>
      </c>
      <c r="D54" s="195" t="s">
        <v>136</v>
      </c>
      <c r="E54" s="195" t="s">
        <v>74</v>
      </c>
      <c r="F54" s="196">
        <v>8</v>
      </c>
      <c r="G54" s="197">
        <v>34</v>
      </c>
      <c r="H54" s="196">
        <v>100</v>
      </c>
      <c r="I54" s="97">
        <v>2</v>
      </c>
      <c r="J54" s="97"/>
      <c r="K54" s="94" t="s">
        <v>64</v>
      </c>
      <c r="L54" s="212" t="s">
        <v>75</v>
      </c>
      <c r="M54" s="213">
        <v>6600</v>
      </c>
      <c r="N54" s="100">
        <f t="shared" si="0"/>
        <v>26400</v>
      </c>
      <c r="O54" s="143">
        <v>0.22800000000000001</v>
      </c>
      <c r="P54" s="214">
        <v>1504.8</v>
      </c>
      <c r="Q54" s="230">
        <f t="shared" si="1"/>
        <v>6019.2</v>
      </c>
      <c r="R54" s="62">
        <v>7656</v>
      </c>
      <c r="S54" s="61">
        <f t="shared" si="2"/>
        <v>30624</v>
      </c>
      <c r="T54" s="63">
        <v>0.20519999999999999</v>
      </c>
      <c r="U54" s="231">
        <v>1571.0111999999999</v>
      </c>
      <c r="V54" s="232">
        <f t="shared" si="3"/>
        <v>6284.0447999999997</v>
      </c>
      <c r="W54" s="135">
        <v>28660.15</v>
      </c>
      <c r="X54" s="135">
        <v>7503.09</v>
      </c>
      <c r="Y54" s="236">
        <f t="shared" si="4"/>
        <v>1.0856117424242424</v>
      </c>
      <c r="Z54" s="236">
        <f t="shared" si="5"/>
        <v>0.93587219174503666</v>
      </c>
      <c r="AA54" s="135"/>
      <c r="AB54" s="135"/>
      <c r="AC54" s="135"/>
      <c r="AD54" s="135"/>
      <c r="AE54" s="144">
        <f t="shared" si="26"/>
        <v>1.0856117424242424</v>
      </c>
      <c r="AF54" s="144">
        <f t="shared" si="27"/>
        <v>1.2465261164274324</v>
      </c>
      <c r="AG54" s="63">
        <f t="shared" si="28"/>
        <v>0.93587219174503666</v>
      </c>
      <c r="AH54" s="63">
        <f t="shared" si="29"/>
        <v>1.1939905329764677</v>
      </c>
      <c r="AI54" s="244">
        <f t="shared" si="40"/>
        <v>400</v>
      </c>
      <c r="AJ54" s="245">
        <f t="shared" si="41"/>
        <v>296.77800000000008</v>
      </c>
      <c r="AK54" s="49">
        <v>4950</v>
      </c>
      <c r="AL54" s="248">
        <f t="shared" si="10"/>
        <v>14850</v>
      </c>
      <c r="AM54" s="50">
        <v>0.29487999999999998</v>
      </c>
      <c r="AN54" s="248">
        <v>1459.6559999999999</v>
      </c>
      <c r="AO54" s="248">
        <f t="shared" si="11"/>
        <v>4378.9679999999998</v>
      </c>
      <c r="AP54" s="255">
        <v>5791.5</v>
      </c>
      <c r="AQ54" s="255">
        <f t="shared" si="12"/>
        <v>17374.5</v>
      </c>
      <c r="AR54" s="256">
        <v>0.27187936000000001</v>
      </c>
      <c r="AS54" s="255">
        <v>1574.5893134400001</v>
      </c>
      <c r="AT54" s="255">
        <f t="shared" si="13"/>
        <v>4723.76794032</v>
      </c>
      <c r="AU54" s="135">
        <v>11230.62</v>
      </c>
      <c r="AV54" s="135">
        <v>2399.4699999999998</v>
      </c>
      <c r="AW54" s="135"/>
      <c r="AX54" s="135"/>
      <c r="AY54" s="135"/>
      <c r="AZ54" s="135"/>
      <c r="BA54" s="50">
        <f t="shared" si="30"/>
        <v>0.75627070707070709</v>
      </c>
      <c r="BB54" s="50">
        <f t="shared" si="31"/>
        <v>0.5479533077199924</v>
      </c>
      <c r="BC54" s="259">
        <f t="shared" si="32"/>
        <v>0.64638521971855312</v>
      </c>
      <c r="BD54" s="259">
        <f t="shared" si="33"/>
        <v>0.50795679006988936</v>
      </c>
      <c r="BE54" s="138"/>
      <c r="BF54" s="138"/>
      <c r="BG54" s="245">
        <f t="shared" si="34"/>
        <v>696.77800000000002</v>
      </c>
      <c r="BH54" s="100">
        <v>80</v>
      </c>
      <c r="BI54" s="100">
        <v>32</v>
      </c>
      <c r="BJ54" s="268">
        <f t="shared" si="42"/>
        <v>-48</v>
      </c>
      <c r="BK54" s="272">
        <v>10</v>
      </c>
      <c r="BL54" s="272">
        <v>6</v>
      </c>
      <c r="BM54" s="100">
        <v>10</v>
      </c>
      <c r="BN54" s="100">
        <v>6</v>
      </c>
      <c r="BO54" s="209">
        <f t="shared" si="35"/>
        <v>-8</v>
      </c>
      <c r="BP54" s="268">
        <f t="shared" si="36"/>
        <v>-24</v>
      </c>
      <c r="BQ54" s="272">
        <v>10</v>
      </c>
      <c r="BR54" s="272">
        <v>13</v>
      </c>
      <c r="BS54" s="100">
        <v>5</v>
      </c>
      <c r="BT54" s="100">
        <v>5</v>
      </c>
      <c r="BU54" s="209">
        <f t="shared" si="37"/>
        <v>3</v>
      </c>
      <c r="BV54" s="208">
        <v>0</v>
      </c>
      <c r="BW54" s="276">
        <f t="shared" si="39"/>
        <v>-72</v>
      </c>
    </row>
    <row r="55" spans="1:75">
      <c r="A55" s="94">
        <v>53</v>
      </c>
      <c r="B55" s="94">
        <v>30</v>
      </c>
      <c r="C55" s="94">
        <v>581</v>
      </c>
      <c r="D55" s="195" t="s">
        <v>137</v>
      </c>
      <c r="E55" s="195" t="s">
        <v>87</v>
      </c>
      <c r="F55" s="198">
        <v>3</v>
      </c>
      <c r="G55" s="199">
        <v>9</v>
      </c>
      <c r="H55" s="198">
        <v>200</v>
      </c>
      <c r="I55" s="97">
        <v>4</v>
      </c>
      <c r="J55" s="97"/>
      <c r="K55" s="94" t="s">
        <v>78</v>
      </c>
      <c r="L55" s="215" t="s">
        <v>88</v>
      </c>
      <c r="M55" s="213">
        <v>14520</v>
      </c>
      <c r="N55" s="100">
        <f t="shared" si="0"/>
        <v>58080</v>
      </c>
      <c r="O55" s="143">
        <v>0.20760000000000001</v>
      </c>
      <c r="P55" s="214">
        <v>3014.3519999999999</v>
      </c>
      <c r="Q55" s="230">
        <f t="shared" si="1"/>
        <v>12057.407999999999</v>
      </c>
      <c r="R55" s="62">
        <v>16843.2</v>
      </c>
      <c r="S55" s="61">
        <f t="shared" si="2"/>
        <v>67372.800000000003</v>
      </c>
      <c r="T55" s="63">
        <v>0.18684000000000001</v>
      </c>
      <c r="U55" s="231">
        <v>3146.9834879999999</v>
      </c>
      <c r="V55" s="232">
        <f t="shared" si="3"/>
        <v>12587.933951999999</v>
      </c>
      <c r="W55" s="135">
        <v>62132.639999999999</v>
      </c>
      <c r="X55" s="135">
        <v>13739.3</v>
      </c>
      <c r="Y55" s="236">
        <f t="shared" si="4"/>
        <v>1.0697768595041321</v>
      </c>
      <c r="Z55" s="236">
        <f t="shared" si="5"/>
        <v>0.92222143060701045</v>
      </c>
      <c r="AA55" s="135"/>
      <c r="AB55" s="135"/>
      <c r="AC55" s="135"/>
      <c r="AD55" s="135"/>
      <c r="AE55" s="144">
        <f t="shared" si="26"/>
        <v>1.0697768595041321</v>
      </c>
      <c r="AF55" s="144">
        <f t="shared" si="27"/>
        <v>1.1394903448568714</v>
      </c>
      <c r="AG55" s="63">
        <f t="shared" si="28"/>
        <v>0.92222143060701045</v>
      </c>
      <c r="AH55" s="63">
        <f t="shared" si="29"/>
        <v>1.0914658475640531</v>
      </c>
      <c r="AI55" s="244">
        <f t="shared" si="40"/>
        <v>800</v>
      </c>
      <c r="AJ55" s="245">
        <f t="shared" si="41"/>
        <v>336.3784</v>
      </c>
      <c r="AK55" s="49">
        <v>10890</v>
      </c>
      <c r="AL55" s="248">
        <f t="shared" si="10"/>
        <v>32670</v>
      </c>
      <c r="AM55" s="50">
        <v>0.26849600000000001</v>
      </c>
      <c r="AN55" s="248">
        <v>2923.9214400000001</v>
      </c>
      <c r="AO55" s="248">
        <f t="shared" si="11"/>
        <v>8771.7643200000002</v>
      </c>
      <c r="AP55" s="255">
        <v>12741.3</v>
      </c>
      <c r="AQ55" s="255">
        <f t="shared" si="12"/>
        <v>38223.899999999994</v>
      </c>
      <c r="AR55" s="256">
        <v>0.247553312</v>
      </c>
      <c r="AS55" s="255">
        <v>3154.1510141856002</v>
      </c>
      <c r="AT55" s="255">
        <f t="shared" si="13"/>
        <v>9462.4530425568009</v>
      </c>
      <c r="AU55" s="135">
        <v>33715.47</v>
      </c>
      <c r="AV55" s="135">
        <v>9204.73</v>
      </c>
      <c r="AW55" s="135"/>
      <c r="AX55" s="135"/>
      <c r="AY55" s="135"/>
      <c r="AZ55" s="135"/>
      <c r="BA55" s="57">
        <f t="shared" si="30"/>
        <v>1.0320009182736456</v>
      </c>
      <c r="BB55" s="57">
        <f t="shared" si="31"/>
        <v>1.0493590188022743</v>
      </c>
      <c r="BC55" s="259">
        <f t="shared" si="32"/>
        <v>0.88205206690055193</v>
      </c>
      <c r="BD55" s="259">
        <f t="shared" si="33"/>
        <v>0.9727636119938764</v>
      </c>
      <c r="BE55" s="270">
        <v>300</v>
      </c>
      <c r="BF55" s="271"/>
      <c r="BG55" s="245">
        <f t="shared" si="34"/>
        <v>1436.3784000000001</v>
      </c>
      <c r="BH55" s="100">
        <v>80</v>
      </c>
      <c r="BI55" s="100">
        <v>265</v>
      </c>
      <c r="BJ55" s="268">
        <v>0</v>
      </c>
      <c r="BK55" s="272">
        <v>14</v>
      </c>
      <c r="BL55" s="272">
        <v>6</v>
      </c>
      <c r="BM55" s="100">
        <v>14</v>
      </c>
      <c r="BN55" s="100">
        <v>2</v>
      </c>
      <c r="BO55" s="209">
        <f t="shared" si="35"/>
        <v>-20</v>
      </c>
      <c r="BP55" s="268">
        <f t="shared" si="36"/>
        <v>-60</v>
      </c>
      <c r="BQ55" s="272">
        <v>20</v>
      </c>
      <c r="BR55" s="272">
        <v>21</v>
      </c>
      <c r="BS55" s="100">
        <v>15</v>
      </c>
      <c r="BT55" s="100">
        <v>1</v>
      </c>
      <c r="BU55" s="209">
        <f t="shared" si="37"/>
        <v>-13</v>
      </c>
      <c r="BV55" s="208">
        <f t="shared" si="38"/>
        <v>-26</v>
      </c>
      <c r="BW55" s="276">
        <f t="shared" si="39"/>
        <v>-86</v>
      </c>
    </row>
    <row r="56" spans="1:75">
      <c r="A56" s="94">
        <v>54</v>
      </c>
      <c r="B56" s="94">
        <v>30</v>
      </c>
      <c r="C56" s="94">
        <v>387</v>
      </c>
      <c r="D56" s="195" t="s">
        <v>138</v>
      </c>
      <c r="E56" s="195" t="s">
        <v>90</v>
      </c>
      <c r="F56" s="198">
        <v>4</v>
      </c>
      <c r="G56" s="199">
        <v>13</v>
      </c>
      <c r="H56" s="198">
        <v>150</v>
      </c>
      <c r="I56" s="97">
        <v>4</v>
      </c>
      <c r="J56" s="97"/>
      <c r="K56" s="94" t="s">
        <v>71</v>
      </c>
      <c r="L56" s="212" t="s">
        <v>91</v>
      </c>
      <c r="M56" s="213">
        <v>12750</v>
      </c>
      <c r="N56" s="100">
        <f t="shared" si="0"/>
        <v>51000</v>
      </c>
      <c r="O56" s="143">
        <v>0.24907499999999999</v>
      </c>
      <c r="P56" s="214">
        <v>3175.7062500000002</v>
      </c>
      <c r="Q56" s="230">
        <f t="shared" si="1"/>
        <v>12702.825000000001</v>
      </c>
      <c r="R56" s="62">
        <v>14790</v>
      </c>
      <c r="S56" s="61">
        <f t="shared" si="2"/>
        <v>59160</v>
      </c>
      <c r="T56" s="63">
        <v>0.22416749999999999</v>
      </c>
      <c r="U56" s="231">
        <v>3315.4373249999999</v>
      </c>
      <c r="V56" s="232">
        <f t="shared" si="3"/>
        <v>13261.749299999999</v>
      </c>
      <c r="W56" s="135">
        <v>54452.97</v>
      </c>
      <c r="X56" s="135">
        <v>12229.33</v>
      </c>
      <c r="Y56" s="236">
        <f t="shared" si="4"/>
        <v>1.067705294117647</v>
      </c>
      <c r="Z56" s="236">
        <f t="shared" si="5"/>
        <v>0.92043559837728195</v>
      </c>
      <c r="AA56" s="135"/>
      <c r="AB56" s="135"/>
      <c r="AC56" s="135"/>
      <c r="AD56" s="135"/>
      <c r="AE56" s="144">
        <f t="shared" si="26"/>
        <v>1.067705294117647</v>
      </c>
      <c r="AF56" s="143">
        <f t="shared" si="27"/>
        <v>0.96272522057101462</v>
      </c>
      <c r="AG56" s="63">
        <f t="shared" si="28"/>
        <v>0.92043559837728195</v>
      </c>
      <c r="AH56" s="63">
        <f t="shared" si="29"/>
        <v>0.92215059441668079</v>
      </c>
      <c r="AI56" s="244">
        <f t="shared" si="40"/>
        <v>800</v>
      </c>
      <c r="AJ56" s="245">
        <v>0</v>
      </c>
      <c r="AK56" s="49">
        <v>9562.5</v>
      </c>
      <c r="AL56" s="248">
        <f t="shared" si="10"/>
        <v>28687.5</v>
      </c>
      <c r="AM56" s="50">
        <v>0.32213700000000001</v>
      </c>
      <c r="AN56" s="248">
        <v>3080.4350625000002</v>
      </c>
      <c r="AO56" s="248">
        <f t="shared" si="11"/>
        <v>9241.3051875000001</v>
      </c>
      <c r="AP56" s="255">
        <v>11188.125</v>
      </c>
      <c r="AQ56" s="255">
        <f t="shared" si="12"/>
        <v>33564.375</v>
      </c>
      <c r="AR56" s="256">
        <v>0.297010314</v>
      </c>
      <c r="AS56" s="255">
        <v>3322.9885193212499</v>
      </c>
      <c r="AT56" s="255">
        <f t="shared" si="13"/>
        <v>9968.9655579637492</v>
      </c>
      <c r="AU56" s="135">
        <v>33731.22</v>
      </c>
      <c r="AV56" s="135">
        <v>7642.56</v>
      </c>
      <c r="AW56" s="135"/>
      <c r="AX56" s="135"/>
      <c r="AY56" s="261">
        <v>2900</v>
      </c>
      <c r="AZ56" s="262">
        <v>200</v>
      </c>
      <c r="BA56" s="57">
        <f t="shared" si="30"/>
        <v>1.0747266230936821</v>
      </c>
      <c r="BB56" s="50">
        <f t="shared" si="31"/>
        <v>0.80535810137154396</v>
      </c>
      <c r="BC56" s="259">
        <f t="shared" si="32"/>
        <v>0.91856976332793328</v>
      </c>
      <c r="BD56" s="259">
        <f t="shared" si="33"/>
        <v>0.74657294748646019</v>
      </c>
      <c r="BE56" s="270"/>
      <c r="BF56" s="271"/>
      <c r="BG56" s="245">
        <f t="shared" si="34"/>
        <v>800</v>
      </c>
      <c r="BH56" s="100">
        <v>80</v>
      </c>
      <c r="BI56" s="100">
        <v>54</v>
      </c>
      <c r="BJ56" s="268">
        <f>BI56-BH56</f>
        <v>-26</v>
      </c>
      <c r="BK56" s="272">
        <v>14</v>
      </c>
      <c r="BL56" s="272">
        <v>3</v>
      </c>
      <c r="BM56" s="100">
        <v>14</v>
      </c>
      <c r="BN56" s="100">
        <v>2</v>
      </c>
      <c r="BO56" s="209">
        <f t="shared" si="35"/>
        <v>-23</v>
      </c>
      <c r="BP56" s="268">
        <f t="shared" si="36"/>
        <v>-69</v>
      </c>
      <c r="BQ56" s="272">
        <v>25</v>
      </c>
      <c r="BR56" s="272">
        <v>27</v>
      </c>
      <c r="BS56" s="100">
        <v>10</v>
      </c>
      <c r="BT56" s="100">
        <v>0</v>
      </c>
      <c r="BU56" s="209">
        <f t="shared" si="37"/>
        <v>-8</v>
      </c>
      <c r="BV56" s="208">
        <f t="shared" si="38"/>
        <v>-16</v>
      </c>
      <c r="BW56" s="276">
        <f t="shared" si="39"/>
        <v>-111</v>
      </c>
    </row>
    <row r="57" spans="1:75">
      <c r="A57" s="94">
        <v>55</v>
      </c>
      <c r="B57" s="94">
        <v>30</v>
      </c>
      <c r="C57" s="94">
        <v>706</v>
      </c>
      <c r="D57" s="195" t="s">
        <v>139</v>
      </c>
      <c r="E57" s="195" t="s">
        <v>74</v>
      </c>
      <c r="F57" s="198">
        <v>9</v>
      </c>
      <c r="G57" s="199">
        <v>41</v>
      </c>
      <c r="H57" s="198">
        <v>100</v>
      </c>
      <c r="I57" s="97">
        <v>2</v>
      </c>
      <c r="J57" s="97"/>
      <c r="K57" s="94" t="s">
        <v>64</v>
      </c>
      <c r="L57" s="215" t="s">
        <v>75</v>
      </c>
      <c r="M57" s="213">
        <v>7200</v>
      </c>
      <c r="N57" s="100">
        <f t="shared" si="0"/>
        <v>28800</v>
      </c>
      <c r="O57" s="143">
        <v>0.24667500000000001</v>
      </c>
      <c r="P57" s="214">
        <v>1776.06</v>
      </c>
      <c r="Q57" s="230">
        <f t="shared" si="1"/>
        <v>7104.24</v>
      </c>
      <c r="R57" s="62">
        <v>8352</v>
      </c>
      <c r="S57" s="61">
        <f t="shared" si="2"/>
        <v>33408</v>
      </c>
      <c r="T57" s="63">
        <v>0.2220075</v>
      </c>
      <c r="U57" s="231">
        <v>1854.2066400000001</v>
      </c>
      <c r="V57" s="232">
        <f t="shared" si="3"/>
        <v>7416.8265600000004</v>
      </c>
      <c r="W57" s="135">
        <v>30719.07</v>
      </c>
      <c r="X57" s="135">
        <v>7090.21</v>
      </c>
      <c r="Y57" s="236">
        <f t="shared" si="4"/>
        <v>1.066634375</v>
      </c>
      <c r="Z57" s="236">
        <f t="shared" si="5"/>
        <v>0.91951239224137926</v>
      </c>
      <c r="AA57" s="135"/>
      <c r="AB57" s="135"/>
      <c r="AC57" s="135"/>
      <c r="AD57" s="135"/>
      <c r="AE57" s="144">
        <f t="shared" si="26"/>
        <v>1.066634375</v>
      </c>
      <c r="AF57" s="143">
        <f t="shared" si="27"/>
        <v>0.99802512302512303</v>
      </c>
      <c r="AG57" s="63">
        <f t="shared" si="28"/>
        <v>0.91951239224137926</v>
      </c>
      <c r="AH57" s="63">
        <f t="shared" si="29"/>
        <v>0.95596276151831705</v>
      </c>
      <c r="AI57" s="244">
        <f t="shared" si="40"/>
        <v>400</v>
      </c>
      <c r="AJ57" s="245">
        <v>0</v>
      </c>
      <c r="AK57" s="49">
        <v>5400</v>
      </c>
      <c r="AL57" s="248">
        <f t="shared" si="10"/>
        <v>16200</v>
      </c>
      <c r="AM57" s="50">
        <v>0.31903300000000001</v>
      </c>
      <c r="AN57" s="248">
        <v>1722.7782</v>
      </c>
      <c r="AO57" s="248">
        <f t="shared" si="11"/>
        <v>5168.3346000000001</v>
      </c>
      <c r="AP57" s="255">
        <v>6318</v>
      </c>
      <c r="AQ57" s="255">
        <f t="shared" si="12"/>
        <v>18954</v>
      </c>
      <c r="AR57" s="256">
        <v>0.29414842600000002</v>
      </c>
      <c r="AS57" s="255">
        <v>1858.4297554679999</v>
      </c>
      <c r="AT57" s="255">
        <f t="shared" si="13"/>
        <v>5575.289266404</v>
      </c>
      <c r="AU57" s="135">
        <v>13783.41</v>
      </c>
      <c r="AV57" s="135">
        <v>4159.87</v>
      </c>
      <c r="AW57" s="135"/>
      <c r="AX57" s="135"/>
      <c r="AY57" s="135"/>
      <c r="AZ57" s="135"/>
      <c r="BA57" s="50">
        <f t="shared" si="30"/>
        <v>0.85082777777777774</v>
      </c>
      <c r="BB57" s="50">
        <f t="shared" si="31"/>
        <v>0.80487629419349127</v>
      </c>
      <c r="BC57" s="259">
        <f t="shared" si="32"/>
        <v>0.72720322886989552</v>
      </c>
      <c r="BD57" s="259">
        <f t="shared" si="33"/>
        <v>0.74612630865036178</v>
      </c>
      <c r="BE57" s="138"/>
      <c r="BF57" s="138"/>
      <c r="BG57" s="245">
        <f t="shared" si="34"/>
        <v>400</v>
      </c>
      <c r="BH57" s="100">
        <v>60</v>
      </c>
      <c r="BI57" s="100">
        <v>39</v>
      </c>
      <c r="BJ57" s="268">
        <f>BI57-BH57</f>
        <v>-21</v>
      </c>
      <c r="BK57" s="272">
        <v>8</v>
      </c>
      <c r="BL57" s="272">
        <v>8</v>
      </c>
      <c r="BM57" s="100">
        <v>8</v>
      </c>
      <c r="BN57" s="100">
        <v>4</v>
      </c>
      <c r="BO57" s="209">
        <f t="shared" si="35"/>
        <v>-4</v>
      </c>
      <c r="BP57" s="268">
        <f t="shared" si="36"/>
        <v>-12</v>
      </c>
      <c r="BQ57" s="272">
        <v>10</v>
      </c>
      <c r="BR57" s="272">
        <v>0</v>
      </c>
      <c r="BS57" s="100">
        <v>5</v>
      </c>
      <c r="BT57" s="100">
        <v>2</v>
      </c>
      <c r="BU57" s="209">
        <f t="shared" si="37"/>
        <v>-13</v>
      </c>
      <c r="BV57" s="208">
        <f t="shared" si="38"/>
        <v>-26</v>
      </c>
      <c r="BW57" s="276">
        <f t="shared" si="39"/>
        <v>-59</v>
      </c>
    </row>
    <row r="58" spans="1:75">
      <c r="A58" s="94">
        <v>56</v>
      </c>
      <c r="B58" s="94">
        <v>30</v>
      </c>
      <c r="C58" s="94">
        <v>513</v>
      </c>
      <c r="D58" s="195" t="s">
        <v>140</v>
      </c>
      <c r="E58" s="195" t="s">
        <v>87</v>
      </c>
      <c r="F58" s="196">
        <v>4</v>
      </c>
      <c r="G58" s="197">
        <v>14</v>
      </c>
      <c r="H58" s="196">
        <v>150</v>
      </c>
      <c r="I58" s="97">
        <v>2</v>
      </c>
      <c r="J58" s="97"/>
      <c r="K58" s="94" t="s">
        <v>71</v>
      </c>
      <c r="L58" s="212" t="s">
        <v>88</v>
      </c>
      <c r="M58" s="213">
        <v>12750</v>
      </c>
      <c r="N58" s="100">
        <f t="shared" si="0"/>
        <v>51000</v>
      </c>
      <c r="O58" s="143">
        <v>0.23535</v>
      </c>
      <c r="P58" s="214">
        <v>3000.7125000000001</v>
      </c>
      <c r="Q58" s="230">
        <f t="shared" si="1"/>
        <v>12002.85</v>
      </c>
      <c r="R58" s="62">
        <v>14790</v>
      </c>
      <c r="S58" s="61">
        <f t="shared" si="2"/>
        <v>59160</v>
      </c>
      <c r="T58" s="63">
        <v>0.211815</v>
      </c>
      <c r="U58" s="231">
        <v>3132.7438499999998</v>
      </c>
      <c r="V58" s="232">
        <f t="shared" si="3"/>
        <v>12530.975399999999</v>
      </c>
      <c r="W58" s="135">
        <v>57135.31</v>
      </c>
      <c r="X58" s="135">
        <v>14355.67</v>
      </c>
      <c r="Y58" s="236">
        <f t="shared" si="4"/>
        <v>1.1203001960784313</v>
      </c>
      <c r="Z58" s="236">
        <f t="shared" si="5"/>
        <v>0.96577603110209598</v>
      </c>
      <c r="AA58" s="135">
        <v>3045</v>
      </c>
      <c r="AB58" s="135">
        <v>178.5</v>
      </c>
      <c r="AC58" s="135"/>
      <c r="AD58" s="135"/>
      <c r="AE58" s="144">
        <f t="shared" si="26"/>
        <v>1.0605943137254901</v>
      </c>
      <c r="AF58" s="144">
        <f t="shared" si="27"/>
        <v>1.1811503101346763</v>
      </c>
      <c r="AG58" s="63">
        <f t="shared" si="28"/>
        <v>0.91430544286680182</v>
      </c>
      <c r="AH58" s="63">
        <f t="shared" si="29"/>
        <v>1.1313700288646327</v>
      </c>
      <c r="AI58" s="244">
        <f t="shared" si="40"/>
        <v>400</v>
      </c>
      <c r="AJ58" s="245">
        <f t="shared" si="41"/>
        <v>470.56399999999996</v>
      </c>
      <c r="AK58" s="49">
        <v>9562.5</v>
      </c>
      <c r="AL58" s="248">
        <f t="shared" si="10"/>
        <v>28687.5</v>
      </c>
      <c r="AM58" s="50">
        <v>0.30438599999999999</v>
      </c>
      <c r="AN58" s="248">
        <v>2910.6911249999998</v>
      </c>
      <c r="AO58" s="248">
        <f t="shared" si="11"/>
        <v>8732.0733749999999</v>
      </c>
      <c r="AP58" s="255">
        <v>11188.125</v>
      </c>
      <c r="AQ58" s="255">
        <f t="shared" si="12"/>
        <v>33564.375</v>
      </c>
      <c r="AR58" s="256">
        <v>0.28064389200000001</v>
      </c>
      <c r="AS58" s="255">
        <v>3139.8789441825002</v>
      </c>
      <c r="AT58" s="255">
        <f t="shared" si="13"/>
        <v>9419.6368325475014</v>
      </c>
      <c r="AU58" s="135">
        <v>25549.72</v>
      </c>
      <c r="AV58" s="135">
        <v>5433.42</v>
      </c>
      <c r="AW58" s="135">
        <v>4060</v>
      </c>
      <c r="AX58" s="135">
        <v>238</v>
      </c>
      <c r="AY58" s="135"/>
      <c r="AZ58" s="135"/>
      <c r="BA58" s="50">
        <f t="shared" si="30"/>
        <v>0.74909699346405234</v>
      </c>
      <c r="BB58" s="50">
        <f t="shared" si="31"/>
        <v>0.59498125781610256</v>
      </c>
      <c r="BC58" s="259">
        <f t="shared" si="32"/>
        <v>0.64025384056756607</v>
      </c>
      <c r="BD58" s="259">
        <f t="shared" si="33"/>
        <v>0.55155204944296354</v>
      </c>
      <c r="BE58" s="138"/>
      <c r="BF58" s="138"/>
      <c r="BG58" s="245">
        <f t="shared" si="34"/>
        <v>870.56399999999996</v>
      </c>
      <c r="BH58" s="100">
        <v>80</v>
      </c>
      <c r="BI58" s="100">
        <v>88</v>
      </c>
      <c r="BJ58" s="268">
        <v>0</v>
      </c>
      <c r="BK58" s="272">
        <v>14</v>
      </c>
      <c r="BL58" s="272">
        <v>11</v>
      </c>
      <c r="BM58" s="100">
        <v>14</v>
      </c>
      <c r="BN58" s="100">
        <v>1</v>
      </c>
      <c r="BO58" s="209">
        <f t="shared" si="35"/>
        <v>-16</v>
      </c>
      <c r="BP58" s="268">
        <f t="shared" si="36"/>
        <v>-48</v>
      </c>
      <c r="BQ58" s="272">
        <v>15</v>
      </c>
      <c r="BR58" s="272">
        <v>8</v>
      </c>
      <c r="BS58" s="100">
        <v>10</v>
      </c>
      <c r="BT58" s="100">
        <v>2</v>
      </c>
      <c r="BU58" s="209">
        <f t="shared" si="37"/>
        <v>-15</v>
      </c>
      <c r="BV58" s="208">
        <f t="shared" si="38"/>
        <v>-30</v>
      </c>
      <c r="BW58" s="276">
        <f t="shared" si="39"/>
        <v>-78</v>
      </c>
    </row>
    <row r="59" spans="1:75">
      <c r="A59" s="94">
        <v>57</v>
      </c>
      <c r="B59" s="94">
        <v>30</v>
      </c>
      <c r="C59" s="94">
        <v>114622</v>
      </c>
      <c r="D59" s="195" t="s">
        <v>141</v>
      </c>
      <c r="E59" s="195" t="s">
        <v>87</v>
      </c>
      <c r="F59" s="198">
        <v>5</v>
      </c>
      <c r="G59" s="199">
        <v>21</v>
      </c>
      <c r="H59" s="198">
        <v>150</v>
      </c>
      <c r="I59" s="97">
        <v>4</v>
      </c>
      <c r="J59" s="97">
        <v>1</v>
      </c>
      <c r="K59" s="94" t="s">
        <v>71</v>
      </c>
      <c r="L59" s="215" t="s">
        <v>88</v>
      </c>
      <c r="M59" s="213">
        <v>11160</v>
      </c>
      <c r="N59" s="100">
        <f t="shared" si="0"/>
        <v>44640</v>
      </c>
      <c r="O59" s="143">
        <v>0.20594999999999999</v>
      </c>
      <c r="P59" s="214">
        <v>2298.402</v>
      </c>
      <c r="Q59" s="230">
        <f t="shared" si="1"/>
        <v>9193.6080000000002</v>
      </c>
      <c r="R59" s="62">
        <v>12945.6</v>
      </c>
      <c r="S59" s="61">
        <f t="shared" si="2"/>
        <v>51782.400000000001</v>
      </c>
      <c r="T59" s="63">
        <v>0.18535499999999999</v>
      </c>
      <c r="U59" s="231">
        <v>2399.531688</v>
      </c>
      <c r="V59" s="232">
        <f t="shared" si="3"/>
        <v>9598.1267520000001</v>
      </c>
      <c r="W59" s="135">
        <v>47093.86</v>
      </c>
      <c r="X59" s="135">
        <v>10513.59</v>
      </c>
      <c r="Y59" s="236">
        <f t="shared" si="4"/>
        <v>1.054969982078853</v>
      </c>
      <c r="Z59" s="236">
        <f t="shared" si="5"/>
        <v>0.90945688110245948</v>
      </c>
      <c r="AA59" s="135"/>
      <c r="AB59" s="135"/>
      <c r="AC59" s="135"/>
      <c r="AD59" s="135"/>
      <c r="AE59" s="144">
        <f t="shared" si="26"/>
        <v>1.054969982078853</v>
      </c>
      <c r="AF59" s="144">
        <f t="shared" si="27"/>
        <v>1.1435760584962944</v>
      </c>
      <c r="AG59" s="63">
        <f t="shared" si="28"/>
        <v>0.90945688110245948</v>
      </c>
      <c r="AH59" s="63">
        <f t="shared" si="29"/>
        <v>1.0953793663757609</v>
      </c>
      <c r="AI59" s="244">
        <f t="shared" si="40"/>
        <v>850</v>
      </c>
      <c r="AJ59" s="245">
        <f t="shared" si="41"/>
        <v>263.99639999999999</v>
      </c>
      <c r="AK59" s="49">
        <v>8370</v>
      </c>
      <c r="AL59" s="248">
        <f t="shared" si="10"/>
        <v>25110</v>
      </c>
      <c r="AM59" s="50">
        <v>0.26636199999999999</v>
      </c>
      <c r="AN59" s="248">
        <v>2229.44994</v>
      </c>
      <c r="AO59" s="248">
        <f t="shared" si="11"/>
        <v>6688.3498199999995</v>
      </c>
      <c r="AP59" s="255">
        <v>9792.9</v>
      </c>
      <c r="AQ59" s="255">
        <f t="shared" si="12"/>
        <v>29378.699999999997</v>
      </c>
      <c r="AR59" s="256">
        <v>0.24558576400000001</v>
      </c>
      <c r="AS59" s="255">
        <v>2404.9968282755999</v>
      </c>
      <c r="AT59" s="255">
        <f t="shared" si="13"/>
        <v>7214.9904848267997</v>
      </c>
      <c r="AU59" s="135">
        <v>27203.58</v>
      </c>
      <c r="AV59" s="135">
        <v>8160.48</v>
      </c>
      <c r="AW59" s="135"/>
      <c r="AX59" s="135"/>
      <c r="AY59" s="135"/>
      <c r="AZ59" s="135"/>
      <c r="BA59" s="57">
        <f t="shared" si="30"/>
        <v>1.0833763440860216</v>
      </c>
      <c r="BB59" s="57">
        <f t="shared" si="31"/>
        <v>1.220103645834721</v>
      </c>
      <c r="BC59" s="259">
        <f t="shared" si="32"/>
        <v>0.92596268725301001</v>
      </c>
      <c r="BD59" s="259">
        <f t="shared" si="33"/>
        <v>1.1310451506708947</v>
      </c>
      <c r="BE59" s="270">
        <v>300</v>
      </c>
      <c r="BF59" s="271"/>
      <c r="BG59" s="245">
        <f t="shared" si="34"/>
        <v>1413.9964</v>
      </c>
      <c r="BH59" s="100">
        <v>60</v>
      </c>
      <c r="BI59" s="100">
        <v>23</v>
      </c>
      <c r="BJ59" s="268">
        <f>BI59-BH59</f>
        <v>-37</v>
      </c>
      <c r="BK59" s="272">
        <v>12</v>
      </c>
      <c r="BL59" s="272">
        <v>0</v>
      </c>
      <c r="BM59" s="100">
        <v>12</v>
      </c>
      <c r="BN59" s="100">
        <v>2</v>
      </c>
      <c r="BO59" s="209">
        <f t="shared" si="35"/>
        <v>-22</v>
      </c>
      <c r="BP59" s="268">
        <f t="shared" si="36"/>
        <v>-66</v>
      </c>
      <c r="BQ59" s="272">
        <v>15</v>
      </c>
      <c r="BR59" s="272">
        <v>27</v>
      </c>
      <c r="BS59" s="100">
        <v>8</v>
      </c>
      <c r="BT59" s="100">
        <v>5</v>
      </c>
      <c r="BU59" s="209">
        <f t="shared" si="37"/>
        <v>9</v>
      </c>
      <c r="BV59" s="208">
        <v>0</v>
      </c>
      <c r="BW59" s="276">
        <f t="shared" si="39"/>
        <v>-103</v>
      </c>
    </row>
    <row r="60" spans="1:75">
      <c r="A60" s="94">
        <v>58</v>
      </c>
      <c r="B60" s="94">
        <v>30</v>
      </c>
      <c r="C60" s="94">
        <v>738</v>
      </c>
      <c r="D60" s="195" t="s">
        <v>142</v>
      </c>
      <c r="E60" s="195" t="s">
        <v>74</v>
      </c>
      <c r="F60" s="198">
        <v>8</v>
      </c>
      <c r="G60" s="199">
        <v>33</v>
      </c>
      <c r="H60" s="198">
        <v>100</v>
      </c>
      <c r="I60" s="97">
        <v>2</v>
      </c>
      <c r="J60" s="97"/>
      <c r="K60" s="94" t="s">
        <v>64</v>
      </c>
      <c r="L60" s="212" t="s">
        <v>75</v>
      </c>
      <c r="M60" s="213">
        <v>7600</v>
      </c>
      <c r="N60" s="100">
        <f t="shared" si="0"/>
        <v>30400</v>
      </c>
      <c r="O60" s="143">
        <v>0.23017499999999999</v>
      </c>
      <c r="P60" s="214">
        <v>1749.33</v>
      </c>
      <c r="Q60" s="230">
        <f t="shared" si="1"/>
        <v>6997.32</v>
      </c>
      <c r="R60" s="62">
        <v>8816</v>
      </c>
      <c r="S60" s="61">
        <f t="shared" si="2"/>
        <v>35264</v>
      </c>
      <c r="T60" s="63">
        <v>0.20715749999999999</v>
      </c>
      <c r="U60" s="231">
        <v>1826.30052</v>
      </c>
      <c r="V60" s="232">
        <f t="shared" si="3"/>
        <v>7305.20208</v>
      </c>
      <c r="W60" s="135">
        <v>31984.31</v>
      </c>
      <c r="X60" s="135">
        <v>7030.5</v>
      </c>
      <c r="Y60" s="236">
        <f t="shared" si="4"/>
        <v>1.0521154605263159</v>
      </c>
      <c r="Z60" s="236">
        <f t="shared" si="5"/>
        <v>0.90699608666061715</v>
      </c>
      <c r="AA60" s="135"/>
      <c r="AB60" s="135"/>
      <c r="AC60" s="135"/>
      <c r="AD60" s="135"/>
      <c r="AE60" s="144">
        <f t="shared" si="26"/>
        <v>1.0521154605263159</v>
      </c>
      <c r="AF60" s="144">
        <f t="shared" si="27"/>
        <v>1.0047418154379106</v>
      </c>
      <c r="AG60" s="63">
        <f t="shared" si="28"/>
        <v>0.90699608666061715</v>
      </c>
      <c r="AH60" s="63">
        <f t="shared" si="29"/>
        <v>0.96239637494052732</v>
      </c>
      <c r="AI60" s="244">
        <f t="shared" si="40"/>
        <v>400</v>
      </c>
      <c r="AJ60" s="245">
        <f t="shared" si="41"/>
        <v>6.6360000000000587</v>
      </c>
      <c r="AK60" s="49">
        <v>5700</v>
      </c>
      <c r="AL60" s="248">
        <f t="shared" si="10"/>
        <v>17100</v>
      </c>
      <c r="AM60" s="50">
        <v>0.29769299999999999</v>
      </c>
      <c r="AN60" s="248">
        <v>1696.8501000000001</v>
      </c>
      <c r="AO60" s="248">
        <f t="shared" si="11"/>
        <v>5090.5503000000008</v>
      </c>
      <c r="AP60" s="255">
        <v>6669</v>
      </c>
      <c r="AQ60" s="255">
        <f t="shared" si="12"/>
        <v>20007</v>
      </c>
      <c r="AR60" s="256">
        <v>0.274472946</v>
      </c>
      <c r="AS60" s="255">
        <v>1830.4600768739999</v>
      </c>
      <c r="AT60" s="255">
        <f t="shared" si="13"/>
        <v>5491.3802306219995</v>
      </c>
      <c r="AU60" s="135">
        <v>11679.91</v>
      </c>
      <c r="AV60" s="135">
        <v>2998.45</v>
      </c>
      <c r="AW60" s="135"/>
      <c r="AX60" s="135"/>
      <c r="AY60" s="135"/>
      <c r="AZ60" s="135"/>
      <c r="BA60" s="50">
        <f t="shared" si="30"/>
        <v>0.68303567251461983</v>
      </c>
      <c r="BB60" s="50">
        <f t="shared" si="31"/>
        <v>0.5890227624310086</v>
      </c>
      <c r="BC60" s="259">
        <f t="shared" si="32"/>
        <v>0.58379117308941875</v>
      </c>
      <c r="BD60" s="259">
        <f t="shared" si="33"/>
        <v>0.54602847992195402</v>
      </c>
      <c r="BE60" s="138"/>
      <c r="BF60" s="138"/>
      <c r="BG60" s="245">
        <f t="shared" si="34"/>
        <v>406.63600000000008</v>
      </c>
      <c r="BH60" s="100">
        <v>80</v>
      </c>
      <c r="BI60" s="100">
        <v>42</v>
      </c>
      <c r="BJ60" s="268">
        <f>BI60-BH60</f>
        <v>-38</v>
      </c>
      <c r="BK60" s="272">
        <v>10</v>
      </c>
      <c r="BL60" s="272">
        <v>6</v>
      </c>
      <c r="BM60" s="100">
        <v>10</v>
      </c>
      <c r="BN60" s="100">
        <v>0</v>
      </c>
      <c r="BO60" s="209">
        <f t="shared" si="35"/>
        <v>-14</v>
      </c>
      <c r="BP60" s="268">
        <f t="shared" si="36"/>
        <v>-42</v>
      </c>
      <c r="BQ60" s="272">
        <v>10</v>
      </c>
      <c r="BR60" s="272">
        <v>9</v>
      </c>
      <c r="BS60" s="100">
        <v>5</v>
      </c>
      <c r="BT60" s="100">
        <v>0</v>
      </c>
      <c r="BU60" s="209">
        <f t="shared" si="37"/>
        <v>-6</v>
      </c>
      <c r="BV60" s="208">
        <f t="shared" si="38"/>
        <v>-12</v>
      </c>
      <c r="BW60" s="276">
        <f t="shared" si="39"/>
        <v>-92</v>
      </c>
    </row>
    <row r="61" spans="1:75">
      <c r="A61" s="94">
        <v>59</v>
      </c>
      <c r="B61" s="94">
        <v>30</v>
      </c>
      <c r="C61" s="94">
        <v>104428</v>
      </c>
      <c r="D61" s="195" t="s">
        <v>143</v>
      </c>
      <c r="E61" s="195" t="s">
        <v>74</v>
      </c>
      <c r="F61" s="196">
        <v>6</v>
      </c>
      <c r="G61" s="197">
        <v>28</v>
      </c>
      <c r="H61" s="196">
        <v>150</v>
      </c>
      <c r="I61" s="97">
        <v>3</v>
      </c>
      <c r="J61" s="97"/>
      <c r="K61" s="94" t="s">
        <v>64</v>
      </c>
      <c r="L61" s="212" t="s">
        <v>75</v>
      </c>
      <c r="M61" s="213">
        <v>9500</v>
      </c>
      <c r="N61" s="100">
        <f t="shared" si="0"/>
        <v>38000</v>
      </c>
      <c r="O61" s="143">
        <v>0.2472</v>
      </c>
      <c r="P61" s="214">
        <v>2348.4</v>
      </c>
      <c r="Q61" s="230">
        <f t="shared" si="1"/>
        <v>9393.6</v>
      </c>
      <c r="R61" s="62">
        <v>11020</v>
      </c>
      <c r="S61" s="61">
        <f t="shared" si="2"/>
        <v>44080</v>
      </c>
      <c r="T61" s="63">
        <v>0.22248000000000001</v>
      </c>
      <c r="U61" s="231">
        <v>2451.7296000000001</v>
      </c>
      <c r="V61" s="232">
        <f t="shared" si="3"/>
        <v>9806.9184000000005</v>
      </c>
      <c r="W61" s="135">
        <v>39969.730000000003</v>
      </c>
      <c r="X61" s="135">
        <v>10206.700000000001</v>
      </c>
      <c r="Y61" s="236">
        <f t="shared" si="4"/>
        <v>1.0518350000000001</v>
      </c>
      <c r="Z61" s="236">
        <f t="shared" si="5"/>
        <v>0.90675431034482767</v>
      </c>
      <c r="AA61" s="135"/>
      <c r="AB61" s="135"/>
      <c r="AC61" s="135"/>
      <c r="AD61" s="135"/>
      <c r="AE61" s="144">
        <f t="shared" si="26"/>
        <v>1.0518350000000001</v>
      </c>
      <c r="AF61" s="144">
        <f t="shared" si="27"/>
        <v>1.0865589337421224</v>
      </c>
      <c r="AG61" s="63">
        <f t="shared" si="28"/>
        <v>0.90675431034482767</v>
      </c>
      <c r="AH61" s="63">
        <f t="shared" si="29"/>
        <v>1.040765262205098</v>
      </c>
      <c r="AI61" s="244">
        <f t="shared" si="40"/>
        <v>600</v>
      </c>
      <c r="AJ61" s="245">
        <f t="shared" si="41"/>
        <v>162.62000000000009</v>
      </c>
      <c r="AK61" s="49">
        <v>7125</v>
      </c>
      <c r="AL61" s="248">
        <f t="shared" si="10"/>
        <v>21375</v>
      </c>
      <c r="AM61" s="50">
        <v>0.319712</v>
      </c>
      <c r="AN61" s="248">
        <v>2277.9479999999999</v>
      </c>
      <c r="AO61" s="248">
        <f t="shared" si="11"/>
        <v>6833.8439999999991</v>
      </c>
      <c r="AP61" s="255">
        <v>8336.25</v>
      </c>
      <c r="AQ61" s="255">
        <f t="shared" si="12"/>
        <v>25008.75</v>
      </c>
      <c r="AR61" s="256">
        <v>0.29477446400000001</v>
      </c>
      <c r="AS61" s="255">
        <v>2457.3136255200002</v>
      </c>
      <c r="AT61" s="255">
        <f t="shared" si="13"/>
        <v>7371.9408765600001</v>
      </c>
      <c r="AU61" s="135">
        <v>16644.830000000002</v>
      </c>
      <c r="AV61" s="135">
        <v>3797.45</v>
      </c>
      <c r="AW61" s="135"/>
      <c r="AX61" s="135"/>
      <c r="AY61" s="135"/>
      <c r="AZ61" s="135"/>
      <c r="BA61" s="50">
        <f t="shared" si="30"/>
        <v>0.77870549707602343</v>
      </c>
      <c r="BB61" s="50">
        <f t="shared" si="31"/>
        <v>0.55568286311481507</v>
      </c>
      <c r="BC61" s="259">
        <f t="shared" si="32"/>
        <v>0.66556025391113116</v>
      </c>
      <c r="BD61" s="259">
        <f t="shared" si="33"/>
        <v>0.51512214538703949</v>
      </c>
      <c r="BE61" s="138"/>
      <c r="BF61" s="138"/>
      <c r="BG61" s="245">
        <f t="shared" si="34"/>
        <v>762.62000000000012</v>
      </c>
      <c r="BH61" s="100">
        <v>60</v>
      </c>
      <c r="BI61" s="100">
        <v>76</v>
      </c>
      <c r="BJ61" s="268">
        <v>0</v>
      </c>
      <c r="BK61" s="272">
        <v>12</v>
      </c>
      <c r="BL61" s="272">
        <v>10</v>
      </c>
      <c r="BM61" s="100">
        <v>12</v>
      </c>
      <c r="BN61" s="100">
        <v>2</v>
      </c>
      <c r="BO61" s="209">
        <f t="shared" si="35"/>
        <v>-12</v>
      </c>
      <c r="BP61" s="268">
        <f t="shared" si="36"/>
        <v>-36</v>
      </c>
      <c r="BQ61" s="272">
        <v>10</v>
      </c>
      <c r="BR61" s="272">
        <v>6</v>
      </c>
      <c r="BS61" s="100">
        <v>8</v>
      </c>
      <c r="BT61" s="100">
        <v>3</v>
      </c>
      <c r="BU61" s="209">
        <f t="shared" si="37"/>
        <v>-9</v>
      </c>
      <c r="BV61" s="208">
        <f t="shared" si="38"/>
        <v>-18</v>
      </c>
      <c r="BW61" s="276">
        <f t="shared" si="39"/>
        <v>-54</v>
      </c>
    </row>
    <row r="63" spans="1:75">
      <c r="A63" s="94">
        <v>61</v>
      </c>
      <c r="B63" s="94">
        <v>30</v>
      </c>
      <c r="C63" s="94">
        <v>752</v>
      </c>
      <c r="D63" s="195" t="s">
        <v>145</v>
      </c>
      <c r="E63" s="195" t="s">
        <v>87</v>
      </c>
      <c r="F63" s="198">
        <v>6</v>
      </c>
      <c r="G63" s="199">
        <v>25</v>
      </c>
      <c r="H63" s="198">
        <v>150</v>
      </c>
      <c r="I63" s="97">
        <v>2</v>
      </c>
      <c r="J63" s="97"/>
      <c r="K63" s="94" t="s">
        <v>64</v>
      </c>
      <c r="L63" s="212" t="s">
        <v>88</v>
      </c>
      <c r="M63" s="213">
        <v>7800</v>
      </c>
      <c r="N63" s="100">
        <f t="shared" si="0"/>
        <v>31200</v>
      </c>
      <c r="O63" s="143">
        <v>0.23347499999999999</v>
      </c>
      <c r="P63" s="214">
        <v>1821.105</v>
      </c>
      <c r="Q63" s="230">
        <f t="shared" si="1"/>
        <v>7284.42</v>
      </c>
      <c r="R63" s="62">
        <v>9048</v>
      </c>
      <c r="S63" s="61">
        <f t="shared" si="2"/>
        <v>36192</v>
      </c>
      <c r="T63" s="63">
        <v>0.21012749999999999</v>
      </c>
      <c r="U63" s="231">
        <v>1901.23362</v>
      </c>
      <c r="V63" s="232">
        <f t="shared" si="3"/>
        <v>7604.9344799999999</v>
      </c>
      <c r="W63" s="135">
        <v>32470.99</v>
      </c>
      <c r="X63" s="135">
        <v>8015.35</v>
      </c>
      <c r="Y63" s="236">
        <f t="shared" si="4"/>
        <v>1.0407368589743591</v>
      </c>
      <c r="Z63" s="236">
        <f t="shared" si="5"/>
        <v>0.8971869473916888</v>
      </c>
      <c r="AA63" s="135"/>
      <c r="AB63" s="135"/>
      <c r="AC63" s="135"/>
      <c r="AD63" s="135"/>
      <c r="AE63" s="144">
        <f t="shared" si="26"/>
        <v>1.0407368589743591</v>
      </c>
      <c r="AF63" s="144">
        <f t="shared" si="27"/>
        <v>1.1003415508715861</v>
      </c>
      <c r="AG63" s="63">
        <f t="shared" si="28"/>
        <v>0.8971869473916888</v>
      </c>
      <c r="AH63" s="63">
        <f t="shared" si="29"/>
        <v>1.0539670027505617</v>
      </c>
      <c r="AI63" s="244">
        <f t="shared" si="40"/>
        <v>400</v>
      </c>
      <c r="AJ63" s="245">
        <f t="shared" si="41"/>
        <v>146.18600000000006</v>
      </c>
      <c r="AK63" s="49">
        <v>5850</v>
      </c>
      <c r="AL63" s="248">
        <f t="shared" si="10"/>
        <v>17550</v>
      </c>
      <c r="AM63" s="50">
        <v>0.30196099999999998</v>
      </c>
      <c r="AN63" s="248">
        <v>1766.4718499999999</v>
      </c>
      <c r="AO63" s="248">
        <f t="shared" si="11"/>
        <v>5299.4155499999997</v>
      </c>
      <c r="AP63" s="255">
        <v>6844.5</v>
      </c>
      <c r="AQ63" s="255">
        <f t="shared" si="12"/>
        <v>20533.5</v>
      </c>
      <c r="AR63" s="256">
        <v>0.27840804200000002</v>
      </c>
      <c r="AS63" s="255">
        <v>1905.5638434689999</v>
      </c>
      <c r="AT63" s="255">
        <f t="shared" si="13"/>
        <v>5716.6915304069998</v>
      </c>
      <c r="AU63" s="135">
        <v>11204.21</v>
      </c>
      <c r="AV63" s="135">
        <v>2300.16</v>
      </c>
      <c r="AW63" s="135"/>
      <c r="AX63" s="135"/>
      <c r="AY63" s="135"/>
      <c r="AZ63" s="135"/>
      <c r="BA63" s="50">
        <f t="shared" si="30"/>
        <v>0.63841652421652417</v>
      </c>
      <c r="BB63" s="50">
        <f t="shared" si="31"/>
        <v>0.43404031601182891</v>
      </c>
      <c r="BC63" s="259">
        <f t="shared" si="32"/>
        <v>0.54565514890301214</v>
      </c>
      <c r="BD63" s="259">
        <f t="shared" si="33"/>
        <v>0.40235859985893624</v>
      </c>
      <c r="BE63" s="138"/>
      <c r="BF63" s="138"/>
      <c r="BG63" s="245">
        <f t="shared" si="34"/>
        <v>546.18600000000004</v>
      </c>
      <c r="BH63" s="100">
        <v>60</v>
      </c>
      <c r="BI63" s="100">
        <v>10</v>
      </c>
      <c r="BJ63" s="268">
        <f t="shared" ref="BJ63:BJ67" si="43">BI63-BH63</f>
        <v>-50</v>
      </c>
      <c r="BK63" s="272">
        <v>10</v>
      </c>
      <c r="BL63" s="272">
        <v>4</v>
      </c>
      <c r="BM63" s="100">
        <v>10</v>
      </c>
      <c r="BN63" s="100">
        <v>0</v>
      </c>
      <c r="BO63" s="209">
        <f t="shared" si="35"/>
        <v>-16</v>
      </c>
      <c r="BP63" s="268">
        <f t="shared" si="36"/>
        <v>-48</v>
      </c>
      <c r="BQ63" s="272">
        <v>10</v>
      </c>
      <c r="BR63" s="272">
        <v>32</v>
      </c>
      <c r="BS63" s="100">
        <v>5</v>
      </c>
      <c r="BT63" s="100">
        <v>0</v>
      </c>
      <c r="BU63" s="209">
        <f t="shared" si="37"/>
        <v>17</v>
      </c>
      <c r="BV63" s="208">
        <v>0</v>
      </c>
      <c r="BW63" s="276">
        <f t="shared" si="39"/>
        <v>-98</v>
      </c>
    </row>
    <row r="64" spans="1:75">
      <c r="A64" s="94">
        <v>62</v>
      </c>
      <c r="B64" s="94">
        <v>30</v>
      </c>
      <c r="C64" s="94">
        <v>108656</v>
      </c>
      <c r="D64" s="195" t="s">
        <v>146</v>
      </c>
      <c r="E64" s="195" t="s">
        <v>77</v>
      </c>
      <c r="F64" s="196">
        <v>4</v>
      </c>
      <c r="G64" s="197">
        <v>10</v>
      </c>
      <c r="H64" s="196">
        <v>150</v>
      </c>
      <c r="I64" s="97">
        <v>3</v>
      </c>
      <c r="J64" s="97"/>
      <c r="K64" s="94" t="s">
        <v>71</v>
      </c>
      <c r="L64" s="212" t="s">
        <v>79</v>
      </c>
      <c r="M64" s="213">
        <v>11520</v>
      </c>
      <c r="N64" s="100">
        <f t="shared" si="0"/>
        <v>46080</v>
      </c>
      <c r="O64" s="143">
        <v>0.25664999999999999</v>
      </c>
      <c r="P64" s="214">
        <v>2956.6080000000002</v>
      </c>
      <c r="Q64" s="230">
        <f t="shared" si="1"/>
        <v>11826.432000000001</v>
      </c>
      <c r="R64" s="62">
        <v>13363.2</v>
      </c>
      <c r="S64" s="61">
        <f t="shared" si="2"/>
        <v>53452.800000000003</v>
      </c>
      <c r="T64" s="63">
        <v>0.230985</v>
      </c>
      <c r="U64" s="231">
        <v>3086.6987519999998</v>
      </c>
      <c r="V64" s="232">
        <f t="shared" si="3"/>
        <v>12346.795007999999</v>
      </c>
      <c r="W64" s="135">
        <v>47866.92</v>
      </c>
      <c r="X64" s="135">
        <v>7177.31</v>
      </c>
      <c r="Y64" s="236">
        <f t="shared" si="4"/>
        <v>1.0387786458333332</v>
      </c>
      <c r="Z64" s="236">
        <f t="shared" si="5"/>
        <v>0.89549883261494245</v>
      </c>
      <c r="AA64" s="135"/>
      <c r="AB64" s="135"/>
      <c r="AC64" s="135"/>
      <c r="AD64" s="135"/>
      <c r="AE64" s="144">
        <f t="shared" si="26"/>
        <v>1.0387786458333332</v>
      </c>
      <c r="AF64" s="143">
        <f t="shared" si="27"/>
        <v>0.60688718287984067</v>
      </c>
      <c r="AG64" s="63">
        <f t="shared" si="28"/>
        <v>0.89549883261494245</v>
      </c>
      <c r="AH64" s="63">
        <f t="shared" si="29"/>
        <v>0.58130956214544138</v>
      </c>
      <c r="AI64" s="244">
        <f t="shared" si="40"/>
        <v>600</v>
      </c>
      <c r="AJ64" s="245">
        <v>0</v>
      </c>
      <c r="AK64" s="49">
        <v>8640</v>
      </c>
      <c r="AL64" s="248">
        <f t="shared" si="10"/>
        <v>25920</v>
      </c>
      <c r="AM64" s="50">
        <v>0.33193400000000001</v>
      </c>
      <c r="AN64" s="248">
        <v>2867.90976</v>
      </c>
      <c r="AO64" s="248">
        <f t="shared" si="11"/>
        <v>8603.7292799999996</v>
      </c>
      <c r="AP64" s="255">
        <v>10108.799999999999</v>
      </c>
      <c r="AQ64" s="255">
        <f t="shared" si="12"/>
        <v>30326.399999999998</v>
      </c>
      <c r="AR64" s="256">
        <v>0.30604314799999999</v>
      </c>
      <c r="AS64" s="255">
        <v>3093.7289745024</v>
      </c>
      <c r="AT64" s="255">
        <f t="shared" si="13"/>
        <v>9281.1869235072008</v>
      </c>
      <c r="AU64" s="135">
        <v>17783.25</v>
      </c>
      <c r="AV64" s="135">
        <v>3545.43</v>
      </c>
      <c r="AW64" s="135"/>
      <c r="AX64" s="135"/>
      <c r="AY64" s="135"/>
      <c r="AZ64" s="135"/>
      <c r="BA64" s="50">
        <f t="shared" si="30"/>
        <v>0.68608217592592591</v>
      </c>
      <c r="BB64" s="50">
        <f t="shared" si="31"/>
        <v>0.41208060884035624</v>
      </c>
      <c r="BC64" s="259">
        <f t="shared" si="32"/>
        <v>0.58639502215891104</v>
      </c>
      <c r="BD64" s="259">
        <f t="shared" si="33"/>
        <v>0.38200178804935037</v>
      </c>
      <c r="BE64" s="138"/>
      <c r="BF64" s="138"/>
      <c r="BG64" s="245">
        <f t="shared" si="34"/>
        <v>600</v>
      </c>
      <c r="BH64" s="100">
        <v>60</v>
      </c>
      <c r="BI64" s="100">
        <v>0</v>
      </c>
      <c r="BJ64" s="268">
        <f t="shared" si="43"/>
        <v>-60</v>
      </c>
      <c r="BK64" s="272">
        <v>12</v>
      </c>
      <c r="BL64" s="272">
        <v>0</v>
      </c>
      <c r="BM64" s="100">
        <v>12</v>
      </c>
      <c r="BN64" s="100">
        <v>0</v>
      </c>
      <c r="BO64" s="209">
        <f t="shared" si="35"/>
        <v>-24</v>
      </c>
      <c r="BP64" s="268">
        <f t="shared" si="36"/>
        <v>-72</v>
      </c>
      <c r="BQ64" s="272">
        <v>10</v>
      </c>
      <c r="BR64" s="272">
        <v>20</v>
      </c>
      <c r="BS64" s="100">
        <v>5</v>
      </c>
      <c r="BT64" s="100">
        <v>0</v>
      </c>
      <c r="BU64" s="209">
        <f t="shared" si="37"/>
        <v>5</v>
      </c>
      <c r="BV64" s="208">
        <v>0</v>
      </c>
      <c r="BW64" s="276">
        <f t="shared" si="39"/>
        <v>-132</v>
      </c>
    </row>
    <row r="65" spans="1:75">
      <c r="A65" s="94">
        <v>63</v>
      </c>
      <c r="B65" s="94">
        <v>30</v>
      </c>
      <c r="C65" s="94">
        <v>113299</v>
      </c>
      <c r="D65" s="195" t="s">
        <v>147</v>
      </c>
      <c r="E65" s="195" t="s">
        <v>63</v>
      </c>
      <c r="F65" s="198">
        <v>9</v>
      </c>
      <c r="G65" s="199">
        <v>43</v>
      </c>
      <c r="H65" s="198">
        <v>100</v>
      </c>
      <c r="I65" s="97">
        <v>1</v>
      </c>
      <c r="J65" s="97"/>
      <c r="K65" s="94" t="s">
        <v>64</v>
      </c>
      <c r="L65" s="215" t="s">
        <v>65</v>
      </c>
      <c r="M65" s="213">
        <v>6400</v>
      </c>
      <c r="N65" s="100">
        <f t="shared" si="0"/>
        <v>25600</v>
      </c>
      <c r="O65" s="143">
        <v>0.21224999999999999</v>
      </c>
      <c r="P65" s="214">
        <v>1358.4</v>
      </c>
      <c r="Q65" s="230">
        <f t="shared" si="1"/>
        <v>5433.6</v>
      </c>
      <c r="R65" s="62">
        <v>7424</v>
      </c>
      <c r="S65" s="61">
        <f t="shared" si="2"/>
        <v>29696</v>
      </c>
      <c r="T65" s="63">
        <v>0.191025</v>
      </c>
      <c r="U65" s="231">
        <v>1418.1695999999999</v>
      </c>
      <c r="V65" s="232">
        <f t="shared" si="3"/>
        <v>5672.6783999999998</v>
      </c>
      <c r="W65" s="135">
        <v>30647.15</v>
      </c>
      <c r="X65" s="135">
        <v>6211.56</v>
      </c>
      <c r="Y65" s="236">
        <f t="shared" si="4"/>
        <v>1.197154296875</v>
      </c>
      <c r="Z65" s="236">
        <f t="shared" si="5"/>
        <v>1.0320295662715517</v>
      </c>
      <c r="AA65" s="135">
        <v>4060</v>
      </c>
      <c r="AB65" s="135">
        <v>238</v>
      </c>
      <c r="AC65" s="135"/>
      <c r="AD65" s="135"/>
      <c r="AE65" s="144">
        <f t="shared" si="26"/>
        <v>1.0385605468750001</v>
      </c>
      <c r="AF65" s="144">
        <f t="shared" si="27"/>
        <v>1.0993742638398116</v>
      </c>
      <c r="AG65" s="63">
        <f t="shared" si="28"/>
        <v>0.89531081627155173</v>
      </c>
      <c r="AH65" s="63">
        <f t="shared" si="29"/>
        <v>1.0530404826051836</v>
      </c>
      <c r="AI65" s="244">
        <f t="shared" si="40"/>
        <v>200</v>
      </c>
      <c r="AJ65" s="245">
        <f t="shared" si="41"/>
        <v>155.59200000000001</v>
      </c>
      <c r="AK65" s="49">
        <v>4800</v>
      </c>
      <c r="AL65" s="248">
        <f t="shared" si="10"/>
        <v>14400</v>
      </c>
      <c r="AM65" s="50">
        <v>0.27450999999999998</v>
      </c>
      <c r="AN65" s="248">
        <v>1317.6479999999999</v>
      </c>
      <c r="AO65" s="248">
        <f t="shared" si="11"/>
        <v>3952.9439999999995</v>
      </c>
      <c r="AP65" s="255">
        <v>5616</v>
      </c>
      <c r="AQ65" s="255">
        <f t="shared" si="12"/>
        <v>16848</v>
      </c>
      <c r="AR65" s="256">
        <v>0.25309821999999998</v>
      </c>
      <c r="AS65" s="255">
        <v>1421.39960352</v>
      </c>
      <c r="AT65" s="255">
        <f t="shared" si="13"/>
        <v>4264.1988105600003</v>
      </c>
      <c r="AU65" s="135">
        <v>10422.129999999999</v>
      </c>
      <c r="AV65" s="135">
        <v>2324.44</v>
      </c>
      <c r="AW65" s="135"/>
      <c r="AX65" s="135"/>
      <c r="AY65" s="135"/>
      <c r="AZ65" s="135"/>
      <c r="BA65" s="50">
        <f t="shared" si="30"/>
        <v>0.72375902777777767</v>
      </c>
      <c r="BB65" s="50">
        <f t="shared" si="31"/>
        <v>0.58802755617079328</v>
      </c>
      <c r="BC65" s="259">
        <f t="shared" si="32"/>
        <v>0.61859745963912627</v>
      </c>
      <c r="BD65" s="259">
        <f t="shared" si="33"/>
        <v>0.54510591631977412</v>
      </c>
      <c r="BE65" s="138"/>
      <c r="BF65" s="138"/>
      <c r="BG65" s="245">
        <f t="shared" si="34"/>
        <v>355.59199999999998</v>
      </c>
      <c r="BH65" s="100">
        <v>40</v>
      </c>
      <c r="BI65" s="100">
        <v>0</v>
      </c>
      <c r="BJ65" s="268">
        <f t="shared" si="43"/>
        <v>-40</v>
      </c>
      <c r="BK65" s="272">
        <v>8</v>
      </c>
      <c r="BL65" s="272">
        <v>1</v>
      </c>
      <c r="BM65" s="100">
        <v>8</v>
      </c>
      <c r="BN65" s="100">
        <v>0</v>
      </c>
      <c r="BO65" s="209">
        <f t="shared" si="35"/>
        <v>-15</v>
      </c>
      <c r="BP65" s="268">
        <f t="shared" si="36"/>
        <v>-45</v>
      </c>
      <c r="BQ65" s="272">
        <v>10</v>
      </c>
      <c r="BR65" s="272">
        <v>3</v>
      </c>
      <c r="BS65" s="100">
        <v>5</v>
      </c>
      <c r="BT65" s="100">
        <v>0</v>
      </c>
      <c r="BU65" s="209">
        <f t="shared" si="37"/>
        <v>-12</v>
      </c>
      <c r="BV65" s="208">
        <f t="shared" si="38"/>
        <v>-24</v>
      </c>
      <c r="BW65" s="276">
        <f t="shared" si="39"/>
        <v>-109</v>
      </c>
    </row>
    <row r="66" spans="1:75">
      <c r="A66" s="94">
        <v>64</v>
      </c>
      <c r="B66" s="94">
        <v>30</v>
      </c>
      <c r="C66" s="94">
        <v>341</v>
      </c>
      <c r="D66" s="195" t="s">
        <v>148</v>
      </c>
      <c r="E66" s="195" t="s">
        <v>94</v>
      </c>
      <c r="F66" s="198">
        <v>3</v>
      </c>
      <c r="G66" s="199">
        <v>7</v>
      </c>
      <c r="H66" s="198">
        <v>200</v>
      </c>
      <c r="I66" s="217">
        <v>6</v>
      </c>
      <c r="J66" s="217">
        <v>1</v>
      </c>
      <c r="K66" s="94" t="s">
        <v>83</v>
      </c>
      <c r="L66" s="215" t="s">
        <v>115</v>
      </c>
      <c r="M66" s="213">
        <v>23400</v>
      </c>
      <c r="N66" s="100">
        <f t="shared" si="0"/>
        <v>93600</v>
      </c>
      <c r="O66" s="143">
        <v>0.235125</v>
      </c>
      <c r="P66" s="214">
        <v>5501.9250000000002</v>
      </c>
      <c r="Q66" s="230">
        <f t="shared" si="1"/>
        <v>22007.7</v>
      </c>
      <c r="R66" s="62">
        <v>27144</v>
      </c>
      <c r="S66" s="61">
        <f t="shared" si="2"/>
        <v>108576</v>
      </c>
      <c r="T66" s="63">
        <v>0.21161250000000001</v>
      </c>
      <c r="U66" s="231">
        <v>5744.0096999999996</v>
      </c>
      <c r="V66" s="232">
        <f t="shared" si="3"/>
        <v>22976.038799999998</v>
      </c>
      <c r="W66" s="135">
        <v>99123.02</v>
      </c>
      <c r="X66" s="135">
        <v>23553.24</v>
      </c>
      <c r="Y66" s="236">
        <f t="shared" si="4"/>
        <v>1.059006623931624</v>
      </c>
      <c r="Z66" s="236">
        <f t="shared" si="5"/>
        <v>0.91293674476864139</v>
      </c>
      <c r="AA66" s="135">
        <v>2170</v>
      </c>
      <c r="AB66" s="135">
        <v>259</v>
      </c>
      <c r="AC66" s="135"/>
      <c r="AD66" s="135"/>
      <c r="AE66" s="144">
        <f t="shared" si="26"/>
        <v>1.0358228632478632</v>
      </c>
      <c r="AF66" s="144">
        <f t="shared" si="27"/>
        <v>1.0584586303884549</v>
      </c>
      <c r="AG66" s="63">
        <f t="shared" si="28"/>
        <v>0.89295074417919251</v>
      </c>
      <c r="AH66" s="63">
        <f t="shared" si="29"/>
        <v>1.0138492628241906</v>
      </c>
      <c r="AI66" s="244">
        <f t="shared" si="40"/>
        <v>1250</v>
      </c>
      <c r="AJ66" s="245">
        <f t="shared" si="41"/>
        <v>309.10800000000017</v>
      </c>
      <c r="AK66" s="49">
        <v>17550</v>
      </c>
      <c r="AL66" s="248">
        <f t="shared" si="10"/>
        <v>52650</v>
      </c>
      <c r="AM66" s="50">
        <v>0.304095</v>
      </c>
      <c r="AN66" s="248">
        <v>5336.8672500000002</v>
      </c>
      <c r="AO66" s="248">
        <f t="shared" si="11"/>
        <v>16010.601750000002</v>
      </c>
      <c r="AP66" s="255">
        <v>20533.5</v>
      </c>
      <c r="AQ66" s="255">
        <f t="shared" si="12"/>
        <v>61600.5</v>
      </c>
      <c r="AR66" s="256">
        <v>0.28037559000000001</v>
      </c>
      <c r="AS66" s="255">
        <v>5757.0921772649999</v>
      </c>
      <c r="AT66" s="255">
        <f t="shared" si="13"/>
        <v>17271.276531795</v>
      </c>
      <c r="AU66" s="135">
        <v>36642.660000000003</v>
      </c>
      <c r="AV66" s="135">
        <v>10621.08</v>
      </c>
      <c r="AW66" s="135"/>
      <c r="AX66" s="135"/>
      <c r="AY66" s="135"/>
      <c r="AZ66" s="135"/>
      <c r="BA66" s="50">
        <f t="shared" si="30"/>
        <v>0.69596695156695165</v>
      </c>
      <c r="BB66" s="50">
        <f t="shared" si="31"/>
        <v>0.66337793955808055</v>
      </c>
      <c r="BC66" s="259">
        <f t="shared" si="32"/>
        <v>0.59484354834782194</v>
      </c>
      <c r="BD66" s="259">
        <f t="shared" si="33"/>
        <v>0.61495628191972174</v>
      </c>
      <c r="BE66" s="138"/>
      <c r="BF66" s="138"/>
      <c r="BG66" s="245">
        <f t="shared" si="34"/>
        <v>1559.1080000000002</v>
      </c>
      <c r="BH66" s="100">
        <v>80</v>
      </c>
      <c r="BI66" s="100">
        <v>2</v>
      </c>
      <c r="BJ66" s="268">
        <f t="shared" si="43"/>
        <v>-78</v>
      </c>
      <c r="BK66" s="272">
        <v>14</v>
      </c>
      <c r="BL66" s="272">
        <v>22</v>
      </c>
      <c r="BM66" s="100">
        <v>14</v>
      </c>
      <c r="BN66" s="100">
        <v>10</v>
      </c>
      <c r="BO66" s="209">
        <f t="shared" si="35"/>
        <v>4</v>
      </c>
      <c r="BP66" s="268">
        <v>0</v>
      </c>
      <c r="BQ66" s="272">
        <v>15</v>
      </c>
      <c r="BR66" s="272">
        <v>23</v>
      </c>
      <c r="BS66" s="100">
        <v>8</v>
      </c>
      <c r="BT66" s="100">
        <v>0</v>
      </c>
      <c r="BU66" s="209">
        <f t="shared" si="37"/>
        <v>0</v>
      </c>
      <c r="BV66" s="208">
        <f t="shared" si="38"/>
        <v>0</v>
      </c>
      <c r="BW66" s="276">
        <f t="shared" si="39"/>
        <v>-78</v>
      </c>
    </row>
    <row r="67" spans="1:75">
      <c r="A67" s="94">
        <v>65</v>
      </c>
      <c r="B67" s="94">
        <v>30</v>
      </c>
      <c r="C67" s="94">
        <v>347</v>
      </c>
      <c r="D67" s="195" t="s">
        <v>149</v>
      </c>
      <c r="E67" s="195" t="s">
        <v>70</v>
      </c>
      <c r="F67" s="196">
        <v>6</v>
      </c>
      <c r="G67" s="197">
        <v>28</v>
      </c>
      <c r="H67" s="196">
        <v>150</v>
      </c>
      <c r="I67" s="97">
        <v>3</v>
      </c>
      <c r="J67" s="97"/>
      <c r="K67" s="94" t="s">
        <v>64</v>
      </c>
      <c r="L67" s="212" t="s">
        <v>72</v>
      </c>
      <c r="M67" s="213">
        <v>7800</v>
      </c>
      <c r="N67" s="100">
        <f t="shared" ref="N67:N130" si="44">M67*4</f>
        <v>31200</v>
      </c>
      <c r="O67" s="143">
        <v>0.19687499999999999</v>
      </c>
      <c r="P67" s="214">
        <v>1535.625</v>
      </c>
      <c r="Q67" s="230">
        <f t="shared" ref="Q67:Q130" si="45">P67*4</f>
        <v>6142.5</v>
      </c>
      <c r="R67" s="62">
        <v>9048</v>
      </c>
      <c r="S67" s="61">
        <f t="shared" ref="S67:S130" si="46">R67*4</f>
        <v>36192</v>
      </c>
      <c r="T67" s="63">
        <v>0.1771875</v>
      </c>
      <c r="U67" s="231">
        <v>1603.1925000000001</v>
      </c>
      <c r="V67" s="232">
        <f t="shared" ref="V67:V130" si="47">U67*4</f>
        <v>6412.77</v>
      </c>
      <c r="W67" s="135">
        <v>32264.1</v>
      </c>
      <c r="X67" s="135">
        <v>7682.08</v>
      </c>
      <c r="Y67" s="236">
        <f t="shared" ref="Y67:Y130" si="48">W67/N67</f>
        <v>1.0341057692307691</v>
      </c>
      <c r="Z67" s="236">
        <f t="shared" ref="Z67:Z130" si="49">W67/S67</f>
        <v>0.89147049071618034</v>
      </c>
      <c r="AA67" s="135"/>
      <c r="AB67" s="135"/>
      <c r="AC67" s="135"/>
      <c r="AD67" s="135"/>
      <c r="AE67" s="144">
        <f t="shared" si="26"/>
        <v>1.0341057692307691</v>
      </c>
      <c r="AF67" s="144">
        <f t="shared" si="27"/>
        <v>1.2506438746438746</v>
      </c>
      <c r="AG67" s="63">
        <f t="shared" si="28"/>
        <v>0.89147049071618034</v>
      </c>
      <c r="AH67" s="63">
        <f t="shared" si="29"/>
        <v>1.1979347458274661</v>
      </c>
      <c r="AI67" s="244">
        <f t="shared" si="40"/>
        <v>600</v>
      </c>
      <c r="AJ67" s="245">
        <f t="shared" si="41"/>
        <v>307.916</v>
      </c>
      <c r="AK67" s="49">
        <v>5850</v>
      </c>
      <c r="AL67" s="248">
        <f t="shared" ref="AL67:AL130" si="50">AK67*3</f>
        <v>17550</v>
      </c>
      <c r="AM67" s="50">
        <v>0.25462499999999999</v>
      </c>
      <c r="AN67" s="248">
        <v>1489.5562500000001</v>
      </c>
      <c r="AO67" s="248">
        <f t="shared" ref="AO67:AO130" si="51">AN67*3</f>
        <v>4468.6687500000007</v>
      </c>
      <c r="AP67" s="255">
        <v>6844.5</v>
      </c>
      <c r="AQ67" s="255">
        <f t="shared" ref="AQ67:AQ130" si="52">AP67*3</f>
        <v>20533.5</v>
      </c>
      <c r="AR67" s="256">
        <v>0.23476425000000001</v>
      </c>
      <c r="AS67" s="255">
        <v>1606.843909125</v>
      </c>
      <c r="AT67" s="255">
        <f t="shared" ref="AT67:AT130" si="53">AS67*3</f>
        <v>4820.5317273749997</v>
      </c>
      <c r="AU67" s="135">
        <v>11467.38</v>
      </c>
      <c r="AV67" s="135">
        <v>3407.85</v>
      </c>
      <c r="AW67" s="135"/>
      <c r="AX67" s="135"/>
      <c r="AY67" s="135"/>
      <c r="AZ67" s="135"/>
      <c r="BA67" s="50">
        <f t="shared" si="30"/>
        <v>0.65341196581196581</v>
      </c>
      <c r="BB67" s="50">
        <f t="shared" si="31"/>
        <v>0.76260966982616452</v>
      </c>
      <c r="BC67" s="259">
        <f t="shared" si="32"/>
        <v>0.55847176565125278</v>
      </c>
      <c r="BD67" s="259">
        <f t="shared" si="33"/>
        <v>0.70694483362642035</v>
      </c>
      <c r="BE67" s="138"/>
      <c r="BF67" s="138"/>
      <c r="BG67" s="245">
        <f t="shared" si="34"/>
        <v>907.91599999999994</v>
      </c>
      <c r="BH67" s="100">
        <v>60</v>
      </c>
      <c r="BI67" s="100">
        <v>44</v>
      </c>
      <c r="BJ67" s="268">
        <f t="shared" si="43"/>
        <v>-16</v>
      </c>
      <c r="BK67" s="272">
        <v>10</v>
      </c>
      <c r="BL67" s="272">
        <v>0</v>
      </c>
      <c r="BM67" s="100">
        <v>10</v>
      </c>
      <c r="BN67" s="100">
        <v>0</v>
      </c>
      <c r="BO67" s="209">
        <f t="shared" si="35"/>
        <v>-20</v>
      </c>
      <c r="BP67" s="268">
        <f t="shared" si="36"/>
        <v>-60</v>
      </c>
      <c r="BQ67" s="272">
        <v>10</v>
      </c>
      <c r="BR67" s="272">
        <v>5</v>
      </c>
      <c r="BS67" s="100">
        <v>5</v>
      </c>
      <c r="BT67" s="100">
        <v>0</v>
      </c>
      <c r="BU67" s="209">
        <f t="shared" si="37"/>
        <v>-10</v>
      </c>
      <c r="BV67" s="208">
        <f t="shared" si="38"/>
        <v>-20</v>
      </c>
      <c r="BW67" s="276">
        <f t="shared" si="39"/>
        <v>-96</v>
      </c>
    </row>
    <row r="68" spans="1:75">
      <c r="A68" s="94">
        <v>66</v>
      </c>
      <c r="B68" s="94">
        <v>30</v>
      </c>
      <c r="C68" s="94">
        <v>720</v>
      </c>
      <c r="D68" s="195" t="s">
        <v>150</v>
      </c>
      <c r="E68" s="195" t="s">
        <v>94</v>
      </c>
      <c r="F68" s="196">
        <v>6</v>
      </c>
      <c r="G68" s="197">
        <v>24</v>
      </c>
      <c r="H68" s="196">
        <v>150</v>
      </c>
      <c r="I68" s="97">
        <v>3</v>
      </c>
      <c r="J68" s="97"/>
      <c r="K68" s="94" t="s">
        <v>64</v>
      </c>
      <c r="L68" s="212" t="s">
        <v>96</v>
      </c>
      <c r="M68" s="213">
        <v>7980</v>
      </c>
      <c r="N68" s="100">
        <f t="shared" si="44"/>
        <v>31920</v>
      </c>
      <c r="O68" s="143">
        <v>0.23452500000000001</v>
      </c>
      <c r="P68" s="214">
        <v>1871.5094999999999</v>
      </c>
      <c r="Q68" s="230">
        <f t="shared" si="45"/>
        <v>7486.0379999999996</v>
      </c>
      <c r="R68" s="62">
        <v>9256.7999999999993</v>
      </c>
      <c r="S68" s="61">
        <f t="shared" si="46"/>
        <v>37027.199999999997</v>
      </c>
      <c r="T68" s="63">
        <v>0.2110725</v>
      </c>
      <c r="U68" s="231">
        <v>1953.855918</v>
      </c>
      <c r="V68" s="232">
        <f t="shared" si="47"/>
        <v>7815.4236719999999</v>
      </c>
      <c r="W68" s="135">
        <v>34666.53</v>
      </c>
      <c r="X68" s="135">
        <v>9425</v>
      </c>
      <c r="Y68" s="236">
        <f t="shared" si="48"/>
        <v>1.0860441729323307</v>
      </c>
      <c r="Z68" s="236">
        <f t="shared" si="49"/>
        <v>0.93624497666580253</v>
      </c>
      <c r="AA68" s="135">
        <v>2040</v>
      </c>
      <c r="AB68" s="135">
        <v>360.14000000160001</v>
      </c>
      <c r="AC68" s="135"/>
      <c r="AD68" s="135"/>
      <c r="AE68" s="144">
        <f t="shared" ref="AE68:AE99" si="54">(W68-AA68-AC68)/N68</f>
        <v>1.0221343984962405</v>
      </c>
      <c r="AF68" s="144">
        <f t="shared" ref="AF68:AF99" si="55">(X68-AB68-AD68)/Q68</f>
        <v>1.2109022155642812</v>
      </c>
      <c r="AG68" s="63">
        <f t="shared" ref="AG68:AG99" si="56">(W68-AA68-AC68)/S68</f>
        <v>0.88115034353124189</v>
      </c>
      <c r="AH68" s="63">
        <f t="shared" ref="AH68:AH99" si="57">(X68-AB68-AD68)/V68</f>
        <v>1.1598680225711504</v>
      </c>
      <c r="AI68" s="244">
        <f t="shared" si="40"/>
        <v>600</v>
      </c>
      <c r="AJ68" s="245">
        <f t="shared" si="41"/>
        <v>387.7924000000001</v>
      </c>
      <c r="AK68" s="49">
        <v>5985</v>
      </c>
      <c r="AL68" s="248">
        <f t="shared" si="50"/>
        <v>17955</v>
      </c>
      <c r="AM68" s="50">
        <v>0.30331900000000001</v>
      </c>
      <c r="AN68" s="248">
        <v>1815.3642150000001</v>
      </c>
      <c r="AO68" s="248">
        <f t="shared" si="51"/>
        <v>5446.0926450000006</v>
      </c>
      <c r="AP68" s="255">
        <v>7002.45</v>
      </c>
      <c r="AQ68" s="255">
        <f t="shared" si="52"/>
        <v>21007.35</v>
      </c>
      <c r="AR68" s="256">
        <v>0.27966011800000001</v>
      </c>
      <c r="AS68" s="255">
        <v>1958.3059932890999</v>
      </c>
      <c r="AT68" s="255">
        <f t="shared" si="53"/>
        <v>5874.9179798672994</v>
      </c>
      <c r="AU68" s="135">
        <v>16477.52</v>
      </c>
      <c r="AV68" s="135">
        <v>4487.26</v>
      </c>
      <c r="AW68" s="135"/>
      <c r="AX68" s="135"/>
      <c r="AY68" s="135"/>
      <c r="AZ68" s="135"/>
      <c r="BA68" s="50">
        <f t="shared" ref="BA68:BA99" si="58">(AU68-AW68-AY68)/AL68</f>
        <v>0.91771205792258426</v>
      </c>
      <c r="BB68" s="50">
        <f t="shared" ref="BB68:BB99" si="59">(AV68-AX68-AZ68)/AO68</f>
        <v>0.82394117994296434</v>
      </c>
      <c r="BC68" s="259">
        <f t="shared" ref="BC68:BC99" si="60">(AU68-AW68-AY68)/AQ68</f>
        <v>0.78436928027571307</v>
      </c>
      <c r="BD68" s="259">
        <f t="shared" ref="BD68:BD99" si="61">(AV68-AX68-AZ68)/AT68</f>
        <v>0.76379959947991594</v>
      </c>
      <c r="BE68" s="138"/>
      <c r="BF68" s="138"/>
      <c r="BG68" s="245">
        <f t="shared" ref="BG68:BG99" si="62">AI68+AJ68+BE68+BF68</f>
        <v>987.79240000000004</v>
      </c>
      <c r="BH68" s="100">
        <v>60</v>
      </c>
      <c r="BI68" s="100">
        <v>144</v>
      </c>
      <c r="BJ68" s="268">
        <v>0</v>
      </c>
      <c r="BK68" s="272">
        <v>10</v>
      </c>
      <c r="BL68" s="272">
        <v>4</v>
      </c>
      <c r="BM68" s="100">
        <v>10</v>
      </c>
      <c r="BN68" s="100">
        <v>4</v>
      </c>
      <c r="BO68" s="209">
        <f t="shared" ref="BO68:BO99" si="63">(BL68+BN68)-(BK68+BM68)</f>
        <v>-12</v>
      </c>
      <c r="BP68" s="268">
        <f t="shared" ref="BP68:BP99" si="64">BO68*3</f>
        <v>-36</v>
      </c>
      <c r="BQ68" s="272">
        <v>10</v>
      </c>
      <c r="BR68" s="272">
        <v>24</v>
      </c>
      <c r="BS68" s="100">
        <v>5</v>
      </c>
      <c r="BT68" s="100">
        <v>0</v>
      </c>
      <c r="BU68" s="209">
        <f t="shared" ref="BU68:BU99" si="65">(BR68+BT68)-(BQ68+BS68)</f>
        <v>9</v>
      </c>
      <c r="BV68" s="208">
        <v>0</v>
      </c>
      <c r="BW68" s="276">
        <f t="shared" ref="BW68:BW99" si="66">BJ68+BP68+BV68</f>
        <v>-36</v>
      </c>
    </row>
    <row r="69" spans="1:75">
      <c r="A69" s="94">
        <v>67</v>
      </c>
      <c r="B69" s="94">
        <v>30</v>
      </c>
      <c r="C69" s="94">
        <v>110378</v>
      </c>
      <c r="D69" s="195" t="s">
        <v>151</v>
      </c>
      <c r="E69" s="195" t="s">
        <v>74</v>
      </c>
      <c r="F69" s="196">
        <v>9</v>
      </c>
      <c r="G69" s="197">
        <v>40</v>
      </c>
      <c r="H69" s="196">
        <v>100</v>
      </c>
      <c r="I69" s="97">
        <v>2</v>
      </c>
      <c r="J69" s="97"/>
      <c r="K69" s="94" t="s">
        <v>103</v>
      </c>
      <c r="L69" s="215" t="s">
        <v>75</v>
      </c>
      <c r="M69" s="213">
        <v>5600</v>
      </c>
      <c r="N69" s="100">
        <f t="shared" si="44"/>
        <v>22400</v>
      </c>
      <c r="O69" s="143">
        <v>0.20505000000000001</v>
      </c>
      <c r="P69" s="214">
        <v>1148.28</v>
      </c>
      <c r="Q69" s="230">
        <f t="shared" si="45"/>
        <v>4593.12</v>
      </c>
      <c r="R69" s="62">
        <v>6496</v>
      </c>
      <c r="S69" s="61">
        <f t="shared" si="46"/>
        <v>25984</v>
      </c>
      <c r="T69" s="63">
        <v>0.18454499999999999</v>
      </c>
      <c r="U69" s="231">
        <v>1198.80432</v>
      </c>
      <c r="V69" s="232">
        <f t="shared" si="47"/>
        <v>4795.2172799999998</v>
      </c>
      <c r="W69" s="135">
        <v>22890.52</v>
      </c>
      <c r="X69" s="135">
        <v>5588.34</v>
      </c>
      <c r="Y69" s="236">
        <f t="shared" si="48"/>
        <v>1.0218982142857143</v>
      </c>
      <c r="Z69" s="236">
        <f t="shared" si="49"/>
        <v>0.88094673645320198</v>
      </c>
      <c r="AA69" s="135"/>
      <c r="AB69" s="135"/>
      <c r="AC69" s="135"/>
      <c r="AD69" s="135"/>
      <c r="AE69" s="144">
        <f t="shared" si="54"/>
        <v>1.0218982142857143</v>
      </c>
      <c r="AF69" s="144">
        <f t="shared" si="55"/>
        <v>1.2166762462117253</v>
      </c>
      <c r="AG69" s="63">
        <f t="shared" si="56"/>
        <v>0.88094673645320198</v>
      </c>
      <c r="AH69" s="63">
        <f t="shared" si="57"/>
        <v>1.1653987032679363</v>
      </c>
      <c r="AI69" s="244">
        <f t="shared" si="40"/>
        <v>400</v>
      </c>
      <c r="AJ69" s="245">
        <f t="shared" si="41"/>
        <v>199.04400000000007</v>
      </c>
      <c r="AK69" s="49">
        <v>4200</v>
      </c>
      <c r="AL69" s="248">
        <f t="shared" si="50"/>
        <v>12600</v>
      </c>
      <c r="AM69" s="50">
        <v>0.26519799999999999</v>
      </c>
      <c r="AN69" s="248">
        <v>1113.8316</v>
      </c>
      <c r="AO69" s="248">
        <f t="shared" si="51"/>
        <v>3341.4947999999999</v>
      </c>
      <c r="AP69" s="255">
        <v>4914</v>
      </c>
      <c r="AQ69" s="255">
        <f t="shared" si="52"/>
        <v>14742</v>
      </c>
      <c r="AR69" s="256">
        <v>0.24451255599999999</v>
      </c>
      <c r="AS69" s="255">
        <v>1201.534700184</v>
      </c>
      <c r="AT69" s="255">
        <f t="shared" si="53"/>
        <v>3604.6041005520001</v>
      </c>
      <c r="AU69" s="135">
        <v>8945.91</v>
      </c>
      <c r="AV69" s="135">
        <v>2210.42</v>
      </c>
      <c r="AW69" s="135"/>
      <c r="AX69" s="135"/>
      <c r="AY69" s="135"/>
      <c r="AZ69" s="135"/>
      <c r="BA69" s="50">
        <f t="shared" si="58"/>
        <v>0.70999285714285709</v>
      </c>
      <c r="BB69" s="50">
        <f t="shared" si="59"/>
        <v>0.66150634141342979</v>
      </c>
      <c r="BC69" s="259">
        <f t="shared" si="60"/>
        <v>0.60683150183150181</v>
      </c>
      <c r="BD69" s="259">
        <f t="shared" si="61"/>
        <v>0.61322129652504742</v>
      </c>
      <c r="BE69" s="138"/>
      <c r="BF69" s="138"/>
      <c r="BG69" s="245">
        <f t="shared" si="62"/>
        <v>599.0440000000001</v>
      </c>
      <c r="BH69" s="100">
        <v>40</v>
      </c>
      <c r="BI69" s="100">
        <v>44</v>
      </c>
      <c r="BJ69" s="268">
        <v>0</v>
      </c>
      <c r="BK69" s="272">
        <v>8</v>
      </c>
      <c r="BL69" s="272">
        <v>6</v>
      </c>
      <c r="BM69" s="100">
        <v>8</v>
      </c>
      <c r="BN69" s="100">
        <v>1</v>
      </c>
      <c r="BO69" s="209">
        <f t="shared" si="63"/>
        <v>-9</v>
      </c>
      <c r="BP69" s="268">
        <f t="shared" si="64"/>
        <v>-27</v>
      </c>
      <c r="BQ69" s="272">
        <v>10</v>
      </c>
      <c r="BR69" s="272">
        <v>6</v>
      </c>
      <c r="BS69" s="100">
        <v>5</v>
      </c>
      <c r="BT69" s="100">
        <v>14</v>
      </c>
      <c r="BU69" s="209">
        <f t="shared" si="65"/>
        <v>5</v>
      </c>
      <c r="BV69" s="208">
        <v>0</v>
      </c>
      <c r="BW69" s="276">
        <f t="shared" si="66"/>
        <v>-27</v>
      </c>
    </row>
    <row r="70" spans="1:75">
      <c r="A70" s="94">
        <v>68</v>
      </c>
      <c r="B70" s="94">
        <v>30</v>
      </c>
      <c r="C70" s="94">
        <v>546</v>
      </c>
      <c r="D70" s="195" t="s">
        <v>152</v>
      </c>
      <c r="E70" s="195" t="s">
        <v>90</v>
      </c>
      <c r="F70" s="198">
        <v>3</v>
      </c>
      <c r="G70" s="199">
        <v>9</v>
      </c>
      <c r="H70" s="198">
        <v>200</v>
      </c>
      <c r="I70" s="97">
        <v>3</v>
      </c>
      <c r="J70" s="97">
        <v>1</v>
      </c>
      <c r="K70" s="94" t="s">
        <v>78</v>
      </c>
      <c r="L70" s="215" t="s">
        <v>91</v>
      </c>
      <c r="M70" s="213">
        <v>15345</v>
      </c>
      <c r="N70" s="100">
        <f t="shared" si="44"/>
        <v>61380</v>
      </c>
      <c r="O70" s="143">
        <v>0.25424999999999998</v>
      </c>
      <c r="P70" s="214">
        <v>3901.4662499999999</v>
      </c>
      <c r="Q70" s="230">
        <f t="shared" si="45"/>
        <v>15605.865</v>
      </c>
      <c r="R70" s="62">
        <v>17800.2</v>
      </c>
      <c r="S70" s="61">
        <f t="shared" si="46"/>
        <v>71200.800000000003</v>
      </c>
      <c r="T70" s="63">
        <v>0.228825</v>
      </c>
      <c r="U70" s="231">
        <v>4073.1307649999999</v>
      </c>
      <c r="V70" s="232">
        <f t="shared" si="47"/>
        <v>16292.52306</v>
      </c>
      <c r="W70" s="135">
        <v>65981.53</v>
      </c>
      <c r="X70" s="135">
        <v>16640.27</v>
      </c>
      <c r="Y70" s="236">
        <f t="shared" si="48"/>
        <v>1.0749679048550016</v>
      </c>
      <c r="Z70" s="236">
        <f t="shared" si="49"/>
        <v>0.92669646970258757</v>
      </c>
      <c r="AA70" s="135">
        <v>3570</v>
      </c>
      <c r="AB70" s="135">
        <v>703.5</v>
      </c>
      <c r="AC70" s="135"/>
      <c r="AD70" s="135"/>
      <c r="AE70" s="144">
        <f t="shared" si="54"/>
        <v>1.0168056370153145</v>
      </c>
      <c r="AF70" s="144">
        <f t="shared" si="55"/>
        <v>1.0212038871283329</v>
      </c>
      <c r="AG70" s="63">
        <f t="shared" si="56"/>
        <v>0.87655658363389166</v>
      </c>
      <c r="AH70" s="63">
        <f t="shared" si="57"/>
        <v>0.97816464284323079</v>
      </c>
      <c r="AI70" s="244">
        <f t="shared" si="40"/>
        <v>650</v>
      </c>
      <c r="AJ70" s="245">
        <f t="shared" si="41"/>
        <v>206.88100000000014</v>
      </c>
      <c r="AK70" s="49">
        <v>11508.75</v>
      </c>
      <c r="AL70" s="248">
        <f t="shared" si="50"/>
        <v>34526.25</v>
      </c>
      <c r="AM70" s="50">
        <v>0.32883000000000001</v>
      </c>
      <c r="AN70" s="248">
        <v>3784.4222625000002</v>
      </c>
      <c r="AO70" s="248">
        <f t="shared" si="51"/>
        <v>11353.266787500001</v>
      </c>
      <c r="AP70" s="255">
        <v>13465.237499999999</v>
      </c>
      <c r="AQ70" s="255">
        <f t="shared" si="52"/>
        <v>40395.712499999994</v>
      </c>
      <c r="AR70" s="256">
        <v>0.30318126000000001</v>
      </c>
      <c r="AS70" s="255">
        <v>4082.4076714492498</v>
      </c>
      <c r="AT70" s="255">
        <f t="shared" si="53"/>
        <v>12247.22301434775</v>
      </c>
      <c r="AU70" s="135">
        <v>23078.880000000001</v>
      </c>
      <c r="AV70" s="135">
        <v>6474.09</v>
      </c>
      <c r="AW70" s="135"/>
      <c r="AX70" s="135"/>
      <c r="AY70" s="135"/>
      <c r="AZ70" s="135"/>
      <c r="BA70" s="50">
        <f t="shared" si="58"/>
        <v>0.66844444444444451</v>
      </c>
      <c r="BB70" s="50">
        <f t="shared" si="59"/>
        <v>0.57024027719739689</v>
      </c>
      <c r="BC70" s="259">
        <f t="shared" si="60"/>
        <v>0.57132003798670472</v>
      </c>
      <c r="BD70" s="259">
        <f t="shared" si="61"/>
        <v>0.52861697647013828</v>
      </c>
      <c r="BE70" s="138"/>
      <c r="BF70" s="138"/>
      <c r="BG70" s="245">
        <f t="shared" si="62"/>
        <v>856.88100000000009</v>
      </c>
      <c r="BH70" s="100">
        <v>80</v>
      </c>
      <c r="BI70" s="100">
        <v>0</v>
      </c>
      <c r="BJ70" s="268">
        <f>BI70-BH70</f>
        <v>-80</v>
      </c>
      <c r="BK70" s="272">
        <v>14</v>
      </c>
      <c r="BL70" s="272">
        <v>8</v>
      </c>
      <c r="BM70" s="100">
        <v>14</v>
      </c>
      <c r="BN70" s="100">
        <v>7</v>
      </c>
      <c r="BO70" s="209">
        <f t="shared" si="63"/>
        <v>-13</v>
      </c>
      <c r="BP70" s="268">
        <f t="shared" si="64"/>
        <v>-39</v>
      </c>
      <c r="BQ70" s="272">
        <v>15</v>
      </c>
      <c r="BR70" s="272">
        <v>6</v>
      </c>
      <c r="BS70" s="100">
        <v>8</v>
      </c>
      <c r="BT70" s="100">
        <v>0</v>
      </c>
      <c r="BU70" s="209">
        <f t="shared" si="65"/>
        <v>-17</v>
      </c>
      <c r="BV70" s="208">
        <f t="shared" ref="BV70:BV98" si="67">BU70*2</f>
        <v>-34</v>
      </c>
      <c r="BW70" s="276">
        <f t="shared" si="66"/>
        <v>-153</v>
      </c>
    </row>
    <row r="71" spans="1:75">
      <c r="A71" s="94">
        <v>69</v>
      </c>
      <c r="B71" s="94">
        <v>30</v>
      </c>
      <c r="C71" s="94">
        <v>570</v>
      </c>
      <c r="D71" s="195" t="s">
        <v>153</v>
      </c>
      <c r="E71" s="195" t="s">
        <v>70</v>
      </c>
      <c r="F71" s="196">
        <v>9</v>
      </c>
      <c r="G71" s="197">
        <v>38</v>
      </c>
      <c r="H71" s="196">
        <v>100</v>
      </c>
      <c r="I71" s="97">
        <v>1</v>
      </c>
      <c r="J71" s="97"/>
      <c r="K71" s="94" t="s">
        <v>64</v>
      </c>
      <c r="L71" s="215" t="s">
        <v>72</v>
      </c>
      <c r="M71" s="213">
        <v>7980</v>
      </c>
      <c r="N71" s="100">
        <f t="shared" si="44"/>
        <v>31920</v>
      </c>
      <c r="O71" s="143">
        <v>0.22559999999999999</v>
      </c>
      <c r="P71" s="214">
        <v>1800.288</v>
      </c>
      <c r="Q71" s="230">
        <f t="shared" si="45"/>
        <v>7201.152</v>
      </c>
      <c r="R71" s="62">
        <v>9256.7999999999993</v>
      </c>
      <c r="S71" s="61">
        <f t="shared" si="46"/>
        <v>37027.199999999997</v>
      </c>
      <c r="T71" s="63">
        <v>0.20304</v>
      </c>
      <c r="U71" s="231">
        <v>1879.5006719999999</v>
      </c>
      <c r="V71" s="232">
        <f t="shared" si="47"/>
        <v>7518.0026879999996</v>
      </c>
      <c r="W71" s="135">
        <v>32396.25</v>
      </c>
      <c r="X71" s="135">
        <v>8737.11</v>
      </c>
      <c r="Y71" s="236">
        <f t="shared" si="48"/>
        <v>1.0149201127819549</v>
      </c>
      <c r="Z71" s="236">
        <f t="shared" si="49"/>
        <v>0.87493113170858183</v>
      </c>
      <c r="AA71" s="135"/>
      <c r="AB71" s="135"/>
      <c r="AC71" s="135"/>
      <c r="AD71" s="135"/>
      <c r="AE71" s="144">
        <f t="shared" si="54"/>
        <v>1.0149201127819549</v>
      </c>
      <c r="AF71" s="144">
        <f t="shared" si="55"/>
        <v>1.2132933730603104</v>
      </c>
      <c r="AG71" s="63">
        <f t="shared" si="56"/>
        <v>0.87493113170858183</v>
      </c>
      <c r="AH71" s="63">
        <f t="shared" si="57"/>
        <v>1.1621584033144736</v>
      </c>
      <c r="AI71" s="244">
        <f t="shared" si="40"/>
        <v>200</v>
      </c>
      <c r="AJ71" s="245">
        <f t="shared" si="41"/>
        <v>307.19160000000011</v>
      </c>
      <c r="AK71" s="49">
        <v>5985</v>
      </c>
      <c r="AL71" s="248">
        <f t="shared" si="50"/>
        <v>17955</v>
      </c>
      <c r="AM71" s="50">
        <v>0.29177599999999998</v>
      </c>
      <c r="AN71" s="248">
        <v>1746.27936</v>
      </c>
      <c r="AO71" s="248">
        <f t="shared" si="51"/>
        <v>5238.8380799999995</v>
      </c>
      <c r="AP71" s="255">
        <v>7002.45</v>
      </c>
      <c r="AQ71" s="255">
        <f t="shared" si="52"/>
        <v>21007.35</v>
      </c>
      <c r="AR71" s="256">
        <v>0.26901747199999998</v>
      </c>
      <c r="AS71" s="255">
        <v>1883.7813968063999</v>
      </c>
      <c r="AT71" s="255">
        <f t="shared" si="53"/>
        <v>5651.3441904191995</v>
      </c>
      <c r="AU71" s="135">
        <v>16648.22</v>
      </c>
      <c r="AV71" s="135">
        <v>3928.98</v>
      </c>
      <c r="AW71" s="135"/>
      <c r="AX71" s="135"/>
      <c r="AY71" s="135"/>
      <c r="AZ71" s="135"/>
      <c r="BA71" s="50">
        <f t="shared" si="58"/>
        <v>0.92721915900863272</v>
      </c>
      <c r="BB71" s="50">
        <f t="shared" si="59"/>
        <v>0.74997164256697169</v>
      </c>
      <c r="BC71" s="259">
        <f t="shared" si="60"/>
        <v>0.79249500769968617</v>
      </c>
      <c r="BD71" s="259">
        <f t="shared" si="61"/>
        <v>0.69522928839847575</v>
      </c>
      <c r="BE71" s="138"/>
      <c r="BF71" s="138"/>
      <c r="BG71" s="245">
        <f t="shared" si="62"/>
        <v>507.19160000000011</v>
      </c>
      <c r="BH71" s="100">
        <v>60</v>
      </c>
      <c r="BI71" s="100">
        <v>66</v>
      </c>
      <c r="BJ71" s="268">
        <v>0</v>
      </c>
      <c r="BK71" s="272">
        <v>8</v>
      </c>
      <c r="BL71" s="272">
        <v>8</v>
      </c>
      <c r="BM71" s="100">
        <v>8</v>
      </c>
      <c r="BN71" s="100">
        <v>0</v>
      </c>
      <c r="BO71" s="209">
        <f t="shared" si="63"/>
        <v>-8</v>
      </c>
      <c r="BP71" s="268">
        <f t="shared" si="64"/>
        <v>-24</v>
      </c>
      <c r="BQ71" s="272">
        <v>10</v>
      </c>
      <c r="BR71" s="272">
        <v>9</v>
      </c>
      <c r="BS71" s="100">
        <v>5</v>
      </c>
      <c r="BT71" s="100">
        <v>15</v>
      </c>
      <c r="BU71" s="209">
        <f t="shared" si="65"/>
        <v>9</v>
      </c>
      <c r="BV71" s="208">
        <v>0</v>
      </c>
      <c r="BW71" s="276">
        <f t="shared" si="66"/>
        <v>-24</v>
      </c>
    </row>
    <row r="72" spans="1:75">
      <c r="A72" s="94">
        <v>70</v>
      </c>
      <c r="B72" s="94">
        <v>30</v>
      </c>
      <c r="C72" s="94">
        <v>111219</v>
      </c>
      <c r="D72" s="195" t="s">
        <v>154</v>
      </c>
      <c r="E72" s="195" t="s">
        <v>70</v>
      </c>
      <c r="F72" s="198">
        <v>4</v>
      </c>
      <c r="G72" s="199">
        <v>13</v>
      </c>
      <c r="H72" s="198">
        <v>150</v>
      </c>
      <c r="I72" s="97">
        <v>3</v>
      </c>
      <c r="J72" s="97">
        <v>2</v>
      </c>
      <c r="K72" s="94" t="s">
        <v>71</v>
      </c>
      <c r="L72" s="212" t="s">
        <v>72</v>
      </c>
      <c r="M72" s="213">
        <v>11880</v>
      </c>
      <c r="N72" s="100">
        <f t="shared" si="44"/>
        <v>47520</v>
      </c>
      <c r="O72" s="143">
        <v>0.21862500000000001</v>
      </c>
      <c r="P72" s="214">
        <v>2597.2649999999999</v>
      </c>
      <c r="Q72" s="230">
        <f t="shared" si="45"/>
        <v>10389.06</v>
      </c>
      <c r="R72" s="62">
        <v>13780.8</v>
      </c>
      <c r="S72" s="61">
        <f t="shared" si="46"/>
        <v>55123.199999999997</v>
      </c>
      <c r="T72" s="63">
        <v>0.19676250000000001</v>
      </c>
      <c r="U72" s="231">
        <v>2711.54466</v>
      </c>
      <c r="V72" s="232">
        <f t="shared" si="47"/>
        <v>10846.17864</v>
      </c>
      <c r="W72" s="135">
        <v>48133.93</v>
      </c>
      <c r="X72" s="135">
        <v>12085.36</v>
      </c>
      <c r="Y72" s="236">
        <f t="shared" si="48"/>
        <v>1.0129194023569024</v>
      </c>
      <c r="Z72" s="236">
        <f t="shared" si="49"/>
        <v>0.87320638134215722</v>
      </c>
      <c r="AA72" s="135"/>
      <c r="AB72" s="135"/>
      <c r="AC72" s="135">
        <v>290</v>
      </c>
      <c r="AD72" s="135">
        <v>20</v>
      </c>
      <c r="AE72" s="144">
        <f t="shared" si="54"/>
        <v>1.0068167087542088</v>
      </c>
      <c r="AF72" s="144">
        <f t="shared" si="55"/>
        <v>1.1613524226445897</v>
      </c>
      <c r="AG72" s="63">
        <f t="shared" si="56"/>
        <v>0.86794543858121453</v>
      </c>
      <c r="AH72" s="63">
        <f t="shared" si="57"/>
        <v>1.1124065351001817</v>
      </c>
      <c r="AI72" s="244">
        <f t="shared" si="40"/>
        <v>700</v>
      </c>
      <c r="AJ72" s="245">
        <f t="shared" si="41"/>
        <v>339.26000000000022</v>
      </c>
      <c r="AK72" s="49">
        <v>8910</v>
      </c>
      <c r="AL72" s="248">
        <f t="shared" si="50"/>
        <v>26730</v>
      </c>
      <c r="AM72" s="50">
        <v>0.28275499999999998</v>
      </c>
      <c r="AN72" s="248">
        <v>2519.3470499999999</v>
      </c>
      <c r="AO72" s="248">
        <f t="shared" si="51"/>
        <v>7558.0411499999991</v>
      </c>
      <c r="AP72" s="255">
        <v>10424.700000000001</v>
      </c>
      <c r="AQ72" s="255">
        <f t="shared" si="52"/>
        <v>31274.100000000002</v>
      </c>
      <c r="AR72" s="256">
        <v>0.26070010999999998</v>
      </c>
      <c r="AS72" s="255">
        <v>2717.7204367170002</v>
      </c>
      <c r="AT72" s="255">
        <f t="shared" si="53"/>
        <v>8153.1613101510011</v>
      </c>
      <c r="AU72" s="135">
        <v>26911.119999999999</v>
      </c>
      <c r="AV72" s="135">
        <v>8012.4</v>
      </c>
      <c r="AW72" s="135"/>
      <c r="AX72" s="135"/>
      <c r="AY72" s="135"/>
      <c r="AZ72" s="135"/>
      <c r="BA72" s="57">
        <f t="shared" si="58"/>
        <v>1.0067759072203517</v>
      </c>
      <c r="BB72" s="57">
        <f t="shared" si="59"/>
        <v>1.0601159534570674</v>
      </c>
      <c r="BC72" s="259">
        <f t="shared" si="60"/>
        <v>0.86049222839346284</v>
      </c>
      <c r="BD72" s="259">
        <f t="shared" si="61"/>
        <v>0.9827353703923718</v>
      </c>
      <c r="BE72" s="270">
        <v>300</v>
      </c>
      <c r="BF72" s="271"/>
      <c r="BG72" s="245">
        <f t="shared" si="62"/>
        <v>1339.2600000000002</v>
      </c>
      <c r="BH72" s="100">
        <v>960</v>
      </c>
      <c r="BI72" s="100">
        <v>498</v>
      </c>
      <c r="BJ72" s="268">
        <f t="shared" ref="BJ72:BJ77" si="68">BI72-BH72</f>
        <v>-462</v>
      </c>
      <c r="BK72" s="272">
        <v>12</v>
      </c>
      <c r="BL72" s="272">
        <v>2</v>
      </c>
      <c r="BM72" s="100">
        <v>12</v>
      </c>
      <c r="BN72" s="100">
        <v>2</v>
      </c>
      <c r="BO72" s="209">
        <f t="shared" si="63"/>
        <v>-20</v>
      </c>
      <c r="BP72" s="268">
        <f t="shared" si="64"/>
        <v>-60</v>
      </c>
      <c r="BQ72" s="272">
        <v>15</v>
      </c>
      <c r="BR72" s="272">
        <v>3</v>
      </c>
      <c r="BS72" s="100">
        <v>8</v>
      </c>
      <c r="BT72" s="100">
        <v>0</v>
      </c>
      <c r="BU72" s="209">
        <f t="shared" si="65"/>
        <v>-20</v>
      </c>
      <c r="BV72" s="208">
        <f t="shared" si="67"/>
        <v>-40</v>
      </c>
      <c r="BW72" s="276">
        <f t="shared" si="66"/>
        <v>-562</v>
      </c>
    </row>
    <row r="73" spans="1:75">
      <c r="A73" s="94">
        <v>71</v>
      </c>
      <c r="B73" s="94">
        <v>30</v>
      </c>
      <c r="C73" s="94">
        <v>545</v>
      </c>
      <c r="D73" s="195" t="s">
        <v>155</v>
      </c>
      <c r="E73" s="195" t="s">
        <v>90</v>
      </c>
      <c r="F73" s="196">
        <v>10</v>
      </c>
      <c r="G73" s="197">
        <v>44</v>
      </c>
      <c r="H73" s="196">
        <v>100</v>
      </c>
      <c r="I73" s="97">
        <v>2</v>
      </c>
      <c r="J73" s="97"/>
      <c r="K73" s="94" t="s">
        <v>103</v>
      </c>
      <c r="L73" s="212" t="s">
        <v>91</v>
      </c>
      <c r="M73" s="213">
        <v>5600</v>
      </c>
      <c r="N73" s="100">
        <f t="shared" si="44"/>
        <v>22400</v>
      </c>
      <c r="O73" s="143">
        <v>0.21959999999999999</v>
      </c>
      <c r="P73" s="214">
        <v>1229.76</v>
      </c>
      <c r="Q73" s="230">
        <f t="shared" si="45"/>
        <v>4919.04</v>
      </c>
      <c r="R73" s="62">
        <v>6496</v>
      </c>
      <c r="S73" s="61">
        <f t="shared" si="46"/>
        <v>25984</v>
      </c>
      <c r="T73" s="63">
        <v>0.19764000000000001</v>
      </c>
      <c r="U73" s="231">
        <v>1283.8694399999999</v>
      </c>
      <c r="V73" s="232">
        <f t="shared" si="47"/>
        <v>5135.4777599999998</v>
      </c>
      <c r="W73" s="135">
        <v>22578.1</v>
      </c>
      <c r="X73" s="135">
        <v>3933.75</v>
      </c>
      <c r="Y73" s="236">
        <f t="shared" si="48"/>
        <v>1.0079508928571428</v>
      </c>
      <c r="Z73" s="236">
        <f t="shared" si="49"/>
        <v>0.86892318349753694</v>
      </c>
      <c r="AA73" s="135"/>
      <c r="AB73" s="135"/>
      <c r="AC73" s="135"/>
      <c r="AD73" s="135"/>
      <c r="AE73" s="144">
        <f t="shared" si="54"/>
        <v>1.0079508928571428</v>
      </c>
      <c r="AF73" s="143">
        <f t="shared" si="55"/>
        <v>0.79969872170179546</v>
      </c>
      <c r="AG73" s="63">
        <f t="shared" si="56"/>
        <v>0.86892318349753694</v>
      </c>
      <c r="AH73" s="63">
        <f t="shared" si="57"/>
        <v>0.76599494415880798</v>
      </c>
      <c r="AI73" s="244">
        <f t="shared" si="40"/>
        <v>400</v>
      </c>
      <c r="AJ73" s="245">
        <v>0</v>
      </c>
      <c r="AK73" s="49">
        <v>4200</v>
      </c>
      <c r="AL73" s="248">
        <f t="shared" si="50"/>
        <v>12600</v>
      </c>
      <c r="AM73" s="50">
        <v>0.28401599999999999</v>
      </c>
      <c r="AN73" s="248">
        <v>1192.8671999999999</v>
      </c>
      <c r="AO73" s="248">
        <f t="shared" si="51"/>
        <v>3578.6016</v>
      </c>
      <c r="AP73" s="255">
        <v>4914</v>
      </c>
      <c r="AQ73" s="255">
        <f t="shared" si="52"/>
        <v>14742</v>
      </c>
      <c r="AR73" s="256">
        <v>0.26186275199999998</v>
      </c>
      <c r="AS73" s="255">
        <v>1286.7935633279999</v>
      </c>
      <c r="AT73" s="255">
        <f t="shared" si="53"/>
        <v>3860.3806899839997</v>
      </c>
      <c r="AU73" s="135">
        <v>4331.76</v>
      </c>
      <c r="AV73" s="135">
        <v>762.1</v>
      </c>
      <c r="AW73" s="135"/>
      <c r="AX73" s="135"/>
      <c r="AY73" s="135"/>
      <c r="AZ73" s="135"/>
      <c r="BA73" s="50">
        <f t="shared" si="58"/>
        <v>0.3437904761904762</v>
      </c>
      <c r="BB73" s="50">
        <f t="shared" si="59"/>
        <v>0.21296028035084991</v>
      </c>
      <c r="BC73" s="259">
        <f t="shared" si="60"/>
        <v>0.29383801383801383</v>
      </c>
      <c r="BD73" s="259">
        <f t="shared" si="61"/>
        <v>0.19741576315965842</v>
      </c>
      <c r="BE73" s="138"/>
      <c r="BF73" s="138"/>
      <c r="BG73" s="245">
        <f t="shared" si="62"/>
        <v>400</v>
      </c>
      <c r="BH73" s="100">
        <v>40</v>
      </c>
      <c r="BI73" s="100">
        <v>0</v>
      </c>
      <c r="BJ73" s="268">
        <f t="shared" si="68"/>
        <v>-40</v>
      </c>
      <c r="BK73" s="272">
        <v>6</v>
      </c>
      <c r="BL73" s="272">
        <v>5</v>
      </c>
      <c r="BM73" s="100">
        <v>6</v>
      </c>
      <c r="BN73" s="100">
        <v>0</v>
      </c>
      <c r="BO73" s="209">
        <f t="shared" si="63"/>
        <v>-7</v>
      </c>
      <c r="BP73" s="268">
        <f t="shared" si="64"/>
        <v>-21</v>
      </c>
      <c r="BQ73" s="272">
        <v>10</v>
      </c>
      <c r="BR73" s="272">
        <v>3</v>
      </c>
      <c r="BS73" s="100">
        <v>5</v>
      </c>
      <c r="BT73" s="100">
        <v>0</v>
      </c>
      <c r="BU73" s="209">
        <f t="shared" si="65"/>
        <v>-12</v>
      </c>
      <c r="BV73" s="208">
        <f t="shared" si="67"/>
        <v>-24</v>
      </c>
      <c r="BW73" s="276">
        <f t="shared" si="66"/>
        <v>-85</v>
      </c>
    </row>
    <row r="74" spans="1:75">
      <c r="A74" s="94">
        <v>72</v>
      </c>
      <c r="B74" s="94">
        <v>30</v>
      </c>
      <c r="C74" s="94">
        <v>105267</v>
      </c>
      <c r="D74" s="195" t="s">
        <v>156</v>
      </c>
      <c r="E74" s="195" t="s">
        <v>70</v>
      </c>
      <c r="F74" s="196">
        <v>4</v>
      </c>
      <c r="G74" s="197">
        <v>10</v>
      </c>
      <c r="H74" s="196">
        <v>150</v>
      </c>
      <c r="I74" s="97">
        <v>3</v>
      </c>
      <c r="J74" s="97"/>
      <c r="K74" s="94" t="s">
        <v>71</v>
      </c>
      <c r="L74" s="212" t="s">
        <v>72</v>
      </c>
      <c r="M74" s="213">
        <v>11700</v>
      </c>
      <c r="N74" s="100">
        <f t="shared" si="44"/>
        <v>46800</v>
      </c>
      <c r="O74" s="143">
        <v>0.21435000000000001</v>
      </c>
      <c r="P74" s="214">
        <v>2507.895</v>
      </c>
      <c r="Q74" s="230">
        <f t="shared" si="45"/>
        <v>10031.58</v>
      </c>
      <c r="R74" s="62">
        <v>13572</v>
      </c>
      <c r="S74" s="61">
        <f t="shared" si="46"/>
        <v>54288</v>
      </c>
      <c r="T74" s="63">
        <v>0.192915</v>
      </c>
      <c r="U74" s="231">
        <v>2618.2423800000001</v>
      </c>
      <c r="V74" s="232">
        <f t="shared" si="47"/>
        <v>10472.969520000001</v>
      </c>
      <c r="W74" s="135">
        <v>47104.93</v>
      </c>
      <c r="X74" s="135">
        <v>11554.39</v>
      </c>
      <c r="Y74" s="236">
        <f t="shared" si="48"/>
        <v>1.0065155982905982</v>
      </c>
      <c r="Z74" s="236">
        <f t="shared" si="49"/>
        <v>0.86768586059534336</v>
      </c>
      <c r="AA74" s="135"/>
      <c r="AB74" s="135"/>
      <c r="AC74" s="135"/>
      <c r="AD74" s="135"/>
      <c r="AE74" s="144">
        <f t="shared" si="54"/>
        <v>1.0065155982905982</v>
      </c>
      <c r="AF74" s="144">
        <f t="shared" si="55"/>
        <v>1.1518016105139968</v>
      </c>
      <c r="AG74" s="63">
        <f t="shared" si="56"/>
        <v>0.86768586059534336</v>
      </c>
      <c r="AH74" s="63">
        <f t="shared" si="57"/>
        <v>1.1032582476187707</v>
      </c>
      <c r="AI74" s="244">
        <f t="shared" si="40"/>
        <v>600</v>
      </c>
      <c r="AJ74" s="245">
        <f t="shared" si="41"/>
        <v>304.5619999999999</v>
      </c>
      <c r="AK74" s="49">
        <v>8775</v>
      </c>
      <c r="AL74" s="248">
        <f t="shared" si="50"/>
        <v>26325</v>
      </c>
      <c r="AM74" s="50">
        <v>0.27722599999999997</v>
      </c>
      <c r="AN74" s="248">
        <v>2432.6581500000002</v>
      </c>
      <c r="AO74" s="248">
        <f t="shared" si="51"/>
        <v>7297.9744500000006</v>
      </c>
      <c r="AP74" s="255">
        <v>10266.75</v>
      </c>
      <c r="AQ74" s="255">
        <f t="shared" si="52"/>
        <v>30800.25</v>
      </c>
      <c r="AR74" s="256">
        <v>0.25560237200000002</v>
      </c>
      <c r="AS74" s="255">
        <v>2624.2056527310001</v>
      </c>
      <c r="AT74" s="255">
        <f t="shared" si="53"/>
        <v>7872.6169581930008</v>
      </c>
      <c r="AU74" s="135">
        <v>20283.759999999998</v>
      </c>
      <c r="AV74" s="135">
        <v>5137.92</v>
      </c>
      <c r="AW74" s="135"/>
      <c r="AX74" s="135"/>
      <c r="AY74" s="135"/>
      <c r="AZ74" s="135"/>
      <c r="BA74" s="50">
        <f t="shared" si="58"/>
        <v>0.77051320037986704</v>
      </c>
      <c r="BB74" s="50">
        <f t="shared" si="59"/>
        <v>0.70402000379708096</v>
      </c>
      <c r="BC74" s="259">
        <f t="shared" si="60"/>
        <v>0.65855829092296325</v>
      </c>
      <c r="BD74" s="259">
        <f t="shared" si="61"/>
        <v>0.65263177762675062</v>
      </c>
      <c r="BE74" s="138"/>
      <c r="BF74" s="138"/>
      <c r="BG74" s="245">
        <f t="shared" si="62"/>
        <v>904.5619999999999</v>
      </c>
      <c r="BH74" s="100">
        <v>80</v>
      </c>
      <c r="BI74" s="100">
        <v>0</v>
      </c>
      <c r="BJ74" s="268">
        <f t="shared" si="68"/>
        <v>-80</v>
      </c>
      <c r="BK74" s="272">
        <v>12</v>
      </c>
      <c r="BL74" s="272">
        <v>1</v>
      </c>
      <c r="BM74" s="100">
        <v>12</v>
      </c>
      <c r="BN74" s="100">
        <v>0</v>
      </c>
      <c r="BO74" s="209">
        <f t="shared" si="63"/>
        <v>-23</v>
      </c>
      <c r="BP74" s="268">
        <f t="shared" si="64"/>
        <v>-69</v>
      </c>
      <c r="BQ74" s="272">
        <v>15</v>
      </c>
      <c r="BR74" s="272">
        <v>21</v>
      </c>
      <c r="BS74" s="100">
        <v>8</v>
      </c>
      <c r="BT74" s="100">
        <v>21</v>
      </c>
      <c r="BU74" s="209">
        <f t="shared" si="65"/>
        <v>19</v>
      </c>
      <c r="BV74" s="208">
        <v>0</v>
      </c>
      <c r="BW74" s="276">
        <f t="shared" si="66"/>
        <v>-149</v>
      </c>
    </row>
    <row r="75" spans="1:75">
      <c r="A75" s="94">
        <v>73</v>
      </c>
      <c r="B75" s="94">
        <v>30</v>
      </c>
      <c r="C75" s="94">
        <v>118151</v>
      </c>
      <c r="D75" s="195" t="s">
        <v>157</v>
      </c>
      <c r="E75" s="195" t="s">
        <v>70</v>
      </c>
      <c r="F75" s="198">
        <v>10</v>
      </c>
      <c r="G75" s="199">
        <v>45</v>
      </c>
      <c r="H75" s="198">
        <v>100</v>
      </c>
      <c r="I75" s="97">
        <v>2</v>
      </c>
      <c r="J75" s="97"/>
      <c r="K75" s="94" t="s">
        <v>103</v>
      </c>
      <c r="L75" s="212" t="s">
        <v>72</v>
      </c>
      <c r="M75" s="213">
        <v>4600</v>
      </c>
      <c r="N75" s="100">
        <f t="shared" si="44"/>
        <v>18400</v>
      </c>
      <c r="O75" s="143">
        <v>0.17249999999999999</v>
      </c>
      <c r="P75" s="214">
        <v>793.5</v>
      </c>
      <c r="Q75" s="230">
        <f t="shared" si="45"/>
        <v>3174</v>
      </c>
      <c r="R75" s="62">
        <v>5336</v>
      </c>
      <c r="S75" s="61">
        <f t="shared" si="46"/>
        <v>21344</v>
      </c>
      <c r="T75" s="63">
        <v>0.15525</v>
      </c>
      <c r="U75" s="231">
        <v>828.41399999999999</v>
      </c>
      <c r="V75" s="232">
        <f t="shared" si="47"/>
        <v>3313.6559999999999</v>
      </c>
      <c r="W75" s="135">
        <v>18502.07</v>
      </c>
      <c r="X75" s="135">
        <v>3760.22</v>
      </c>
      <c r="Y75" s="236">
        <f t="shared" si="48"/>
        <v>1.0055472826086957</v>
      </c>
      <c r="Z75" s="236">
        <f t="shared" si="49"/>
        <v>0.8668511056971514</v>
      </c>
      <c r="AA75" s="135"/>
      <c r="AB75" s="135"/>
      <c r="AC75" s="135"/>
      <c r="AD75" s="135"/>
      <c r="AE75" s="144">
        <f t="shared" si="54"/>
        <v>1.0055472826086957</v>
      </c>
      <c r="AF75" s="144">
        <f t="shared" si="55"/>
        <v>1.1846943919344675</v>
      </c>
      <c r="AG75" s="63">
        <f t="shared" si="56"/>
        <v>0.8668511056971514</v>
      </c>
      <c r="AH75" s="63">
        <f t="shared" si="57"/>
        <v>1.1347647432322485</v>
      </c>
      <c r="AI75" s="244">
        <f t="shared" si="40"/>
        <v>400</v>
      </c>
      <c r="AJ75" s="245">
        <f t="shared" si="41"/>
        <v>117.24399999999997</v>
      </c>
      <c r="AK75" s="49">
        <v>3450</v>
      </c>
      <c r="AL75" s="248">
        <f t="shared" si="50"/>
        <v>10350</v>
      </c>
      <c r="AM75" s="50">
        <v>0.22309999999999999</v>
      </c>
      <c r="AN75" s="248">
        <v>769.69500000000005</v>
      </c>
      <c r="AO75" s="248">
        <f t="shared" si="51"/>
        <v>2309.085</v>
      </c>
      <c r="AP75" s="255">
        <v>4036.5</v>
      </c>
      <c r="AQ75" s="255">
        <f t="shared" si="52"/>
        <v>12109.5</v>
      </c>
      <c r="AR75" s="256">
        <v>0.2056982</v>
      </c>
      <c r="AS75" s="255">
        <v>830.30078430000003</v>
      </c>
      <c r="AT75" s="255">
        <f t="shared" si="53"/>
        <v>2490.9023529000001</v>
      </c>
      <c r="AU75" s="135">
        <v>12552.66</v>
      </c>
      <c r="AV75" s="135">
        <v>2447.27</v>
      </c>
      <c r="AW75" s="135"/>
      <c r="AX75" s="135"/>
      <c r="AY75" s="135"/>
      <c r="AZ75" s="135"/>
      <c r="BA75" s="57">
        <f t="shared" si="58"/>
        <v>1.2128173913043478</v>
      </c>
      <c r="BB75" s="57">
        <f t="shared" si="59"/>
        <v>1.0598440507820197</v>
      </c>
      <c r="BC75" s="260">
        <f t="shared" si="60"/>
        <v>1.0365960609438871</v>
      </c>
      <c r="BD75" s="259">
        <f t="shared" si="61"/>
        <v>0.98248331459111526</v>
      </c>
      <c r="BE75" s="270">
        <v>500</v>
      </c>
      <c r="BF75" s="229"/>
      <c r="BG75" s="245">
        <f t="shared" si="62"/>
        <v>1017.2439999999999</v>
      </c>
      <c r="BH75" s="100">
        <v>40</v>
      </c>
      <c r="BI75" s="100">
        <v>11</v>
      </c>
      <c r="BJ75" s="268">
        <f t="shared" si="68"/>
        <v>-29</v>
      </c>
      <c r="BK75" s="272">
        <v>6</v>
      </c>
      <c r="BL75" s="272">
        <v>4</v>
      </c>
      <c r="BM75" s="100">
        <v>6</v>
      </c>
      <c r="BN75" s="100">
        <v>0</v>
      </c>
      <c r="BO75" s="209">
        <f t="shared" si="63"/>
        <v>-8</v>
      </c>
      <c r="BP75" s="268">
        <f t="shared" si="64"/>
        <v>-24</v>
      </c>
      <c r="BQ75" s="272">
        <v>10</v>
      </c>
      <c r="BR75" s="272">
        <v>0</v>
      </c>
      <c r="BS75" s="100">
        <v>5</v>
      </c>
      <c r="BT75" s="100">
        <v>0</v>
      </c>
      <c r="BU75" s="209">
        <f t="shared" si="65"/>
        <v>-15</v>
      </c>
      <c r="BV75" s="208">
        <f t="shared" si="67"/>
        <v>-30</v>
      </c>
      <c r="BW75" s="276">
        <f t="shared" si="66"/>
        <v>-83</v>
      </c>
    </row>
    <row r="76" spans="1:75">
      <c r="A76" s="94">
        <v>74</v>
      </c>
      <c r="B76" s="94">
        <v>30</v>
      </c>
      <c r="C76" s="94">
        <v>723</v>
      </c>
      <c r="D76" s="195" t="s">
        <v>158</v>
      </c>
      <c r="E76" s="195" t="s">
        <v>90</v>
      </c>
      <c r="F76" s="196">
        <v>8</v>
      </c>
      <c r="G76" s="197">
        <v>32</v>
      </c>
      <c r="H76" s="196">
        <v>100</v>
      </c>
      <c r="I76" s="97">
        <v>2</v>
      </c>
      <c r="J76" s="97"/>
      <c r="K76" s="94" t="s">
        <v>64</v>
      </c>
      <c r="L76" s="212" t="s">
        <v>91</v>
      </c>
      <c r="M76" s="213">
        <v>7200</v>
      </c>
      <c r="N76" s="100">
        <f t="shared" si="44"/>
        <v>28800</v>
      </c>
      <c r="O76" s="143">
        <v>0.221775</v>
      </c>
      <c r="P76" s="214">
        <v>1596.78</v>
      </c>
      <c r="Q76" s="230">
        <f t="shared" si="45"/>
        <v>6387.12</v>
      </c>
      <c r="R76" s="62">
        <v>8352</v>
      </c>
      <c r="S76" s="61">
        <f t="shared" si="46"/>
        <v>33408</v>
      </c>
      <c r="T76" s="63">
        <v>0.19959750000000001</v>
      </c>
      <c r="U76" s="231">
        <v>1667.0383200000001</v>
      </c>
      <c r="V76" s="232">
        <f t="shared" si="47"/>
        <v>6668.1532800000004</v>
      </c>
      <c r="W76" s="135">
        <v>28924.89</v>
      </c>
      <c r="X76" s="135">
        <v>5841.37</v>
      </c>
      <c r="Y76" s="236">
        <f t="shared" si="48"/>
        <v>1.0043364583333334</v>
      </c>
      <c r="Z76" s="236">
        <f t="shared" si="49"/>
        <v>0.8658072916666667</v>
      </c>
      <c r="AA76" s="135"/>
      <c r="AB76" s="135"/>
      <c r="AC76" s="135"/>
      <c r="AD76" s="135"/>
      <c r="AE76" s="144">
        <f t="shared" si="54"/>
        <v>1.0043364583333334</v>
      </c>
      <c r="AF76" s="143">
        <f t="shared" si="55"/>
        <v>0.9145546036398251</v>
      </c>
      <c r="AG76" s="63">
        <f t="shared" si="56"/>
        <v>0.8658072916666667</v>
      </c>
      <c r="AH76" s="63">
        <f t="shared" si="57"/>
        <v>0.87601015674312743</v>
      </c>
      <c r="AI76" s="244">
        <f t="shared" si="40"/>
        <v>400</v>
      </c>
      <c r="AJ76" s="245"/>
      <c r="AK76" s="49">
        <v>5400</v>
      </c>
      <c r="AL76" s="248">
        <f t="shared" si="50"/>
        <v>16200</v>
      </c>
      <c r="AM76" s="50">
        <v>0.286829</v>
      </c>
      <c r="AN76" s="248">
        <v>1548.8766000000001</v>
      </c>
      <c r="AO76" s="248">
        <f t="shared" si="51"/>
        <v>4646.6298000000006</v>
      </c>
      <c r="AP76" s="255">
        <v>6318</v>
      </c>
      <c r="AQ76" s="255">
        <f t="shared" si="52"/>
        <v>18954</v>
      </c>
      <c r="AR76" s="256">
        <v>0.26445633800000001</v>
      </c>
      <c r="AS76" s="255">
        <v>1670.8351434839999</v>
      </c>
      <c r="AT76" s="255">
        <f t="shared" si="53"/>
        <v>5012.5054304519999</v>
      </c>
      <c r="AU76" s="135">
        <v>12855.9</v>
      </c>
      <c r="AV76" s="135">
        <v>3025.36</v>
      </c>
      <c r="AW76" s="135"/>
      <c r="AX76" s="135"/>
      <c r="AY76" s="135"/>
      <c r="AZ76" s="135"/>
      <c r="BA76" s="50">
        <f t="shared" si="58"/>
        <v>0.7935740740740741</v>
      </c>
      <c r="BB76" s="50">
        <f t="shared" si="59"/>
        <v>0.65108694477877271</v>
      </c>
      <c r="BC76" s="259">
        <f t="shared" si="60"/>
        <v>0.6782684393795505</v>
      </c>
      <c r="BD76" s="259">
        <f t="shared" si="61"/>
        <v>0.60356243838067825</v>
      </c>
      <c r="BE76" s="138"/>
      <c r="BF76" s="138"/>
      <c r="BG76" s="245">
        <f t="shared" si="62"/>
        <v>400</v>
      </c>
      <c r="BH76" s="100">
        <v>40</v>
      </c>
      <c r="BI76" s="100">
        <v>20</v>
      </c>
      <c r="BJ76" s="268">
        <f t="shared" si="68"/>
        <v>-20</v>
      </c>
      <c r="BK76" s="272">
        <v>10</v>
      </c>
      <c r="BL76" s="272">
        <v>5</v>
      </c>
      <c r="BM76" s="100">
        <v>10</v>
      </c>
      <c r="BN76" s="100">
        <v>0</v>
      </c>
      <c r="BO76" s="209">
        <f t="shared" si="63"/>
        <v>-15</v>
      </c>
      <c r="BP76" s="268">
        <f t="shared" si="64"/>
        <v>-45</v>
      </c>
      <c r="BQ76" s="272">
        <v>15</v>
      </c>
      <c r="BR76" s="272">
        <v>14</v>
      </c>
      <c r="BS76" s="100">
        <v>8</v>
      </c>
      <c r="BT76" s="100">
        <v>4</v>
      </c>
      <c r="BU76" s="209">
        <f t="shared" si="65"/>
        <v>-5</v>
      </c>
      <c r="BV76" s="208">
        <f t="shared" si="67"/>
        <v>-10</v>
      </c>
      <c r="BW76" s="276">
        <f t="shared" si="66"/>
        <v>-75</v>
      </c>
    </row>
    <row r="77" spans="1:75">
      <c r="A77" s="94">
        <v>75</v>
      </c>
      <c r="B77" s="94">
        <v>30</v>
      </c>
      <c r="C77" s="94">
        <v>727</v>
      </c>
      <c r="D77" s="195" t="s">
        <v>159</v>
      </c>
      <c r="E77" s="195" t="s">
        <v>70</v>
      </c>
      <c r="F77" s="198">
        <v>9</v>
      </c>
      <c r="G77" s="199">
        <v>39</v>
      </c>
      <c r="H77" s="198">
        <v>100</v>
      </c>
      <c r="I77" s="97">
        <v>2</v>
      </c>
      <c r="J77" s="97"/>
      <c r="K77" s="94" t="s">
        <v>64</v>
      </c>
      <c r="L77" s="215" t="s">
        <v>72</v>
      </c>
      <c r="M77" s="213">
        <v>7600</v>
      </c>
      <c r="N77" s="100">
        <f t="shared" si="44"/>
        <v>30400</v>
      </c>
      <c r="O77" s="143">
        <v>0.23497499999999999</v>
      </c>
      <c r="P77" s="214">
        <v>1785.81</v>
      </c>
      <c r="Q77" s="230">
        <f t="shared" si="45"/>
        <v>7143.24</v>
      </c>
      <c r="R77" s="62">
        <v>8816</v>
      </c>
      <c r="S77" s="61">
        <f t="shared" si="46"/>
        <v>35264</v>
      </c>
      <c r="T77" s="63">
        <v>0.21147750000000001</v>
      </c>
      <c r="U77" s="231">
        <v>1864.38564</v>
      </c>
      <c r="V77" s="232">
        <f t="shared" si="47"/>
        <v>7457.5425599999999</v>
      </c>
      <c r="W77" s="135">
        <v>30478.05</v>
      </c>
      <c r="X77" s="135">
        <v>6448.1</v>
      </c>
      <c r="Y77" s="236">
        <f t="shared" si="48"/>
        <v>1.0025674342105262</v>
      </c>
      <c r="Z77" s="236">
        <f t="shared" si="49"/>
        <v>0.8642822708711434</v>
      </c>
      <c r="AA77" s="135"/>
      <c r="AB77" s="135"/>
      <c r="AC77" s="135"/>
      <c r="AD77" s="135"/>
      <c r="AE77" s="144">
        <f t="shared" si="54"/>
        <v>1.0025674342105262</v>
      </c>
      <c r="AF77" s="143">
        <f t="shared" si="55"/>
        <v>0.90268561605097974</v>
      </c>
      <c r="AG77" s="63">
        <f t="shared" si="56"/>
        <v>0.8642822708711434</v>
      </c>
      <c r="AH77" s="63">
        <f t="shared" si="57"/>
        <v>0.86464139468484646</v>
      </c>
      <c r="AI77" s="244">
        <f t="shared" si="40"/>
        <v>400</v>
      </c>
      <c r="AJ77" s="245"/>
      <c r="AK77" s="49">
        <v>5700</v>
      </c>
      <c r="AL77" s="248">
        <f t="shared" si="50"/>
        <v>17100</v>
      </c>
      <c r="AM77" s="50">
        <v>0.30390099999999998</v>
      </c>
      <c r="AN77" s="248">
        <v>1732.2357</v>
      </c>
      <c r="AO77" s="248">
        <f t="shared" si="51"/>
        <v>5196.7070999999996</v>
      </c>
      <c r="AP77" s="255">
        <v>6669</v>
      </c>
      <c r="AQ77" s="255">
        <f t="shared" si="52"/>
        <v>20007</v>
      </c>
      <c r="AR77" s="256">
        <v>0.28019672200000001</v>
      </c>
      <c r="AS77" s="255">
        <v>1868.6319390179999</v>
      </c>
      <c r="AT77" s="255">
        <f t="shared" si="53"/>
        <v>5605.895817054</v>
      </c>
      <c r="AU77" s="135">
        <v>13675.89</v>
      </c>
      <c r="AV77" s="135">
        <v>3860.92</v>
      </c>
      <c r="AW77" s="135"/>
      <c r="AX77" s="135"/>
      <c r="AY77" s="135"/>
      <c r="AZ77" s="135"/>
      <c r="BA77" s="50">
        <f t="shared" si="58"/>
        <v>0.79975964912280695</v>
      </c>
      <c r="BB77" s="50">
        <f t="shared" si="59"/>
        <v>0.74295509169643226</v>
      </c>
      <c r="BC77" s="259">
        <f t="shared" si="60"/>
        <v>0.68355525566051878</v>
      </c>
      <c r="BD77" s="259">
        <f t="shared" si="61"/>
        <v>0.68872489357623912</v>
      </c>
      <c r="BE77" s="138"/>
      <c r="BF77" s="138"/>
      <c r="BG77" s="245">
        <f t="shared" si="62"/>
        <v>400</v>
      </c>
      <c r="BH77" s="100">
        <v>60</v>
      </c>
      <c r="BI77" s="100">
        <v>20</v>
      </c>
      <c r="BJ77" s="268">
        <f t="shared" si="68"/>
        <v>-40</v>
      </c>
      <c r="BK77" s="272">
        <v>8</v>
      </c>
      <c r="BL77" s="272">
        <v>4</v>
      </c>
      <c r="BM77" s="100">
        <v>8</v>
      </c>
      <c r="BN77" s="100">
        <v>0</v>
      </c>
      <c r="BO77" s="209">
        <f t="shared" si="63"/>
        <v>-12</v>
      </c>
      <c r="BP77" s="268">
        <f t="shared" si="64"/>
        <v>-36</v>
      </c>
      <c r="BQ77" s="272">
        <v>10</v>
      </c>
      <c r="BR77" s="272">
        <v>53</v>
      </c>
      <c r="BS77" s="100">
        <v>5</v>
      </c>
      <c r="BT77" s="100">
        <v>0</v>
      </c>
      <c r="BU77" s="209">
        <f t="shared" si="65"/>
        <v>38</v>
      </c>
      <c r="BV77" s="208">
        <v>0</v>
      </c>
      <c r="BW77" s="276">
        <f t="shared" si="66"/>
        <v>-76</v>
      </c>
    </row>
    <row r="78" spans="1:75">
      <c r="A78" s="94">
        <v>76</v>
      </c>
      <c r="B78" s="94">
        <v>30</v>
      </c>
      <c r="C78" s="94">
        <v>106865</v>
      </c>
      <c r="D78" s="195" t="s">
        <v>160</v>
      </c>
      <c r="E78" s="195" t="s">
        <v>161</v>
      </c>
      <c r="F78" s="198">
        <v>6</v>
      </c>
      <c r="G78" s="199">
        <v>23</v>
      </c>
      <c r="H78" s="198">
        <v>150</v>
      </c>
      <c r="I78" s="97">
        <v>0</v>
      </c>
      <c r="J78" s="97"/>
      <c r="K78" s="94" t="s">
        <v>64</v>
      </c>
      <c r="L78" s="212" t="s">
        <v>162</v>
      </c>
      <c r="M78" s="213">
        <v>7980</v>
      </c>
      <c r="N78" s="100">
        <f t="shared" si="44"/>
        <v>31920</v>
      </c>
      <c r="O78" s="143">
        <v>0.21607499999999999</v>
      </c>
      <c r="P78" s="214">
        <v>1724.2784999999999</v>
      </c>
      <c r="Q78" s="230">
        <f t="shared" si="45"/>
        <v>6897.1139999999996</v>
      </c>
      <c r="R78" s="62">
        <v>9256.7999999999993</v>
      </c>
      <c r="S78" s="61">
        <f t="shared" si="46"/>
        <v>37027.199999999997</v>
      </c>
      <c r="T78" s="63">
        <v>0.19446749999999999</v>
      </c>
      <c r="U78" s="231">
        <v>1800.1467540000001</v>
      </c>
      <c r="V78" s="232">
        <f t="shared" si="47"/>
        <v>7200.5870160000004</v>
      </c>
      <c r="W78" s="135">
        <v>46410.720000000001</v>
      </c>
      <c r="X78" s="135">
        <v>12467.97</v>
      </c>
      <c r="Y78" s="236">
        <f t="shared" si="48"/>
        <v>1.4539699248120301</v>
      </c>
      <c r="Z78" s="236">
        <f t="shared" si="49"/>
        <v>1.2534223489758882</v>
      </c>
      <c r="AA78" s="135">
        <v>14850</v>
      </c>
      <c r="AB78" s="135">
        <v>4612.5</v>
      </c>
      <c r="AC78" s="135"/>
      <c r="AD78" s="135"/>
      <c r="AE78" s="237">
        <f t="shared" si="54"/>
        <v>0.9887443609022557</v>
      </c>
      <c r="AF78" s="143">
        <f t="shared" si="55"/>
        <v>1.1389502913827436</v>
      </c>
      <c r="AG78" s="63">
        <f t="shared" si="56"/>
        <v>0.85236582836401353</v>
      </c>
      <c r="AH78" s="63">
        <f t="shared" si="57"/>
        <v>1.0909485549643136</v>
      </c>
      <c r="AI78" s="244"/>
      <c r="AJ78" s="245"/>
      <c r="AK78" s="49">
        <v>5985</v>
      </c>
      <c r="AL78" s="248">
        <f t="shared" si="50"/>
        <v>17955</v>
      </c>
      <c r="AM78" s="50">
        <v>0.27945700000000001</v>
      </c>
      <c r="AN78" s="248">
        <v>1672.5501449999999</v>
      </c>
      <c r="AO78" s="248">
        <f t="shared" si="51"/>
        <v>5017.6504349999996</v>
      </c>
      <c r="AP78" s="255">
        <v>7002.45</v>
      </c>
      <c r="AQ78" s="255">
        <f t="shared" si="52"/>
        <v>21007.35</v>
      </c>
      <c r="AR78" s="256">
        <v>0.25765935400000001</v>
      </c>
      <c r="AS78" s="255">
        <v>1804.2467434173</v>
      </c>
      <c r="AT78" s="255">
        <f t="shared" si="53"/>
        <v>5412.7402302519004</v>
      </c>
      <c r="AU78" s="135">
        <v>14505.78</v>
      </c>
      <c r="AV78" s="135">
        <v>3357.51</v>
      </c>
      <c r="AW78" s="135"/>
      <c r="AX78" s="135"/>
      <c r="AY78" s="135"/>
      <c r="AZ78" s="135"/>
      <c r="BA78" s="50">
        <f t="shared" si="58"/>
        <v>0.80789640768588145</v>
      </c>
      <c r="BB78" s="50">
        <f t="shared" si="59"/>
        <v>0.66913987801543617</v>
      </c>
      <c r="BC78" s="259">
        <f t="shared" si="60"/>
        <v>0.69050975015887306</v>
      </c>
      <c r="BD78" s="259">
        <f t="shared" si="61"/>
        <v>0.62029764170739576</v>
      </c>
      <c r="BE78" s="138"/>
      <c r="BF78" s="138"/>
      <c r="BG78" s="245">
        <f t="shared" si="62"/>
        <v>0</v>
      </c>
      <c r="BH78" s="100">
        <v>60</v>
      </c>
      <c r="BI78" s="100">
        <v>98</v>
      </c>
      <c r="BJ78" s="268">
        <v>0</v>
      </c>
      <c r="BK78" s="272">
        <v>10</v>
      </c>
      <c r="BL78" s="272">
        <v>4</v>
      </c>
      <c r="BM78" s="100">
        <v>10</v>
      </c>
      <c r="BN78" s="100">
        <v>0</v>
      </c>
      <c r="BO78" s="209">
        <f t="shared" si="63"/>
        <v>-16</v>
      </c>
      <c r="BP78" s="268">
        <f t="shared" si="64"/>
        <v>-48</v>
      </c>
      <c r="BQ78" s="272">
        <v>10</v>
      </c>
      <c r="BR78" s="272">
        <v>0</v>
      </c>
      <c r="BS78" s="100">
        <v>5</v>
      </c>
      <c r="BT78" s="100">
        <v>0</v>
      </c>
      <c r="BU78" s="209">
        <f t="shared" si="65"/>
        <v>-15</v>
      </c>
      <c r="BV78" s="208">
        <f t="shared" si="67"/>
        <v>-30</v>
      </c>
      <c r="BW78" s="276">
        <f t="shared" si="66"/>
        <v>-78</v>
      </c>
    </row>
    <row r="79" spans="1:75">
      <c r="A79" s="94">
        <v>77</v>
      </c>
      <c r="B79" s="94">
        <v>30</v>
      </c>
      <c r="C79" s="94">
        <v>311</v>
      </c>
      <c r="D79" s="195" t="s">
        <v>163</v>
      </c>
      <c r="E79" s="195" t="s">
        <v>70</v>
      </c>
      <c r="F79" s="198">
        <v>4</v>
      </c>
      <c r="G79" s="199">
        <v>13</v>
      </c>
      <c r="H79" s="198">
        <v>150</v>
      </c>
      <c r="I79" s="97">
        <v>2</v>
      </c>
      <c r="J79" s="97"/>
      <c r="K79" s="94" t="s">
        <v>71</v>
      </c>
      <c r="L79" s="212" t="s">
        <v>72</v>
      </c>
      <c r="M79" s="213">
        <v>11970</v>
      </c>
      <c r="N79" s="100">
        <f t="shared" si="44"/>
        <v>47880</v>
      </c>
      <c r="O79" s="143">
        <v>0.17257500000000001</v>
      </c>
      <c r="P79" s="214">
        <v>2065.7227499999999</v>
      </c>
      <c r="Q79" s="230">
        <f t="shared" si="45"/>
        <v>8262.8909999999996</v>
      </c>
      <c r="R79" s="62">
        <v>13885.2</v>
      </c>
      <c r="S79" s="61">
        <f t="shared" si="46"/>
        <v>55540.800000000003</v>
      </c>
      <c r="T79" s="63">
        <v>0.1553175</v>
      </c>
      <c r="U79" s="231">
        <v>2156.6145510000001</v>
      </c>
      <c r="V79" s="232">
        <f t="shared" si="47"/>
        <v>8626.4582040000005</v>
      </c>
      <c r="W79" s="135">
        <v>110655.49</v>
      </c>
      <c r="X79" s="135">
        <v>12872.43</v>
      </c>
      <c r="Y79" s="236">
        <f t="shared" si="48"/>
        <v>2.3111004594820383</v>
      </c>
      <c r="Z79" s="236">
        <f t="shared" si="49"/>
        <v>1.9923279823121021</v>
      </c>
      <c r="AA79" s="135">
        <v>63347.39</v>
      </c>
      <c r="AB79" s="135">
        <v>5191.7399999855998</v>
      </c>
      <c r="AC79" s="135"/>
      <c r="AD79" s="135"/>
      <c r="AE79" s="237">
        <f t="shared" si="54"/>
        <v>0.98805555555555569</v>
      </c>
      <c r="AF79" s="143">
        <f t="shared" si="55"/>
        <v>0.92954027833773933</v>
      </c>
      <c r="AG79" s="63">
        <f t="shared" si="56"/>
        <v>0.85177203065134111</v>
      </c>
      <c r="AH79" s="63">
        <f t="shared" si="57"/>
        <v>0.89036425128135943</v>
      </c>
      <c r="AI79" s="244"/>
      <c r="AJ79" s="245"/>
      <c r="AK79" s="49">
        <v>8977.5</v>
      </c>
      <c r="AL79" s="248">
        <f t="shared" si="50"/>
        <v>26932.5</v>
      </c>
      <c r="AM79" s="50">
        <v>0.22319700000000001</v>
      </c>
      <c r="AN79" s="248">
        <v>2003.7510675000001</v>
      </c>
      <c r="AO79" s="248">
        <f t="shared" si="51"/>
        <v>6011.2532025</v>
      </c>
      <c r="AP79" s="255">
        <v>10503.674999999999</v>
      </c>
      <c r="AQ79" s="255">
        <f t="shared" si="52"/>
        <v>31511.024999999998</v>
      </c>
      <c r="AR79" s="256">
        <v>0.205787634</v>
      </c>
      <c r="AS79" s="255">
        <v>2161.5264265549499</v>
      </c>
      <c r="AT79" s="255">
        <f t="shared" si="53"/>
        <v>6484.5792796648493</v>
      </c>
      <c r="AU79" s="135">
        <v>84583.73</v>
      </c>
      <c r="AV79" s="135">
        <v>5902.38</v>
      </c>
      <c r="AW79" s="135">
        <v>60064</v>
      </c>
      <c r="AX79" s="135">
        <v>5959.6</v>
      </c>
      <c r="AY79" s="135"/>
      <c r="AZ79" s="135"/>
      <c r="BA79" s="50">
        <f t="shared" si="58"/>
        <v>0.91041418360716586</v>
      </c>
      <c r="BB79" s="50">
        <f t="shared" si="59"/>
        <v>-9.5188138101058896E-3</v>
      </c>
      <c r="BC79" s="259">
        <f t="shared" si="60"/>
        <v>0.77813178086082557</v>
      </c>
      <c r="BD79" s="259">
        <f t="shared" si="61"/>
        <v>-8.8240111705377485E-3</v>
      </c>
      <c r="BE79" s="138"/>
      <c r="BF79" s="138"/>
      <c r="BG79" s="245">
        <f t="shared" si="62"/>
        <v>0</v>
      </c>
      <c r="BH79" s="100">
        <v>60</v>
      </c>
      <c r="BI79" s="100">
        <v>0</v>
      </c>
      <c r="BJ79" s="268">
        <f>BI79-BH79</f>
        <v>-60</v>
      </c>
      <c r="BK79" s="272">
        <v>12</v>
      </c>
      <c r="BL79" s="272">
        <v>4</v>
      </c>
      <c r="BM79" s="100">
        <v>12</v>
      </c>
      <c r="BN79" s="100">
        <v>0</v>
      </c>
      <c r="BO79" s="209">
        <f t="shared" si="63"/>
        <v>-20</v>
      </c>
      <c r="BP79" s="268">
        <f t="shared" si="64"/>
        <v>-60</v>
      </c>
      <c r="BQ79" s="272">
        <v>10</v>
      </c>
      <c r="BR79" s="272">
        <v>5</v>
      </c>
      <c r="BS79" s="100">
        <v>5</v>
      </c>
      <c r="BT79" s="100">
        <v>0</v>
      </c>
      <c r="BU79" s="209">
        <f t="shared" si="65"/>
        <v>-10</v>
      </c>
      <c r="BV79" s="208">
        <f t="shared" si="67"/>
        <v>-20</v>
      </c>
      <c r="BW79" s="276">
        <f t="shared" si="66"/>
        <v>-140</v>
      </c>
    </row>
    <row r="80" spans="1:75">
      <c r="A80" s="94">
        <v>78</v>
      </c>
      <c r="B80" s="94">
        <v>30</v>
      </c>
      <c r="C80" s="94">
        <v>571</v>
      </c>
      <c r="D80" s="195" t="s">
        <v>164</v>
      </c>
      <c r="E80" s="195" t="s">
        <v>90</v>
      </c>
      <c r="F80" s="198">
        <v>3</v>
      </c>
      <c r="G80" s="199">
        <v>9</v>
      </c>
      <c r="H80" s="198">
        <v>200</v>
      </c>
      <c r="I80" s="97">
        <v>3</v>
      </c>
      <c r="J80" s="97"/>
      <c r="K80" s="94" t="s">
        <v>83</v>
      </c>
      <c r="L80" s="215" t="s">
        <v>91</v>
      </c>
      <c r="M80" s="213">
        <v>19800</v>
      </c>
      <c r="N80" s="100">
        <f t="shared" si="44"/>
        <v>79200</v>
      </c>
      <c r="O80" s="143">
        <v>0.19814999999999999</v>
      </c>
      <c r="P80" s="214">
        <v>3923.37</v>
      </c>
      <c r="Q80" s="230">
        <f t="shared" si="45"/>
        <v>15693.48</v>
      </c>
      <c r="R80" s="62">
        <v>22968</v>
      </c>
      <c r="S80" s="61">
        <f t="shared" si="46"/>
        <v>91872</v>
      </c>
      <c r="T80" s="63">
        <v>0.17833499999999999</v>
      </c>
      <c r="U80" s="231">
        <v>4095.9982799999998</v>
      </c>
      <c r="V80" s="232">
        <f t="shared" si="47"/>
        <v>16383.993119999999</v>
      </c>
      <c r="W80" s="135">
        <v>78046.460000000006</v>
      </c>
      <c r="X80" s="135">
        <v>16922.63</v>
      </c>
      <c r="Y80" s="236">
        <f t="shared" si="48"/>
        <v>0.98543510101010112</v>
      </c>
      <c r="Z80" s="236">
        <f t="shared" si="49"/>
        <v>0.84951301811215607</v>
      </c>
      <c r="AA80" s="135"/>
      <c r="AB80" s="135"/>
      <c r="AC80" s="135"/>
      <c r="AD80" s="135"/>
      <c r="AE80" s="237">
        <f t="shared" si="54"/>
        <v>0.98543510101010112</v>
      </c>
      <c r="AF80" s="143">
        <f t="shared" si="55"/>
        <v>1.0783223351353557</v>
      </c>
      <c r="AG80" s="63">
        <f t="shared" si="56"/>
        <v>0.84951301811215607</v>
      </c>
      <c r="AH80" s="63">
        <f t="shared" si="57"/>
        <v>1.0328757999380802</v>
      </c>
      <c r="AI80" s="244"/>
      <c r="AJ80" s="245"/>
      <c r="AK80" s="49">
        <v>14850</v>
      </c>
      <c r="AL80" s="248">
        <f t="shared" si="50"/>
        <v>44550</v>
      </c>
      <c r="AM80" s="50">
        <v>0.256274</v>
      </c>
      <c r="AN80" s="248">
        <v>3805.6689000000001</v>
      </c>
      <c r="AO80" s="248">
        <f t="shared" si="51"/>
        <v>11417.0067</v>
      </c>
      <c r="AP80" s="255">
        <v>17374.5</v>
      </c>
      <c r="AQ80" s="255">
        <f t="shared" si="52"/>
        <v>52123.5</v>
      </c>
      <c r="AR80" s="256">
        <v>0.236284628</v>
      </c>
      <c r="AS80" s="255">
        <v>4105.3272691860002</v>
      </c>
      <c r="AT80" s="255">
        <f t="shared" si="53"/>
        <v>12315.981807558001</v>
      </c>
      <c r="AU80" s="135">
        <v>46639.33</v>
      </c>
      <c r="AV80" s="135">
        <v>10555.39</v>
      </c>
      <c r="AW80" s="135"/>
      <c r="AX80" s="135"/>
      <c r="AY80" s="135"/>
      <c r="AZ80" s="135"/>
      <c r="BA80" s="57">
        <f t="shared" si="58"/>
        <v>1.0468985409652076</v>
      </c>
      <c r="BB80" s="50">
        <f t="shared" si="59"/>
        <v>0.92453217181697889</v>
      </c>
      <c r="BC80" s="259">
        <f t="shared" si="60"/>
        <v>0.89478507774804072</v>
      </c>
      <c r="BD80" s="259">
        <f t="shared" si="61"/>
        <v>0.85704819680087774</v>
      </c>
      <c r="BE80" s="270"/>
      <c r="BF80" s="271"/>
      <c r="BG80" s="245">
        <f t="shared" si="62"/>
        <v>0</v>
      </c>
      <c r="BH80" s="100">
        <v>960</v>
      </c>
      <c r="BI80" s="100">
        <v>290</v>
      </c>
      <c r="BJ80" s="268">
        <f>BI80-BH80</f>
        <v>-670</v>
      </c>
      <c r="BK80" s="272">
        <v>14</v>
      </c>
      <c r="BL80" s="272">
        <v>9</v>
      </c>
      <c r="BM80" s="100">
        <v>14</v>
      </c>
      <c r="BN80" s="100">
        <v>9</v>
      </c>
      <c r="BO80" s="209">
        <f t="shared" si="63"/>
        <v>-10</v>
      </c>
      <c r="BP80" s="268">
        <f t="shared" si="64"/>
        <v>-30</v>
      </c>
      <c r="BQ80" s="272">
        <v>15</v>
      </c>
      <c r="BR80" s="272">
        <v>20</v>
      </c>
      <c r="BS80" s="100">
        <v>8</v>
      </c>
      <c r="BT80" s="100">
        <v>0</v>
      </c>
      <c r="BU80" s="209">
        <f t="shared" si="65"/>
        <v>-3</v>
      </c>
      <c r="BV80" s="208">
        <f t="shared" si="67"/>
        <v>-6</v>
      </c>
      <c r="BW80" s="276">
        <f t="shared" si="66"/>
        <v>-706</v>
      </c>
    </row>
    <row r="81" spans="1:75" s="168" customFormat="1">
      <c r="A81" s="94">
        <v>79</v>
      </c>
      <c r="B81" s="94">
        <v>30</v>
      </c>
      <c r="C81" s="94">
        <v>359</v>
      </c>
      <c r="D81" s="195" t="s">
        <v>165</v>
      </c>
      <c r="E81" s="195" t="s">
        <v>70</v>
      </c>
      <c r="F81" s="196">
        <v>4</v>
      </c>
      <c r="G81" s="197">
        <v>16</v>
      </c>
      <c r="H81" s="196">
        <v>150</v>
      </c>
      <c r="I81" s="97">
        <v>2</v>
      </c>
      <c r="J81" s="97"/>
      <c r="K81" s="94" t="s">
        <v>78</v>
      </c>
      <c r="L81" s="212" t="s">
        <v>72</v>
      </c>
      <c r="M81" s="213">
        <v>14850</v>
      </c>
      <c r="N81" s="100">
        <f t="shared" si="44"/>
        <v>59400</v>
      </c>
      <c r="O81" s="143">
        <v>0.2427</v>
      </c>
      <c r="P81" s="214">
        <v>3604.0949999999998</v>
      </c>
      <c r="Q81" s="230">
        <f t="shared" si="45"/>
        <v>14416.38</v>
      </c>
      <c r="R81" s="62">
        <v>17226</v>
      </c>
      <c r="S81" s="61">
        <f t="shared" si="46"/>
        <v>68904</v>
      </c>
      <c r="T81" s="63">
        <v>0.21843000000000001</v>
      </c>
      <c r="U81" s="231">
        <v>3762.6751800000002</v>
      </c>
      <c r="V81" s="232">
        <f t="shared" si="47"/>
        <v>15050.700720000001</v>
      </c>
      <c r="W81" s="135">
        <v>58230.47</v>
      </c>
      <c r="X81" s="135">
        <v>11053.95</v>
      </c>
      <c r="Y81" s="236">
        <f t="shared" si="48"/>
        <v>0.98031094276094277</v>
      </c>
      <c r="Z81" s="236">
        <f t="shared" si="49"/>
        <v>0.84509564031115758</v>
      </c>
      <c r="AA81" s="135"/>
      <c r="AB81" s="135"/>
      <c r="AC81" s="135"/>
      <c r="AD81" s="135"/>
      <c r="AE81" s="237">
        <f t="shared" si="54"/>
        <v>0.98031094276094277</v>
      </c>
      <c r="AF81" s="143">
        <f t="shared" si="55"/>
        <v>0.76676322349993553</v>
      </c>
      <c r="AG81" s="63">
        <f t="shared" si="56"/>
        <v>0.84509564031115758</v>
      </c>
      <c r="AH81" s="63">
        <f t="shared" si="57"/>
        <v>0.73444753208806079</v>
      </c>
      <c r="AI81" s="244"/>
      <c r="AJ81" s="245"/>
      <c r="AK81" s="49">
        <v>11137.5</v>
      </c>
      <c r="AL81" s="248">
        <f t="shared" si="50"/>
        <v>33412.5</v>
      </c>
      <c r="AM81" s="50">
        <v>0.313892</v>
      </c>
      <c r="AN81" s="248">
        <v>3495.9721500000001</v>
      </c>
      <c r="AO81" s="248">
        <f t="shared" si="51"/>
        <v>10487.916450000001</v>
      </c>
      <c r="AP81" s="255">
        <v>13030.875</v>
      </c>
      <c r="AQ81" s="255">
        <f t="shared" si="52"/>
        <v>39092.625</v>
      </c>
      <c r="AR81" s="256">
        <v>0.289408424</v>
      </c>
      <c r="AS81" s="255">
        <v>3771.2449970910002</v>
      </c>
      <c r="AT81" s="255">
        <f t="shared" si="53"/>
        <v>11313.734991273001</v>
      </c>
      <c r="AU81" s="135">
        <v>23796.94</v>
      </c>
      <c r="AV81" s="135">
        <v>4872.3900000000003</v>
      </c>
      <c r="AW81" s="135"/>
      <c r="AX81" s="135"/>
      <c r="AY81" s="135"/>
      <c r="AZ81" s="135"/>
      <c r="BA81" s="50">
        <f t="shared" si="58"/>
        <v>0.71221668537224092</v>
      </c>
      <c r="BB81" s="50">
        <f t="shared" si="59"/>
        <v>0.46457177869680683</v>
      </c>
      <c r="BC81" s="259">
        <f t="shared" si="60"/>
        <v>0.60873220971986397</v>
      </c>
      <c r="BD81" s="259">
        <f t="shared" si="61"/>
        <v>0.43066149275711185</v>
      </c>
      <c r="BE81" s="138"/>
      <c r="BF81" s="138"/>
      <c r="BG81" s="245">
        <f t="shared" si="62"/>
        <v>0</v>
      </c>
      <c r="BH81" s="100">
        <v>80</v>
      </c>
      <c r="BI81" s="100">
        <v>10</v>
      </c>
      <c r="BJ81" s="268">
        <f>BI81-BH81</f>
        <v>-70</v>
      </c>
      <c r="BK81" s="272">
        <v>14</v>
      </c>
      <c r="BL81" s="272">
        <v>0</v>
      </c>
      <c r="BM81" s="100">
        <v>14</v>
      </c>
      <c r="BN81" s="100">
        <v>2</v>
      </c>
      <c r="BO81" s="209">
        <f t="shared" si="63"/>
        <v>-26</v>
      </c>
      <c r="BP81" s="268">
        <f t="shared" si="64"/>
        <v>-78</v>
      </c>
      <c r="BQ81" s="272">
        <v>10</v>
      </c>
      <c r="BR81" s="272">
        <v>13</v>
      </c>
      <c r="BS81" s="100">
        <v>5</v>
      </c>
      <c r="BT81" s="100">
        <v>0</v>
      </c>
      <c r="BU81" s="209">
        <f t="shared" si="65"/>
        <v>-2</v>
      </c>
      <c r="BV81" s="208">
        <f t="shared" si="67"/>
        <v>-4</v>
      </c>
      <c r="BW81" s="276">
        <f t="shared" si="66"/>
        <v>-152</v>
      </c>
    </row>
    <row r="82" spans="1:75" s="168" customFormat="1">
      <c r="A82" s="94">
        <v>80</v>
      </c>
      <c r="B82" s="94">
        <v>30</v>
      </c>
      <c r="C82" s="94">
        <v>740</v>
      </c>
      <c r="D82" s="195" t="s">
        <v>166</v>
      </c>
      <c r="E82" s="195" t="s">
        <v>90</v>
      </c>
      <c r="F82" s="196">
        <v>8</v>
      </c>
      <c r="G82" s="197">
        <v>36</v>
      </c>
      <c r="H82" s="196">
        <v>100</v>
      </c>
      <c r="I82" s="97">
        <v>2</v>
      </c>
      <c r="J82" s="97"/>
      <c r="K82" s="94" t="s">
        <v>64</v>
      </c>
      <c r="L82" s="212" t="s">
        <v>91</v>
      </c>
      <c r="M82" s="213">
        <v>7600</v>
      </c>
      <c r="N82" s="100">
        <f t="shared" si="44"/>
        <v>30400</v>
      </c>
      <c r="O82" s="143">
        <v>0.260625</v>
      </c>
      <c r="P82" s="214">
        <v>1980.75</v>
      </c>
      <c r="Q82" s="230">
        <f t="shared" si="45"/>
        <v>7923</v>
      </c>
      <c r="R82" s="62">
        <v>8816</v>
      </c>
      <c r="S82" s="61">
        <f t="shared" si="46"/>
        <v>35264</v>
      </c>
      <c r="T82" s="63">
        <v>0.23456250000000001</v>
      </c>
      <c r="U82" s="231">
        <v>2067.9029999999998</v>
      </c>
      <c r="V82" s="232">
        <f t="shared" si="47"/>
        <v>8271.6119999999992</v>
      </c>
      <c r="W82" s="135">
        <v>38609.870000000003</v>
      </c>
      <c r="X82" s="135">
        <v>8051.97</v>
      </c>
      <c r="Y82" s="236">
        <f t="shared" si="48"/>
        <v>1.2700615131578947</v>
      </c>
      <c r="Z82" s="236">
        <f t="shared" si="49"/>
        <v>1.0948806147912886</v>
      </c>
      <c r="AA82" s="135">
        <v>8892</v>
      </c>
      <c r="AB82" s="135">
        <v>912</v>
      </c>
      <c r="AC82" s="135">
        <v>580</v>
      </c>
      <c r="AD82" s="135">
        <v>40</v>
      </c>
      <c r="AE82" s="237">
        <f t="shared" si="54"/>
        <v>0.95848256578947377</v>
      </c>
      <c r="AF82" s="143">
        <f t="shared" si="55"/>
        <v>0.89612141865455008</v>
      </c>
      <c r="AG82" s="63">
        <f t="shared" si="56"/>
        <v>0.82627807395644293</v>
      </c>
      <c r="AH82" s="63">
        <f t="shared" si="57"/>
        <v>0.85835384928596759</v>
      </c>
      <c r="AI82" s="244"/>
      <c r="AJ82" s="245"/>
      <c r="AK82" s="49">
        <v>5700</v>
      </c>
      <c r="AL82" s="248">
        <f t="shared" si="50"/>
        <v>17100</v>
      </c>
      <c r="AM82" s="50">
        <v>0.33707500000000001</v>
      </c>
      <c r="AN82" s="248">
        <v>1921.3275000000001</v>
      </c>
      <c r="AO82" s="248">
        <f t="shared" si="51"/>
        <v>5763.9825000000001</v>
      </c>
      <c r="AP82" s="255">
        <v>6669</v>
      </c>
      <c r="AQ82" s="255">
        <f t="shared" si="52"/>
        <v>20007</v>
      </c>
      <c r="AR82" s="256">
        <v>0.31078315000000001</v>
      </c>
      <c r="AS82" s="255">
        <v>2072.6128273499999</v>
      </c>
      <c r="AT82" s="255">
        <f t="shared" si="53"/>
        <v>6217.8384820499996</v>
      </c>
      <c r="AU82" s="135">
        <v>10819.29</v>
      </c>
      <c r="AV82" s="135">
        <v>3194.94</v>
      </c>
      <c r="AW82" s="135"/>
      <c r="AX82" s="135"/>
      <c r="AY82" s="135"/>
      <c r="AZ82" s="135"/>
      <c r="BA82" s="50">
        <f t="shared" si="58"/>
        <v>0.63270701754385972</v>
      </c>
      <c r="BB82" s="50">
        <f t="shared" si="59"/>
        <v>0.55429384110725533</v>
      </c>
      <c r="BC82" s="259">
        <f t="shared" si="60"/>
        <v>0.54077522866996552</v>
      </c>
      <c r="BD82" s="259">
        <f t="shared" si="61"/>
        <v>0.51383451165920924</v>
      </c>
      <c r="BE82" s="138"/>
      <c r="BF82" s="138"/>
      <c r="BG82" s="245">
        <f t="shared" si="62"/>
        <v>0</v>
      </c>
      <c r="BH82" s="100">
        <v>80</v>
      </c>
      <c r="BI82" s="100">
        <v>0</v>
      </c>
      <c r="BJ82" s="268">
        <f>BI82-BH82</f>
        <v>-80</v>
      </c>
      <c r="BK82" s="272">
        <v>10</v>
      </c>
      <c r="BL82" s="272">
        <v>6</v>
      </c>
      <c r="BM82" s="100">
        <v>10</v>
      </c>
      <c r="BN82" s="100">
        <v>0</v>
      </c>
      <c r="BO82" s="209">
        <f t="shared" si="63"/>
        <v>-14</v>
      </c>
      <c r="BP82" s="268">
        <f t="shared" si="64"/>
        <v>-42</v>
      </c>
      <c r="BQ82" s="272">
        <v>15</v>
      </c>
      <c r="BR82" s="272">
        <v>17</v>
      </c>
      <c r="BS82" s="100">
        <v>5</v>
      </c>
      <c r="BT82" s="100">
        <v>6</v>
      </c>
      <c r="BU82" s="209">
        <f t="shared" si="65"/>
        <v>3</v>
      </c>
      <c r="BV82" s="208">
        <v>0</v>
      </c>
      <c r="BW82" s="276">
        <f t="shared" si="66"/>
        <v>-122</v>
      </c>
    </row>
    <row r="83" spans="1:75" s="168" customFormat="1">
      <c r="A83" s="94">
        <v>81</v>
      </c>
      <c r="B83" s="94">
        <v>30</v>
      </c>
      <c r="C83" s="94">
        <v>102565</v>
      </c>
      <c r="D83" s="195" t="s">
        <v>167</v>
      </c>
      <c r="E83" s="195" t="s">
        <v>87</v>
      </c>
      <c r="F83" s="196">
        <v>5</v>
      </c>
      <c r="G83" s="197">
        <v>22</v>
      </c>
      <c r="H83" s="200">
        <v>150</v>
      </c>
      <c r="I83" s="97">
        <v>2</v>
      </c>
      <c r="J83" s="97"/>
      <c r="K83" s="94" t="s">
        <v>95</v>
      </c>
      <c r="L83" s="215" t="s">
        <v>88</v>
      </c>
      <c r="M83" s="213">
        <v>9990</v>
      </c>
      <c r="N83" s="100">
        <f t="shared" si="44"/>
        <v>39960</v>
      </c>
      <c r="O83" s="143">
        <v>0.24007500000000001</v>
      </c>
      <c r="P83" s="214">
        <v>2398.3492500000002</v>
      </c>
      <c r="Q83" s="230">
        <f t="shared" si="45"/>
        <v>9593.3970000000008</v>
      </c>
      <c r="R83" s="62">
        <v>11588.4</v>
      </c>
      <c r="S83" s="61">
        <f t="shared" si="46"/>
        <v>46353.599999999999</v>
      </c>
      <c r="T83" s="63">
        <v>0.2160675</v>
      </c>
      <c r="U83" s="231">
        <v>2503.8766169999999</v>
      </c>
      <c r="V83" s="232">
        <f t="shared" si="47"/>
        <v>10015.506468</v>
      </c>
      <c r="W83" s="135">
        <v>38886.89</v>
      </c>
      <c r="X83" s="135">
        <v>10861.1</v>
      </c>
      <c r="Y83" s="236">
        <f t="shared" si="48"/>
        <v>0.97314539539539535</v>
      </c>
      <c r="Z83" s="236">
        <f t="shared" si="49"/>
        <v>0.8389184443063753</v>
      </c>
      <c r="AA83" s="135"/>
      <c r="AB83" s="135"/>
      <c r="AC83" s="135"/>
      <c r="AD83" s="135"/>
      <c r="AE83" s="237">
        <f t="shared" si="54"/>
        <v>0.97314539539539535</v>
      </c>
      <c r="AF83" s="143">
        <f t="shared" si="55"/>
        <v>1.1321432856369855</v>
      </c>
      <c r="AG83" s="63">
        <f t="shared" si="56"/>
        <v>0.8389184443063753</v>
      </c>
      <c r="AH83" s="63">
        <f t="shared" si="57"/>
        <v>1.0844284345181854</v>
      </c>
      <c r="AI83" s="244"/>
      <c r="AJ83" s="245"/>
      <c r="AK83" s="49">
        <v>7492.5</v>
      </c>
      <c r="AL83" s="248">
        <f t="shared" si="50"/>
        <v>22477.5</v>
      </c>
      <c r="AM83" s="50">
        <v>0.31049700000000002</v>
      </c>
      <c r="AN83" s="248">
        <v>2326.3987725000002</v>
      </c>
      <c r="AO83" s="248">
        <f t="shared" si="51"/>
        <v>6979.1963175000001</v>
      </c>
      <c r="AP83" s="255">
        <v>8766.2250000000004</v>
      </c>
      <c r="AQ83" s="255">
        <f t="shared" si="52"/>
        <v>26298.675000000003</v>
      </c>
      <c r="AR83" s="256">
        <v>0.28627823400000002</v>
      </c>
      <c r="AS83" s="255">
        <v>2509.5794118466501</v>
      </c>
      <c r="AT83" s="255">
        <f t="shared" si="53"/>
        <v>7528.7382355399504</v>
      </c>
      <c r="AU83" s="135">
        <v>20505.05</v>
      </c>
      <c r="AV83" s="135">
        <v>4151.68</v>
      </c>
      <c r="AW83" s="135"/>
      <c r="AX83" s="135"/>
      <c r="AY83" s="135"/>
      <c r="AZ83" s="135"/>
      <c r="BA83" s="50">
        <f t="shared" si="58"/>
        <v>0.91224780335891442</v>
      </c>
      <c r="BB83" s="50">
        <f t="shared" si="59"/>
        <v>0.59486505481868479</v>
      </c>
      <c r="BC83" s="259">
        <f t="shared" si="60"/>
        <v>0.77969897722984127</v>
      </c>
      <c r="BD83" s="259">
        <f t="shared" si="61"/>
        <v>0.55144432840043456</v>
      </c>
      <c r="BE83" s="138"/>
      <c r="BF83" s="138"/>
      <c r="BG83" s="245">
        <f t="shared" si="62"/>
        <v>0</v>
      </c>
      <c r="BH83" s="100">
        <v>60</v>
      </c>
      <c r="BI83" s="100">
        <v>33</v>
      </c>
      <c r="BJ83" s="268">
        <f>BI83-BH83</f>
        <v>-27</v>
      </c>
      <c r="BK83" s="272">
        <v>12</v>
      </c>
      <c r="BL83" s="272">
        <v>3</v>
      </c>
      <c r="BM83" s="100">
        <v>12</v>
      </c>
      <c r="BN83" s="100">
        <v>0</v>
      </c>
      <c r="BO83" s="209">
        <f t="shared" si="63"/>
        <v>-21</v>
      </c>
      <c r="BP83" s="268">
        <f t="shared" si="64"/>
        <v>-63</v>
      </c>
      <c r="BQ83" s="272">
        <v>10</v>
      </c>
      <c r="BR83" s="272">
        <v>15</v>
      </c>
      <c r="BS83" s="100">
        <v>8</v>
      </c>
      <c r="BT83" s="100">
        <v>0</v>
      </c>
      <c r="BU83" s="209">
        <f t="shared" si="65"/>
        <v>-3</v>
      </c>
      <c r="BV83" s="208">
        <f t="shared" si="67"/>
        <v>-6</v>
      </c>
      <c r="BW83" s="276">
        <f t="shared" si="66"/>
        <v>-96</v>
      </c>
    </row>
    <row r="84" spans="1:75" s="168" customFormat="1">
      <c r="A84" s="94">
        <v>82</v>
      </c>
      <c r="B84" s="94">
        <v>30</v>
      </c>
      <c r="C84" s="94">
        <v>107658</v>
      </c>
      <c r="D84" s="195" t="s">
        <v>168</v>
      </c>
      <c r="E84" s="195" t="s">
        <v>87</v>
      </c>
      <c r="F84" s="196">
        <v>4</v>
      </c>
      <c r="G84" s="197">
        <v>16</v>
      </c>
      <c r="H84" s="196">
        <v>150</v>
      </c>
      <c r="I84" s="97">
        <v>2</v>
      </c>
      <c r="J84" s="97">
        <v>3</v>
      </c>
      <c r="K84" s="94" t="s">
        <v>71</v>
      </c>
      <c r="L84" s="212" t="s">
        <v>88</v>
      </c>
      <c r="M84" s="213">
        <v>11900</v>
      </c>
      <c r="N84" s="100">
        <f t="shared" si="44"/>
        <v>47600</v>
      </c>
      <c r="O84" s="143">
        <v>0.26984999999999998</v>
      </c>
      <c r="P84" s="214">
        <v>3211.2150000000001</v>
      </c>
      <c r="Q84" s="230">
        <f t="shared" si="45"/>
        <v>12844.86</v>
      </c>
      <c r="R84" s="62">
        <v>13804</v>
      </c>
      <c r="S84" s="61">
        <f t="shared" si="46"/>
        <v>55216</v>
      </c>
      <c r="T84" s="63">
        <v>0.242865</v>
      </c>
      <c r="U84" s="231">
        <v>3352.50846</v>
      </c>
      <c r="V84" s="232">
        <f t="shared" si="47"/>
        <v>13410.03384</v>
      </c>
      <c r="W84" s="135">
        <v>46077.07</v>
      </c>
      <c r="X84" s="135">
        <v>9158.7999999999993</v>
      </c>
      <c r="Y84" s="236">
        <f t="shared" si="48"/>
        <v>0.96800567226890755</v>
      </c>
      <c r="Z84" s="236">
        <f t="shared" si="49"/>
        <v>0.83448764850767898</v>
      </c>
      <c r="AA84" s="135"/>
      <c r="AB84" s="135"/>
      <c r="AC84" s="135">
        <v>290</v>
      </c>
      <c r="AD84" s="135">
        <v>20</v>
      </c>
      <c r="AE84" s="237">
        <f t="shared" si="54"/>
        <v>0.96191323529411765</v>
      </c>
      <c r="AF84" s="143">
        <f t="shared" si="55"/>
        <v>0.71147525157923086</v>
      </c>
      <c r="AG84" s="63">
        <f t="shared" si="56"/>
        <v>0.82923554766734275</v>
      </c>
      <c r="AH84" s="63">
        <f t="shared" si="57"/>
        <v>0.68148970457780733</v>
      </c>
      <c r="AI84" s="244"/>
      <c r="AJ84" s="245"/>
      <c r="AK84" s="49">
        <v>8925</v>
      </c>
      <c r="AL84" s="248">
        <f t="shared" si="50"/>
        <v>26775</v>
      </c>
      <c r="AM84" s="50">
        <v>0.34900599999999998</v>
      </c>
      <c r="AN84" s="248">
        <v>3114.8785499999999</v>
      </c>
      <c r="AO84" s="248">
        <f t="shared" si="51"/>
        <v>9344.6356500000002</v>
      </c>
      <c r="AP84" s="255">
        <v>10442.25</v>
      </c>
      <c r="AQ84" s="255">
        <f t="shared" si="52"/>
        <v>31326.75</v>
      </c>
      <c r="AR84" s="256">
        <v>0.32178353199999998</v>
      </c>
      <c r="AS84" s="255">
        <v>3360.1440870269998</v>
      </c>
      <c r="AT84" s="255">
        <f t="shared" si="53"/>
        <v>10080.432261081</v>
      </c>
      <c r="AU84" s="135">
        <v>25973.23</v>
      </c>
      <c r="AV84" s="135">
        <v>7091.91</v>
      </c>
      <c r="AW84" s="135"/>
      <c r="AX84" s="135"/>
      <c r="AY84" s="135"/>
      <c r="AZ84" s="135"/>
      <c r="BA84" s="50">
        <f t="shared" si="58"/>
        <v>0.97005527544351067</v>
      </c>
      <c r="BB84" s="50">
        <f t="shared" si="59"/>
        <v>0.75892846608738562</v>
      </c>
      <c r="BC84" s="259">
        <f t="shared" si="60"/>
        <v>0.82910707302864162</v>
      </c>
      <c r="BD84" s="259">
        <f t="shared" si="61"/>
        <v>0.70353233039229623</v>
      </c>
      <c r="BE84" s="138"/>
      <c r="BF84" s="138"/>
      <c r="BG84" s="245">
        <f t="shared" si="62"/>
        <v>0</v>
      </c>
      <c r="BH84" s="100">
        <v>480</v>
      </c>
      <c r="BI84" s="100">
        <v>536</v>
      </c>
      <c r="BJ84" s="268">
        <v>0</v>
      </c>
      <c r="BK84" s="272">
        <v>12</v>
      </c>
      <c r="BL84" s="272">
        <v>2</v>
      </c>
      <c r="BM84" s="100">
        <v>12</v>
      </c>
      <c r="BN84" s="100">
        <v>0</v>
      </c>
      <c r="BO84" s="209">
        <f t="shared" si="63"/>
        <v>-22</v>
      </c>
      <c r="BP84" s="268">
        <f t="shared" si="64"/>
        <v>-66</v>
      </c>
      <c r="BQ84" s="272">
        <v>15</v>
      </c>
      <c r="BR84" s="272">
        <v>16</v>
      </c>
      <c r="BS84" s="100">
        <v>8</v>
      </c>
      <c r="BT84" s="100">
        <v>14</v>
      </c>
      <c r="BU84" s="209">
        <f t="shared" si="65"/>
        <v>7</v>
      </c>
      <c r="BV84" s="208">
        <v>0</v>
      </c>
      <c r="BW84" s="276">
        <f t="shared" si="66"/>
        <v>-66</v>
      </c>
    </row>
    <row r="85" spans="1:75" s="168" customFormat="1">
      <c r="A85" s="94">
        <v>83</v>
      </c>
      <c r="B85" s="94">
        <v>30</v>
      </c>
      <c r="C85" s="94">
        <v>385</v>
      </c>
      <c r="D85" s="195" t="s">
        <v>169</v>
      </c>
      <c r="E85" s="195" t="s">
        <v>77</v>
      </c>
      <c r="F85" s="198">
        <v>3</v>
      </c>
      <c r="G85" s="199">
        <v>7</v>
      </c>
      <c r="H85" s="198">
        <v>200</v>
      </c>
      <c r="I85" s="97">
        <v>4</v>
      </c>
      <c r="J85" s="97"/>
      <c r="K85" s="94" t="s">
        <v>83</v>
      </c>
      <c r="L85" s="215" t="s">
        <v>79</v>
      </c>
      <c r="M85" s="213">
        <v>18975</v>
      </c>
      <c r="N85" s="100">
        <f t="shared" si="44"/>
        <v>75900</v>
      </c>
      <c r="O85" s="143">
        <v>0.17280000000000001</v>
      </c>
      <c r="P85" s="214">
        <v>3278.88</v>
      </c>
      <c r="Q85" s="230">
        <f t="shared" si="45"/>
        <v>13115.52</v>
      </c>
      <c r="R85" s="62">
        <v>22011</v>
      </c>
      <c r="S85" s="61">
        <f t="shared" si="46"/>
        <v>88044</v>
      </c>
      <c r="T85" s="63">
        <v>0.15551999999999999</v>
      </c>
      <c r="U85" s="231">
        <v>3423.1507200000001</v>
      </c>
      <c r="V85" s="232">
        <f t="shared" si="47"/>
        <v>13692.60288</v>
      </c>
      <c r="W85" s="135">
        <v>111869.78</v>
      </c>
      <c r="X85" s="135">
        <v>17734.09</v>
      </c>
      <c r="Y85" s="236">
        <f t="shared" si="48"/>
        <v>1.4739101449275362</v>
      </c>
      <c r="Z85" s="236">
        <f t="shared" si="49"/>
        <v>1.2706121939030484</v>
      </c>
      <c r="AA85" s="135">
        <v>38675</v>
      </c>
      <c r="AB85" s="135">
        <v>2366</v>
      </c>
      <c r="AC85" s="135"/>
      <c r="AD85" s="135"/>
      <c r="AE85" s="237">
        <f t="shared" si="54"/>
        <v>0.96435810276679845</v>
      </c>
      <c r="AF85" s="143">
        <f t="shared" si="55"/>
        <v>1.1717484323915484</v>
      </c>
      <c r="AG85" s="63">
        <f t="shared" si="56"/>
        <v>0.83134319204034346</v>
      </c>
      <c r="AH85" s="63">
        <f t="shared" si="57"/>
        <v>1.1223643988424792</v>
      </c>
      <c r="AI85" s="244"/>
      <c r="AJ85" s="245"/>
      <c r="AK85" s="49">
        <v>14231.25</v>
      </c>
      <c r="AL85" s="248">
        <f t="shared" si="50"/>
        <v>42693.75</v>
      </c>
      <c r="AM85" s="50">
        <v>0.22348799999999999</v>
      </c>
      <c r="AN85" s="248">
        <v>3180.5136000000002</v>
      </c>
      <c r="AO85" s="248">
        <f t="shared" si="51"/>
        <v>9541.5408000000007</v>
      </c>
      <c r="AP85" s="255">
        <v>16650.5625</v>
      </c>
      <c r="AQ85" s="255">
        <f t="shared" si="52"/>
        <v>49951.6875</v>
      </c>
      <c r="AR85" s="256">
        <v>0.206055936</v>
      </c>
      <c r="AS85" s="255">
        <v>3430.9472408639999</v>
      </c>
      <c r="AT85" s="255">
        <f t="shared" si="53"/>
        <v>10292.841722592</v>
      </c>
      <c r="AU85" s="135">
        <v>68720.81</v>
      </c>
      <c r="AV85" s="135">
        <v>-3704.78</v>
      </c>
      <c r="AW85" s="135">
        <v>7908</v>
      </c>
      <c r="AX85" s="135">
        <v>841.49999999839997</v>
      </c>
      <c r="AY85" s="135"/>
      <c r="AZ85" s="135"/>
      <c r="BA85" s="57">
        <f t="shared" si="58"/>
        <v>1.4243960767091202</v>
      </c>
      <c r="BB85" s="50">
        <f t="shared" si="59"/>
        <v>-0.47647231147388686</v>
      </c>
      <c r="BC85" s="260">
        <f t="shared" si="60"/>
        <v>1.2174325441958291</v>
      </c>
      <c r="BD85" s="259">
        <f t="shared" si="61"/>
        <v>-0.44169337511716156</v>
      </c>
      <c r="BE85" s="270"/>
      <c r="BF85" s="229"/>
      <c r="BG85" s="245">
        <f t="shared" si="62"/>
        <v>0</v>
      </c>
      <c r="BH85" s="100">
        <v>80</v>
      </c>
      <c r="BI85" s="100">
        <v>44</v>
      </c>
      <c r="BJ85" s="268">
        <f>BI85-BH85</f>
        <v>-36</v>
      </c>
      <c r="BK85" s="272">
        <v>14</v>
      </c>
      <c r="BL85" s="272">
        <v>16</v>
      </c>
      <c r="BM85" s="100">
        <v>14</v>
      </c>
      <c r="BN85" s="100">
        <v>2</v>
      </c>
      <c r="BO85" s="209">
        <f t="shared" si="63"/>
        <v>-10</v>
      </c>
      <c r="BP85" s="268">
        <f t="shared" si="64"/>
        <v>-30</v>
      </c>
      <c r="BQ85" s="272">
        <v>25</v>
      </c>
      <c r="BR85" s="272">
        <v>38</v>
      </c>
      <c r="BS85" s="100">
        <v>15</v>
      </c>
      <c r="BT85" s="100">
        <v>0</v>
      </c>
      <c r="BU85" s="209">
        <f t="shared" si="65"/>
        <v>-2</v>
      </c>
      <c r="BV85" s="208">
        <f t="shared" si="67"/>
        <v>-4</v>
      </c>
      <c r="BW85" s="276">
        <f t="shared" si="66"/>
        <v>-70</v>
      </c>
    </row>
    <row r="86" spans="1:75" s="168" customFormat="1">
      <c r="A86" s="94">
        <v>84</v>
      </c>
      <c r="B86" s="94">
        <v>30</v>
      </c>
      <c r="C86" s="94">
        <v>106066</v>
      </c>
      <c r="D86" s="195" t="s">
        <v>170</v>
      </c>
      <c r="E86" s="195" t="s">
        <v>161</v>
      </c>
      <c r="F86" s="196">
        <v>4</v>
      </c>
      <c r="G86" s="197">
        <v>10</v>
      </c>
      <c r="H86" s="196">
        <v>150</v>
      </c>
      <c r="I86" s="97">
        <v>0</v>
      </c>
      <c r="J86" s="97"/>
      <c r="K86" s="94" t="s">
        <v>71</v>
      </c>
      <c r="L86" s="212" t="s">
        <v>162</v>
      </c>
      <c r="M86" s="213">
        <v>11900</v>
      </c>
      <c r="N86" s="100">
        <f t="shared" si="44"/>
        <v>47600</v>
      </c>
      <c r="O86" s="143">
        <v>0.154725</v>
      </c>
      <c r="P86" s="214">
        <v>1841.2275</v>
      </c>
      <c r="Q86" s="230">
        <f t="shared" si="45"/>
        <v>7364.91</v>
      </c>
      <c r="R86" s="62">
        <v>13804</v>
      </c>
      <c r="S86" s="61">
        <f t="shared" si="46"/>
        <v>55216</v>
      </c>
      <c r="T86" s="63">
        <v>0.1392525</v>
      </c>
      <c r="U86" s="231">
        <v>1922.2415100000001</v>
      </c>
      <c r="V86" s="232">
        <f t="shared" si="47"/>
        <v>7688.9660400000002</v>
      </c>
      <c r="W86" s="135">
        <v>57777.03</v>
      </c>
      <c r="X86" s="135">
        <v>19271.150000000001</v>
      </c>
      <c r="Y86" s="236">
        <f t="shared" si="48"/>
        <v>1.2138031512605041</v>
      </c>
      <c r="Z86" s="236">
        <f t="shared" si="49"/>
        <v>1.0463820269487105</v>
      </c>
      <c r="AA86" s="135">
        <v>11880</v>
      </c>
      <c r="AB86" s="135">
        <v>3690</v>
      </c>
      <c r="AC86" s="135"/>
      <c r="AD86" s="135"/>
      <c r="AE86" s="237">
        <f t="shared" si="54"/>
        <v>0.96422331932773109</v>
      </c>
      <c r="AF86" s="143">
        <f t="shared" si="55"/>
        <v>2.1155927227895521</v>
      </c>
      <c r="AG86" s="63">
        <f t="shared" si="56"/>
        <v>0.83122699942045786</v>
      </c>
      <c r="AH86" s="63">
        <f t="shared" si="57"/>
        <v>2.0264298111011034</v>
      </c>
      <c r="AI86" s="244"/>
      <c r="AJ86" s="245"/>
      <c r="AK86" s="49">
        <v>8925</v>
      </c>
      <c r="AL86" s="248">
        <f t="shared" si="50"/>
        <v>26775</v>
      </c>
      <c r="AM86" s="50">
        <v>0.20011100000000001</v>
      </c>
      <c r="AN86" s="248">
        <v>1785.990675</v>
      </c>
      <c r="AO86" s="248">
        <f t="shared" si="51"/>
        <v>5357.972025</v>
      </c>
      <c r="AP86" s="255">
        <v>10442.25</v>
      </c>
      <c r="AQ86" s="255">
        <f t="shared" si="52"/>
        <v>31326.75</v>
      </c>
      <c r="AR86" s="256">
        <v>0.18450234200000001</v>
      </c>
      <c r="AS86" s="255">
        <v>1926.6195807495001</v>
      </c>
      <c r="AT86" s="255">
        <f t="shared" si="53"/>
        <v>5779.8587422484998</v>
      </c>
      <c r="AU86" s="135">
        <v>28919.34</v>
      </c>
      <c r="AV86" s="135">
        <v>10078.870000000001</v>
      </c>
      <c r="AW86" s="135"/>
      <c r="AX86" s="135"/>
      <c r="AY86" s="135"/>
      <c r="AZ86" s="135"/>
      <c r="BA86" s="57">
        <f t="shared" si="58"/>
        <v>1.0800873949579832</v>
      </c>
      <c r="BB86" s="57">
        <f t="shared" si="59"/>
        <v>1.8810979140937192</v>
      </c>
      <c r="BC86" s="259">
        <f t="shared" si="60"/>
        <v>0.92315161962220782</v>
      </c>
      <c r="BD86" s="259">
        <f t="shared" si="61"/>
        <v>1.7437917515747254</v>
      </c>
      <c r="BE86" s="270">
        <v>0</v>
      </c>
      <c r="BF86" s="271"/>
      <c r="BG86" s="245">
        <f t="shared" si="62"/>
        <v>0</v>
      </c>
      <c r="BH86" s="100">
        <v>80</v>
      </c>
      <c r="BI86" s="100">
        <v>87</v>
      </c>
      <c r="BJ86" s="268">
        <v>0</v>
      </c>
      <c r="BK86" s="272">
        <v>12</v>
      </c>
      <c r="BL86" s="272">
        <v>17</v>
      </c>
      <c r="BM86" s="100">
        <v>12</v>
      </c>
      <c r="BN86" s="100">
        <v>4</v>
      </c>
      <c r="BO86" s="209">
        <f t="shared" si="63"/>
        <v>-3</v>
      </c>
      <c r="BP86" s="268">
        <f t="shared" si="64"/>
        <v>-9</v>
      </c>
      <c r="BQ86" s="272">
        <v>10</v>
      </c>
      <c r="BR86" s="272">
        <v>14</v>
      </c>
      <c r="BS86" s="100">
        <v>5</v>
      </c>
      <c r="BT86" s="100">
        <v>5</v>
      </c>
      <c r="BU86" s="209">
        <f t="shared" si="65"/>
        <v>4</v>
      </c>
      <c r="BV86" s="208">
        <v>0</v>
      </c>
      <c r="BW86" s="276">
        <f t="shared" si="66"/>
        <v>-9</v>
      </c>
    </row>
    <row r="87" spans="1:75" s="168" customFormat="1">
      <c r="A87" s="94">
        <v>85</v>
      </c>
      <c r="B87" s="94">
        <v>30</v>
      </c>
      <c r="C87" s="94">
        <v>101453</v>
      </c>
      <c r="D87" s="195" t="s">
        <v>171</v>
      </c>
      <c r="E87" s="195" t="s">
        <v>74</v>
      </c>
      <c r="F87" s="198">
        <v>5</v>
      </c>
      <c r="G87" s="199">
        <v>17</v>
      </c>
      <c r="H87" s="198">
        <v>150</v>
      </c>
      <c r="I87" s="97">
        <v>3</v>
      </c>
      <c r="J87" s="97"/>
      <c r="K87" s="94" t="s">
        <v>95</v>
      </c>
      <c r="L87" s="215" t="s">
        <v>75</v>
      </c>
      <c r="M87" s="213">
        <v>11160</v>
      </c>
      <c r="N87" s="100">
        <f t="shared" si="44"/>
        <v>44640</v>
      </c>
      <c r="O87" s="143">
        <v>0.21982499999999999</v>
      </c>
      <c r="P87" s="214">
        <v>2453.2469999999998</v>
      </c>
      <c r="Q87" s="230">
        <f t="shared" si="45"/>
        <v>9812.9879999999994</v>
      </c>
      <c r="R87" s="62">
        <v>12945.6</v>
      </c>
      <c r="S87" s="61">
        <f t="shared" si="46"/>
        <v>51782.400000000001</v>
      </c>
      <c r="T87" s="63">
        <v>0.1978425</v>
      </c>
      <c r="U87" s="231">
        <v>2561.1898679999999</v>
      </c>
      <c r="V87" s="232">
        <f t="shared" si="47"/>
        <v>10244.759472</v>
      </c>
      <c r="W87" s="135">
        <v>42793.46</v>
      </c>
      <c r="X87" s="135">
        <v>12127.63</v>
      </c>
      <c r="Y87" s="236">
        <f t="shared" si="48"/>
        <v>0.95863485663082437</v>
      </c>
      <c r="Z87" s="236">
        <f t="shared" si="49"/>
        <v>0.82640935916450375</v>
      </c>
      <c r="AA87" s="135"/>
      <c r="AB87" s="135"/>
      <c r="AC87" s="135">
        <v>580</v>
      </c>
      <c r="AD87" s="135">
        <v>40</v>
      </c>
      <c r="AE87" s="237">
        <f t="shared" si="54"/>
        <v>0.94564202508960571</v>
      </c>
      <c r="AF87" s="143">
        <f t="shared" si="55"/>
        <v>1.2317991217353981</v>
      </c>
      <c r="AG87" s="63">
        <f t="shared" si="56"/>
        <v>0.81520864231862555</v>
      </c>
      <c r="AH87" s="63">
        <f t="shared" si="57"/>
        <v>1.1798842162216456</v>
      </c>
      <c r="AI87" s="244"/>
      <c r="AJ87" s="245"/>
      <c r="AK87" s="49">
        <v>8370</v>
      </c>
      <c r="AL87" s="248">
        <f t="shared" si="50"/>
        <v>25110</v>
      </c>
      <c r="AM87" s="50">
        <v>0.28430699999999998</v>
      </c>
      <c r="AN87" s="248">
        <v>2379.64959</v>
      </c>
      <c r="AO87" s="248">
        <f t="shared" si="51"/>
        <v>7138.94877</v>
      </c>
      <c r="AP87" s="255">
        <v>9792.9</v>
      </c>
      <c r="AQ87" s="255">
        <f t="shared" si="52"/>
        <v>29378.699999999997</v>
      </c>
      <c r="AR87" s="256">
        <v>0.26213105399999997</v>
      </c>
      <c r="AS87" s="255">
        <v>2567.0231987165998</v>
      </c>
      <c r="AT87" s="255">
        <f t="shared" si="53"/>
        <v>7701.0695961497995</v>
      </c>
      <c r="AU87" s="135">
        <v>23153.81</v>
      </c>
      <c r="AV87" s="135">
        <v>5953.43</v>
      </c>
      <c r="AW87" s="135"/>
      <c r="AX87" s="135"/>
      <c r="AY87" s="135"/>
      <c r="AZ87" s="135"/>
      <c r="BA87" s="50">
        <f t="shared" si="58"/>
        <v>0.92209518120270817</v>
      </c>
      <c r="BB87" s="50">
        <f t="shared" si="59"/>
        <v>0.83393650687312615</v>
      </c>
      <c r="BC87" s="259">
        <f t="shared" si="60"/>
        <v>0.7881155394894942</v>
      </c>
      <c r="BD87" s="259">
        <f t="shared" si="61"/>
        <v>0.77306534185542963</v>
      </c>
      <c r="BE87" s="138"/>
      <c r="BF87" s="138"/>
      <c r="BG87" s="245">
        <f t="shared" si="62"/>
        <v>0</v>
      </c>
      <c r="BH87" s="100">
        <v>80</v>
      </c>
      <c r="BI87" s="100">
        <v>21</v>
      </c>
      <c r="BJ87" s="268">
        <f>BI87-BH87</f>
        <v>-59</v>
      </c>
      <c r="BK87" s="272">
        <v>12</v>
      </c>
      <c r="BL87" s="272">
        <v>10</v>
      </c>
      <c r="BM87" s="100">
        <v>12</v>
      </c>
      <c r="BN87" s="100">
        <v>0</v>
      </c>
      <c r="BO87" s="209">
        <f t="shared" si="63"/>
        <v>-14</v>
      </c>
      <c r="BP87" s="268">
        <f t="shared" si="64"/>
        <v>-42</v>
      </c>
      <c r="BQ87" s="272">
        <v>20</v>
      </c>
      <c r="BR87" s="272">
        <v>25</v>
      </c>
      <c r="BS87" s="100">
        <v>10</v>
      </c>
      <c r="BT87" s="100">
        <v>8</v>
      </c>
      <c r="BU87" s="209">
        <f t="shared" si="65"/>
        <v>3</v>
      </c>
      <c r="BV87" s="208">
        <v>0</v>
      </c>
      <c r="BW87" s="276">
        <f t="shared" si="66"/>
        <v>-101</v>
      </c>
    </row>
    <row r="88" spans="1:75" s="168" customFormat="1">
      <c r="A88" s="94">
        <v>86</v>
      </c>
      <c r="B88" s="94">
        <v>30</v>
      </c>
      <c r="C88" s="94">
        <v>573</v>
      </c>
      <c r="D88" s="195" t="s">
        <v>172</v>
      </c>
      <c r="E88" s="195" t="s">
        <v>90</v>
      </c>
      <c r="F88" s="196">
        <v>8</v>
      </c>
      <c r="G88" s="197">
        <v>32</v>
      </c>
      <c r="H88" s="196">
        <v>100</v>
      </c>
      <c r="I88" s="97">
        <v>2</v>
      </c>
      <c r="J88" s="97"/>
      <c r="K88" s="94" t="s">
        <v>64</v>
      </c>
      <c r="L88" s="212" t="s">
        <v>91</v>
      </c>
      <c r="M88" s="213">
        <v>7980</v>
      </c>
      <c r="N88" s="100">
        <f t="shared" si="44"/>
        <v>31920</v>
      </c>
      <c r="O88" s="143">
        <v>0.21</v>
      </c>
      <c r="P88" s="214">
        <v>1675.8</v>
      </c>
      <c r="Q88" s="230">
        <f t="shared" si="45"/>
        <v>6703.2</v>
      </c>
      <c r="R88" s="62">
        <v>9256.7999999999993</v>
      </c>
      <c r="S88" s="61">
        <f t="shared" si="46"/>
        <v>37027.199999999997</v>
      </c>
      <c r="T88" s="63">
        <v>0.189</v>
      </c>
      <c r="U88" s="231">
        <v>1749.5352</v>
      </c>
      <c r="V88" s="232">
        <f t="shared" si="47"/>
        <v>6998.1408000000001</v>
      </c>
      <c r="W88" s="135">
        <v>34670.92</v>
      </c>
      <c r="X88" s="135">
        <v>6926.49</v>
      </c>
      <c r="Y88" s="236">
        <f t="shared" si="48"/>
        <v>1.0861817042606516</v>
      </c>
      <c r="Z88" s="236">
        <f t="shared" si="49"/>
        <v>0.93636353815573414</v>
      </c>
      <c r="AA88" s="135">
        <v>4210</v>
      </c>
      <c r="AB88" s="135">
        <v>621.58999999929995</v>
      </c>
      <c r="AC88" s="135"/>
      <c r="AD88" s="135"/>
      <c r="AE88" s="237">
        <f t="shared" si="54"/>
        <v>0.95428947368421047</v>
      </c>
      <c r="AF88" s="143">
        <f t="shared" si="55"/>
        <v>0.94058061821230166</v>
      </c>
      <c r="AG88" s="63">
        <f t="shared" si="56"/>
        <v>0.82266333938294012</v>
      </c>
      <c r="AH88" s="63">
        <f t="shared" si="57"/>
        <v>0.9009392894753846</v>
      </c>
      <c r="AI88" s="244"/>
      <c r="AJ88" s="245"/>
      <c r="AK88" s="49">
        <v>5985</v>
      </c>
      <c r="AL88" s="248">
        <f t="shared" si="50"/>
        <v>17955</v>
      </c>
      <c r="AM88" s="50">
        <v>0.26975700000000002</v>
      </c>
      <c r="AN88" s="248">
        <v>1614.495645</v>
      </c>
      <c r="AO88" s="248">
        <f t="shared" si="51"/>
        <v>4843.4869349999999</v>
      </c>
      <c r="AP88" s="255">
        <v>7002.45</v>
      </c>
      <c r="AQ88" s="255">
        <f t="shared" si="52"/>
        <v>21007.35</v>
      </c>
      <c r="AR88" s="256">
        <v>0.24871595399999999</v>
      </c>
      <c r="AS88" s="255">
        <v>1741.6210320872999</v>
      </c>
      <c r="AT88" s="255">
        <f t="shared" si="53"/>
        <v>5224.8630962619</v>
      </c>
      <c r="AU88" s="135">
        <v>11496.2</v>
      </c>
      <c r="AV88" s="135">
        <v>3575.92</v>
      </c>
      <c r="AW88" s="135"/>
      <c r="AX88" s="135"/>
      <c r="AY88" s="135"/>
      <c r="AZ88" s="135"/>
      <c r="BA88" s="50">
        <f t="shared" si="58"/>
        <v>0.64027847396268456</v>
      </c>
      <c r="BB88" s="50">
        <f t="shared" si="59"/>
        <v>0.7382945485327298</v>
      </c>
      <c r="BC88" s="259">
        <f t="shared" si="60"/>
        <v>0.54724655894246543</v>
      </c>
      <c r="BD88" s="259">
        <f t="shared" si="61"/>
        <v>0.68440453541421453</v>
      </c>
      <c r="BE88" s="138"/>
      <c r="BF88" s="138"/>
      <c r="BG88" s="245">
        <f t="shared" si="62"/>
        <v>0</v>
      </c>
      <c r="BH88" s="100">
        <v>60</v>
      </c>
      <c r="BI88" s="100">
        <v>22</v>
      </c>
      <c r="BJ88" s="268">
        <f>BI88-BH88</f>
        <v>-38</v>
      </c>
      <c r="BK88" s="272">
        <v>10</v>
      </c>
      <c r="BL88" s="272">
        <v>2</v>
      </c>
      <c r="BM88" s="100">
        <v>10</v>
      </c>
      <c r="BN88" s="100">
        <v>4</v>
      </c>
      <c r="BO88" s="209">
        <f t="shared" si="63"/>
        <v>-14</v>
      </c>
      <c r="BP88" s="268">
        <f t="shared" si="64"/>
        <v>-42</v>
      </c>
      <c r="BQ88" s="272">
        <v>10</v>
      </c>
      <c r="BR88" s="272">
        <v>6</v>
      </c>
      <c r="BS88" s="100">
        <v>5</v>
      </c>
      <c r="BT88" s="100">
        <v>0</v>
      </c>
      <c r="BU88" s="209">
        <f t="shared" si="65"/>
        <v>-9</v>
      </c>
      <c r="BV88" s="208">
        <f t="shared" si="67"/>
        <v>-18</v>
      </c>
      <c r="BW88" s="276">
        <f t="shared" si="66"/>
        <v>-98</v>
      </c>
    </row>
    <row r="89" spans="1:75" s="168" customFormat="1">
      <c r="A89" s="94">
        <v>87</v>
      </c>
      <c r="B89" s="94">
        <v>30</v>
      </c>
      <c r="C89" s="94">
        <v>704</v>
      </c>
      <c r="D89" s="195" t="s">
        <v>173</v>
      </c>
      <c r="E89" s="195" t="s">
        <v>74</v>
      </c>
      <c r="F89" s="196">
        <v>8</v>
      </c>
      <c r="G89" s="197">
        <v>34</v>
      </c>
      <c r="H89" s="196">
        <v>100</v>
      </c>
      <c r="I89" s="97">
        <v>3</v>
      </c>
      <c r="J89" s="97"/>
      <c r="K89" s="94" t="s">
        <v>64</v>
      </c>
      <c r="L89" s="212" t="s">
        <v>75</v>
      </c>
      <c r="M89" s="213">
        <v>8170</v>
      </c>
      <c r="N89" s="100">
        <f t="shared" si="44"/>
        <v>32680</v>
      </c>
      <c r="O89" s="143">
        <v>0.22417500000000001</v>
      </c>
      <c r="P89" s="214">
        <v>1831.5097499999999</v>
      </c>
      <c r="Q89" s="230">
        <f t="shared" si="45"/>
        <v>7326.0389999999998</v>
      </c>
      <c r="R89" s="62">
        <v>9477.2000000000007</v>
      </c>
      <c r="S89" s="61">
        <f t="shared" si="46"/>
        <v>37908.800000000003</v>
      </c>
      <c r="T89" s="63">
        <v>0.20175750000000001</v>
      </c>
      <c r="U89" s="231">
        <v>1912.0961789999999</v>
      </c>
      <c r="V89" s="232">
        <f t="shared" si="47"/>
        <v>7648.3847159999996</v>
      </c>
      <c r="W89" s="135">
        <v>30822.07</v>
      </c>
      <c r="X89" s="135">
        <v>7207.43</v>
      </c>
      <c r="Y89" s="236">
        <f t="shared" si="48"/>
        <v>0.94314779681762551</v>
      </c>
      <c r="Z89" s="236">
        <f t="shared" si="49"/>
        <v>0.81305844553243567</v>
      </c>
      <c r="AA89" s="135"/>
      <c r="AB89" s="135"/>
      <c r="AC89" s="135"/>
      <c r="AD89" s="135"/>
      <c r="AE89" s="237">
        <f t="shared" si="54"/>
        <v>0.94314779681762551</v>
      </c>
      <c r="AF89" s="143">
        <f t="shared" si="55"/>
        <v>0.98380994149771805</v>
      </c>
      <c r="AG89" s="63">
        <f t="shared" si="56"/>
        <v>0.81305844553243567</v>
      </c>
      <c r="AH89" s="63">
        <f t="shared" si="57"/>
        <v>0.94234668725835058</v>
      </c>
      <c r="AI89" s="244"/>
      <c r="AJ89" s="245"/>
      <c r="AK89" s="49">
        <v>6127.5</v>
      </c>
      <c r="AL89" s="248">
        <f t="shared" si="50"/>
        <v>18382.5</v>
      </c>
      <c r="AM89" s="50">
        <v>0.289933</v>
      </c>
      <c r="AN89" s="248">
        <v>1776.5644574999999</v>
      </c>
      <c r="AO89" s="248">
        <f t="shared" si="51"/>
        <v>5329.6933724999999</v>
      </c>
      <c r="AP89" s="255">
        <v>7169.1750000000002</v>
      </c>
      <c r="AQ89" s="255">
        <f t="shared" si="52"/>
        <v>21507.525000000001</v>
      </c>
      <c r="AR89" s="256">
        <v>0.26731822599999999</v>
      </c>
      <c r="AS89" s="255">
        <v>1916.4511428835499</v>
      </c>
      <c r="AT89" s="255">
        <f t="shared" si="53"/>
        <v>5749.3534286506492</v>
      </c>
      <c r="AU89" s="135">
        <v>16166.19</v>
      </c>
      <c r="AV89" s="135">
        <v>4161.16</v>
      </c>
      <c r="AW89" s="135"/>
      <c r="AX89" s="135"/>
      <c r="AY89" s="135"/>
      <c r="AZ89" s="135"/>
      <c r="BA89" s="50">
        <f t="shared" si="58"/>
        <v>0.87943370053039582</v>
      </c>
      <c r="BB89" s="50">
        <f t="shared" si="59"/>
        <v>0.780750356384597</v>
      </c>
      <c r="BC89" s="259">
        <f t="shared" si="60"/>
        <v>0.75165273549606471</v>
      </c>
      <c r="BD89" s="259">
        <f t="shared" si="61"/>
        <v>0.72376138493482878</v>
      </c>
      <c r="BE89" s="138"/>
      <c r="BF89" s="138"/>
      <c r="BG89" s="245">
        <f t="shared" si="62"/>
        <v>0</v>
      </c>
      <c r="BH89" s="100">
        <v>80</v>
      </c>
      <c r="BI89" s="100">
        <v>54</v>
      </c>
      <c r="BJ89" s="268">
        <f>BI89-BH89</f>
        <v>-26</v>
      </c>
      <c r="BK89" s="272">
        <v>10</v>
      </c>
      <c r="BL89" s="272">
        <v>12</v>
      </c>
      <c r="BM89" s="100">
        <v>10</v>
      </c>
      <c r="BN89" s="100">
        <v>6</v>
      </c>
      <c r="BO89" s="209">
        <f t="shared" si="63"/>
        <v>-2</v>
      </c>
      <c r="BP89" s="268">
        <f t="shared" si="64"/>
        <v>-6</v>
      </c>
      <c r="BQ89" s="272">
        <v>10</v>
      </c>
      <c r="BR89" s="272">
        <v>1</v>
      </c>
      <c r="BS89" s="100">
        <v>5</v>
      </c>
      <c r="BT89" s="100">
        <v>0</v>
      </c>
      <c r="BU89" s="209">
        <f t="shared" si="65"/>
        <v>-14</v>
      </c>
      <c r="BV89" s="208">
        <f t="shared" si="67"/>
        <v>-28</v>
      </c>
      <c r="BW89" s="276">
        <f t="shared" si="66"/>
        <v>-60</v>
      </c>
    </row>
    <row r="90" spans="1:75">
      <c r="A90" s="94">
        <v>88</v>
      </c>
      <c r="B90" s="94">
        <v>30</v>
      </c>
      <c r="C90" s="94">
        <v>357</v>
      </c>
      <c r="D90" s="195" t="s">
        <v>174</v>
      </c>
      <c r="E90" s="195" t="s">
        <v>70</v>
      </c>
      <c r="F90" s="196">
        <v>4</v>
      </c>
      <c r="G90" s="197">
        <v>14</v>
      </c>
      <c r="H90" s="196">
        <v>150</v>
      </c>
      <c r="I90" s="97">
        <v>3</v>
      </c>
      <c r="J90" s="97"/>
      <c r="K90" s="94" t="s">
        <v>71</v>
      </c>
      <c r="L90" s="212" t="s">
        <v>72</v>
      </c>
      <c r="M90" s="213">
        <v>12240</v>
      </c>
      <c r="N90" s="100">
        <f t="shared" si="44"/>
        <v>48960</v>
      </c>
      <c r="O90" s="143">
        <v>0.20415</v>
      </c>
      <c r="P90" s="214">
        <v>2498.7959999999998</v>
      </c>
      <c r="Q90" s="230">
        <f t="shared" si="45"/>
        <v>9995.1839999999993</v>
      </c>
      <c r="R90" s="62">
        <v>14198.4</v>
      </c>
      <c r="S90" s="61">
        <f t="shared" si="46"/>
        <v>56793.599999999999</v>
      </c>
      <c r="T90" s="63">
        <v>0.18373500000000001</v>
      </c>
      <c r="U90" s="231">
        <v>2608.7430239999999</v>
      </c>
      <c r="V90" s="232">
        <f t="shared" si="47"/>
        <v>10434.972096</v>
      </c>
      <c r="W90" s="135">
        <v>45889.94</v>
      </c>
      <c r="X90" s="135">
        <v>10075.219999999999</v>
      </c>
      <c r="Y90" s="236">
        <f t="shared" si="48"/>
        <v>0.93729452614379094</v>
      </c>
      <c r="Z90" s="236">
        <f t="shared" si="49"/>
        <v>0.8080125225377508</v>
      </c>
      <c r="AA90" s="135"/>
      <c r="AB90" s="135"/>
      <c r="AC90" s="135"/>
      <c r="AD90" s="135"/>
      <c r="AE90" s="237">
        <f t="shared" si="54"/>
        <v>0.93729452614379094</v>
      </c>
      <c r="AF90" s="143">
        <f t="shared" si="55"/>
        <v>1.008007456390998</v>
      </c>
      <c r="AG90" s="63">
        <f t="shared" si="56"/>
        <v>0.8080125225377508</v>
      </c>
      <c r="AH90" s="63">
        <f t="shared" si="57"/>
        <v>0.96552438351628145</v>
      </c>
      <c r="AI90" s="244"/>
      <c r="AJ90" s="245"/>
      <c r="AK90" s="49">
        <v>9180</v>
      </c>
      <c r="AL90" s="248">
        <f t="shared" si="50"/>
        <v>27540</v>
      </c>
      <c r="AM90" s="50">
        <v>0.26403399999999999</v>
      </c>
      <c r="AN90" s="248">
        <v>2423.83212</v>
      </c>
      <c r="AO90" s="248">
        <f t="shared" si="51"/>
        <v>7271.4963600000001</v>
      </c>
      <c r="AP90" s="255">
        <v>10740.6</v>
      </c>
      <c r="AQ90" s="255">
        <f t="shared" si="52"/>
        <v>32221.800000000003</v>
      </c>
      <c r="AR90" s="256">
        <v>0.243439348</v>
      </c>
      <c r="AS90" s="255">
        <v>2614.6846611288001</v>
      </c>
      <c r="AT90" s="255">
        <f t="shared" si="53"/>
        <v>7844.0539833864004</v>
      </c>
      <c r="AU90" s="135">
        <v>28548.23</v>
      </c>
      <c r="AV90" s="135">
        <v>6853.37</v>
      </c>
      <c r="AW90" s="135"/>
      <c r="AX90" s="135"/>
      <c r="AY90" s="135"/>
      <c r="AZ90" s="135"/>
      <c r="BA90" s="57">
        <f t="shared" si="58"/>
        <v>1.036609658678286</v>
      </c>
      <c r="BB90" s="50">
        <f t="shared" si="59"/>
        <v>0.9424978932396797</v>
      </c>
      <c r="BC90" s="259">
        <f t="shared" si="60"/>
        <v>0.88599116126349231</v>
      </c>
      <c r="BD90" s="259">
        <f t="shared" si="61"/>
        <v>0.87370255412766717</v>
      </c>
      <c r="BE90" s="270"/>
      <c r="BF90" s="271"/>
      <c r="BG90" s="245">
        <f t="shared" si="62"/>
        <v>0</v>
      </c>
      <c r="BH90" s="100">
        <v>80</v>
      </c>
      <c r="BI90" s="100">
        <v>208</v>
      </c>
      <c r="BJ90" s="268">
        <v>0</v>
      </c>
      <c r="BK90" s="272">
        <v>12</v>
      </c>
      <c r="BL90" s="272">
        <v>4</v>
      </c>
      <c r="BM90" s="100">
        <v>12</v>
      </c>
      <c r="BN90" s="100">
        <v>6</v>
      </c>
      <c r="BO90" s="209">
        <f t="shared" si="63"/>
        <v>-14</v>
      </c>
      <c r="BP90" s="268">
        <f t="shared" si="64"/>
        <v>-42</v>
      </c>
      <c r="BQ90" s="272">
        <v>15</v>
      </c>
      <c r="BR90" s="272">
        <v>8</v>
      </c>
      <c r="BS90" s="100">
        <v>8</v>
      </c>
      <c r="BT90" s="100">
        <v>0</v>
      </c>
      <c r="BU90" s="209">
        <f t="shared" si="65"/>
        <v>-15</v>
      </c>
      <c r="BV90" s="208">
        <f t="shared" si="67"/>
        <v>-30</v>
      </c>
      <c r="BW90" s="276">
        <f t="shared" si="66"/>
        <v>-72</v>
      </c>
    </row>
    <row r="91" spans="1:75">
      <c r="A91" s="94">
        <v>89</v>
      </c>
      <c r="B91" s="94">
        <v>30</v>
      </c>
      <c r="C91" s="94">
        <v>307</v>
      </c>
      <c r="D91" s="195" t="s">
        <v>175</v>
      </c>
      <c r="E91" s="195" t="s">
        <v>161</v>
      </c>
      <c r="F91" s="277">
        <v>1</v>
      </c>
      <c r="G91" s="278">
        <v>1</v>
      </c>
      <c r="H91" s="277">
        <v>200</v>
      </c>
      <c r="I91" s="97">
        <v>22</v>
      </c>
      <c r="J91" s="97">
        <v>5</v>
      </c>
      <c r="K91" s="94" t="s">
        <v>176</v>
      </c>
      <c r="L91" s="281" t="s">
        <v>162</v>
      </c>
      <c r="M91" s="213">
        <v>102300</v>
      </c>
      <c r="N91" s="100">
        <f t="shared" si="44"/>
        <v>409200</v>
      </c>
      <c r="O91" s="143">
        <v>0.157275</v>
      </c>
      <c r="P91" s="214">
        <v>16089.2325</v>
      </c>
      <c r="Q91" s="230">
        <f t="shared" si="45"/>
        <v>64356.93</v>
      </c>
      <c r="R91" s="62">
        <v>118668</v>
      </c>
      <c r="S91" s="61">
        <f t="shared" si="46"/>
        <v>474672</v>
      </c>
      <c r="T91" s="63">
        <v>0.14154749999999999</v>
      </c>
      <c r="U91" s="231">
        <v>16797.158729999999</v>
      </c>
      <c r="V91" s="232">
        <f t="shared" si="47"/>
        <v>67188.634919999997</v>
      </c>
      <c r="W91" s="135">
        <v>504994.95</v>
      </c>
      <c r="X91" s="135">
        <v>84391.46</v>
      </c>
      <c r="Y91" s="236">
        <f t="shared" si="48"/>
        <v>1.2341030058651026</v>
      </c>
      <c r="Z91" s="236">
        <f t="shared" si="49"/>
        <v>1.0638819016078471</v>
      </c>
      <c r="AA91" s="135">
        <v>121679.86</v>
      </c>
      <c r="AB91" s="135">
        <v>17939.859999928001</v>
      </c>
      <c r="AC91" s="135">
        <v>35090</v>
      </c>
      <c r="AD91" s="135">
        <v>2420</v>
      </c>
      <c r="AE91" s="237">
        <f t="shared" si="54"/>
        <v>0.85098995601173022</v>
      </c>
      <c r="AF91" s="143">
        <f t="shared" si="55"/>
        <v>0.99494491113967076</v>
      </c>
      <c r="AG91" s="63">
        <f t="shared" si="56"/>
        <v>0.73361203104459505</v>
      </c>
      <c r="AH91" s="63">
        <f t="shared" si="57"/>
        <v>0.95301236699202185</v>
      </c>
      <c r="AI91" s="244"/>
      <c r="AJ91" s="245"/>
      <c r="AK91" s="49">
        <v>76725</v>
      </c>
      <c r="AL91" s="248">
        <f t="shared" si="50"/>
        <v>230175</v>
      </c>
      <c r="AM91" s="50">
        <v>0.20340900000000001</v>
      </c>
      <c r="AN91" s="248">
        <v>15606.555525</v>
      </c>
      <c r="AO91" s="248">
        <f t="shared" si="51"/>
        <v>46819.666574999996</v>
      </c>
      <c r="AP91" s="255">
        <v>89768.25</v>
      </c>
      <c r="AQ91" s="255">
        <f t="shared" si="52"/>
        <v>269304.75</v>
      </c>
      <c r="AR91" s="256">
        <v>0.18754309799999999</v>
      </c>
      <c r="AS91" s="255">
        <v>16835.415707038501</v>
      </c>
      <c r="AT91" s="255">
        <f t="shared" si="53"/>
        <v>50506.247121115506</v>
      </c>
      <c r="AU91" s="135">
        <v>239675.74</v>
      </c>
      <c r="AV91" s="135">
        <v>41378.14</v>
      </c>
      <c r="AW91" s="135">
        <v>34386</v>
      </c>
      <c r="AX91" s="135">
        <v>4629</v>
      </c>
      <c r="AY91" s="135"/>
      <c r="AZ91" s="135"/>
      <c r="BA91" s="50">
        <f t="shared" si="58"/>
        <v>0.89188547844031707</v>
      </c>
      <c r="BB91" s="50">
        <f t="shared" si="59"/>
        <v>0.78490819538690837</v>
      </c>
      <c r="BC91" s="259">
        <f t="shared" si="60"/>
        <v>0.76229528071821973</v>
      </c>
      <c r="BD91" s="259">
        <f t="shared" si="61"/>
        <v>0.72761573260183932</v>
      </c>
      <c r="BE91" s="138"/>
      <c r="BF91" s="138"/>
      <c r="BG91" s="245">
        <f t="shared" si="62"/>
        <v>0</v>
      </c>
      <c r="BH91" s="100">
        <v>1600</v>
      </c>
      <c r="BI91" s="100">
        <v>1336</v>
      </c>
      <c r="BJ91" s="268">
        <f>BI91-BH91</f>
        <v>-264</v>
      </c>
      <c r="BK91" s="272">
        <v>36</v>
      </c>
      <c r="BL91" s="272">
        <v>24</v>
      </c>
      <c r="BM91" s="100">
        <v>36</v>
      </c>
      <c r="BN91" s="100">
        <v>2</v>
      </c>
      <c r="BO91" s="209">
        <f t="shared" si="63"/>
        <v>-46</v>
      </c>
      <c r="BP91" s="268">
        <f t="shared" si="64"/>
        <v>-138</v>
      </c>
      <c r="BQ91" s="272">
        <v>60</v>
      </c>
      <c r="BR91" s="272">
        <v>198</v>
      </c>
      <c r="BS91" s="100">
        <v>50</v>
      </c>
      <c r="BT91" s="100">
        <v>190</v>
      </c>
      <c r="BU91" s="209">
        <f t="shared" si="65"/>
        <v>278</v>
      </c>
      <c r="BV91" s="208">
        <v>0</v>
      </c>
      <c r="BW91" s="276">
        <f t="shared" si="66"/>
        <v>-402</v>
      </c>
    </row>
    <row r="92" spans="1:75">
      <c r="A92" s="94">
        <v>90</v>
      </c>
      <c r="B92" s="94">
        <v>30</v>
      </c>
      <c r="C92" s="94">
        <v>117923</v>
      </c>
      <c r="D92" s="195" t="s">
        <v>177</v>
      </c>
      <c r="E92" s="195" t="s">
        <v>94</v>
      </c>
      <c r="F92" s="198">
        <v>11</v>
      </c>
      <c r="G92" s="199">
        <v>47</v>
      </c>
      <c r="H92" s="198">
        <v>100</v>
      </c>
      <c r="I92" s="97">
        <v>2</v>
      </c>
      <c r="J92" s="97"/>
      <c r="K92" s="94" t="s">
        <v>103</v>
      </c>
      <c r="L92" s="215" t="s">
        <v>96</v>
      </c>
      <c r="M92" s="213">
        <v>4000</v>
      </c>
      <c r="N92" s="100">
        <f t="shared" si="44"/>
        <v>16000</v>
      </c>
      <c r="O92" s="143">
        <v>0.23219999999999999</v>
      </c>
      <c r="P92" s="214">
        <v>928.8</v>
      </c>
      <c r="Q92" s="230">
        <f t="shared" si="45"/>
        <v>3715.2</v>
      </c>
      <c r="R92" s="62">
        <v>4640</v>
      </c>
      <c r="S92" s="61">
        <f t="shared" si="46"/>
        <v>18560</v>
      </c>
      <c r="T92" s="63">
        <v>0.20898</v>
      </c>
      <c r="U92" s="231">
        <v>969.66719999999998</v>
      </c>
      <c r="V92" s="232">
        <f t="shared" si="47"/>
        <v>3878.6687999999999</v>
      </c>
      <c r="W92" s="135">
        <v>14963.63</v>
      </c>
      <c r="X92" s="135">
        <v>3265.96</v>
      </c>
      <c r="Y92" s="236">
        <f t="shared" si="48"/>
        <v>0.9352268749999999</v>
      </c>
      <c r="Z92" s="236">
        <f t="shared" si="49"/>
        <v>0.80623006465517233</v>
      </c>
      <c r="AA92" s="135"/>
      <c r="AB92" s="135"/>
      <c r="AC92" s="135"/>
      <c r="AD92" s="135"/>
      <c r="AE92" s="237">
        <f t="shared" si="54"/>
        <v>0.9352268749999999</v>
      </c>
      <c r="AF92" s="143">
        <f t="shared" si="55"/>
        <v>0.8790805340223945</v>
      </c>
      <c r="AG92" s="63">
        <f t="shared" si="56"/>
        <v>0.80623006465517233</v>
      </c>
      <c r="AH92" s="63">
        <f t="shared" si="57"/>
        <v>0.84203116285669977</v>
      </c>
      <c r="AI92" s="244"/>
      <c r="AJ92" s="245"/>
      <c r="AK92" s="49">
        <v>3000</v>
      </c>
      <c r="AL92" s="248">
        <f t="shared" si="50"/>
        <v>9000</v>
      </c>
      <c r="AM92" s="50">
        <v>0.30031200000000002</v>
      </c>
      <c r="AN92" s="248">
        <v>900.93600000000004</v>
      </c>
      <c r="AO92" s="248">
        <f t="shared" si="51"/>
        <v>2702.808</v>
      </c>
      <c r="AP92" s="255">
        <v>3510</v>
      </c>
      <c r="AQ92" s="255">
        <f t="shared" si="52"/>
        <v>10530</v>
      </c>
      <c r="AR92" s="256">
        <v>0.27688766399999998</v>
      </c>
      <c r="AS92" s="255">
        <v>971.87570063999999</v>
      </c>
      <c r="AT92" s="255">
        <f t="shared" si="53"/>
        <v>2915.6271019199999</v>
      </c>
      <c r="AU92" s="135">
        <v>4414.18</v>
      </c>
      <c r="AV92" s="135">
        <v>596.42999999999995</v>
      </c>
      <c r="AW92" s="135"/>
      <c r="AX92" s="135"/>
      <c r="AY92" s="135"/>
      <c r="AZ92" s="135"/>
      <c r="BA92" s="50">
        <f t="shared" si="58"/>
        <v>0.49046444444444448</v>
      </c>
      <c r="BB92" s="50">
        <f t="shared" si="59"/>
        <v>0.22067050267721569</v>
      </c>
      <c r="BC92" s="259">
        <f t="shared" si="60"/>
        <v>0.41920037986704656</v>
      </c>
      <c r="BD92" s="259">
        <f t="shared" si="61"/>
        <v>0.20456319657861549</v>
      </c>
      <c r="BE92" s="138"/>
      <c r="BF92" s="138"/>
      <c r="BG92" s="245">
        <f t="shared" si="62"/>
        <v>0</v>
      </c>
      <c r="BH92" s="100">
        <v>40</v>
      </c>
      <c r="BI92" s="100">
        <v>54</v>
      </c>
      <c r="BJ92" s="268">
        <v>0</v>
      </c>
      <c r="BK92" s="272">
        <v>6</v>
      </c>
      <c r="BL92" s="272">
        <v>0</v>
      </c>
      <c r="BM92" s="100">
        <v>6</v>
      </c>
      <c r="BN92" s="100">
        <v>0</v>
      </c>
      <c r="BO92" s="209">
        <f t="shared" si="63"/>
        <v>-12</v>
      </c>
      <c r="BP92" s="268">
        <f t="shared" si="64"/>
        <v>-36</v>
      </c>
      <c r="BQ92" s="272">
        <v>10</v>
      </c>
      <c r="BR92" s="272">
        <v>17</v>
      </c>
      <c r="BS92" s="100">
        <v>5</v>
      </c>
      <c r="BT92" s="100">
        <v>0</v>
      </c>
      <c r="BU92" s="209">
        <f t="shared" si="65"/>
        <v>2</v>
      </c>
      <c r="BV92" s="208">
        <v>0</v>
      </c>
      <c r="BW92" s="276">
        <f t="shared" si="66"/>
        <v>-36</v>
      </c>
    </row>
    <row r="93" spans="1:75">
      <c r="A93" s="94">
        <v>91</v>
      </c>
      <c r="B93" s="94">
        <v>30</v>
      </c>
      <c r="C93" s="94">
        <v>102479</v>
      </c>
      <c r="D93" s="195" t="s">
        <v>178</v>
      </c>
      <c r="E93" s="195" t="s">
        <v>63</v>
      </c>
      <c r="F93" s="196">
        <v>6</v>
      </c>
      <c r="G93" s="197">
        <v>28</v>
      </c>
      <c r="H93" s="196">
        <v>150</v>
      </c>
      <c r="I93" s="97">
        <v>1</v>
      </c>
      <c r="J93" s="97"/>
      <c r="K93" s="94" t="s">
        <v>64</v>
      </c>
      <c r="L93" s="212" t="s">
        <v>65</v>
      </c>
      <c r="M93" s="213">
        <v>8360</v>
      </c>
      <c r="N93" s="100">
        <f t="shared" si="44"/>
        <v>33440</v>
      </c>
      <c r="O93" s="143">
        <v>0.26655000000000001</v>
      </c>
      <c r="P93" s="214">
        <v>2228.3580000000002</v>
      </c>
      <c r="Q93" s="230">
        <f t="shared" si="45"/>
        <v>8913.4320000000007</v>
      </c>
      <c r="R93" s="62">
        <v>9697.6</v>
      </c>
      <c r="S93" s="61">
        <f t="shared" si="46"/>
        <v>38790.400000000001</v>
      </c>
      <c r="T93" s="63">
        <v>0.239895</v>
      </c>
      <c r="U93" s="231">
        <v>2326.4057520000001</v>
      </c>
      <c r="V93" s="232">
        <f t="shared" si="47"/>
        <v>9305.6230080000005</v>
      </c>
      <c r="W93" s="135">
        <v>31039.599999999999</v>
      </c>
      <c r="X93" s="135">
        <v>8459.7000000000007</v>
      </c>
      <c r="Y93" s="236">
        <f t="shared" si="48"/>
        <v>0.92821770334928222</v>
      </c>
      <c r="Z93" s="236">
        <f t="shared" si="49"/>
        <v>0.80018767530110535</v>
      </c>
      <c r="AA93" s="135"/>
      <c r="AB93" s="135"/>
      <c r="AC93" s="135"/>
      <c r="AD93" s="135"/>
      <c r="AE93" s="237">
        <f t="shared" si="54"/>
        <v>0.92821770334928222</v>
      </c>
      <c r="AF93" s="143">
        <f t="shared" si="55"/>
        <v>0.94909570185760095</v>
      </c>
      <c r="AG93" s="63">
        <f t="shared" si="56"/>
        <v>0.80018767530110535</v>
      </c>
      <c r="AH93" s="63">
        <f t="shared" si="57"/>
        <v>0.9090954998636025</v>
      </c>
      <c r="AI93" s="244"/>
      <c r="AJ93" s="245"/>
      <c r="AK93" s="49">
        <v>6270</v>
      </c>
      <c r="AL93" s="248">
        <f t="shared" si="50"/>
        <v>18810</v>
      </c>
      <c r="AM93" s="50">
        <v>0.34473799999999999</v>
      </c>
      <c r="AN93" s="248">
        <v>2161.5072599999999</v>
      </c>
      <c r="AO93" s="248">
        <f t="shared" si="51"/>
        <v>6484.5217799999991</v>
      </c>
      <c r="AP93" s="255">
        <v>7335.9</v>
      </c>
      <c r="AQ93" s="255">
        <f t="shared" si="52"/>
        <v>22007.699999999997</v>
      </c>
      <c r="AR93" s="256">
        <v>0.31784843600000001</v>
      </c>
      <c r="AS93" s="255">
        <v>2331.7043416524002</v>
      </c>
      <c r="AT93" s="255">
        <f t="shared" si="53"/>
        <v>6995.1130249572007</v>
      </c>
      <c r="AU93" s="135">
        <v>17372.060000000001</v>
      </c>
      <c r="AV93" s="135">
        <v>5539.44</v>
      </c>
      <c r="AW93" s="135"/>
      <c r="AX93" s="135"/>
      <c r="AY93" s="135"/>
      <c r="AZ93" s="135"/>
      <c r="BA93" s="50">
        <f t="shared" si="58"/>
        <v>0.92355449229133446</v>
      </c>
      <c r="BB93" s="50">
        <f t="shared" si="59"/>
        <v>0.85425574744541921</v>
      </c>
      <c r="BC93" s="259">
        <f t="shared" si="60"/>
        <v>0.78936281392421759</v>
      </c>
      <c r="BD93" s="259">
        <f t="shared" si="61"/>
        <v>0.7919014289313635</v>
      </c>
      <c r="BE93" s="138"/>
      <c r="BF93" s="138"/>
      <c r="BG93" s="245">
        <f t="shared" si="62"/>
        <v>0</v>
      </c>
      <c r="BH93" s="100">
        <v>60</v>
      </c>
      <c r="BI93" s="100">
        <v>32</v>
      </c>
      <c r="BJ93" s="268">
        <f>BI93-BH93</f>
        <v>-28</v>
      </c>
      <c r="BK93" s="272">
        <v>10</v>
      </c>
      <c r="BL93" s="272">
        <v>8</v>
      </c>
      <c r="BM93" s="100">
        <v>10</v>
      </c>
      <c r="BN93" s="100">
        <v>0</v>
      </c>
      <c r="BO93" s="209">
        <f t="shared" si="63"/>
        <v>-12</v>
      </c>
      <c r="BP93" s="268">
        <f t="shared" si="64"/>
        <v>-36</v>
      </c>
      <c r="BQ93" s="272">
        <v>10</v>
      </c>
      <c r="BR93" s="272">
        <v>20</v>
      </c>
      <c r="BS93" s="100">
        <v>5</v>
      </c>
      <c r="BT93" s="100">
        <v>0</v>
      </c>
      <c r="BU93" s="209">
        <f t="shared" si="65"/>
        <v>5</v>
      </c>
      <c r="BV93" s="208">
        <v>0</v>
      </c>
      <c r="BW93" s="276">
        <f t="shared" si="66"/>
        <v>-64</v>
      </c>
    </row>
    <row r="94" spans="1:75">
      <c r="A94" s="94">
        <v>92</v>
      </c>
      <c r="B94" s="94">
        <v>30</v>
      </c>
      <c r="C94" s="94">
        <v>712</v>
      </c>
      <c r="D94" s="195" t="s">
        <v>179</v>
      </c>
      <c r="E94" s="195" t="s">
        <v>90</v>
      </c>
      <c r="F94" s="196">
        <v>3</v>
      </c>
      <c r="G94" s="197">
        <v>8</v>
      </c>
      <c r="H94" s="196">
        <v>200</v>
      </c>
      <c r="I94" s="97">
        <v>4</v>
      </c>
      <c r="J94" s="97"/>
      <c r="K94" s="94" t="s">
        <v>83</v>
      </c>
      <c r="L94" s="215" t="s">
        <v>91</v>
      </c>
      <c r="M94" s="213">
        <v>18150</v>
      </c>
      <c r="N94" s="100">
        <f t="shared" si="44"/>
        <v>72600</v>
      </c>
      <c r="O94" s="143">
        <v>0.26797500000000002</v>
      </c>
      <c r="P94" s="214">
        <v>4863.7462500000001</v>
      </c>
      <c r="Q94" s="230">
        <f t="shared" si="45"/>
        <v>19454.985000000001</v>
      </c>
      <c r="R94" s="62">
        <v>21054</v>
      </c>
      <c r="S94" s="61">
        <f t="shared" si="46"/>
        <v>84216</v>
      </c>
      <c r="T94" s="63">
        <v>0.24117749999999999</v>
      </c>
      <c r="U94" s="231">
        <v>5077.7510849999999</v>
      </c>
      <c r="V94" s="232">
        <f t="shared" si="47"/>
        <v>20311.00434</v>
      </c>
      <c r="W94" s="135">
        <v>67320.53</v>
      </c>
      <c r="X94" s="135">
        <v>18655.23</v>
      </c>
      <c r="Y94" s="236">
        <f t="shared" si="48"/>
        <v>0.92728002754820937</v>
      </c>
      <c r="Z94" s="236">
        <f t="shared" si="49"/>
        <v>0.79937933409328388</v>
      </c>
      <c r="AA94" s="135"/>
      <c r="AB94" s="135"/>
      <c r="AC94" s="135"/>
      <c r="AD94" s="135"/>
      <c r="AE94" s="237">
        <f t="shared" si="54"/>
        <v>0.92728002754820937</v>
      </c>
      <c r="AF94" s="143">
        <f t="shared" si="55"/>
        <v>0.9588920269021024</v>
      </c>
      <c r="AG94" s="63">
        <f t="shared" si="56"/>
        <v>0.79937933409328388</v>
      </c>
      <c r="AH94" s="63">
        <f t="shared" si="57"/>
        <v>0.91847895297136251</v>
      </c>
      <c r="AI94" s="244"/>
      <c r="AJ94" s="245"/>
      <c r="AK94" s="49">
        <v>13612.5</v>
      </c>
      <c r="AL94" s="248">
        <f t="shared" si="50"/>
        <v>40837.5</v>
      </c>
      <c r="AM94" s="50">
        <v>0.34658099999999997</v>
      </c>
      <c r="AN94" s="248">
        <v>4717.8338624999997</v>
      </c>
      <c r="AO94" s="248">
        <f t="shared" si="51"/>
        <v>14153.501587499999</v>
      </c>
      <c r="AP94" s="255">
        <v>15926.625</v>
      </c>
      <c r="AQ94" s="255">
        <f t="shared" si="52"/>
        <v>47779.875</v>
      </c>
      <c r="AR94" s="256">
        <v>0.319547682</v>
      </c>
      <c r="AS94" s="255">
        <v>5089.3161008332499</v>
      </c>
      <c r="AT94" s="255">
        <f t="shared" si="53"/>
        <v>15267.94830249975</v>
      </c>
      <c r="AU94" s="135">
        <v>29768.68</v>
      </c>
      <c r="AV94" s="135">
        <v>9183.84</v>
      </c>
      <c r="AW94" s="135"/>
      <c r="AX94" s="135"/>
      <c r="AY94" s="135"/>
      <c r="AZ94" s="135"/>
      <c r="BA94" s="50">
        <f t="shared" si="58"/>
        <v>0.72895451484542395</v>
      </c>
      <c r="BB94" s="50">
        <f t="shared" si="59"/>
        <v>0.64887405729412762</v>
      </c>
      <c r="BC94" s="259">
        <f t="shared" si="60"/>
        <v>0.62303804687643072</v>
      </c>
      <c r="BD94" s="259">
        <f t="shared" si="61"/>
        <v>0.60151107523047964</v>
      </c>
      <c r="BE94" s="138"/>
      <c r="BF94" s="138"/>
      <c r="BG94" s="245">
        <f t="shared" si="62"/>
        <v>0</v>
      </c>
      <c r="BH94" s="100">
        <v>80</v>
      </c>
      <c r="BI94" s="100">
        <v>66</v>
      </c>
      <c r="BJ94" s="268">
        <f>BI94-BH94</f>
        <v>-14</v>
      </c>
      <c r="BK94" s="272">
        <v>14</v>
      </c>
      <c r="BL94" s="272">
        <v>15</v>
      </c>
      <c r="BM94" s="100">
        <v>14</v>
      </c>
      <c r="BN94" s="100">
        <v>6</v>
      </c>
      <c r="BO94" s="209">
        <f t="shared" si="63"/>
        <v>-7</v>
      </c>
      <c r="BP94" s="268">
        <f t="shared" si="64"/>
        <v>-21</v>
      </c>
      <c r="BQ94" s="272">
        <v>15</v>
      </c>
      <c r="BR94" s="272">
        <v>26</v>
      </c>
      <c r="BS94" s="100">
        <v>8</v>
      </c>
      <c r="BT94" s="100">
        <v>0</v>
      </c>
      <c r="BU94" s="209">
        <f t="shared" si="65"/>
        <v>3</v>
      </c>
      <c r="BV94" s="208">
        <v>0</v>
      </c>
      <c r="BW94" s="276">
        <f t="shared" si="66"/>
        <v>-35</v>
      </c>
    </row>
    <row r="95" spans="1:75">
      <c r="A95" s="94">
        <v>93</v>
      </c>
      <c r="B95" s="94">
        <v>30</v>
      </c>
      <c r="C95" s="94">
        <v>594</v>
      </c>
      <c r="D95" s="195" t="s">
        <v>180</v>
      </c>
      <c r="E95" s="195" t="s">
        <v>94</v>
      </c>
      <c r="F95" s="196">
        <v>6</v>
      </c>
      <c r="G95" s="197">
        <v>26</v>
      </c>
      <c r="H95" s="196">
        <v>150</v>
      </c>
      <c r="I95" s="97">
        <v>2</v>
      </c>
      <c r="J95" s="97"/>
      <c r="K95" s="94" t="s">
        <v>64</v>
      </c>
      <c r="L95" s="212" t="s">
        <v>96</v>
      </c>
      <c r="M95" s="213">
        <v>7800</v>
      </c>
      <c r="N95" s="100">
        <f t="shared" si="44"/>
        <v>31200</v>
      </c>
      <c r="O95" s="143">
        <v>0.23977499999999999</v>
      </c>
      <c r="P95" s="214">
        <v>1870.2449999999999</v>
      </c>
      <c r="Q95" s="230">
        <f t="shared" si="45"/>
        <v>7480.98</v>
      </c>
      <c r="R95" s="62">
        <v>9048</v>
      </c>
      <c r="S95" s="61">
        <f t="shared" si="46"/>
        <v>36192</v>
      </c>
      <c r="T95" s="63">
        <v>0.2157975</v>
      </c>
      <c r="U95" s="231">
        <v>1952.5357799999999</v>
      </c>
      <c r="V95" s="232">
        <f t="shared" si="47"/>
        <v>7810.1431199999997</v>
      </c>
      <c r="W95" s="135">
        <v>28779.82</v>
      </c>
      <c r="X95" s="135">
        <v>7626.03</v>
      </c>
      <c r="Y95" s="236">
        <f t="shared" si="48"/>
        <v>0.92243012820512815</v>
      </c>
      <c r="Z95" s="236">
        <f t="shared" si="49"/>
        <v>0.79519838638373119</v>
      </c>
      <c r="AA95" s="135"/>
      <c r="AB95" s="135"/>
      <c r="AC95" s="135"/>
      <c r="AD95" s="135"/>
      <c r="AE95" s="237">
        <f t="shared" si="54"/>
        <v>0.92243012820512815</v>
      </c>
      <c r="AF95" s="143">
        <f t="shared" si="55"/>
        <v>1.0193891709374976</v>
      </c>
      <c r="AG95" s="63">
        <f t="shared" si="56"/>
        <v>0.79519838638373119</v>
      </c>
      <c r="AH95" s="63">
        <f t="shared" si="57"/>
        <v>0.97642640894396315</v>
      </c>
      <c r="AI95" s="244"/>
      <c r="AJ95" s="245"/>
      <c r="AK95" s="49">
        <v>5850</v>
      </c>
      <c r="AL95" s="248">
        <f t="shared" si="50"/>
        <v>17550</v>
      </c>
      <c r="AM95" s="50">
        <v>0.31010900000000002</v>
      </c>
      <c r="AN95" s="248">
        <v>1814.1376499999999</v>
      </c>
      <c r="AO95" s="248">
        <f t="shared" si="51"/>
        <v>5442.4129499999999</v>
      </c>
      <c r="AP95" s="255">
        <v>6844.5</v>
      </c>
      <c r="AQ95" s="255">
        <f t="shared" si="52"/>
        <v>20533.5</v>
      </c>
      <c r="AR95" s="256">
        <v>0.28592049800000002</v>
      </c>
      <c r="AS95" s="255">
        <v>1956.9828485610001</v>
      </c>
      <c r="AT95" s="255">
        <f t="shared" si="53"/>
        <v>5870.9485456830007</v>
      </c>
      <c r="AU95" s="135">
        <v>13317.22</v>
      </c>
      <c r="AV95" s="135">
        <v>3672.85</v>
      </c>
      <c r="AW95" s="135"/>
      <c r="AX95" s="135"/>
      <c r="AY95" s="135"/>
      <c r="AZ95" s="135"/>
      <c r="BA95" s="50">
        <f t="shared" si="58"/>
        <v>0.7588159544159544</v>
      </c>
      <c r="BB95" s="50">
        <f t="shared" si="59"/>
        <v>0.67485691250238555</v>
      </c>
      <c r="BC95" s="259">
        <f t="shared" si="60"/>
        <v>0.64856064479996101</v>
      </c>
      <c r="BD95" s="259">
        <f t="shared" si="61"/>
        <v>0.62559737518066028</v>
      </c>
      <c r="BE95" s="138"/>
      <c r="BF95" s="138"/>
      <c r="BG95" s="245">
        <f t="shared" si="62"/>
        <v>0</v>
      </c>
      <c r="BH95" s="100">
        <v>60</v>
      </c>
      <c r="BI95" s="100">
        <v>108</v>
      </c>
      <c r="BJ95" s="268">
        <v>0</v>
      </c>
      <c r="BK95" s="272">
        <v>10</v>
      </c>
      <c r="BL95" s="272">
        <v>0</v>
      </c>
      <c r="BM95" s="100">
        <v>10</v>
      </c>
      <c r="BN95" s="100">
        <v>0</v>
      </c>
      <c r="BO95" s="209">
        <f t="shared" si="63"/>
        <v>-20</v>
      </c>
      <c r="BP95" s="268">
        <f t="shared" si="64"/>
        <v>-60</v>
      </c>
      <c r="BQ95" s="272">
        <v>20</v>
      </c>
      <c r="BR95" s="272">
        <v>7</v>
      </c>
      <c r="BS95" s="100">
        <v>8</v>
      </c>
      <c r="BT95" s="100">
        <v>4</v>
      </c>
      <c r="BU95" s="209">
        <f t="shared" si="65"/>
        <v>-17</v>
      </c>
      <c r="BV95" s="208">
        <f t="shared" si="67"/>
        <v>-34</v>
      </c>
      <c r="BW95" s="276">
        <f t="shared" si="66"/>
        <v>-94</v>
      </c>
    </row>
    <row r="96" spans="1:75">
      <c r="A96" s="94">
        <v>94</v>
      </c>
      <c r="B96" s="94">
        <v>30</v>
      </c>
      <c r="C96" s="94">
        <v>716</v>
      </c>
      <c r="D96" s="195" t="s">
        <v>181</v>
      </c>
      <c r="E96" s="195" t="s">
        <v>94</v>
      </c>
      <c r="F96" s="196">
        <v>6</v>
      </c>
      <c r="G96" s="197">
        <v>26</v>
      </c>
      <c r="H96" s="196">
        <v>150</v>
      </c>
      <c r="I96" s="97">
        <v>3</v>
      </c>
      <c r="J96" s="97"/>
      <c r="K96" s="94" t="s">
        <v>95</v>
      </c>
      <c r="L96" s="212" t="s">
        <v>96</v>
      </c>
      <c r="M96" s="213">
        <v>9250</v>
      </c>
      <c r="N96" s="100">
        <f t="shared" si="44"/>
        <v>37000</v>
      </c>
      <c r="O96" s="143">
        <v>0.25230000000000002</v>
      </c>
      <c r="P96" s="214">
        <v>2333.7750000000001</v>
      </c>
      <c r="Q96" s="230">
        <f t="shared" si="45"/>
        <v>9335.1</v>
      </c>
      <c r="R96" s="62">
        <v>10730</v>
      </c>
      <c r="S96" s="61">
        <f t="shared" si="46"/>
        <v>42920</v>
      </c>
      <c r="T96" s="63">
        <v>0.22706999999999999</v>
      </c>
      <c r="U96" s="231">
        <v>2436.4611</v>
      </c>
      <c r="V96" s="232">
        <f t="shared" si="47"/>
        <v>9745.8444</v>
      </c>
      <c r="W96" s="135">
        <v>33902.53</v>
      </c>
      <c r="X96" s="135">
        <v>7257.21</v>
      </c>
      <c r="Y96" s="236">
        <f t="shared" si="48"/>
        <v>0.91628459459459455</v>
      </c>
      <c r="Z96" s="236">
        <f t="shared" si="49"/>
        <v>0.78990051258154703</v>
      </c>
      <c r="AA96" s="135"/>
      <c r="AB96" s="135"/>
      <c r="AC96" s="135"/>
      <c r="AD96" s="135"/>
      <c r="AE96" s="237">
        <f t="shared" si="54"/>
        <v>0.91628459459459455</v>
      </c>
      <c r="AF96" s="143">
        <f t="shared" si="55"/>
        <v>0.77741106147764882</v>
      </c>
      <c r="AG96" s="63">
        <f t="shared" si="56"/>
        <v>0.78990051258154703</v>
      </c>
      <c r="AH96" s="63">
        <f t="shared" si="57"/>
        <v>0.74464661061077475</v>
      </c>
      <c r="AI96" s="244"/>
      <c r="AJ96" s="245"/>
      <c r="AK96" s="49">
        <v>6937.5</v>
      </c>
      <c r="AL96" s="248">
        <f t="shared" si="50"/>
        <v>20812.5</v>
      </c>
      <c r="AM96" s="50">
        <v>0.32630799999999999</v>
      </c>
      <c r="AN96" s="248">
        <v>2263.7617500000001</v>
      </c>
      <c r="AO96" s="248">
        <f t="shared" si="51"/>
        <v>6791.2852500000008</v>
      </c>
      <c r="AP96" s="255">
        <v>8116.875</v>
      </c>
      <c r="AQ96" s="255">
        <f t="shared" si="52"/>
        <v>24350.625</v>
      </c>
      <c r="AR96" s="256">
        <v>0.30085597600000002</v>
      </c>
      <c r="AS96" s="255">
        <v>2442.0103501949998</v>
      </c>
      <c r="AT96" s="255">
        <f t="shared" si="53"/>
        <v>7326.0310505849993</v>
      </c>
      <c r="AU96" s="135">
        <v>22173.99</v>
      </c>
      <c r="AV96" s="135">
        <v>5470.08</v>
      </c>
      <c r="AW96" s="135"/>
      <c r="AX96" s="135"/>
      <c r="AY96" s="135"/>
      <c r="AZ96" s="135"/>
      <c r="BA96" s="57">
        <f t="shared" si="58"/>
        <v>1.0654169369369371</v>
      </c>
      <c r="BB96" s="50">
        <f t="shared" si="59"/>
        <v>0.80545578614887359</v>
      </c>
      <c r="BC96" s="259">
        <f t="shared" si="60"/>
        <v>0.91061276661276669</v>
      </c>
      <c r="BD96" s="259">
        <f t="shared" si="61"/>
        <v>0.74666350200129195</v>
      </c>
      <c r="BE96" s="270"/>
      <c r="BF96" s="271"/>
      <c r="BG96" s="245">
        <f t="shared" si="62"/>
        <v>0</v>
      </c>
      <c r="BH96" s="100">
        <v>80</v>
      </c>
      <c r="BI96" s="100">
        <v>32</v>
      </c>
      <c r="BJ96" s="268">
        <f t="shared" ref="BJ96:BJ104" si="69">BI96-BH96</f>
        <v>-48</v>
      </c>
      <c r="BK96" s="272">
        <v>10</v>
      </c>
      <c r="BL96" s="272">
        <v>8</v>
      </c>
      <c r="BM96" s="100">
        <v>10</v>
      </c>
      <c r="BN96" s="100">
        <v>0</v>
      </c>
      <c r="BO96" s="209">
        <f t="shared" si="63"/>
        <v>-12</v>
      </c>
      <c r="BP96" s="268">
        <f t="shared" si="64"/>
        <v>-36</v>
      </c>
      <c r="BQ96" s="272">
        <v>10</v>
      </c>
      <c r="BR96" s="272">
        <v>38</v>
      </c>
      <c r="BS96" s="100">
        <v>5</v>
      </c>
      <c r="BT96" s="100">
        <v>4</v>
      </c>
      <c r="BU96" s="209">
        <f t="shared" si="65"/>
        <v>27</v>
      </c>
      <c r="BV96" s="208">
        <v>0</v>
      </c>
      <c r="BW96" s="276">
        <f t="shared" si="66"/>
        <v>-84</v>
      </c>
    </row>
    <row r="97" spans="1:75">
      <c r="A97" s="94">
        <v>95</v>
      </c>
      <c r="B97" s="94">
        <v>30</v>
      </c>
      <c r="C97" s="94">
        <v>748</v>
      </c>
      <c r="D97" s="195" t="s">
        <v>182</v>
      </c>
      <c r="E97" s="195" t="s">
        <v>94</v>
      </c>
      <c r="F97" s="196">
        <v>5</v>
      </c>
      <c r="G97" s="197">
        <v>22</v>
      </c>
      <c r="H97" s="200">
        <v>150</v>
      </c>
      <c r="I97" s="97">
        <v>3</v>
      </c>
      <c r="J97" s="97"/>
      <c r="K97" s="94" t="s">
        <v>95</v>
      </c>
      <c r="L97" s="215" t="s">
        <v>96</v>
      </c>
      <c r="M97" s="213">
        <v>9435</v>
      </c>
      <c r="N97" s="100">
        <f t="shared" si="44"/>
        <v>37740</v>
      </c>
      <c r="O97" s="143">
        <v>0.24862500000000001</v>
      </c>
      <c r="P97" s="214">
        <v>2345.776875</v>
      </c>
      <c r="Q97" s="230">
        <f t="shared" si="45"/>
        <v>9383.1075000000001</v>
      </c>
      <c r="R97" s="62">
        <v>10944.6</v>
      </c>
      <c r="S97" s="61">
        <f t="shared" si="46"/>
        <v>43778.400000000001</v>
      </c>
      <c r="T97" s="63">
        <v>0.2237625</v>
      </c>
      <c r="U97" s="231">
        <v>2448.9910574999999</v>
      </c>
      <c r="V97" s="232">
        <f t="shared" si="47"/>
        <v>9795.9642299999996</v>
      </c>
      <c r="W97" s="135">
        <v>34368.32</v>
      </c>
      <c r="X97" s="135">
        <v>8399.18</v>
      </c>
      <c r="Y97" s="236">
        <f t="shared" si="48"/>
        <v>0.91066030736618975</v>
      </c>
      <c r="Z97" s="236">
        <f t="shared" si="49"/>
        <v>0.78505198910878415</v>
      </c>
      <c r="AA97" s="135"/>
      <c r="AB97" s="135"/>
      <c r="AC97" s="135"/>
      <c r="AD97" s="135"/>
      <c r="AE97" s="237">
        <f t="shared" si="54"/>
        <v>0.91066030736618975</v>
      </c>
      <c r="AF97" s="143">
        <f t="shared" si="55"/>
        <v>0.89513841762976709</v>
      </c>
      <c r="AG97" s="63">
        <f t="shared" si="56"/>
        <v>0.78505198910878415</v>
      </c>
      <c r="AH97" s="63">
        <f t="shared" si="57"/>
        <v>0.85741227742314863</v>
      </c>
      <c r="AI97" s="244"/>
      <c r="AJ97" s="245"/>
      <c r="AK97" s="49">
        <v>7076.25</v>
      </c>
      <c r="AL97" s="248">
        <f t="shared" si="50"/>
        <v>21228.75</v>
      </c>
      <c r="AM97" s="50">
        <v>0.32155499999999998</v>
      </c>
      <c r="AN97" s="248">
        <v>2275.40356875</v>
      </c>
      <c r="AO97" s="248">
        <f t="shared" si="51"/>
        <v>6826.2107062499999</v>
      </c>
      <c r="AP97" s="255">
        <v>8279.2124999999996</v>
      </c>
      <c r="AQ97" s="255">
        <f t="shared" si="52"/>
        <v>24837.637499999997</v>
      </c>
      <c r="AR97" s="256">
        <v>0.29647371</v>
      </c>
      <c r="AS97" s="255">
        <v>2454.5688457533802</v>
      </c>
      <c r="AT97" s="255">
        <f t="shared" si="53"/>
        <v>7363.706537260141</v>
      </c>
      <c r="AU97" s="135">
        <v>17809.669999999998</v>
      </c>
      <c r="AV97" s="135">
        <v>4653.6899999999996</v>
      </c>
      <c r="AW97" s="135"/>
      <c r="AX97" s="135"/>
      <c r="AY97" s="135"/>
      <c r="AZ97" s="135"/>
      <c r="BA97" s="50">
        <f t="shared" si="58"/>
        <v>0.83894105870576452</v>
      </c>
      <c r="BB97" s="50">
        <f t="shared" si="59"/>
        <v>0.68173840513582951</v>
      </c>
      <c r="BC97" s="259">
        <f t="shared" si="60"/>
        <v>0.71704363991945697</v>
      </c>
      <c r="BD97" s="259">
        <f t="shared" si="61"/>
        <v>0.63197657001300411</v>
      </c>
      <c r="BE97" s="138"/>
      <c r="BF97" s="138"/>
      <c r="BG97" s="245">
        <f t="shared" si="62"/>
        <v>0</v>
      </c>
      <c r="BH97" s="100">
        <v>60</v>
      </c>
      <c r="BI97" s="100">
        <v>10</v>
      </c>
      <c r="BJ97" s="268">
        <f t="shared" si="69"/>
        <v>-50</v>
      </c>
      <c r="BK97" s="272">
        <v>10</v>
      </c>
      <c r="BL97" s="272">
        <v>2</v>
      </c>
      <c r="BM97" s="100">
        <v>10</v>
      </c>
      <c r="BN97" s="100">
        <v>4</v>
      </c>
      <c r="BO97" s="209">
        <f t="shared" si="63"/>
        <v>-14</v>
      </c>
      <c r="BP97" s="268">
        <f t="shared" si="64"/>
        <v>-42</v>
      </c>
      <c r="BQ97" s="272">
        <v>20</v>
      </c>
      <c r="BR97" s="272">
        <v>22</v>
      </c>
      <c r="BS97" s="100">
        <v>8</v>
      </c>
      <c r="BT97" s="100">
        <v>14</v>
      </c>
      <c r="BU97" s="209">
        <f t="shared" si="65"/>
        <v>8</v>
      </c>
      <c r="BV97" s="208">
        <v>0</v>
      </c>
      <c r="BW97" s="276">
        <f t="shared" si="66"/>
        <v>-92</v>
      </c>
    </row>
    <row r="98" spans="1:75">
      <c r="A98" s="94">
        <v>96</v>
      </c>
      <c r="B98" s="94">
        <v>30</v>
      </c>
      <c r="C98" s="94">
        <v>118074</v>
      </c>
      <c r="D98" s="195" t="s">
        <v>183</v>
      </c>
      <c r="E98" s="195" t="s">
        <v>90</v>
      </c>
      <c r="F98" s="196">
        <v>10</v>
      </c>
      <c r="G98" s="197">
        <v>46</v>
      </c>
      <c r="H98" s="196">
        <v>100</v>
      </c>
      <c r="I98" s="97">
        <v>2</v>
      </c>
      <c r="J98" s="97"/>
      <c r="K98" s="94" t="s">
        <v>103</v>
      </c>
      <c r="L98" s="212" t="s">
        <v>91</v>
      </c>
      <c r="M98" s="213">
        <v>5600</v>
      </c>
      <c r="N98" s="100">
        <f t="shared" si="44"/>
        <v>22400</v>
      </c>
      <c r="O98" s="143">
        <v>0.2223</v>
      </c>
      <c r="P98" s="214">
        <v>1244.8800000000001</v>
      </c>
      <c r="Q98" s="230">
        <f t="shared" si="45"/>
        <v>4979.5200000000004</v>
      </c>
      <c r="R98" s="62">
        <v>6496</v>
      </c>
      <c r="S98" s="61">
        <f t="shared" si="46"/>
        <v>25984</v>
      </c>
      <c r="T98" s="63">
        <v>0.20007</v>
      </c>
      <c r="U98" s="231">
        <v>1299.65472</v>
      </c>
      <c r="V98" s="232">
        <f t="shared" si="47"/>
        <v>5198.61888</v>
      </c>
      <c r="W98" s="135">
        <v>20245.57</v>
      </c>
      <c r="X98" s="135">
        <v>5728.23</v>
      </c>
      <c r="Y98" s="236">
        <f t="shared" si="48"/>
        <v>0.90382008928571422</v>
      </c>
      <c r="Z98" s="236">
        <f t="shared" si="49"/>
        <v>0.77915524938423641</v>
      </c>
      <c r="AA98" s="135"/>
      <c r="AB98" s="135"/>
      <c r="AC98" s="135"/>
      <c r="AD98" s="135"/>
      <c r="AE98" s="237">
        <f t="shared" si="54"/>
        <v>0.90382008928571422</v>
      </c>
      <c r="AF98" s="143">
        <f t="shared" si="55"/>
        <v>1.1503578658183919</v>
      </c>
      <c r="AG98" s="63">
        <f t="shared" si="56"/>
        <v>0.77915524938423641</v>
      </c>
      <c r="AH98" s="63">
        <f t="shared" si="57"/>
        <v>1.1018753504007586</v>
      </c>
      <c r="AI98" s="244"/>
      <c r="AJ98" s="245"/>
      <c r="AK98" s="49">
        <v>4200</v>
      </c>
      <c r="AL98" s="248">
        <f t="shared" si="50"/>
        <v>12600</v>
      </c>
      <c r="AM98" s="50">
        <v>0.28750799999999999</v>
      </c>
      <c r="AN98" s="248">
        <v>1207.5336</v>
      </c>
      <c r="AO98" s="248">
        <f t="shared" si="51"/>
        <v>3622.6008000000002</v>
      </c>
      <c r="AP98" s="255">
        <v>4914</v>
      </c>
      <c r="AQ98" s="255">
        <f t="shared" si="52"/>
        <v>14742</v>
      </c>
      <c r="AR98" s="256">
        <v>0.26508237600000001</v>
      </c>
      <c r="AS98" s="255">
        <v>1302.614795664</v>
      </c>
      <c r="AT98" s="255">
        <f t="shared" si="53"/>
        <v>3907.8443869920002</v>
      </c>
      <c r="AU98" s="135">
        <v>9010.7000000000007</v>
      </c>
      <c r="AV98" s="135">
        <v>2208.3000000000002</v>
      </c>
      <c r="AW98" s="135"/>
      <c r="AX98" s="135"/>
      <c r="AY98" s="135"/>
      <c r="AZ98" s="135"/>
      <c r="BA98" s="50">
        <f t="shared" si="58"/>
        <v>0.71513492063492068</v>
      </c>
      <c r="BB98" s="50">
        <f t="shared" si="59"/>
        <v>0.6095896627638353</v>
      </c>
      <c r="BC98" s="259">
        <f t="shared" si="60"/>
        <v>0.61122642789309456</v>
      </c>
      <c r="BD98" s="259">
        <f t="shared" si="61"/>
        <v>0.56509414943715386</v>
      </c>
      <c r="BE98" s="138"/>
      <c r="BF98" s="138"/>
      <c r="BG98" s="245">
        <f t="shared" si="62"/>
        <v>0</v>
      </c>
      <c r="BH98" s="100">
        <v>40</v>
      </c>
      <c r="BI98" s="100">
        <v>10</v>
      </c>
      <c r="BJ98" s="268">
        <f t="shared" si="69"/>
        <v>-30</v>
      </c>
      <c r="BK98" s="272">
        <v>6</v>
      </c>
      <c r="BL98" s="272">
        <v>4</v>
      </c>
      <c r="BM98" s="100">
        <v>6</v>
      </c>
      <c r="BN98" s="100">
        <v>0</v>
      </c>
      <c r="BO98" s="209">
        <f t="shared" si="63"/>
        <v>-8</v>
      </c>
      <c r="BP98" s="268">
        <f t="shared" si="64"/>
        <v>-24</v>
      </c>
      <c r="BQ98" s="272">
        <v>10</v>
      </c>
      <c r="BR98" s="272">
        <v>2</v>
      </c>
      <c r="BS98" s="100">
        <v>5</v>
      </c>
      <c r="BT98" s="100">
        <v>0</v>
      </c>
      <c r="BU98" s="209">
        <f t="shared" si="65"/>
        <v>-13</v>
      </c>
      <c r="BV98" s="208">
        <f t="shared" si="67"/>
        <v>-26</v>
      </c>
      <c r="BW98" s="276">
        <f t="shared" si="66"/>
        <v>-80</v>
      </c>
    </row>
    <row r="99" spans="1:75">
      <c r="A99" s="94">
        <v>97</v>
      </c>
      <c r="B99" s="94">
        <v>30</v>
      </c>
      <c r="C99" s="94">
        <v>717</v>
      </c>
      <c r="D99" s="195" t="s">
        <v>184</v>
      </c>
      <c r="E99" s="195" t="s">
        <v>94</v>
      </c>
      <c r="F99" s="196">
        <v>6</v>
      </c>
      <c r="G99" s="197">
        <v>24</v>
      </c>
      <c r="H99" s="196">
        <v>150</v>
      </c>
      <c r="I99" s="97">
        <v>3</v>
      </c>
      <c r="J99" s="97"/>
      <c r="K99" s="94" t="s">
        <v>64</v>
      </c>
      <c r="L99" s="212" t="s">
        <v>96</v>
      </c>
      <c r="M99" s="213">
        <v>8550</v>
      </c>
      <c r="N99" s="100">
        <f t="shared" si="44"/>
        <v>34200</v>
      </c>
      <c r="O99" s="143">
        <v>0.24840000000000001</v>
      </c>
      <c r="P99" s="214">
        <v>2123.8200000000002</v>
      </c>
      <c r="Q99" s="230">
        <f t="shared" si="45"/>
        <v>8495.2800000000007</v>
      </c>
      <c r="R99" s="62">
        <v>9918</v>
      </c>
      <c r="S99" s="61">
        <f t="shared" si="46"/>
        <v>39672</v>
      </c>
      <c r="T99" s="63">
        <v>0.22356000000000001</v>
      </c>
      <c r="U99" s="231">
        <v>2217.2680799999998</v>
      </c>
      <c r="V99" s="232">
        <f t="shared" si="47"/>
        <v>8869.0723199999993</v>
      </c>
      <c r="W99" s="135">
        <v>35128</v>
      </c>
      <c r="X99" s="135">
        <v>8803.7999999999993</v>
      </c>
      <c r="Y99" s="236">
        <f t="shared" si="48"/>
        <v>1.0271345029239767</v>
      </c>
      <c r="Z99" s="236">
        <f t="shared" si="49"/>
        <v>0.8854607783827384</v>
      </c>
      <c r="AA99" s="135">
        <v>4340.25</v>
      </c>
      <c r="AB99" s="135">
        <v>518.25000000199998</v>
      </c>
      <c r="AC99" s="135"/>
      <c r="AD99" s="135"/>
      <c r="AE99" s="237">
        <f t="shared" si="54"/>
        <v>0.90022660818713451</v>
      </c>
      <c r="AF99" s="143">
        <f t="shared" si="55"/>
        <v>0.97531217334778819</v>
      </c>
      <c r="AG99" s="63">
        <f t="shared" si="56"/>
        <v>0.77605742085097806</v>
      </c>
      <c r="AH99" s="63">
        <f t="shared" si="57"/>
        <v>0.93420706259366693</v>
      </c>
      <c r="AI99" s="244"/>
      <c r="AJ99" s="245"/>
      <c r="AK99" s="49">
        <v>6412.5</v>
      </c>
      <c r="AL99" s="248">
        <f t="shared" si="50"/>
        <v>19237.5</v>
      </c>
      <c r="AM99" s="50">
        <v>0.32126399999999999</v>
      </c>
      <c r="AN99" s="248">
        <v>2060.1053999999999</v>
      </c>
      <c r="AO99" s="248">
        <f t="shared" si="51"/>
        <v>6180.3161999999993</v>
      </c>
      <c r="AP99" s="255">
        <v>7502.625</v>
      </c>
      <c r="AQ99" s="255">
        <f t="shared" si="52"/>
        <v>22507.875</v>
      </c>
      <c r="AR99" s="256">
        <v>0.296205408</v>
      </c>
      <c r="AS99" s="255">
        <v>2222.3180991959998</v>
      </c>
      <c r="AT99" s="255">
        <f t="shared" si="53"/>
        <v>6666.9542975879995</v>
      </c>
      <c r="AU99" s="135">
        <v>14285.24</v>
      </c>
      <c r="AV99" s="135">
        <v>3735.86</v>
      </c>
      <c r="AW99" s="135"/>
      <c r="AX99" s="135"/>
      <c r="AY99" s="135"/>
      <c r="AZ99" s="135"/>
      <c r="BA99" s="50">
        <f t="shared" si="58"/>
        <v>0.74257257959714096</v>
      </c>
      <c r="BB99" s="50">
        <f t="shared" si="59"/>
        <v>0.60447716251152339</v>
      </c>
      <c r="BC99" s="259">
        <f t="shared" si="60"/>
        <v>0.63467741845909487</v>
      </c>
      <c r="BD99" s="259">
        <f t="shared" si="61"/>
        <v>0.56035482369386813</v>
      </c>
      <c r="BE99" s="138"/>
      <c r="BF99" s="138"/>
      <c r="BG99" s="245">
        <f t="shared" si="62"/>
        <v>0</v>
      </c>
      <c r="BH99" s="100">
        <v>60</v>
      </c>
      <c r="BI99" s="100">
        <v>23</v>
      </c>
      <c r="BJ99" s="268">
        <f t="shared" si="69"/>
        <v>-37</v>
      </c>
      <c r="BK99" s="272">
        <v>10</v>
      </c>
      <c r="BL99" s="272">
        <v>10</v>
      </c>
      <c r="BM99" s="100">
        <v>10</v>
      </c>
      <c r="BN99" s="100">
        <v>2</v>
      </c>
      <c r="BO99" s="209">
        <f t="shared" si="63"/>
        <v>-8</v>
      </c>
      <c r="BP99" s="268">
        <f t="shared" si="64"/>
        <v>-24</v>
      </c>
      <c r="BQ99" s="272">
        <v>20</v>
      </c>
      <c r="BR99" s="272">
        <v>44</v>
      </c>
      <c r="BS99" s="100">
        <v>10</v>
      </c>
      <c r="BT99" s="100">
        <v>20</v>
      </c>
      <c r="BU99" s="209">
        <f t="shared" si="65"/>
        <v>34</v>
      </c>
      <c r="BV99" s="208">
        <v>0</v>
      </c>
      <c r="BW99" s="276">
        <f t="shared" si="66"/>
        <v>-61</v>
      </c>
    </row>
    <row r="100" spans="1:75">
      <c r="A100" s="94">
        <v>98</v>
      </c>
      <c r="B100" s="94">
        <v>30</v>
      </c>
      <c r="C100" s="94">
        <v>102567</v>
      </c>
      <c r="D100" s="195" t="s">
        <v>185</v>
      </c>
      <c r="E100" s="195" t="s">
        <v>77</v>
      </c>
      <c r="F100" s="198">
        <v>9</v>
      </c>
      <c r="G100" s="199">
        <v>41</v>
      </c>
      <c r="H100" s="198">
        <v>100</v>
      </c>
      <c r="I100" s="97">
        <v>2</v>
      </c>
      <c r="J100" s="97"/>
      <c r="K100" s="94" t="s">
        <v>103</v>
      </c>
      <c r="L100" s="215" t="s">
        <v>79</v>
      </c>
      <c r="M100" s="213">
        <v>6510</v>
      </c>
      <c r="N100" s="100">
        <f t="shared" si="44"/>
        <v>26040</v>
      </c>
      <c r="O100" s="143">
        <v>0.21299999999999999</v>
      </c>
      <c r="P100" s="214">
        <v>1386.63</v>
      </c>
      <c r="Q100" s="230">
        <f t="shared" si="45"/>
        <v>5546.52</v>
      </c>
      <c r="R100" s="62">
        <v>7551.6</v>
      </c>
      <c r="S100" s="61">
        <f t="shared" si="46"/>
        <v>30206.400000000001</v>
      </c>
      <c r="T100" s="63">
        <v>0.19170000000000001</v>
      </c>
      <c r="U100" s="231">
        <v>1447.6417200000001</v>
      </c>
      <c r="V100" s="232">
        <f t="shared" si="47"/>
        <v>5790.5668800000003</v>
      </c>
      <c r="W100" s="135">
        <v>29787.9</v>
      </c>
      <c r="X100" s="135">
        <v>4891.58</v>
      </c>
      <c r="Y100" s="236">
        <f t="shared" si="48"/>
        <v>1.1439285714285714</v>
      </c>
      <c r="Z100" s="236">
        <f t="shared" si="49"/>
        <v>0.98614532019704437</v>
      </c>
      <c r="AA100" s="135">
        <v>6380</v>
      </c>
      <c r="AB100" s="135">
        <v>374</v>
      </c>
      <c r="AC100" s="135"/>
      <c r="AD100" s="135"/>
      <c r="AE100" s="237">
        <f t="shared" ref="AE100:AE143" si="70">(W100-AA100-AC100)/N100</f>
        <v>0.89892089093701999</v>
      </c>
      <c r="AF100" s="143">
        <f t="shared" ref="AF100:AF143" si="71">(X100-AB100-AD100)/Q100</f>
        <v>0.81448908504792183</v>
      </c>
      <c r="AG100" s="63">
        <f t="shared" ref="AG100:AG143" si="72">(W100-AA100-AC100)/S100</f>
        <v>0.77493180253191374</v>
      </c>
      <c r="AH100" s="63">
        <f t="shared" ref="AH100:AH143" si="73">(X100-AB100-AD100)/V100</f>
        <v>0.78016195885816275</v>
      </c>
      <c r="AI100" s="244"/>
      <c r="AJ100" s="245"/>
      <c r="AK100" s="49">
        <v>4882.5</v>
      </c>
      <c r="AL100" s="248">
        <f t="shared" si="50"/>
        <v>14647.5</v>
      </c>
      <c r="AM100" s="50">
        <v>0.27548</v>
      </c>
      <c r="AN100" s="248">
        <v>1345.0310999999999</v>
      </c>
      <c r="AO100" s="248">
        <f t="shared" si="51"/>
        <v>4035.0932999999995</v>
      </c>
      <c r="AP100" s="255">
        <v>5712.5249999999996</v>
      </c>
      <c r="AQ100" s="255">
        <f t="shared" si="52"/>
        <v>17137.574999999997</v>
      </c>
      <c r="AR100" s="256">
        <v>0.25399255999999998</v>
      </c>
      <c r="AS100" s="255">
        <v>1450.938848814</v>
      </c>
      <c r="AT100" s="255">
        <f t="shared" si="53"/>
        <v>4352.8165464419999</v>
      </c>
      <c r="AU100" s="135">
        <v>9918.73</v>
      </c>
      <c r="AV100" s="135">
        <v>2700.83</v>
      </c>
      <c r="AW100" s="135"/>
      <c r="AX100" s="135"/>
      <c r="AY100" s="135"/>
      <c r="AZ100" s="135"/>
      <c r="BA100" s="50">
        <f t="shared" ref="BA100:BA143" si="74">(AU100-AW100-AY100)/AL100</f>
        <v>0.67716197303294079</v>
      </c>
      <c r="BB100" s="50">
        <f t="shared" ref="BB100:BB143" si="75">(AV100-AX100-AZ100)/AO100</f>
        <v>0.669335204715093</v>
      </c>
      <c r="BC100" s="259">
        <f t="shared" ref="BC100:BC143" si="76">(AU100-AW100-AY100)/AQ100</f>
        <v>0.57877091712217166</v>
      </c>
      <c r="BD100" s="259">
        <f t="shared" ref="BD100:BD143" si="77">(AV100-AX100-AZ100)/AT100</f>
        <v>0.62047871101015351</v>
      </c>
      <c r="BE100" s="138"/>
      <c r="BF100" s="138"/>
      <c r="BG100" s="245">
        <f t="shared" ref="BG100:BG142" si="78">AI100+AJ100+BE100+BF100</f>
        <v>0</v>
      </c>
      <c r="BH100" s="100">
        <v>40</v>
      </c>
      <c r="BI100" s="100">
        <v>22</v>
      </c>
      <c r="BJ100" s="268">
        <f t="shared" si="69"/>
        <v>-18</v>
      </c>
      <c r="BK100" s="272">
        <v>8</v>
      </c>
      <c r="BL100" s="272">
        <v>6</v>
      </c>
      <c r="BM100" s="100">
        <v>8</v>
      </c>
      <c r="BN100" s="100">
        <v>0</v>
      </c>
      <c r="BO100" s="209">
        <f t="shared" ref="BO100:BO143" si="79">(BL100+BN100)-(BK100+BM100)</f>
        <v>-10</v>
      </c>
      <c r="BP100" s="268">
        <f t="shared" ref="BP100:BP142" si="80">BO100*3</f>
        <v>-30</v>
      </c>
      <c r="BQ100" s="272">
        <v>10</v>
      </c>
      <c r="BR100" s="272">
        <v>8</v>
      </c>
      <c r="BS100" s="100">
        <v>5</v>
      </c>
      <c r="BT100" s="100">
        <v>0</v>
      </c>
      <c r="BU100" s="209">
        <f t="shared" ref="BU100:BU143" si="81">(BR100+BT100)-(BQ100+BS100)</f>
        <v>-7</v>
      </c>
      <c r="BV100" s="208">
        <f t="shared" ref="BV100:BV141" si="82">BU100*2</f>
        <v>-14</v>
      </c>
      <c r="BW100" s="276">
        <f t="shared" ref="BW100:BW143" si="83">BJ100+BP100+BV100</f>
        <v>-62</v>
      </c>
    </row>
    <row r="101" spans="1:75">
      <c r="A101" s="94">
        <v>99</v>
      </c>
      <c r="B101" s="94">
        <v>30</v>
      </c>
      <c r="C101" s="94">
        <v>56</v>
      </c>
      <c r="D101" s="195" t="s">
        <v>186</v>
      </c>
      <c r="E101" s="195" t="s">
        <v>74</v>
      </c>
      <c r="F101" s="198">
        <v>9</v>
      </c>
      <c r="G101" s="199">
        <v>39</v>
      </c>
      <c r="H101" s="198">
        <v>100</v>
      </c>
      <c r="I101" s="97">
        <v>2</v>
      </c>
      <c r="J101" s="97"/>
      <c r="K101" s="94" t="s">
        <v>103</v>
      </c>
      <c r="L101" s="215" t="s">
        <v>75</v>
      </c>
      <c r="M101" s="213">
        <v>7000</v>
      </c>
      <c r="N101" s="100">
        <f t="shared" si="44"/>
        <v>28000</v>
      </c>
      <c r="O101" s="143">
        <v>0.2</v>
      </c>
      <c r="P101" s="214">
        <v>1400</v>
      </c>
      <c r="Q101" s="230">
        <f t="shared" si="45"/>
        <v>5600</v>
      </c>
      <c r="R101" s="62">
        <v>8120</v>
      </c>
      <c r="S101" s="61">
        <f t="shared" si="46"/>
        <v>32480</v>
      </c>
      <c r="T101" s="63">
        <v>0.18</v>
      </c>
      <c r="U101" s="231">
        <v>1461.6</v>
      </c>
      <c r="V101" s="232">
        <f t="shared" si="47"/>
        <v>5846.4</v>
      </c>
      <c r="W101" s="135">
        <v>29774.07</v>
      </c>
      <c r="X101" s="135">
        <v>5616.79</v>
      </c>
      <c r="Y101" s="236">
        <f t="shared" si="48"/>
        <v>1.0633596428571428</v>
      </c>
      <c r="Z101" s="236">
        <f t="shared" si="49"/>
        <v>0.91668934729064033</v>
      </c>
      <c r="AA101" s="135">
        <v>4805</v>
      </c>
      <c r="AB101" s="135">
        <v>573.5</v>
      </c>
      <c r="AC101" s="135"/>
      <c r="AD101" s="135"/>
      <c r="AE101" s="237">
        <f t="shared" si="70"/>
        <v>0.89175249999999995</v>
      </c>
      <c r="AF101" s="143">
        <f t="shared" si="71"/>
        <v>0.90058749999999999</v>
      </c>
      <c r="AG101" s="63">
        <f t="shared" si="72"/>
        <v>0.7687521551724138</v>
      </c>
      <c r="AH101" s="63">
        <f t="shared" si="73"/>
        <v>0.86263170498084296</v>
      </c>
      <c r="AI101" s="244"/>
      <c r="AJ101" s="245"/>
      <c r="AK101" s="49">
        <v>5250</v>
      </c>
      <c r="AL101" s="248">
        <f t="shared" si="50"/>
        <v>15750</v>
      </c>
      <c r="AM101" s="50">
        <v>0.258214</v>
      </c>
      <c r="AN101" s="248">
        <v>1355.6234999999999</v>
      </c>
      <c r="AO101" s="248">
        <f t="shared" si="51"/>
        <v>4066.8705</v>
      </c>
      <c r="AP101" s="255">
        <v>6142.5</v>
      </c>
      <c r="AQ101" s="255">
        <f t="shared" si="52"/>
        <v>18427.5</v>
      </c>
      <c r="AR101" s="256">
        <v>0.23807330800000001</v>
      </c>
      <c r="AS101" s="255">
        <v>1462.3652943899999</v>
      </c>
      <c r="AT101" s="255">
        <f t="shared" si="53"/>
        <v>4387.09588317</v>
      </c>
      <c r="AU101" s="135">
        <v>12670.34</v>
      </c>
      <c r="AV101" s="135">
        <v>2580.4499999999998</v>
      </c>
      <c r="AW101" s="135"/>
      <c r="AX101" s="135"/>
      <c r="AY101" s="135"/>
      <c r="AZ101" s="135"/>
      <c r="BA101" s="50">
        <f t="shared" si="74"/>
        <v>0.80446603174603171</v>
      </c>
      <c r="BB101" s="50">
        <f t="shared" si="75"/>
        <v>0.63450508197888278</v>
      </c>
      <c r="BC101" s="259">
        <f t="shared" si="76"/>
        <v>0.68757780491113829</v>
      </c>
      <c r="BD101" s="259">
        <f t="shared" si="77"/>
        <v>0.5881909282856691</v>
      </c>
      <c r="BE101" s="138"/>
      <c r="BF101" s="138"/>
      <c r="BG101" s="245">
        <f t="shared" si="78"/>
        <v>0</v>
      </c>
      <c r="BH101" s="100">
        <v>80</v>
      </c>
      <c r="BI101" s="100">
        <v>22</v>
      </c>
      <c r="BJ101" s="268">
        <f t="shared" si="69"/>
        <v>-58</v>
      </c>
      <c r="BK101" s="272">
        <v>8</v>
      </c>
      <c r="BL101" s="272">
        <v>2</v>
      </c>
      <c r="BM101" s="100">
        <v>8</v>
      </c>
      <c r="BN101" s="100">
        <v>0</v>
      </c>
      <c r="BO101" s="209">
        <f t="shared" si="79"/>
        <v>-14</v>
      </c>
      <c r="BP101" s="268">
        <f t="shared" si="80"/>
        <v>-42</v>
      </c>
      <c r="BQ101" s="272">
        <v>10</v>
      </c>
      <c r="BR101" s="272">
        <v>12</v>
      </c>
      <c r="BS101" s="100">
        <v>5</v>
      </c>
      <c r="BT101" s="100">
        <v>0</v>
      </c>
      <c r="BU101" s="209">
        <f t="shared" si="81"/>
        <v>-3</v>
      </c>
      <c r="BV101" s="208">
        <f t="shared" si="82"/>
        <v>-6</v>
      </c>
      <c r="BW101" s="276">
        <f t="shared" si="83"/>
        <v>-106</v>
      </c>
    </row>
    <row r="102" spans="1:75">
      <c r="A102" s="94">
        <v>100</v>
      </c>
      <c r="B102" s="94">
        <v>30</v>
      </c>
      <c r="C102" s="94">
        <v>742</v>
      </c>
      <c r="D102" s="195" t="s">
        <v>187</v>
      </c>
      <c r="E102" s="195" t="s">
        <v>161</v>
      </c>
      <c r="F102" s="279">
        <v>2</v>
      </c>
      <c r="G102" s="280">
        <v>4</v>
      </c>
      <c r="H102" s="279">
        <v>200</v>
      </c>
      <c r="I102" s="97">
        <v>0</v>
      </c>
      <c r="J102" s="97"/>
      <c r="K102" s="94" t="s">
        <v>83</v>
      </c>
      <c r="L102" s="211" t="s">
        <v>162</v>
      </c>
      <c r="M102" s="213">
        <v>15675</v>
      </c>
      <c r="N102" s="100">
        <f t="shared" si="44"/>
        <v>62700</v>
      </c>
      <c r="O102" s="143">
        <v>0.15742500000000001</v>
      </c>
      <c r="P102" s="214">
        <v>2467.6368750000001</v>
      </c>
      <c r="Q102" s="230">
        <f t="shared" si="45"/>
        <v>9870.5475000000006</v>
      </c>
      <c r="R102" s="62">
        <v>18183</v>
      </c>
      <c r="S102" s="61">
        <f t="shared" si="46"/>
        <v>72732</v>
      </c>
      <c r="T102" s="63">
        <v>0.14168249999999999</v>
      </c>
      <c r="U102" s="231">
        <v>2576.2128975000001</v>
      </c>
      <c r="V102" s="232">
        <f t="shared" si="47"/>
        <v>10304.85159</v>
      </c>
      <c r="W102" s="135">
        <v>55878.2</v>
      </c>
      <c r="X102" s="135">
        <v>11982.15</v>
      </c>
      <c r="Y102" s="236">
        <f t="shared" si="48"/>
        <v>0.89119936204146721</v>
      </c>
      <c r="Z102" s="236">
        <f t="shared" si="49"/>
        <v>0.76827531210471312</v>
      </c>
      <c r="AA102" s="135"/>
      <c r="AB102" s="135"/>
      <c r="AC102" s="135"/>
      <c r="AD102" s="135"/>
      <c r="AE102" s="237">
        <f t="shared" si="70"/>
        <v>0.89119936204146721</v>
      </c>
      <c r="AF102" s="143">
        <f t="shared" si="71"/>
        <v>1.2139296224449554</v>
      </c>
      <c r="AG102" s="63">
        <f t="shared" si="72"/>
        <v>0.76827531210471312</v>
      </c>
      <c r="AH102" s="63">
        <f t="shared" si="73"/>
        <v>1.1627678375909536</v>
      </c>
      <c r="AI102" s="244"/>
      <c r="AJ102" s="245"/>
      <c r="AK102" s="49">
        <v>11756.25</v>
      </c>
      <c r="AL102" s="248">
        <f t="shared" si="50"/>
        <v>35268.75</v>
      </c>
      <c r="AM102" s="50">
        <v>0.20360300000000001</v>
      </c>
      <c r="AN102" s="248">
        <v>2393.6077687500001</v>
      </c>
      <c r="AO102" s="248">
        <f t="shared" si="51"/>
        <v>7180.8233062500003</v>
      </c>
      <c r="AP102" s="255">
        <v>13754.8125</v>
      </c>
      <c r="AQ102" s="255">
        <f t="shared" si="52"/>
        <v>41264.4375</v>
      </c>
      <c r="AR102" s="256">
        <v>0.18772196599999999</v>
      </c>
      <c r="AS102" s="255">
        <v>2582.08044446138</v>
      </c>
      <c r="AT102" s="255">
        <f t="shared" si="53"/>
        <v>7746.2413333841396</v>
      </c>
      <c r="AU102" s="135">
        <v>58778.64</v>
      </c>
      <c r="AV102" s="135">
        <v>7892.62</v>
      </c>
      <c r="AW102" s="135"/>
      <c r="AX102" s="135"/>
      <c r="AY102" s="135"/>
      <c r="AZ102" s="135"/>
      <c r="BA102" s="57">
        <f t="shared" si="74"/>
        <v>1.666592663476874</v>
      </c>
      <c r="BB102" s="57">
        <f t="shared" si="75"/>
        <v>1.0991246634812015</v>
      </c>
      <c r="BC102" s="260">
        <f t="shared" si="76"/>
        <v>1.4244381739118581</v>
      </c>
      <c r="BD102" s="260">
        <f t="shared" si="77"/>
        <v>1.0188967345988833</v>
      </c>
      <c r="BE102" s="270">
        <v>0</v>
      </c>
      <c r="BF102" s="229">
        <v>0</v>
      </c>
      <c r="BG102" s="245">
        <f t="shared" si="78"/>
        <v>0</v>
      </c>
      <c r="BH102" s="100">
        <v>80</v>
      </c>
      <c r="BI102" s="100">
        <v>66</v>
      </c>
      <c r="BJ102" s="268">
        <f t="shared" si="69"/>
        <v>-14</v>
      </c>
      <c r="BK102" s="272">
        <v>12</v>
      </c>
      <c r="BL102" s="272">
        <v>2</v>
      </c>
      <c r="BM102" s="100">
        <v>12</v>
      </c>
      <c r="BN102" s="100">
        <v>0</v>
      </c>
      <c r="BO102" s="209">
        <f t="shared" si="79"/>
        <v>-22</v>
      </c>
      <c r="BP102" s="268">
        <f t="shared" si="80"/>
        <v>-66</v>
      </c>
      <c r="BQ102" s="272">
        <v>10</v>
      </c>
      <c r="BR102" s="272">
        <v>18</v>
      </c>
      <c r="BS102" s="100">
        <v>8</v>
      </c>
      <c r="BT102" s="100">
        <v>21</v>
      </c>
      <c r="BU102" s="209">
        <f t="shared" si="81"/>
        <v>21</v>
      </c>
      <c r="BV102" s="208">
        <v>0</v>
      </c>
      <c r="BW102" s="276">
        <f t="shared" si="83"/>
        <v>-80</v>
      </c>
    </row>
    <row r="103" spans="1:75">
      <c r="A103" s="94">
        <v>101</v>
      </c>
      <c r="B103" s="94">
        <v>30</v>
      </c>
      <c r="C103" s="94">
        <v>737</v>
      </c>
      <c r="D103" s="195" t="s">
        <v>188</v>
      </c>
      <c r="E103" s="195" t="s">
        <v>90</v>
      </c>
      <c r="F103" s="198">
        <v>4</v>
      </c>
      <c r="G103" s="199">
        <v>15</v>
      </c>
      <c r="H103" s="198">
        <v>150</v>
      </c>
      <c r="I103" s="97">
        <v>3</v>
      </c>
      <c r="J103" s="97">
        <v>1</v>
      </c>
      <c r="K103" s="94" t="s">
        <v>78</v>
      </c>
      <c r="L103" s="212" t="s">
        <v>91</v>
      </c>
      <c r="M103" s="213">
        <v>13260</v>
      </c>
      <c r="N103" s="100">
        <f t="shared" si="44"/>
        <v>53040</v>
      </c>
      <c r="O103" s="143">
        <v>0.17774999999999999</v>
      </c>
      <c r="P103" s="214">
        <v>2356.9650000000001</v>
      </c>
      <c r="Q103" s="230">
        <f t="shared" si="45"/>
        <v>9427.86</v>
      </c>
      <c r="R103" s="62">
        <v>15381.6</v>
      </c>
      <c r="S103" s="61">
        <f t="shared" si="46"/>
        <v>61526.400000000001</v>
      </c>
      <c r="T103" s="63">
        <v>0.15997500000000001</v>
      </c>
      <c r="U103" s="231">
        <v>2460.67146</v>
      </c>
      <c r="V103" s="232">
        <f t="shared" si="47"/>
        <v>9842.6858400000001</v>
      </c>
      <c r="W103" s="135">
        <v>52416.92</v>
      </c>
      <c r="X103" s="135">
        <v>9781.76</v>
      </c>
      <c r="Y103" s="236">
        <f t="shared" si="48"/>
        <v>0.98825263951734532</v>
      </c>
      <c r="Z103" s="236">
        <f t="shared" si="49"/>
        <v>0.85194193061840118</v>
      </c>
      <c r="AA103" s="135">
        <v>5472</v>
      </c>
      <c r="AB103" s="135">
        <v>431.99999997779997</v>
      </c>
      <c r="AC103" s="135"/>
      <c r="AD103" s="135"/>
      <c r="AE103" s="237">
        <f t="shared" si="70"/>
        <v>0.88508521870286572</v>
      </c>
      <c r="AF103" s="143">
        <f t="shared" si="71"/>
        <v>0.99171604160670612</v>
      </c>
      <c r="AG103" s="63">
        <f t="shared" si="72"/>
        <v>0.76300449888178079</v>
      </c>
      <c r="AH103" s="63">
        <f t="shared" si="73"/>
        <v>0.94991958008305188</v>
      </c>
      <c r="AI103" s="244"/>
      <c r="AJ103" s="245"/>
      <c r="AK103" s="49">
        <v>9945</v>
      </c>
      <c r="AL103" s="248">
        <f t="shared" si="50"/>
        <v>29835</v>
      </c>
      <c r="AM103" s="50">
        <v>0.22989000000000001</v>
      </c>
      <c r="AN103" s="248">
        <v>2286.25605</v>
      </c>
      <c r="AO103" s="248">
        <f t="shared" si="51"/>
        <v>6858.7681499999999</v>
      </c>
      <c r="AP103" s="255">
        <v>11635.65</v>
      </c>
      <c r="AQ103" s="255">
        <f t="shared" si="52"/>
        <v>34906.949999999997</v>
      </c>
      <c r="AR103" s="256">
        <v>0.21195858000000001</v>
      </c>
      <c r="AS103" s="255">
        <v>2466.275851377</v>
      </c>
      <c r="AT103" s="255">
        <f t="shared" si="53"/>
        <v>7398.8275541309995</v>
      </c>
      <c r="AU103" s="135">
        <v>21390.5</v>
      </c>
      <c r="AV103" s="135">
        <v>6590.58</v>
      </c>
      <c r="AW103" s="135"/>
      <c r="AX103" s="135"/>
      <c r="AY103" s="135"/>
      <c r="AZ103" s="135"/>
      <c r="BA103" s="50">
        <f t="shared" si="74"/>
        <v>0.71695994637171112</v>
      </c>
      <c r="BB103" s="50">
        <f t="shared" si="75"/>
        <v>0.96089849603678468</v>
      </c>
      <c r="BC103" s="259">
        <f t="shared" si="76"/>
        <v>0.61278627895018045</v>
      </c>
      <c r="BD103" s="259">
        <f t="shared" si="77"/>
        <v>0.8907600497216982</v>
      </c>
      <c r="BE103" s="138"/>
      <c r="BF103" s="138"/>
      <c r="BG103" s="245">
        <f t="shared" si="78"/>
        <v>0</v>
      </c>
      <c r="BH103" s="100">
        <v>960</v>
      </c>
      <c r="BI103" s="100">
        <v>783</v>
      </c>
      <c r="BJ103" s="268">
        <f t="shared" si="69"/>
        <v>-177</v>
      </c>
      <c r="BK103" s="272">
        <v>12</v>
      </c>
      <c r="BL103" s="272">
        <v>8</v>
      </c>
      <c r="BM103" s="100">
        <v>12</v>
      </c>
      <c r="BN103" s="100">
        <v>0</v>
      </c>
      <c r="BO103" s="209">
        <f t="shared" si="79"/>
        <v>-16</v>
      </c>
      <c r="BP103" s="268">
        <f t="shared" si="80"/>
        <v>-48</v>
      </c>
      <c r="BQ103" s="272">
        <v>15</v>
      </c>
      <c r="BR103" s="272">
        <v>0</v>
      </c>
      <c r="BS103" s="100">
        <v>8</v>
      </c>
      <c r="BT103" s="100">
        <v>0</v>
      </c>
      <c r="BU103" s="209">
        <f t="shared" si="81"/>
        <v>-23</v>
      </c>
      <c r="BV103" s="208">
        <f t="shared" si="82"/>
        <v>-46</v>
      </c>
      <c r="BW103" s="276">
        <f t="shared" si="83"/>
        <v>-271</v>
      </c>
    </row>
    <row r="104" spans="1:75">
      <c r="A104" s="189">
        <v>102</v>
      </c>
      <c r="B104" s="189">
        <v>30</v>
      </c>
      <c r="C104" s="189">
        <v>116773</v>
      </c>
      <c r="D104" s="190" t="s">
        <v>189</v>
      </c>
      <c r="E104" s="190" t="s">
        <v>70</v>
      </c>
      <c r="F104" s="193">
        <v>7</v>
      </c>
      <c r="G104" s="194">
        <v>31</v>
      </c>
      <c r="H104" s="193">
        <v>100</v>
      </c>
      <c r="I104" s="97">
        <v>2</v>
      </c>
      <c r="J104" s="97"/>
      <c r="K104" s="189" t="s">
        <v>103</v>
      </c>
      <c r="L104" s="207" t="s">
        <v>72</v>
      </c>
      <c r="M104" s="208">
        <v>6200</v>
      </c>
      <c r="N104" s="209">
        <f t="shared" si="44"/>
        <v>24800</v>
      </c>
      <c r="O104" s="144">
        <v>0.22042500000000001</v>
      </c>
      <c r="P104" s="210">
        <v>1366.635</v>
      </c>
      <c r="Q104" s="225">
        <f t="shared" si="45"/>
        <v>5466.54</v>
      </c>
      <c r="R104" s="54">
        <v>7192</v>
      </c>
      <c r="S104" s="226">
        <f t="shared" si="46"/>
        <v>28768</v>
      </c>
      <c r="T104" s="55">
        <v>0.19838249999999999</v>
      </c>
      <c r="U104" s="227">
        <v>1426.76694</v>
      </c>
      <c r="V104" s="228">
        <f t="shared" si="47"/>
        <v>5707.0677599999999</v>
      </c>
      <c r="W104" s="229">
        <v>21842.11</v>
      </c>
      <c r="X104" s="229">
        <v>5122.1400000000003</v>
      </c>
      <c r="Y104" s="235">
        <f t="shared" si="48"/>
        <v>0.88073024193548388</v>
      </c>
      <c r="Z104" s="236">
        <f t="shared" si="49"/>
        <v>0.7592502085650723</v>
      </c>
      <c r="AA104" s="135"/>
      <c r="AB104" s="135"/>
      <c r="AC104" s="135"/>
      <c r="AD104" s="135"/>
      <c r="AE104" s="237">
        <f t="shared" si="70"/>
        <v>0.88073024193548388</v>
      </c>
      <c r="AF104" s="143">
        <f t="shared" si="71"/>
        <v>0.93699854021007811</v>
      </c>
      <c r="AG104" s="63">
        <f t="shared" si="72"/>
        <v>0.7592502085650723</v>
      </c>
      <c r="AH104" s="63">
        <f t="shared" si="73"/>
        <v>0.89750818027785262</v>
      </c>
      <c r="AI104" s="244"/>
      <c r="AJ104" s="245"/>
      <c r="AK104" s="51">
        <v>4650</v>
      </c>
      <c r="AL104" s="246">
        <f t="shared" si="50"/>
        <v>13950</v>
      </c>
      <c r="AM104" s="57">
        <v>0.28508299999999998</v>
      </c>
      <c r="AN104" s="247">
        <v>1325.6359500000001</v>
      </c>
      <c r="AO104" s="246">
        <f t="shared" si="51"/>
        <v>3976.9078500000005</v>
      </c>
      <c r="AP104" s="252">
        <v>5440.5</v>
      </c>
      <c r="AQ104" s="253">
        <f t="shared" si="52"/>
        <v>16321.5</v>
      </c>
      <c r="AR104" s="254">
        <v>0.26284652600000002</v>
      </c>
      <c r="AS104" s="252">
        <v>1430.016524703</v>
      </c>
      <c r="AT104" s="253">
        <f t="shared" si="53"/>
        <v>4290.0495741089999</v>
      </c>
      <c r="AU104" s="229">
        <v>10831.95</v>
      </c>
      <c r="AV104" s="229">
        <v>2101.1</v>
      </c>
      <c r="AW104" s="135"/>
      <c r="AX104" s="135"/>
      <c r="AY104" s="135"/>
      <c r="AZ104" s="135"/>
      <c r="BA104" s="50">
        <f t="shared" si="74"/>
        <v>0.77648387096774196</v>
      </c>
      <c r="BB104" s="50">
        <f t="shared" si="75"/>
        <v>0.52832504026966565</v>
      </c>
      <c r="BC104" s="259">
        <f t="shared" si="76"/>
        <v>0.66366142817755724</v>
      </c>
      <c r="BD104" s="259">
        <f t="shared" si="77"/>
        <v>0.48976124021512668</v>
      </c>
      <c r="BE104" s="138"/>
      <c r="BF104" s="138"/>
      <c r="BG104" s="245">
        <f t="shared" si="78"/>
        <v>0</v>
      </c>
      <c r="BH104" s="209">
        <v>40</v>
      </c>
      <c r="BI104" s="209">
        <v>0</v>
      </c>
      <c r="BJ104" s="268">
        <f t="shared" si="69"/>
        <v>-40</v>
      </c>
      <c r="BK104" s="269">
        <v>8</v>
      </c>
      <c r="BL104" s="269">
        <v>10</v>
      </c>
      <c r="BM104" s="209">
        <v>8</v>
      </c>
      <c r="BN104" s="209">
        <v>0</v>
      </c>
      <c r="BO104" s="209">
        <f t="shared" si="79"/>
        <v>-6</v>
      </c>
      <c r="BP104" s="268">
        <f t="shared" si="80"/>
        <v>-18</v>
      </c>
      <c r="BQ104" s="269">
        <v>10</v>
      </c>
      <c r="BR104" s="269">
        <v>5</v>
      </c>
      <c r="BS104" s="209">
        <v>5</v>
      </c>
      <c r="BT104" s="209">
        <v>0</v>
      </c>
      <c r="BU104" s="209">
        <f t="shared" si="81"/>
        <v>-10</v>
      </c>
      <c r="BV104" s="208">
        <f t="shared" si="82"/>
        <v>-20</v>
      </c>
      <c r="BW104" s="276">
        <f t="shared" si="83"/>
        <v>-78</v>
      </c>
    </row>
    <row r="105" spans="1:75">
      <c r="A105" s="94">
        <v>103</v>
      </c>
      <c r="B105" s="94">
        <v>30</v>
      </c>
      <c r="C105" s="94">
        <v>750</v>
      </c>
      <c r="D105" s="195" t="s">
        <v>190</v>
      </c>
      <c r="E105" s="195" t="s">
        <v>161</v>
      </c>
      <c r="F105" s="279">
        <v>3</v>
      </c>
      <c r="G105" s="280">
        <v>4</v>
      </c>
      <c r="H105" s="279">
        <v>200</v>
      </c>
      <c r="I105" s="97">
        <v>5</v>
      </c>
      <c r="J105" s="97"/>
      <c r="K105" s="94" t="s">
        <v>67</v>
      </c>
      <c r="L105" s="215" t="s">
        <v>162</v>
      </c>
      <c r="M105" s="213">
        <v>40600</v>
      </c>
      <c r="N105" s="100">
        <f t="shared" si="44"/>
        <v>162400</v>
      </c>
      <c r="O105" s="143">
        <v>0.24232500000000001</v>
      </c>
      <c r="P105" s="214">
        <v>9838.3950000000004</v>
      </c>
      <c r="Q105" s="230">
        <f t="shared" si="45"/>
        <v>39353.58</v>
      </c>
      <c r="R105" s="62">
        <v>47096</v>
      </c>
      <c r="S105" s="61">
        <f t="shared" si="46"/>
        <v>188384</v>
      </c>
      <c r="T105" s="63">
        <v>0.21809249999999999</v>
      </c>
      <c r="U105" s="231">
        <v>10271.284379999999</v>
      </c>
      <c r="V105" s="232">
        <f t="shared" si="47"/>
        <v>41085.137519999997</v>
      </c>
      <c r="W105" s="135">
        <v>142782.15</v>
      </c>
      <c r="X105" s="135">
        <v>40550.58</v>
      </c>
      <c r="Y105" s="236">
        <f t="shared" si="48"/>
        <v>0.87920043103448275</v>
      </c>
      <c r="Z105" s="236">
        <f t="shared" si="49"/>
        <v>0.75793140606420928</v>
      </c>
      <c r="AA105" s="135"/>
      <c r="AB105" s="135"/>
      <c r="AC105" s="135">
        <v>3480</v>
      </c>
      <c r="AD105" s="135">
        <v>240</v>
      </c>
      <c r="AE105" s="237">
        <f t="shared" si="70"/>
        <v>0.85777185960591129</v>
      </c>
      <c r="AF105" s="143">
        <f t="shared" si="71"/>
        <v>1.024317990891807</v>
      </c>
      <c r="AG105" s="63">
        <f t="shared" si="72"/>
        <v>0.73945849966026833</v>
      </c>
      <c r="AH105" s="63">
        <f t="shared" si="73"/>
        <v>0.98114750085422142</v>
      </c>
      <c r="AI105" s="244"/>
      <c r="AJ105" s="245"/>
      <c r="AK105" s="49">
        <v>30450</v>
      </c>
      <c r="AL105" s="248">
        <f t="shared" si="50"/>
        <v>91350</v>
      </c>
      <c r="AM105" s="50">
        <v>0.31340699999999999</v>
      </c>
      <c r="AN105" s="248">
        <v>9543.2431500000002</v>
      </c>
      <c r="AO105" s="248">
        <f t="shared" si="51"/>
        <v>28629.729449999999</v>
      </c>
      <c r="AP105" s="255">
        <v>35626.5</v>
      </c>
      <c r="AQ105" s="255">
        <f t="shared" si="52"/>
        <v>106879.5</v>
      </c>
      <c r="AR105" s="256">
        <v>0.288961254</v>
      </c>
      <c r="AS105" s="255">
        <v>10294.678115631001</v>
      </c>
      <c r="AT105" s="255">
        <f t="shared" si="53"/>
        <v>30884.034346893</v>
      </c>
      <c r="AU105" s="135">
        <v>116603.67</v>
      </c>
      <c r="AV105" s="135">
        <v>31127.51</v>
      </c>
      <c r="AW105" s="135"/>
      <c r="AX105" s="135"/>
      <c r="AY105" s="135"/>
      <c r="AZ105" s="135"/>
      <c r="BA105" s="57">
        <f t="shared" si="74"/>
        <v>1.2764495894909689</v>
      </c>
      <c r="BB105" s="57">
        <f t="shared" si="75"/>
        <v>1.087244294584139</v>
      </c>
      <c r="BC105" s="260">
        <f t="shared" si="76"/>
        <v>1.0909825551204861</v>
      </c>
      <c r="BD105" s="260">
        <f t="shared" si="77"/>
        <v>1.0078835443055221</v>
      </c>
      <c r="BE105" s="270">
        <v>500</v>
      </c>
      <c r="BF105" s="229">
        <f t="shared" ref="BF105:BF106" si="84">(AV105-AO105)*0.2</f>
        <v>499.55610999999993</v>
      </c>
      <c r="BG105" s="245">
        <f t="shared" si="78"/>
        <v>999.55610999999999</v>
      </c>
      <c r="BH105" s="100">
        <v>80</v>
      </c>
      <c r="BI105" s="100">
        <v>117</v>
      </c>
      <c r="BJ105" s="268">
        <v>0</v>
      </c>
      <c r="BK105" s="272">
        <v>20</v>
      </c>
      <c r="BL105" s="272">
        <v>71</v>
      </c>
      <c r="BM105" s="100">
        <v>20</v>
      </c>
      <c r="BN105" s="100">
        <v>34</v>
      </c>
      <c r="BO105" s="209">
        <f t="shared" si="79"/>
        <v>65</v>
      </c>
      <c r="BP105" s="268">
        <v>0</v>
      </c>
      <c r="BQ105" s="272">
        <v>30</v>
      </c>
      <c r="BR105" s="272">
        <v>41</v>
      </c>
      <c r="BS105" s="100">
        <v>25</v>
      </c>
      <c r="BT105" s="100">
        <v>11</v>
      </c>
      <c r="BU105" s="209">
        <f t="shared" si="81"/>
        <v>-3</v>
      </c>
      <c r="BV105" s="208">
        <f t="shared" si="82"/>
        <v>-6</v>
      </c>
      <c r="BW105" s="276">
        <f t="shared" si="83"/>
        <v>-6</v>
      </c>
    </row>
    <row r="106" spans="1:75">
      <c r="A106" s="94">
        <v>104</v>
      </c>
      <c r="B106" s="94">
        <v>30</v>
      </c>
      <c r="C106" s="94">
        <v>106399</v>
      </c>
      <c r="D106" s="195" t="s">
        <v>191</v>
      </c>
      <c r="E106" s="195" t="s">
        <v>87</v>
      </c>
      <c r="F106" s="196">
        <v>4</v>
      </c>
      <c r="G106" s="197">
        <v>16</v>
      </c>
      <c r="H106" s="196">
        <v>150</v>
      </c>
      <c r="I106" s="97">
        <v>2</v>
      </c>
      <c r="J106" s="97">
        <v>2</v>
      </c>
      <c r="K106" s="94" t="s">
        <v>71</v>
      </c>
      <c r="L106" s="212" t="s">
        <v>88</v>
      </c>
      <c r="M106" s="213">
        <v>10800</v>
      </c>
      <c r="N106" s="100">
        <f t="shared" si="44"/>
        <v>43200</v>
      </c>
      <c r="O106" s="143">
        <v>0.14549999999999999</v>
      </c>
      <c r="P106" s="214">
        <v>1571.4</v>
      </c>
      <c r="Q106" s="230">
        <f t="shared" si="45"/>
        <v>6285.6</v>
      </c>
      <c r="R106" s="62">
        <v>12528</v>
      </c>
      <c r="S106" s="61">
        <f t="shared" si="46"/>
        <v>50112</v>
      </c>
      <c r="T106" s="63">
        <v>0.13095000000000001</v>
      </c>
      <c r="U106" s="231">
        <v>1640.5416</v>
      </c>
      <c r="V106" s="232">
        <f t="shared" si="47"/>
        <v>6562.1664000000001</v>
      </c>
      <c r="W106" s="135">
        <v>37759.03</v>
      </c>
      <c r="X106" s="135">
        <v>10152.74</v>
      </c>
      <c r="Y106" s="236">
        <f t="shared" si="48"/>
        <v>0.87405162037037032</v>
      </c>
      <c r="Z106" s="236">
        <f t="shared" si="49"/>
        <v>0.7534927761813538</v>
      </c>
      <c r="AA106" s="135"/>
      <c r="AB106" s="135"/>
      <c r="AC106" s="135"/>
      <c r="AD106" s="135"/>
      <c r="AE106" s="237">
        <f t="shared" si="70"/>
        <v>0.87405162037037032</v>
      </c>
      <c r="AF106" s="143">
        <f t="shared" si="71"/>
        <v>1.6152380043273513</v>
      </c>
      <c r="AG106" s="63">
        <f t="shared" si="72"/>
        <v>0.7534927761813538</v>
      </c>
      <c r="AH106" s="63">
        <f t="shared" si="73"/>
        <v>1.5471628393940147</v>
      </c>
      <c r="AI106" s="244"/>
      <c r="AJ106" s="245"/>
      <c r="AK106" s="49">
        <v>8100</v>
      </c>
      <c r="AL106" s="248">
        <f t="shared" si="50"/>
        <v>24300</v>
      </c>
      <c r="AM106" s="50">
        <v>0.18817999999999999</v>
      </c>
      <c r="AN106" s="248">
        <v>1524.258</v>
      </c>
      <c r="AO106" s="248">
        <f t="shared" si="51"/>
        <v>4572.7740000000003</v>
      </c>
      <c r="AP106" s="255">
        <v>9477</v>
      </c>
      <c r="AQ106" s="255">
        <f t="shared" si="52"/>
        <v>28431</v>
      </c>
      <c r="AR106" s="256">
        <v>0.17350196000000001</v>
      </c>
      <c r="AS106" s="255">
        <v>1644.2780749200001</v>
      </c>
      <c r="AT106" s="255">
        <f t="shared" si="53"/>
        <v>4932.8342247600003</v>
      </c>
      <c r="AU106" s="135">
        <v>39693.01</v>
      </c>
      <c r="AV106" s="135">
        <v>10814.1</v>
      </c>
      <c r="AW106" s="135"/>
      <c r="AX106" s="135"/>
      <c r="AY106" s="135"/>
      <c r="AZ106" s="135"/>
      <c r="BA106" s="57">
        <f t="shared" si="74"/>
        <v>1.6334572016460907</v>
      </c>
      <c r="BB106" s="57">
        <f t="shared" si="75"/>
        <v>2.3648883587949019</v>
      </c>
      <c r="BC106" s="260">
        <f t="shared" si="76"/>
        <v>1.3961172663641801</v>
      </c>
      <c r="BD106" s="260">
        <f t="shared" si="77"/>
        <v>2.192269090600981</v>
      </c>
      <c r="BE106" s="270">
        <v>500</v>
      </c>
      <c r="BF106" s="229">
        <f t="shared" si="84"/>
        <v>1248.2652</v>
      </c>
      <c r="BG106" s="245">
        <f t="shared" si="78"/>
        <v>1748.2652</v>
      </c>
      <c r="BH106" s="100">
        <v>60</v>
      </c>
      <c r="BI106" s="100">
        <v>22</v>
      </c>
      <c r="BJ106" s="268">
        <f>BI106-BH106</f>
        <v>-38</v>
      </c>
      <c r="BK106" s="272">
        <v>12</v>
      </c>
      <c r="BL106" s="272">
        <v>4</v>
      </c>
      <c r="BM106" s="100">
        <v>12</v>
      </c>
      <c r="BN106" s="100">
        <v>0</v>
      </c>
      <c r="BO106" s="209">
        <f t="shared" si="79"/>
        <v>-20</v>
      </c>
      <c r="BP106" s="268">
        <f t="shared" si="80"/>
        <v>-60</v>
      </c>
      <c r="BQ106" s="272">
        <v>20</v>
      </c>
      <c r="BR106" s="272">
        <v>15</v>
      </c>
      <c r="BS106" s="100">
        <v>10</v>
      </c>
      <c r="BT106" s="100">
        <v>-1</v>
      </c>
      <c r="BU106" s="209">
        <f t="shared" si="81"/>
        <v>-16</v>
      </c>
      <c r="BV106" s="208">
        <f t="shared" si="82"/>
        <v>-32</v>
      </c>
      <c r="BW106" s="276">
        <f t="shared" si="83"/>
        <v>-130</v>
      </c>
    </row>
    <row r="107" spans="1:75">
      <c r="A107" s="94">
        <v>105</v>
      </c>
      <c r="B107" s="94">
        <v>30</v>
      </c>
      <c r="C107" s="94">
        <v>515</v>
      </c>
      <c r="D107" s="195" t="s">
        <v>192</v>
      </c>
      <c r="E107" s="195" t="s">
        <v>90</v>
      </c>
      <c r="F107" s="196">
        <v>5</v>
      </c>
      <c r="G107" s="197">
        <v>20</v>
      </c>
      <c r="H107" s="200">
        <v>150</v>
      </c>
      <c r="I107" s="97">
        <v>3</v>
      </c>
      <c r="J107" s="97"/>
      <c r="K107" s="94" t="s">
        <v>95</v>
      </c>
      <c r="L107" s="215" t="s">
        <v>91</v>
      </c>
      <c r="M107" s="213">
        <v>10800</v>
      </c>
      <c r="N107" s="100">
        <f t="shared" si="44"/>
        <v>43200</v>
      </c>
      <c r="O107" s="143">
        <v>0.26565</v>
      </c>
      <c r="P107" s="214">
        <v>2869.02</v>
      </c>
      <c r="Q107" s="230">
        <f t="shared" si="45"/>
        <v>11476.08</v>
      </c>
      <c r="R107" s="62">
        <v>12528</v>
      </c>
      <c r="S107" s="61">
        <f t="shared" si="46"/>
        <v>50112</v>
      </c>
      <c r="T107" s="63">
        <v>0.23908499999999999</v>
      </c>
      <c r="U107" s="231">
        <v>2995.2568799999999</v>
      </c>
      <c r="V107" s="232">
        <f t="shared" si="47"/>
        <v>11981.02752</v>
      </c>
      <c r="W107" s="135">
        <v>37562.58</v>
      </c>
      <c r="X107" s="135">
        <v>9514.76</v>
      </c>
      <c r="Y107" s="236">
        <f t="shared" si="48"/>
        <v>0.86950416666666674</v>
      </c>
      <c r="Z107" s="236">
        <f t="shared" si="49"/>
        <v>0.74957255747126439</v>
      </c>
      <c r="AA107" s="135"/>
      <c r="AB107" s="135"/>
      <c r="AC107" s="135"/>
      <c r="AD107" s="135"/>
      <c r="AE107" s="237">
        <f t="shared" si="70"/>
        <v>0.86950416666666674</v>
      </c>
      <c r="AF107" s="143">
        <f t="shared" si="71"/>
        <v>0.82909495228335806</v>
      </c>
      <c r="AG107" s="63">
        <f t="shared" si="72"/>
        <v>0.74957255747126439</v>
      </c>
      <c r="AH107" s="63">
        <f t="shared" si="73"/>
        <v>0.79415225314497906</v>
      </c>
      <c r="AI107" s="244"/>
      <c r="AJ107" s="245"/>
      <c r="AK107" s="49">
        <v>8100</v>
      </c>
      <c r="AL107" s="248">
        <f t="shared" si="50"/>
        <v>24300</v>
      </c>
      <c r="AM107" s="50">
        <v>0.34357399999999999</v>
      </c>
      <c r="AN107" s="248">
        <v>2782.9494</v>
      </c>
      <c r="AO107" s="248">
        <f t="shared" si="51"/>
        <v>8348.8482000000004</v>
      </c>
      <c r="AP107" s="255">
        <v>9477</v>
      </c>
      <c r="AQ107" s="255">
        <f t="shared" si="52"/>
        <v>28431</v>
      </c>
      <c r="AR107" s="256">
        <v>0.31677522800000002</v>
      </c>
      <c r="AS107" s="255">
        <v>3002.078835756</v>
      </c>
      <c r="AT107" s="255">
        <f t="shared" si="53"/>
        <v>9006.2365072680004</v>
      </c>
      <c r="AU107" s="135">
        <v>14994.35</v>
      </c>
      <c r="AV107" s="135">
        <v>4314.3999999999996</v>
      </c>
      <c r="AW107" s="135"/>
      <c r="AX107" s="135"/>
      <c r="AY107" s="135"/>
      <c r="AZ107" s="135"/>
      <c r="BA107" s="50">
        <f t="shared" si="74"/>
        <v>0.6170514403292181</v>
      </c>
      <c r="BB107" s="50">
        <f t="shared" si="75"/>
        <v>0.51676589352768443</v>
      </c>
      <c r="BC107" s="259">
        <f t="shared" si="76"/>
        <v>0.52739439344377614</v>
      </c>
      <c r="BD107" s="259">
        <f t="shared" si="77"/>
        <v>0.47904582524768191</v>
      </c>
      <c r="BE107" s="138"/>
      <c r="BF107" s="138"/>
      <c r="BG107" s="245">
        <f t="shared" si="78"/>
        <v>0</v>
      </c>
      <c r="BH107" s="100">
        <v>80</v>
      </c>
      <c r="BI107" s="100">
        <v>0</v>
      </c>
      <c r="BJ107" s="268">
        <f>BI107-BH107</f>
        <v>-80</v>
      </c>
      <c r="BK107" s="272">
        <v>12</v>
      </c>
      <c r="BL107" s="272">
        <v>4</v>
      </c>
      <c r="BM107" s="100">
        <v>12</v>
      </c>
      <c r="BN107" s="100">
        <v>6</v>
      </c>
      <c r="BO107" s="209">
        <f t="shared" si="79"/>
        <v>-14</v>
      </c>
      <c r="BP107" s="268">
        <f t="shared" si="80"/>
        <v>-42</v>
      </c>
      <c r="BQ107" s="272">
        <v>15</v>
      </c>
      <c r="BR107" s="272">
        <v>18</v>
      </c>
      <c r="BS107" s="100">
        <v>8</v>
      </c>
      <c r="BT107" s="100">
        <v>0</v>
      </c>
      <c r="BU107" s="209">
        <f t="shared" si="81"/>
        <v>-5</v>
      </c>
      <c r="BV107" s="208">
        <f t="shared" si="82"/>
        <v>-10</v>
      </c>
      <c r="BW107" s="276">
        <f t="shared" si="83"/>
        <v>-132</v>
      </c>
    </row>
    <row r="108" spans="1:75">
      <c r="A108" s="94">
        <v>106</v>
      </c>
      <c r="B108" s="94">
        <v>30</v>
      </c>
      <c r="C108" s="94">
        <v>709</v>
      </c>
      <c r="D108" s="195" t="s">
        <v>193</v>
      </c>
      <c r="E108" s="195" t="s">
        <v>87</v>
      </c>
      <c r="F108" s="198">
        <v>4</v>
      </c>
      <c r="G108" s="199">
        <v>15</v>
      </c>
      <c r="H108" s="198">
        <v>150</v>
      </c>
      <c r="I108" s="97">
        <v>3</v>
      </c>
      <c r="J108" s="97"/>
      <c r="K108" s="94" t="s">
        <v>71</v>
      </c>
      <c r="L108" s="212" t="s">
        <v>88</v>
      </c>
      <c r="M108" s="213">
        <v>13260</v>
      </c>
      <c r="N108" s="100">
        <f t="shared" si="44"/>
        <v>53040</v>
      </c>
      <c r="O108" s="143">
        <v>0.24254999999999999</v>
      </c>
      <c r="P108" s="214">
        <v>3216.2130000000002</v>
      </c>
      <c r="Q108" s="230">
        <f t="shared" si="45"/>
        <v>12864.852000000001</v>
      </c>
      <c r="R108" s="62">
        <v>15381.6</v>
      </c>
      <c r="S108" s="61">
        <f t="shared" si="46"/>
        <v>61526.400000000001</v>
      </c>
      <c r="T108" s="63">
        <v>0.21829499999999999</v>
      </c>
      <c r="U108" s="231">
        <v>3357.7263720000001</v>
      </c>
      <c r="V108" s="232">
        <f t="shared" si="47"/>
        <v>13430.905488</v>
      </c>
      <c r="W108" s="135">
        <v>48116.3</v>
      </c>
      <c r="X108" s="135">
        <v>11875.53</v>
      </c>
      <c r="Y108" s="236">
        <f t="shared" si="48"/>
        <v>0.90717006033182512</v>
      </c>
      <c r="Z108" s="236">
        <f t="shared" si="49"/>
        <v>0.78204315545846992</v>
      </c>
      <c r="AA108" s="135">
        <v>2232</v>
      </c>
      <c r="AB108" s="135">
        <v>266.39999999999998</v>
      </c>
      <c r="AC108" s="135"/>
      <c r="AD108" s="135"/>
      <c r="AE108" s="237">
        <f t="shared" si="70"/>
        <v>0.86508861236802415</v>
      </c>
      <c r="AF108" s="143">
        <f t="shared" si="71"/>
        <v>0.9023912595341167</v>
      </c>
      <c r="AG108" s="63">
        <f t="shared" si="72"/>
        <v>0.74576604514484846</v>
      </c>
      <c r="AH108" s="63">
        <f t="shared" si="73"/>
        <v>0.86435944399819609</v>
      </c>
      <c r="AI108" s="244"/>
      <c r="AJ108" s="245"/>
      <c r="AK108" s="49">
        <v>9945</v>
      </c>
      <c r="AL108" s="248">
        <f t="shared" si="50"/>
        <v>29835</v>
      </c>
      <c r="AM108" s="50">
        <v>0.31369799999999998</v>
      </c>
      <c r="AN108" s="248">
        <v>3119.7266100000002</v>
      </c>
      <c r="AO108" s="248">
        <f t="shared" si="51"/>
        <v>9359.1798300000009</v>
      </c>
      <c r="AP108" s="255">
        <v>11635.65</v>
      </c>
      <c r="AQ108" s="255">
        <f t="shared" si="52"/>
        <v>34906.949999999997</v>
      </c>
      <c r="AR108" s="256">
        <v>0.289229556</v>
      </c>
      <c r="AS108" s="255">
        <v>3365.3738832713998</v>
      </c>
      <c r="AT108" s="255">
        <f t="shared" si="53"/>
        <v>10096.121649814198</v>
      </c>
      <c r="AU108" s="135">
        <v>22000.15</v>
      </c>
      <c r="AV108" s="135">
        <v>6316.61</v>
      </c>
      <c r="AW108" s="135"/>
      <c r="AX108" s="135"/>
      <c r="AY108" s="135"/>
      <c r="AZ108" s="135"/>
      <c r="BA108" s="50">
        <f t="shared" si="74"/>
        <v>0.73739400033517688</v>
      </c>
      <c r="BB108" s="50">
        <f t="shared" si="75"/>
        <v>0.67491063477086743</v>
      </c>
      <c r="BC108" s="259">
        <f t="shared" si="76"/>
        <v>0.63025128233775807</v>
      </c>
      <c r="BD108" s="259">
        <f t="shared" si="77"/>
        <v>0.62564717612294674</v>
      </c>
      <c r="BE108" s="138"/>
      <c r="BF108" s="138"/>
      <c r="BG108" s="245">
        <f t="shared" si="78"/>
        <v>0</v>
      </c>
      <c r="BH108" s="100">
        <v>480</v>
      </c>
      <c r="BI108" s="100">
        <v>488</v>
      </c>
      <c r="BJ108" s="268">
        <v>0</v>
      </c>
      <c r="BK108" s="272">
        <v>14</v>
      </c>
      <c r="BL108" s="272">
        <v>2</v>
      </c>
      <c r="BM108" s="100">
        <v>14</v>
      </c>
      <c r="BN108" s="100">
        <v>2</v>
      </c>
      <c r="BO108" s="209">
        <f t="shared" si="79"/>
        <v>-24</v>
      </c>
      <c r="BP108" s="268">
        <f t="shared" si="80"/>
        <v>-72</v>
      </c>
      <c r="BQ108" s="272">
        <v>20</v>
      </c>
      <c r="BR108" s="272">
        <v>30</v>
      </c>
      <c r="BS108" s="100">
        <v>10</v>
      </c>
      <c r="BT108" s="100">
        <v>1</v>
      </c>
      <c r="BU108" s="209">
        <f t="shared" si="81"/>
        <v>1</v>
      </c>
      <c r="BV108" s="208">
        <v>0</v>
      </c>
      <c r="BW108" s="276">
        <f t="shared" si="83"/>
        <v>-72</v>
      </c>
    </row>
    <row r="109" spans="1:75">
      <c r="A109" s="94">
        <v>107</v>
      </c>
      <c r="B109" s="94">
        <v>30</v>
      </c>
      <c r="C109" s="94">
        <v>116919</v>
      </c>
      <c r="D109" s="195" t="s">
        <v>194</v>
      </c>
      <c r="E109" s="195" t="s">
        <v>63</v>
      </c>
      <c r="F109" s="198">
        <v>8</v>
      </c>
      <c r="G109" s="199">
        <v>37</v>
      </c>
      <c r="H109" s="198">
        <v>100</v>
      </c>
      <c r="I109" s="97">
        <v>1</v>
      </c>
      <c r="J109" s="97"/>
      <c r="K109" s="94" t="s">
        <v>64</v>
      </c>
      <c r="L109" s="212" t="s">
        <v>65</v>
      </c>
      <c r="M109" s="213">
        <v>7600</v>
      </c>
      <c r="N109" s="100">
        <f t="shared" si="44"/>
        <v>30400</v>
      </c>
      <c r="O109" s="143">
        <v>0.26692500000000002</v>
      </c>
      <c r="P109" s="214">
        <v>2028.63</v>
      </c>
      <c r="Q109" s="230">
        <f t="shared" si="45"/>
        <v>8114.52</v>
      </c>
      <c r="R109" s="62">
        <v>8816</v>
      </c>
      <c r="S109" s="61">
        <f t="shared" si="46"/>
        <v>35264</v>
      </c>
      <c r="T109" s="63">
        <v>0.24023249999999999</v>
      </c>
      <c r="U109" s="231">
        <v>2117.8897200000001</v>
      </c>
      <c r="V109" s="232">
        <f t="shared" si="47"/>
        <v>8471.5588800000005</v>
      </c>
      <c r="W109" s="135">
        <v>26282.73</v>
      </c>
      <c r="X109" s="135">
        <v>6389.67</v>
      </c>
      <c r="Y109" s="236">
        <f t="shared" si="48"/>
        <v>0.86456348684210527</v>
      </c>
      <c r="Z109" s="236">
        <f t="shared" si="49"/>
        <v>0.74531335072595284</v>
      </c>
      <c r="AA109" s="135"/>
      <c r="AB109" s="135"/>
      <c r="AC109" s="135"/>
      <c r="AD109" s="135"/>
      <c r="AE109" s="237">
        <f t="shared" si="70"/>
        <v>0.86456348684210527</v>
      </c>
      <c r="AF109" s="143">
        <f t="shared" si="71"/>
        <v>0.78743659514056286</v>
      </c>
      <c r="AG109" s="63">
        <f t="shared" si="72"/>
        <v>0.74531335072595284</v>
      </c>
      <c r="AH109" s="63">
        <f t="shared" si="73"/>
        <v>0.7542496122036042</v>
      </c>
      <c r="AI109" s="244"/>
      <c r="AJ109" s="245"/>
      <c r="AK109" s="49">
        <v>5700</v>
      </c>
      <c r="AL109" s="248">
        <f t="shared" si="50"/>
        <v>17100</v>
      </c>
      <c r="AM109" s="50">
        <v>0.345223</v>
      </c>
      <c r="AN109" s="248">
        <v>1967.7710999999999</v>
      </c>
      <c r="AO109" s="248">
        <f t="shared" si="51"/>
        <v>5903.3132999999998</v>
      </c>
      <c r="AP109" s="255">
        <v>6669</v>
      </c>
      <c r="AQ109" s="255">
        <f t="shared" si="52"/>
        <v>20007</v>
      </c>
      <c r="AR109" s="256">
        <v>0.31829560600000001</v>
      </c>
      <c r="AS109" s="255">
        <v>2122.7133964139998</v>
      </c>
      <c r="AT109" s="255">
        <f t="shared" si="53"/>
        <v>6368.1401892419999</v>
      </c>
      <c r="AU109" s="135">
        <v>17382.72</v>
      </c>
      <c r="AV109" s="135">
        <v>4572.32</v>
      </c>
      <c r="AW109" s="135"/>
      <c r="AX109" s="135"/>
      <c r="AY109" s="282">
        <v>1160</v>
      </c>
      <c r="AZ109" s="262">
        <v>80</v>
      </c>
      <c r="BA109" s="50">
        <f t="shared" si="74"/>
        <v>0.94869707602339193</v>
      </c>
      <c r="BB109" s="50">
        <f t="shared" si="75"/>
        <v>0.760982819597259</v>
      </c>
      <c r="BC109" s="259">
        <f t="shared" si="76"/>
        <v>0.81085220172939476</v>
      </c>
      <c r="BD109" s="259">
        <f t="shared" si="77"/>
        <v>0.70543673136924467</v>
      </c>
      <c r="BE109" s="138"/>
      <c r="BF109" s="138"/>
      <c r="BG109" s="245">
        <f t="shared" si="78"/>
        <v>0</v>
      </c>
      <c r="BH109" s="100">
        <v>40</v>
      </c>
      <c r="BI109" s="100">
        <v>11</v>
      </c>
      <c r="BJ109" s="268">
        <f t="shared" ref="BJ109:BJ118" si="85">BI109-BH109</f>
        <v>-29</v>
      </c>
      <c r="BK109" s="272">
        <v>8</v>
      </c>
      <c r="BL109" s="272">
        <v>2</v>
      </c>
      <c r="BM109" s="100">
        <v>8</v>
      </c>
      <c r="BN109" s="100">
        <v>0</v>
      </c>
      <c r="BO109" s="209">
        <f t="shared" si="79"/>
        <v>-14</v>
      </c>
      <c r="BP109" s="268">
        <f t="shared" si="80"/>
        <v>-42</v>
      </c>
      <c r="BQ109" s="272">
        <v>10</v>
      </c>
      <c r="BR109" s="272">
        <v>0</v>
      </c>
      <c r="BS109" s="100">
        <v>5</v>
      </c>
      <c r="BT109" s="100">
        <v>0</v>
      </c>
      <c r="BU109" s="209">
        <f t="shared" si="81"/>
        <v>-15</v>
      </c>
      <c r="BV109" s="208">
        <f t="shared" si="82"/>
        <v>-30</v>
      </c>
      <c r="BW109" s="276">
        <f t="shared" si="83"/>
        <v>-101</v>
      </c>
    </row>
    <row r="110" spans="1:75">
      <c r="A110" s="94">
        <v>108</v>
      </c>
      <c r="B110" s="94">
        <v>30</v>
      </c>
      <c r="C110" s="94">
        <v>104429</v>
      </c>
      <c r="D110" s="195" t="s">
        <v>195</v>
      </c>
      <c r="E110" s="195" t="s">
        <v>87</v>
      </c>
      <c r="F110" s="196">
        <v>9</v>
      </c>
      <c r="G110" s="197">
        <v>42</v>
      </c>
      <c r="H110" s="196">
        <v>100</v>
      </c>
      <c r="I110" s="97">
        <v>2</v>
      </c>
      <c r="J110" s="97"/>
      <c r="K110" s="94" t="s">
        <v>103</v>
      </c>
      <c r="L110" s="215" t="s">
        <v>88</v>
      </c>
      <c r="M110" s="213">
        <v>6400</v>
      </c>
      <c r="N110" s="100">
        <f t="shared" si="44"/>
        <v>25600</v>
      </c>
      <c r="O110" s="143">
        <v>0.17499999999999999</v>
      </c>
      <c r="P110" s="214">
        <v>1120</v>
      </c>
      <c r="Q110" s="230">
        <f t="shared" si="45"/>
        <v>4480</v>
      </c>
      <c r="R110" s="62">
        <v>7424</v>
      </c>
      <c r="S110" s="61">
        <f t="shared" si="46"/>
        <v>29696</v>
      </c>
      <c r="T110" s="63">
        <v>0.1575</v>
      </c>
      <c r="U110" s="231">
        <v>1169.28</v>
      </c>
      <c r="V110" s="232">
        <f t="shared" si="47"/>
        <v>4677.12</v>
      </c>
      <c r="W110" s="135">
        <v>22050.1</v>
      </c>
      <c r="X110" s="135">
        <v>4197.3900000000003</v>
      </c>
      <c r="Y110" s="236">
        <f t="shared" si="48"/>
        <v>0.86133203124999991</v>
      </c>
      <c r="Z110" s="236">
        <f t="shared" si="49"/>
        <v>0.74252761314655169</v>
      </c>
      <c r="AA110" s="135"/>
      <c r="AB110" s="135"/>
      <c r="AC110" s="135"/>
      <c r="AD110" s="135"/>
      <c r="AE110" s="237">
        <f t="shared" si="70"/>
        <v>0.86133203124999991</v>
      </c>
      <c r="AF110" s="143">
        <f t="shared" si="71"/>
        <v>0.9369174107142858</v>
      </c>
      <c r="AG110" s="63">
        <f t="shared" si="72"/>
        <v>0.74252761314655169</v>
      </c>
      <c r="AH110" s="63">
        <f t="shared" si="73"/>
        <v>0.89743047003284082</v>
      </c>
      <c r="AI110" s="244"/>
      <c r="AJ110" s="245"/>
      <c r="AK110" s="49">
        <v>4800</v>
      </c>
      <c r="AL110" s="248">
        <f t="shared" si="50"/>
        <v>14400</v>
      </c>
      <c r="AM110" s="50">
        <v>0.22106300000000001</v>
      </c>
      <c r="AN110" s="248">
        <v>1061.1024</v>
      </c>
      <c r="AO110" s="248">
        <f t="shared" si="51"/>
        <v>3183.3072000000002</v>
      </c>
      <c r="AP110" s="255">
        <v>5616</v>
      </c>
      <c r="AQ110" s="255">
        <f t="shared" si="52"/>
        <v>16848</v>
      </c>
      <c r="AR110" s="256">
        <v>0.20382008600000001</v>
      </c>
      <c r="AS110" s="255">
        <v>1144.653602976</v>
      </c>
      <c r="AT110" s="255">
        <f t="shared" si="53"/>
        <v>3433.960808928</v>
      </c>
      <c r="AU110" s="135">
        <v>10639</v>
      </c>
      <c r="AV110" s="135">
        <v>1881.25</v>
      </c>
      <c r="AW110" s="135"/>
      <c r="AX110" s="135"/>
      <c r="AY110" s="135"/>
      <c r="AZ110" s="135"/>
      <c r="BA110" s="50">
        <f t="shared" si="74"/>
        <v>0.73881944444444447</v>
      </c>
      <c r="BB110" s="50">
        <f t="shared" si="75"/>
        <v>0.59097343793900881</v>
      </c>
      <c r="BC110" s="259">
        <f t="shared" si="76"/>
        <v>0.63146961063627727</v>
      </c>
      <c r="BD110" s="259">
        <f t="shared" si="77"/>
        <v>0.54783677062036162</v>
      </c>
      <c r="BE110" s="138"/>
      <c r="BF110" s="138"/>
      <c r="BG110" s="245">
        <f t="shared" si="78"/>
        <v>0</v>
      </c>
      <c r="BH110" s="100">
        <v>40</v>
      </c>
      <c r="BI110" s="100">
        <v>0</v>
      </c>
      <c r="BJ110" s="268">
        <f t="shared" si="85"/>
        <v>-40</v>
      </c>
      <c r="BK110" s="272">
        <v>8</v>
      </c>
      <c r="BL110" s="272">
        <v>7</v>
      </c>
      <c r="BM110" s="100">
        <v>8</v>
      </c>
      <c r="BN110" s="100">
        <v>0</v>
      </c>
      <c r="BO110" s="209">
        <f t="shared" si="79"/>
        <v>-9</v>
      </c>
      <c r="BP110" s="268">
        <f t="shared" si="80"/>
        <v>-27</v>
      </c>
      <c r="BQ110" s="272">
        <v>10</v>
      </c>
      <c r="BR110" s="272">
        <v>9</v>
      </c>
      <c r="BS110" s="100">
        <v>5</v>
      </c>
      <c r="BT110" s="100">
        <v>0</v>
      </c>
      <c r="BU110" s="209">
        <f t="shared" si="81"/>
        <v>-6</v>
      </c>
      <c r="BV110" s="208">
        <f t="shared" si="82"/>
        <v>-12</v>
      </c>
      <c r="BW110" s="276">
        <f t="shared" si="83"/>
        <v>-79</v>
      </c>
    </row>
    <row r="111" spans="1:75">
      <c r="A111" s="94">
        <v>109</v>
      </c>
      <c r="B111" s="94">
        <v>30</v>
      </c>
      <c r="C111" s="94">
        <v>104838</v>
      </c>
      <c r="D111" s="195" t="s">
        <v>196</v>
      </c>
      <c r="E111" s="195" t="s">
        <v>74</v>
      </c>
      <c r="F111" s="198">
        <v>9</v>
      </c>
      <c r="G111" s="199">
        <v>43</v>
      </c>
      <c r="H111" s="198">
        <v>100</v>
      </c>
      <c r="I111" s="97">
        <v>4</v>
      </c>
      <c r="J111" s="97"/>
      <c r="K111" s="94" t="s">
        <v>64</v>
      </c>
      <c r="L111" s="215" t="s">
        <v>75</v>
      </c>
      <c r="M111" s="213">
        <v>8000</v>
      </c>
      <c r="N111" s="100">
        <f t="shared" si="44"/>
        <v>32000</v>
      </c>
      <c r="O111" s="143">
        <v>0.21315000000000001</v>
      </c>
      <c r="P111" s="214">
        <v>1705.2</v>
      </c>
      <c r="Q111" s="230">
        <f t="shared" si="45"/>
        <v>6820.8</v>
      </c>
      <c r="R111" s="62">
        <v>9280</v>
      </c>
      <c r="S111" s="61">
        <f t="shared" si="46"/>
        <v>37120</v>
      </c>
      <c r="T111" s="63">
        <v>0.19183500000000001</v>
      </c>
      <c r="U111" s="231">
        <v>1780.2288000000001</v>
      </c>
      <c r="V111" s="232">
        <f t="shared" si="47"/>
        <v>7120.9152000000004</v>
      </c>
      <c r="W111" s="135">
        <v>27386.78</v>
      </c>
      <c r="X111" s="135">
        <v>5910.11</v>
      </c>
      <c r="Y111" s="236">
        <f t="shared" si="48"/>
        <v>0.85583687499999994</v>
      </c>
      <c r="Z111" s="236">
        <f t="shared" si="49"/>
        <v>0.73779040948275854</v>
      </c>
      <c r="AA111" s="135"/>
      <c r="AB111" s="135"/>
      <c r="AC111" s="135">
        <v>1160</v>
      </c>
      <c r="AD111" s="135">
        <v>80</v>
      </c>
      <c r="AE111" s="237">
        <f t="shared" si="70"/>
        <v>0.81958687499999994</v>
      </c>
      <c r="AF111" s="143">
        <f t="shared" si="71"/>
        <v>0.85475457424349044</v>
      </c>
      <c r="AG111" s="63">
        <f t="shared" si="72"/>
        <v>0.70654040948275854</v>
      </c>
      <c r="AH111" s="63">
        <f t="shared" si="73"/>
        <v>0.81873043509912879</v>
      </c>
      <c r="AI111" s="244"/>
      <c r="AJ111" s="245"/>
      <c r="AK111" s="49">
        <v>6000</v>
      </c>
      <c r="AL111" s="248">
        <f t="shared" si="50"/>
        <v>18000</v>
      </c>
      <c r="AM111" s="50">
        <v>0.27567399999999997</v>
      </c>
      <c r="AN111" s="248">
        <v>1654.0440000000001</v>
      </c>
      <c r="AO111" s="248">
        <f t="shared" si="51"/>
        <v>4962.1320000000005</v>
      </c>
      <c r="AP111" s="255">
        <v>7020</v>
      </c>
      <c r="AQ111" s="255">
        <f t="shared" si="52"/>
        <v>21060</v>
      </c>
      <c r="AR111" s="256">
        <v>0.25417142799999998</v>
      </c>
      <c r="AS111" s="255">
        <v>1784.28342456</v>
      </c>
      <c r="AT111" s="255">
        <f t="shared" si="53"/>
        <v>5352.8502736800001</v>
      </c>
      <c r="AU111" s="135">
        <v>13878.01</v>
      </c>
      <c r="AV111" s="135">
        <v>3625.77</v>
      </c>
      <c r="AW111" s="135"/>
      <c r="AX111" s="135"/>
      <c r="AY111" s="135"/>
      <c r="AZ111" s="135"/>
      <c r="BA111" s="50">
        <f t="shared" si="74"/>
        <v>0.77100055555555558</v>
      </c>
      <c r="BB111" s="50">
        <f t="shared" si="75"/>
        <v>0.73068793816851296</v>
      </c>
      <c r="BC111" s="259">
        <f t="shared" si="76"/>
        <v>0.65897483380816713</v>
      </c>
      <c r="BD111" s="259">
        <f t="shared" si="77"/>
        <v>0.67735315105448302</v>
      </c>
      <c r="BE111" s="138"/>
      <c r="BF111" s="138"/>
      <c r="BG111" s="245">
        <f t="shared" si="78"/>
        <v>0</v>
      </c>
      <c r="BH111" s="100">
        <v>60</v>
      </c>
      <c r="BI111" s="100">
        <v>32</v>
      </c>
      <c r="BJ111" s="268">
        <f t="shared" si="85"/>
        <v>-28</v>
      </c>
      <c r="BK111" s="272">
        <v>8</v>
      </c>
      <c r="BL111" s="272">
        <v>2</v>
      </c>
      <c r="BM111" s="100">
        <v>8</v>
      </c>
      <c r="BN111" s="100">
        <v>0</v>
      </c>
      <c r="BO111" s="209">
        <f t="shared" si="79"/>
        <v>-14</v>
      </c>
      <c r="BP111" s="268">
        <f t="shared" si="80"/>
        <v>-42</v>
      </c>
      <c r="BQ111" s="272">
        <v>10</v>
      </c>
      <c r="BR111" s="272">
        <v>5</v>
      </c>
      <c r="BS111" s="100">
        <v>5</v>
      </c>
      <c r="BT111" s="100">
        <v>0</v>
      </c>
      <c r="BU111" s="209">
        <f t="shared" si="81"/>
        <v>-10</v>
      </c>
      <c r="BV111" s="208">
        <f t="shared" si="82"/>
        <v>-20</v>
      </c>
      <c r="BW111" s="276">
        <f t="shared" si="83"/>
        <v>-90</v>
      </c>
    </row>
    <row r="112" spans="1:75">
      <c r="A112" s="94">
        <v>110</v>
      </c>
      <c r="B112" s="94">
        <v>30</v>
      </c>
      <c r="C112" s="94">
        <v>106569</v>
      </c>
      <c r="D112" s="195" t="s">
        <v>197</v>
      </c>
      <c r="E112" s="195" t="s">
        <v>87</v>
      </c>
      <c r="F112" s="198">
        <v>5</v>
      </c>
      <c r="G112" s="199">
        <v>21</v>
      </c>
      <c r="H112" s="198">
        <v>150</v>
      </c>
      <c r="I112" s="97">
        <v>1</v>
      </c>
      <c r="J112" s="97">
        <v>3</v>
      </c>
      <c r="K112" s="94" t="s">
        <v>95</v>
      </c>
      <c r="L112" s="215" t="s">
        <v>88</v>
      </c>
      <c r="M112" s="213">
        <v>9620</v>
      </c>
      <c r="N112" s="100">
        <f t="shared" si="44"/>
        <v>38480</v>
      </c>
      <c r="O112" s="143">
        <v>0.11</v>
      </c>
      <c r="P112" s="214">
        <v>1058.2</v>
      </c>
      <c r="Q112" s="230">
        <f t="shared" si="45"/>
        <v>4232.8</v>
      </c>
      <c r="R112" s="62">
        <v>11159.2</v>
      </c>
      <c r="S112" s="61">
        <f t="shared" si="46"/>
        <v>44636.800000000003</v>
      </c>
      <c r="T112" s="63">
        <v>9.9000000000000005E-2</v>
      </c>
      <c r="U112" s="231">
        <v>1104.7608</v>
      </c>
      <c r="V112" s="232">
        <f t="shared" si="47"/>
        <v>4419.0432000000001</v>
      </c>
      <c r="W112" s="135">
        <v>32777.08</v>
      </c>
      <c r="X112" s="135">
        <v>9292.6200000000008</v>
      </c>
      <c r="Y112" s="236">
        <f t="shared" si="48"/>
        <v>0.85179521829521831</v>
      </c>
      <c r="Z112" s="236">
        <f t="shared" si="49"/>
        <v>0.7343062226682916</v>
      </c>
      <c r="AA112" s="135"/>
      <c r="AB112" s="135"/>
      <c r="AC112" s="135"/>
      <c r="AD112" s="135"/>
      <c r="AE112" s="237">
        <f t="shared" si="70"/>
        <v>0.85179521829521831</v>
      </c>
      <c r="AF112" s="143">
        <f t="shared" si="71"/>
        <v>2.1953836703836704</v>
      </c>
      <c r="AG112" s="63">
        <f t="shared" si="72"/>
        <v>0.7343062226682916</v>
      </c>
      <c r="AH112" s="63">
        <f t="shared" si="73"/>
        <v>2.1028579218234391</v>
      </c>
      <c r="AI112" s="244"/>
      <c r="AJ112" s="245"/>
      <c r="AK112" s="49">
        <v>7215</v>
      </c>
      <c r="AL112" s="248">
        <f t="shared" si="50"/>
        <v>21645</v>
      </c>
      <c r="AM112" s="50">
        <v>0.115333</v>
      </c>
      <c r="AN112" s="248">
        <v>832.12759500000004</v>
      </c>
      <c r="AO112" s="248">
        <f t="shared" si="51"/>
        <v>2496.3827850000002</v>
      </c>
      <c r="AP112" s="255">
        <v>8441.5499999999993</v>
      </c>
      <c r="AQ112" s="255">
        <f t="shared" si="52"/>
        <v>25324.649999999998</v>
      </c>
      <c r="AR112" s="256">
        <v>0.106337026</v>
      </c>
      <c r="AS112" s="255">
        <v>897.64932183029998</v>
      </c>
      <c r="AT112" s="255">
        <f t="shared" si="53"/>
        <v>2692.9479654909001</v>
      </c>
      <c r="AU112" s="135">
        <v>16946.09</v>
      </c>
      <c r="AV112" s="135">
        <v>5465.29</v>
      </c>
      <c r="AW112" s="135"/>
      <c r="AX112" s="135"/>
      <c r="AY112" s="135"/>
      <c r="AZ112" s="135"/>
      <c r="BA112" s="50">
        <f t="shared" si="74"/>
        <v>0.78291014091014088</v>
      </c>
      <c r="BB112" s="50">
        <f t="shared" si="75"/>
        <v>2.1892836438543215</v>
      </c>
      <c r="BC112" s="259">
        <f t="shared" si="76"/>
        <v>0.66915396658986404</v>
      </c>
      <c r="BD112" s="259">
        <f t="shared" si="77"/>
        <v>2.0294822143003151</v>
      </c>
      <c r="BE112" s="138"/>
      <c r="BF112" s="138"/>
      <c r="BG112" s="245">
        <f t="shared" si="78"/>
        <v>0</v>
      </c>
      <c r="BH112" s="100">
        <v>60</v>
      </c>
      <c r="BI112" s="100">
        <v>12</v>
      </c>
      <c r="BJ112" s="268">
        <f t="shared" si="85"/>
        <v>-48</v>
      </c>
      <c r="BK112" s="272">
        <v>12</v>
      </c>
      <c r="BL112" s="272">
        <v>4</v>
      </c>
      <c r="BM112" s="100">
        <v>12</v>
      </c>
      <c r="BN112" s="100">
        <v>0</v>
      </c>
      <c r="BO112" s="209">
        <f t="shared" si="79"/>
        <v>-20</v>
      </c>
      <c r="BP112" s="268">
        <f t="shared" si="80"/>
        <v>-60</v>
      </c>
      <c r="BQ112" s="272">
        <v>10</v>
      </c>
      <c r="BR112" s="272">
        <v>27</v>
      </c>
      <c r="BS112" s="100">
        <v>8</v>
      </c>
      <c r="BT112" s="100">
        <v>0</v>
      </c>
      <c r="BU112" s="209">
        <f t="shared" si="81"/>
        <v>9</v>
      </c>
      <c r="BV112" s="208">
        <v>0</v>
      </c>
      <c r="BW112" s="276">
        <f t="shared" si="83"/>
        <v>-108</v>
      </c>
    </row>
    <row r="113" spans="1:75">
      <c r="A113" s="94">
        <v>111</v>
      </c>
      <c r="B113" s="94">
        <v>30</v>
      </c>
      <c r="C113" s="94">
        <v>102564</v>
      </c>
      <c r="D113" s="195" t="s">
        <v>198</v>
      </c>
      <c r="E113" s="195" t="s">
        <v>94</v>
      </c>
      <c r="F113" s="198">
        <v>8</v>
      </c>
      <c r="G113" s="199">
        <v>35</v>
      </c>
      <c r="H113" s="198">
        <v>100</v>
      </c>
      <c r="I113" s="97">
        <v>2</v>
      </c>
      <c r="J113" s="97"/>
      <c r="K113" s="94" t="s">
        <v>64</v>
      </c>
      <c r="L113" s="212" t="s">
        <v>96</v>
      </c>
      <c r="M113" s="213">
        <v>8360</v>
      </c>
      <c r="N113" s="100">
        <f t="shared" si="44"/>
        <v>33440</v>
      </c>
      <c r="O113" s="143">
        <v>0.22514999999999999</v>
      </c>
      <c r="P113" s="214">
        <v>1882.2539999999999</v>
      </c>
      <c r="Q113" s="230">
        <f t="shared" si="45"/>
        <v>7529.0159999999996</v>
      </c>
      <c r="R113" s="62">
        <v>9697.6</v>
      </c>
      <c r="S113" s="61">
        <f t="shared" si="46"/>
        <v>38790.400000000001</v>
      </c>
      <c r="T113" s="63">
        <v>0.20263500000000001</v>
      </c>
      <c r="U113" s="231">
        <v>1965.0731760000001</v>
      </c>
      <c r="V113" s="232">
        <f t="shared" si="47"/>
        <v>7860.2927040000004</v>
      </c>
      <c r="W113" s="135">
        <v>28428.98</v>
      </c>
      <c r="X113" s="135">
        <v>7584.25</v>
      </c>
      <c r="Y113" s="236">
        <f t="shared" si="48"/>
        <v>0.85014892344497606</v>
      </c>
      <c r="Z113" s="236">
        <f t="shared" si="49"/>
        <v>0.73288700296980691</v>
      </c>
      <c r="AA113" s="135"/>
      <c r="AB113" s="135"/>
      <c r="AC113" s="135"/>
      <c r="AD113" s="135"/>
      <c r="AE113" s="237">
        <f t="shared" si="70"/>
        <v>0.85014892344497606</v>
      </c>
      <c r="AF113" s="143">
        <f t="shared" si="71"/>
        <v>1.0073361512314492</v>
      </c>
      <c r="AG113" s="63">
        <f t="shared" si="72"/>
        <v>0.73288700296980691</v>
      </c>
      <c r="AH113" s="63">
        <f t="shared" si="73"/>
        <v>0.96488137091134962</v>
      </c>
      <c r="AI113" s="244"/>
      <c r="AJ113" s="245"/>
      <c r="AK113" s="49">
        <v>6270</v>
      </c>
      <c r="AL113" s="248">
        <f t="shared" si="50"/>
        <v>18810</v>
      </c>
      <c r="AM113" s="50">
        <v>0.29119400000000001</v>
      </c>
      <c r="AN113" s="248">
        <v>1825.78638</v>
      </c>
      <c r="AO113" s="248">
        <f t="shared" si="51"/>
        <v>5477.3591400000005</v>
      </c>
      <c r="AP113" s="255">
        <v>7335.9</v>
      </c>
      <c r="AQ113" s="255">
        <f t="shared" si="52"/>
        <v>22007.699999999997</v>
      </c>
      <c r="AR113" s="256">
        <v>0.26848086799999998</v>
      </c>
      <c r="AS113" s="255">
        <v>1969.5487995612</v>
      </c>
      <c r="AT113" s="255">
        <f t="shared" si="53"/>
        <v>5908.6463986835997</v>
      </c>
      <c r="AU113" s="135">
        <v>13724.43</v>
      </c>
      <c r="AV113" s="135">
        <v>3490.45</v>
      </c>
      <c r="AW113" s="135"/>
      <c r="AX113" s="135"/>
      <c r="AY113" s="135"/>
      <c r="AZ113" s="135"/>
      <c r="BA113" s="50">
        <f t="shared" si="74"/>
        <v>0.72963476874003186</v>
      </c>
      <c r="BB113" s="50">
        <f t="shared" si="75"/>
        <v>0.63725052726778098</v>
      </c>
      <c r="BC113" s="259">
        <f t="shared" si="76"/>
        <v>0.6236194604615658</v>
      </c>
      <c r="BD113" s="259">
        <f t="shared" si="77"/>
        <v>0.59073597647976439</v>
      </c>
      <c r="BE113" s="138"/>
      <c r="BF113" s="138"/>
      <c r="BG113" s="245">
        <f t="shared" si="78"/>
        <v>0</v>
      </c>
      <c r="BH113" s="100">
        <v>60</v>
      </c>
      <c r="BI113" s="100">
        <v>10</v>
      </c>
      <c r="BJ113" s="268">
        <f t="shared" si="85"/>
        <v>-50</v>
      </c>
      <c r="BK113" s="272">
        <v>10</v>
      </c>
      <c r="BL113" s="272">
        <v>8</v>
      </c>
      <c r="BM113" s="100">
        <v>10</v>
      </c>
      <c r="BN113" s="100">
        <v>0</v>
      </c>
      <c r="BO113" s="209">
        <f t="shared" si="79"/>
        <v>-12</v>
      </c>
      <c r="BP113" s="268">
        <f t="shared" si="80"/>
        <v>-36</v>
      </c>
      <c r="BQ113" s="272">
        <v>10</v>
      </c>
      <c r="BR113" s="272">
        <v>9</v>
      </c>
      <c r="BS113" s="100">
        <v>5</v>
      </c>
      <c r="BT113" s="100">
        <v>0</v>
      </c>
      <c r="BU113" s="209">
        <f t="shared" si="81"/>
        <v>-6</v>
      </c>
      <c r="BV113" s="208">
        <f t="shared" si="82"/>
        <v>-12</v>
      </c>
      <c r="BW113" s="276">
        <f t="shared" si="83"/>
        <v>-98</v>
      </c>
    </row>
    <row r="114" spans="1:75">
      <c r="A114" s="94">
        <v>112</v>
      </c>
      <c r="B114" s="94">
        <v>30</v>
      </c>
      <c r="C114" s="94">
        <v>746</v>
      </c>
      <c r="D114" s="195" t="s">
        <v>199</v>
      </c>
      <c r="E114" s="195" t="s">
        <v>94</v>
      </c>
      <c r="F114" s="196">
        <v>4</v>
      </c>
      <c r="G114" s="197">
        <v>14</v>
      </c>
      <c r="H114" s="196">
        <v>150</v>
      </c>
      <c r="I114" s="97">
        <v>3</v>
      </c>
      <c r="J114" s="97"/>
      <c r="K114" s="94" t="s">
        <v>71</v>
      </c>
      <c r="L114" s="212" t="s">
        <v>96</v>
      </c>
      <c r="M114" s="213">
        <v>12240</v>
      </c>
      <c r="N114" s="100">
        <f t="shared" si="44"/>
        <v>48960</v>
      </c>
      <c r="O114" s="143">
        <v>0.2364</v>
      </c>
      <c r="P114" s="214">
        <v>2893.5360000000001</v>
      </c>
      <c r="Q114" s="230">
        <f t="shared" si="45"/>
        <v>11574.144</v>
      </c>
      <c r="R114" s="62">
        <v>14198.4</v>
      </c>
      <c r="S114" s="61">
        <f t="shared" si="46"/>
        <v>56793.599999999999</v>
      </c>
      <c r="T114" s="63">
        <v>0.21276</v>
      </c>
      <c r="U114" s="231">
        <v>3020.851584</v>
      </c>
      <c r="V114" s="232">
        <f t="shared" si="47"/>
        <v>12083.406336</v>
      </c>
      <c r="W114" s="135">
        <v>40720.089999999997</v>
      </c>
      <c r="X114" s="135">
        <v>9825.5499999999993</v>
      </c>
      <c r="Y114" s="236">
        <f t="shared" si="48"/>
        <v>0.83170118464052278</v>
      </c>
      <c r="Z114" s="236">
        <f t="shared" si="49"/>
        <v>0.71698377986251971</v>
      </c>
      <c r="AA114" s="135"/>
      <c r="AB114" s="135"/>
      <c r="AC114" s="135"/>
      <c r="AD114" s="135"/>
      <c r="AE114" s="237">
        <f t="shared" si="70"/>
        <v>0.83170118464052278</v>
      </c>
      <c r="AF114" s="143">
        <f t="shared" si="71"/>
        <v>0.84892239115048151</v>
      </c>
      <c r="AG114" s="63">
        <f t="shared" si="72"/>
        <v>0.71698377986251971</v>
      </c>
      <c r="AH114" s="63">
        <f t="shared" si="73"/>
        <v>0.81314405282613178</v>
      </c>
      <c r="AI114" s="244"/>
      <c r="AJ114" s="245"/>
      <c r="AK114" s="49">
        <v>9180</v>
      </c>
      <c r="AL114" s="248">
        <f t="shared" si="50"/>
        <v>27540</v>
      </c>
      <c r="AM114" s="50">
        <v>0.30574400000000002</v>
      </c>
      <c r="AN114" s="248">
        <v>2806.7299200000002</v>
      </c>
      <c r="AO114" s="248">
        <f t="shared" si="51"/>
        <v>8420.1897600000011</v>
      </c>
      <c r="AP114" s="255">
        <v>10740.6</v>
      </c>
      <c r="AQ114" s="255">
        <f t="shared" si="52"/>
        <v>32221.800000000003</v>
      </c>
      <c r="AR114" s="256">
        <v>0.281895968</v>
      </c>
      <c r="AS114" s="255">
        <v>3027.7318339008002</v>
      </c>
      <c r="AT114" s="255">
        <f t="shared" si="53"/>
        <v>9083.1955017024011</v>
      </c>
      <c r="AU114" s="135">
        <v>21635.47</v>
      </c>
      <c r="AV114" s="135">
        <v>5403.69</v>
      </c>
      <c r="AW114" s="135"/>
      <c r="AX114" s="135"/>
      <c r="AY114" s="135"/>
      <c r="AZ114" s="135"/>
      <c r="BA114" s="50">
        <f t="shared" si="74"/>
        <v>0.78560167029774874</v>
      </c>
      <c r="BB114" s="50">
        <f t="shared" si="75"/>
        <v>0.64175394545977538</v>
      </c>
      <c r="BC114" s="259">
        <f t="shared" si="76"/>
        <v>0.67145441905790493</v>
      </c>
      <c r="BD114" s="259">
        <f t="shared" si="77"/>
        <v>0.59491067862485436</v>
      </c>
      <c r="BE114" s="138"/>
      <c r="BF114" s="138"/>
      <c r="BG114" s="245">
        <f t="shared" si="78"/>
        <v>0</v>
      </c>
      <c r="BH114" s="100">
        <v>80</v>
      </c>
      <c r="BI114" s="100">
        <v>0</v>
      </c>
      <c r="BJ114" s="268">
        <f t="shared" si="85"/>
        <v>-80</v>
      </c>
      <c r="BK114" s="272">
        <v>10</v>
      </c>
      <c r="BL114" s="272">
        <v>2</v>
      </c>
      <c r="BM114" s="100">
        <v>10</v>
      </c>
      <c r="BN114" s="100">
        <v>0</v>
      </c>
      <c r="BO114" s="209">
        <f t="shared" si="79"/>
        <v>-18</v>
      </c>
      <c r="BP114" s="268">
        <f t="shared" si="80"/>
        <v>-54</v>
      </c>
      <c r="BQ114" s="272">
        <v>25</v>
      </c>
      <c r="BR114" s="272">
        <v>75</v>
      </c>
      <c r="BS114" s="100">
        <v>10</v>
      </c>
      <c r="BT114" s="100">
        <v>14</v>
      </c>
      <c r="BU114" s="209">
        <f t="shared" si="81"/>
        <v>54</v>
      </c>
      <c r="BV114" s="208">
        <v>0</v>
      </c>
      <c r="BW114" s="276">
        <f t="shared" si="83"/>
        <v>-134</v>
      </c>
    </row>
    <row r="115" spans="1:75">
      <c r="A115" s="94">
        <v>113</v>
      </c>
      <c r="B115" s="94">
        <v>30</v>
      </c>
      <c r="C115" s="94">
        <v>339</v>
      </c>
      <c r="D115" s="195" t="s">
        <v>200</v>
      </c>
      <c r="E115" s="195" t="s">
        <v>70</v>
      </c>
      <c r="F115" s="196">
        <v>9</v>
      </c>
      <c r="G115" s="197">
        <v>38</v>
      </c>
      <c r="H115" s="196">
        <v>100</v>
      </c>
      <c r="I115" s="97">
        <v>1</v>
      </c>
      <c r="J115" s="97"/>
      <c r="K115" s="94" t="s">
        <v>64</v>
      </c>
      <c r="L115" s="215" t="s">
        <v>72</v>
      </c>
      <c r="M115" s="213">
        <v>7600</v>
      </c>
      <c r="N115" s="100">
        <f t="shared" si="44"/>
        <v>30400</v>
      </c>
      <c r="O115" s="143">
        <v>0.21637500000000001</v>
      </c>
      <c r="P115" s="214">
        <v>1644.45</v>
      </c>
      <c r="Q115" s="230">
        <f t="shared" si="45"/>
        <v>6577.8</v>
      </c>
      <c r="R115" s="62">
        <v>8816</v>
      </c>
      <c r="S115" s="61">
        <f t="shared" si="46"/>
        <v>35264</v>
      </c>
      <c r="T115" s="63">
        <v>0.19473750000000001</v>
      </c>
      <c r="U115" s="231">
        <v>1716.8058000000001</v>
      </c>
      <c r="V115" s="232">
        <f t="shared" si="47"/>
        <v>6867.2232000000004</v>
      </c>
      <c r="W115" s="135">
        <v>25003.43</v>
      </c>
      <c r="X115" s="135">
        <v>4431.3900000000003</v>
      </c>
      <c r="Y115" s="236">
        <f t="shared" si="48"/>
        <v>0.82248125000000005</v>
      </c>
      <c r="Z115" s="236">
        <f t="shared" si="49"/>
        <v>0.70903556034482762</v>
      </c>
      <c r="AA115" s="135"/>
      <c r="AB115" s="135"/>
      <c r="AC115" s="135">
        <v>290</v>
      </c>
      <c r="AD115" s="135">
        <v>20</v>
      </c>
      <c r="AE115" s="237">
        <f t="shared" si="70"/>
        <v>0.81294177631578945</v>
      </c>
      <c r="AF115" s="143">
        <f t="shared" si="71"/>
        <v>0.67064824105323972</v>
      </c>
      <c r="AG115" s="63">
        <f t="shared" si="72"/>
        <v>0.70081187613430129</v>
      </c>
      <c r="AH115" s="63">
        <f t="shared" si="73"/>
        <v>0.64238337265635992</v>
      </c>
      <c r="AI115" s="244"/>
      <c r="AJ115" s="245"/>
      <c r="AK115" s="49">
        <v>5700</v>
      </c>
      <c r="AL115" s="248">
        <f t="shared" si="50"/>
        <v>17100</v>
      </c>
      <c r="AM115" s="50">
        <v>0.27984500000000001</v>
      </c>
      <c r="AN115" s="248">
        <v>1595.1165000000001</v>
      </c>
      <c r="AO115" s="248">
        <f t="shared" si="51"/>
        <v>4785.3495000000003</v>
      </c>
      <c r="AP115" s="255">
        <v>6669</v>
      </c>
      <c r="AQ115" s="255">
        <f t="shared" si="52"/>
        <v>20007</v>
      </c>
      <c r="AR115" s="256">
        <v>0.25801709</v>
      </c>
      <c r="AS115" s="255">
        <v>1720.7159732099999</v>
      </c>
      <c r="AT115" s="255">
        <f t="shared" si="53"/>
        <v>5162.1479196299997</v>
      </c>
      <c r="AU115" s="135">
        <v>12552.9</v>
      </c>
      <c r="AV115" s="135">
        <v>2725.69</v>
      </c>
      <c r="AW115" s="135"/>
      <c r="AX115" s="135"/>
      <c r="AY115" s="135"/>
      <c r="AZ115" s="135"/>
      <c r="BA115" s="50">
        <f t="shared" si="74"/>
        <v>0.73408771929824557</v>
      </c>
      <c r="BB115" s="50">
        <f t="shared" si="75"/>
        <v>0.56959058058350809</v>
      </c>
      <c r="BC115" s="259">
        <f t="shared" si="76"/>
        <v>0.62742540110961165</v>
      </c>
      <c r="BD115" s="259">
        <f t="shared" si="77"/>
        <v>0.52801470287882912</v>
      </c>
      <c r="BE115" s="138"/>
      <c r="BF115" s="138"/>
      <c r="BG115" s="245">
        <f t="shared" si="78"/>
        <v>0</v>
      </c>
      <c r="BH115" s="100">
        <v>60</v>
      </c>
      <c r="BI115" s="100">
        <v>22</v>
      </c>
      <c r="BJ115" s="268">
        <f t="shared" si="85"/>
        <v>-38</v>
      </c>
      <c r="BK115" s="272">
        <v>8</v>
      </c>
      <c r="BL115" s="272">
        <v>4</v>
      </c>
      <c r="BM115" s="100">
        <v>8</v>
      </c>
      <c r="BN115" s="100">
        <v>2</v>
      </c>
      <c r="BO115" s="209">
        <f t="shared" si="79"/>
        <v>-10</v>
      </c>
      <c r="BP115" s="268">
        <f t="shared" si="80"/>
        <v>-30</v>
      </c>
      <c r="BQ115" s="272">
        <v>10</v>
      </c>
      <c r="BR115" s="272">
        <v>3</v>
      </c>
      <c r="BS115" s="100">
        <v>5</v>
      </c>
      <c r="BT115" s="100">
        <v>0</v>
      </c>
      <c r="BU115" s="209">
        <f t="shared" si="81"/>
        <v>-12</v>
      </c>
      <c r="BV115" s="208">
        <f t="shared" si="82"/>
        <v>-24</v>
      </c>
      <c r="BW115" s="276">
        <f t="shared" si="83"/>
        <v>-92</v>
      </c>
    </row>
    <row r="116" spans="1:75">
      <c r="A116" s="94">
        <v>114</v>
      </c>
      <c r="B116" s="94">
        <v>30</v>
      </c>
      <c r="C116" s="94">
        <v>377</v>
      </c>
      <c r="D116" s="195" t="s">
        <v>201</v>
      </c>
      <c r="E116" s="195" t="s">
        <v>90</v>
      </c>
      <c r="F116" s="198">
        <v>5</v>
      </c>
      <c r="G116" s="199">
        <v>17</v>
      </c>
      <c r="H116" s="198">
        <v>150</v>
      </c>
      <c r="I116" s="97">
        <v>4</v>
      </c>
      <c r="J116" s="97"/>
      <c r="K116" s="94" t="s">
        <v>71</v>
      </c>
      <c r="L116" s="215" t="s">
        <v>91</v>
      </c>
      <c r="M116" s="213">
        <v>12240</v>
      </c>
      <c r="N116" s="100">
        <f t="shared" si="44"/>
        <v>48960</v>
      </c>
      <c r="O116" s="143">
        <v>0.26519999999999999</v>
      </c>
      <c r="P116" s="214">
        <v>3246.0479999999998</v>
      </c>
      <c r="Q116" s="230">
        <f t="shared" si="45"/>
        <v>12984.191999999999</v>
      </c>
      <c r="R116" s="62">
        <v>14198.4</v>
      </c>
      <c r="S116" s="61">
        <f t="shared" si="46"/>
        <v>56793.599999999999</v>
      </c>
      <c r="T116" s="63">
        <v>0.23868</v>
      </c>
      <c r="U116" s="231">
        <v>3388.874112</v>
      </c>
      <c r="V116" s="232">
        <f t="shared" si="47"/>
        <v>13555.496448</v>
      </c>
      <c r="W116" s="135">
        <v>43405.52</v>
      </c>
      <c r="X116" s="135">
        <v>10385.040000000001</v>
      </c>
      <c r="Y116" s="236">
        <f t="shared" si="48"/>
        <v>0.88655065359477114</v>
      </c>
      <c r="Z116" s="236">
        <f t="shared" si="49"/>
        <v>0.76426780482307866</v>
      </c>
      <c r="AA116" s="135">
        <v>3255</v>
      </c>
      <c r="AB116" s="135">
        <v>388.5</v>
      </c>
      <c r="AC116" s="135"/>
      <c r="AD116" s="135"/>
      <c r="AE116" s="237">
        <f t="shared" si="70"/>
        <v>0.82006781045751631</v>
      </c>
      <c r="AF116" s="143">
        <f t="shared" si="71"/>
        <v>0.76990081477538241</v>
      </c>
      <c r="AG116" s="63">
        <f t="shared" si="72"/>
        <v>0.70695500901510022</v>
      </c>
      <c r="AH116" s="63">
        <f t="shared" si="73"/>
        <v>0.73745288771588346</v>
      </c>
      <c r="AI116" s="244"/>
      <c r="AJ116" s="245"/>
      <c r="AK116" s="49">
        <v>9180</v>
      </c>
      <c r="AL116" s="248">
        <f t="shared" si="50"/>
        <v>27540</v>
      </c>
      <c r="AM116" s="50">
        <v>0.34299200000000002</v>
      </c>
      <c r="AN116" s="248">
        <v>3148.6665600000001</v>
      </c>
      <c r="AO116" s="248">
        <f t="shared" si="51"/>
        <v>9445.9996800000008</v>
      </c>
      <c r="AP116" s="255">
        <v>10740.6</v>
      </c>
      <c r="AQ116" s="255">
        <f t="shared" si="52"/>
        <v>32221.800000000003</v>
      </c>
      <c r="AR116" s="256">
        <v>0.31623862400000002</v>
      </c>
      <c r="AS116" s="255">
        <v>3396.5925649343999</v>
      </c>
      <c r="AT116" s="255">
        <f t="shared" si="53"/>
        <v>10189.777694803201</v>
      </c>
      <c r="AU116" s="135">
        <v>28549.69</v>
      </c>
      <c r="AV116" s="135">
        <v>5810.87</v>
      </c>
      <c r="AW116" s="135">
        <v>7801</v>
      </c>
      <c r="AX116" s="135">
        <v>457.2999999955</v>
      </c>
      <c r="AY116" s="135"/>
      <c r="AZ116" s="135"/>
      <c r="BA116" s="50">
        <f t="shared" si="74"/>
        <v>0.75340196078431365</v>
      </c>
      <c r="BB116" s="50">
        <f t="shared" si="75"/>
        <v>0.56675525951367589</v>
      </c>
      <c r="BC116" s="259">
        <f t="shared" si="76"/>
        <v>0.64393329981565262</v>
      </c>
      <c r="BD116" s="259">
        <f t="shared" si="77"/>
        <v>0.52538633916761768</v>
      </c>
      <c r="BE116" s="138"/>
      <c r="BF116" s="138"/>
      <c r="BG116" s="245">
        <f t="shared" si="78"/>
        <v>0</v>
      </c>
      <c r="BH116" s="100">
        <v>80</v>
      </c>
      <c r="BI116" s="100">
        <v>0</v>
      </c>
      <c r="BJ116" s="268">
        <f t="shared" si="85"/>
        <v>-80</v>
      </c>
      <c r="BK116" s="272">
        <v>12</v>
      </c>
      <c r="BL116" s="272">
        <v>8</v>
      </c>
      <c r="BM116" s="100">
        <v>12</v>
      </c>
      <c r="BN116" s="100">
        <v>6</v>
      </c>
      <c r="BO116" s="209">
        <f t="shared" si="79"/>
        <v>-10</v>
      </c>
      <c r="BP116" s="268">
        <f t="shared" si="80"/>
        <v>-30</v>
      </c>
      <c r="BQ116" s="272">
        <v>20</v>
      </c>
      <c r="BR116" s="272">
        <v>13</v>
      </c>
      <c r="BS116" s="100">
        <v>10</v>
      </c>
      <c r="BT116" s="100">
        <v>0</v>
      </c>
      <c r="BU116" s="209">
        <f t="shared" si="81"/>
        <v>-17</v>
      </c>
      <c r="BV116" s="208">
        <f t="shared" si="82"/>
        <v>-34</v>
      </c>
      <c r="BW116" s="276">
        <f t="shared" si="83"/>
        <v>-144</v>
      </c>
    </row>
    <row r="117" spans="1:75">
      <c r="A117" s="94">
        <v>115</v>
      </c>
      <c r="B117" s="94">
        <v>30</v>
      </c>
      <c r="C117" s="94">
        <v>743</v>
      </c>
      <c r="D117" s="195" t="s">
        <v>202</v>
      </c>
      <c r="E117" s="195" t="s">
        <v>90</v>
      </c>
      <c r="F117" s="196">
        <v>8</v>
      </c>
      <c r="G117" s="197">
        <v>32</v>
      </c>
      <c r="H117" s="196">
        <v>100</v>
      </c>
      <c r="I117" s="97">
        <v>0</v>
      </c>
      <c r="J117" s="97"/>
      <c r="K117" s="94" t="s">
        <v>64</v>
      </c>
      <c r="L117" s="212" t="s">
        <v>91</v>
      </c>
      <c r="M117" s="213">
        <v>9900</v>
      </c>
      <c r="N117" s="100">
        <f t="shared" si="44"/>
        <v>39600</v>
      </c>
      <c r="O117" s="143">
        <v>0.25995000000000001</v>
      </c>
      <c r="P117" s="214">
        <v>2573.5050000000001</v>
      </c>
      <c r="Q117" s="230">
        <f t="shared" si="45"/>
        <v>10294.02</v>
      </c>
      <c r="R117" s="62">
        <v>11484</v>
      </c>
      <c r="S117" s="61">
        <f t="shared" si="46"/>
        <v>45936</v>
      </c>
      <c r="T117" s="63">
        <v>0.233955</v>
      </c>
      <c r="U117" s="231">
        <v>2686.7392199999999</v>
      </c>
      <c r="V117" s="232">
        <f t="shared" si="47"/>
        <v>10746.95688</v>
      </c>
      <c r="W117" s="135">
        <v>32314.13</v>
      </c>
      <c r="X117" s="135">
        <v>8998.4699999999993</v>
      </c>
      <c r="Y117" s="236">
        <f t="shared" si="48"/>
        <v>0.81601338383838384</v>
      </c>
      <c r="Z117" s="236">
        <f t="shared" si="49"/>
        <v>0.70345981365377919</v>
      </c>
      <c r="AA117" s="135"/>
      <c r="AB117" s="135"/>
      <c r="AC117" s="135"/>
      <c r="AD117" s="135"/>
      <c r="AE117" s="237">
        <f t="shared" si="70"/>
        <v>0.81601338383838384</v>
      </c>
      <c r="AF117" s="143">
        <f t="shared" si="71"/>
        <v>0.87414537760758182</v>
      </c>
      <c r="AG117" s="63">
        <f t="shared" si="72"/>
        <v>0.70345981365377919</v>
      </c>
      <c r="AH117" s="63">
        <f t="shared" si="73"/>
        <v>0.83730400153982931</v>
      </c>
      <c r="AI117" s="244"/>
      <c r="AJ117" s="245"/>
      <c r="AK117" s="49">
        <v>7425</v>
      </c>
      <c r="AL117" s="248">
        <f t="shared" si="50"/>
        <v>22275</v>
      </c>
      <c r="AM117" s="50">
        <v>0.336202</v>
      </c>
      <c r="AN117" s="248">
        <v>2496.2998499999999</v>
      </c>
      <c r="AO117" s="248">
        <f t="shared" si="51"/>
        <v>7488.8995500000001</v>
      </c>
      <c r="AP117" s="255">
        <v>8687.25</v>
      </c>
      <c r="AQ117" s="255">
        <f t="shared" si="52"/>
        <v>26061.75</v>
      </c>
      <c r="AR117" s="256">
        <v>0.30997824400000001</v>
      </c>
      <c r="AS117" s="255">
        <v>2692.8585001890001</v>
      </c>
      <c r="AT117" s="255">
        <f t="shared" si="53"/>
        <v>8078.5755005669998</v>
      </c>
      <c r="AU117" s="135">
        <v>14781.66</v>
      </c>
      <c r="AV117" s="135">
        <v>3877.99</v>
      </c>
      <c r="AW117" s="135"/>
      <c r="AX117" s="135"/>
      <c r="AY117" s="135"/>
      <c r="AZ117" s="135"/>
      <c r="BA117" s="50">
        <f t="shared" si="74"/>
        <v>0.66359865319865319</v>
      </c>
      <c r="BB117" s="50">
        <f t="shared" si="75"/>
        <v>0.5178317554012325</v>
      </c>
      <c r="BC117" s="259">
        <f t="shared" si="76"/>
        <v>0.5671783360672249</v>
      </c>
      <c r="BD117" s="259">
        <f t="shared" si="77"/>
        <v>0.48003388712871725</v>
      </c>
      <c r="BE117" s="138"/>
      <c r="BF117" s="138"/>
      <c r="BG117" s="245">
        <f t="shared" si="78"/>
        <v>0</v>
      </c>
      <c r="BH117" s="100">
        <v>60</v>
      </c>
      <c r="BI117" s="100">
        <v>17</v>
      </c>
      <c r="BJ117" s="268">
        <f t="shared" si="85"/>
        <v>-43</v>
      </c>
      <c r="BK117" s="272">
        <v>12</v>
      </c>
      <c r="BL117" s="272">
        <v>2</v>
      </c>
      <c r="BM117" s="100">
        <v>12</v>
      </c>
      <c r="BN117" s="100">
        <v>2</v>
      </c>
      <c r="BO117" s="209">
        <f t="shared" si="79"/>
        <v>-20</v>
      </c>
      <c r="BP117" s="268">
        <f t="shared" si="80"/>
        <v>-60</v>
      </c>
      <c r="BQ117" s="272">
        <v>10</v>
      </c>
      <c r="BR117" s="272">
        <v>39</v>
      </c>
      <c r="BS117" s="100">
        <v>5</v>
      </c>
      <c r="BT117" s="100">
        <v>6</v>
      </c>
      <c r="BU117" s="209">
        <f t="shared" si="81"/>
        <v>30</v>
      </c>
      <c r="BV117" s="208">
        <v>0</v>
      </c>
      <c r="BW117" s="276">
        <f t="shared" si="83"/>
        <v>-103</v>
      </c>
    </row>
    <row r="118" spans="1:75">
      <c r="A118" s="94">
        <v>116</v>
      </c>
      <c r="B118" s="94">
        <v>30</v>
      </c>
      <c r="C118" s="94">
        <v>113298</v>
      </c>
      <c r="D118" s="195" t="s">
        <v>203</v>
      </c>
      <c r="E118" s="195" t="s">
        <v>70</v>
      </c>
      <c r="F118" s="198">
        <v>9</v>
      </c>
      <c r="G118" s="199">
        <v>39</v>
      </c>
      <c r="H118" s="198">
        <v>100</v>
      </c>
      <c r="I118" s="97">
        <v>2</v>
      </c>
      <c r="J118" s="97"/>
      <c r="K118" s="94" t="s">
        <v>64</v>
      </c>
      <c r="L118" s="215" t="s">
        <v>72</v>
      </c>
      <c r="M118" s="213">
        <v>7000</v>
      </c>
      <c r="N118" s="100">
        <f t="shared" si="44"/>
        <v>28000</v>
      </c>
      <c r="O118" s="143">
        <v>0.245175</v>
      </c>
      <c r="P118" s="214">
        <v>1716.2249999999999</v>
      </c>
      <c r="Q118" s="230">
        <f t="shared" si="45"/>
        <v>6864.9</v>
      </c>
      <c r="R118" s="62">
        <v>8120</v>
      </c>
      <c r="S118" s="61">
        <f t="shared" si="46"/>
        <v>32480</v>
      </c>
      <c r="T118" s="63">
        <v>0.22065750000000001</v>
      </c>
      <c r="U118" s="231">
        <v>1791.7389000000001</v>
      </c>
      <c r="V118" s="232">
        <f t="shared" si="47"/>
        <v>7166.9556000000002</v>
      </c>
      <c r="W118" s="135">
        <v>22697.29</v>
      </c>
      <c r="X118" s="135">
        <v>5555.61</v>
      </c>
      <c r="Y118" s="236">
        <f t="shared" si="48"/>
        <v>0.81061749999999999</v>
      </c>
      <c r="Z118" s="236">
        <f t="shared" si="49"/>
        <v>0.69880818965517244</v>
      </c>
      <c r="AA118" s="135"/>
      <c r="AB118" s="135"/>
      <c r="AC118" s="135"/>
      <c r="AD118" s="135"/>
      <c r="AE118" s="237">
        <f t="shared" si="70"/>
        <v>0.81061749999999999</v>
      </c>
      <c r="AF118" s="143">
        <f t="shared" si="71"/>
        <v>0.80927762968142292</v>
      </c>
      <c r="AG118" s="63">
        <f t="shared" si="72"/>
        <v>0.69880818965517244</v>
      </c>
      <c r="AH118" s="63">
        <f t="shared" si="73"/>
        <v>0.77517014337301038</v>
      </c>
      <c r="AI118" s="244"/>
      <c r="AJ118" s="245"/>
      <c r="AK118" s="49">
        <v>5250</v>
      </c>
      <c r="AL118" s="248">
        <f t="shared" si="50"/>
        <v>15750</v>
      </c>
      <c r="AM118" s="50">
        <v>0.31709300000000001</v>
      </c>
      <c r="AN118" s="248">
        <v>1664.7382500000001</v>
      </c>
      <c r="AO118" s="248">
        <f t="shared" si="51"/>
        <v>4994.2147500000001</v>
      </c>
      <c r="AP118" s="255">
        <v>6142.5</v>
      </c>
      <c r="AQ118" s="255">
        <f t="shared" si="52"/>
        <v>18427.5</v>
      </c>
      <c r="AR118" s="256">
        <v>0.29235974599999998</v>
      </c>
      <c r="AS118" s="255">
        <v>1795.8197398049999</v>
      </c>
      <c r="AT118" s="255">
        <f t="shared" si="53"/>
        <v>5387.459219415</v>
      </c>
      <c r="AU118" s="135">
        <v>10586.7</v>
      </c>
      <c r="AV118" s="135">
        <v>3143.07</v>
      </c>
      <c r="AW118" s="135"/>
      <c r="AX118" s="135"/>
      <c r="AY118" s="135"/>
      <c r="AZ118" s="135"/>
      <c r="BA118" s="50">
        <f t="shared" si="74"/>
        <v>0.67217142857142864</v>
      </c>
      <c r="BB118" s="50">
        <f t="shared" si="75"/>
        <v>0.62934218036979694</v>
      </c>
      <c r="BC118" s="259">
        <f t="shared" si="76"/>
        <v>0.5745054945054946</v>
      </c>
      <c r="BD118" s="259">
        <f t="shared" si="77"/>
        <v>0.58340488010994018</v>
      </c>
      <c r="BE118" s="138"/>
      <c r="BF118" s="138"/>
      <c r="BG118" s="245">
        <f t="shared" si="78"/>
        <v>0</v>
      </c>
      <c r="BH118" s="100">
        <v>40</v>
      </c>
      <c r="BI118" s="100">
        <v>3</v>
      </c>
      <c r="BJ118" s="268">
        <f t="shared" si="85"/>
        <v>-37</v>
      </c>
      <c r="BK118" s="272">
        <v>8</v>
      </c>
      <c r="BL118" s="272">
        <v>4</v>
      </c>
      <c r="BM118" s="100">
        <v>8</v>
      </c>
      <c r="BN118" s="100">
        <v>0</v>
      </c>
      <c r="BO118" s="209">
        <f t="shared" si="79"/>
        <v>-12</v>
      </c>
      <c r="BP118" s="268">
        <f t="shared" si="80"/>
        <v>-36</v>
      </c>
      <c r="BQ118" s="272">
        <v>10</v>
      </c>
      <c r="BR118" s="272">
        <v>9</v>
      </c>
      <c r="BS118" s="100">
        <v>5</v>
      </c>
      <c r="BT118" s="100">
        <v>0</v>
      </c>
      <c r="BU118" s="209">
        <f t="shared" si="81"/>
        <v>-6</v>
      </c>
      <c r="BV118" s="208">
        <f t="shared" si="82"/>
        <v>-12</v>
      </c>
      <c r="BW118" s="276">
        <f t="shared" si="83"/>
        <v>-85</v>
      </c>
    </row>
    <row r="119" spans="1:75">
      <c r="A119" s="94">
        <v>117</v>
      </c>
      <c r="B119" s="94">
        <v>30</v>
      </c>
      <c r="C119" s="94">
        <v>747</v>
      </c>
      <c r="D119" s="195" t="s">
        <v>204</v>
      </c>
      <c r="E119" s="195" t="s">
        <v>63</v>
      </c>
      <c r="F119" s="198">
        <v>4</v>
      </c>
      <c r="G119" s="199">
        <v>15</v>
      </c>
      <c r="H119" s="198">
        <v>150</v>
      </c>
      <c r="I119" s="97">
        <v>3</v>
      </c>
      <c r="J119" s="97"/>
      <c r="K119" s="94" t="s">
        <v>71</v>
      </c>
      <c r="L119" s="212" t="s">
        <v>65</v>
      </c>
      <c r="M119" s="213">
        <v>12580</v>
      </c>
      <c r="N119" s="100">
        <f t="shared" si="44"/>
        <v>50320</v>
      </c>
      <c r="O119" s="143">
        <v>0.23699999999999999</v>
      </c>
      <c r="P119" s="214">
        <v>2981.46</v>
      </c>
      <c r="Q119" s="230">
        <f t="shared" si="45"/>
        <v>11925.84</v>
      </c>
      <c r="R119" s="62">
        <v>14592.8</v>
      </c>
      <c r="S119" s="61">
        <f t="shared" si="46"/>
        <v>58371.199999999997</v>
      </c>
      <c r="T119" s="63">
        <v>0.21329999999999999</v>
      </c>
      <c r="U119" s="231">
        <v>3112.6442400000001</v>
      </c>
      <c r="V119" s="232">
        <f t="shared" si="47"/>
        <v>12450.57696</v>
      </c>
      <c r="W119" s="135">
        <v>40200.75</v>
      </c>
      <c r="X119" s="135">
        <v>9301.98</v>
      </c>
      <c r="Y119" s="236">
        <f t="shared" si="48"/>
        <v>0.79890202702702706</v>
      </c>
      <c r="Z119" s="236">
        <f t="shared" si="49"/>
        <v>0.68870864398881648</v>
      </c>
      <c r="AA119" s="135"/>
      <c r="AB119" s="135"/>
      <c r="AC119" s="135"/>
      <c r="AD119" s="135"/>
      <c r="AE119" s="237">
        <f t="shared" si="70"/>
        <v>0.79890202702702706</v>
      </c>
      <c r="AF119" s="143">
        <f t="shared" si="71"/>
        <v>0.77998530921092346</v>
      </c>
      <c r="AG119" s="63">
        <f t="shared" si="72"/>
        <v>0.68870864398881648</v>
      </c>
      <c r="AH119" s="63">
        <f t="shared" si="73"/>
        <v>0.7471123651445627</v>
      </c>
      <c r="AI119" s="244"/>
      <c r="AJ119" s="245"/>
      <c r="AK119" s="49">
        <v>9435</v>
      </c>
      <c r="AL119" s="248">
        <f t="shared" si="50"/>
        <v>28305</v>
      </c>
      <c r="AM119" s="50">
        <v>0.30652000000000001</v>
      </c>
      <c r="AN119" s="248">
        <v>2892.0162</v>
      </c>
      <c r="AO119" s="248">
        <f t="shared" si="51"/>
        <v>8676.0486000000001</v>
      </c>
      <c r="AP119" s="255">
        <v>11038.95</v>
      </c>
      <c r="AQ119" s="255">
        <f t="shared" si="52"/>
        <v>33116.850000000006</v>
      </c>
      <c r="AR119" s="256">
        <v>0.28261143999999999</v>
      </c>
      <c r="AS119" s="255">
        <v>3119.7335555879999</v>
      </c>
      <c r="AT119" s="255">
        <f t="shared" si="53"/>
        <v>9359.2006667639998</v>
      </c>
      <c r="AU119" s="135">
        <v>12416.3</v>
      </c>
      <c r="AV119" s="135">
        <v>2496.65</v>
      </c>
      <c r="AW119" s="135">
        <v>2053.38</v>
      </c>
      <c r="AX119" s="135">
        <v>633.77999999600002</v>
      </c>
      <c r="AY119" s="135"/>
      <c r="AZ119" s="135"/>
      <c r="BA119" s="50">
        <f t="shared" si="74"/>
        <v>0.36611623388093972</v>
      </c>
      <c r="BB119" s="50">
        <f t="shared" si="75"/>
        <v>0.21471410383800754</v>
      </c>
      <c r="BC119" s="259">
        <f t="shared" si="76"/>
        <v>0.31291985801789712</v>
      </c>
      <c r="BD119" s="259">
        <f t="shared" si="77"/>
        <v>0.19904157057122898</v>
      </c>
      <c r="BE119" s="138"/>
      <c r="BF119" s="138"/>
      <c r="BG119" s="245">
        <f t="shared" si="78"/>
        <v>0</v>
      </c>
      <c r="BH119" s="100">
        <v>80</v>
      </c>
      <c r="BI119" s="100">
        <v>98</v>
      </c>
      <c r="BJ119" s="268">
        <v>0</v>
      </c>
      <c r="BK119" s="272">
        <v>12</v>
      </c>
      <c r="BL119" s="272">
        <v>0</v>
      </c>
      <c r="BM119" s="100">
        <v>12</v>
      </c>
      <c r="BN119" s="100">
        <v>0</v>
      </c>
      <c r="BO119" s="209">
        <f t="shared" si="79"/>
        <v>-24</v>
      </c>
      <c r="BP119" s="268">
        <f t="shared" si="80"/>
        <v>-72</v>
      </c>
      <c r="BQ119" s="272">
        <v>10</v>
      </c>
      <c r="BR119" s="272">
        <v>7</v>
      </c>
      <c r="BS119" s="100">
        <v>5</v>
      </c>
      <c r="BT119" s="100">
        <v>0</v>
      </c>
      <c r="BU119" s="209">
        <f t="shared" si="81"/>
        <v>-8</v>
      </c>
      <c r="BV119" s="208">
        <f t="shared" si="82"/>
        <v>-16</v>
      </c>
      <c r="BW119" s="276">
        <f t="shared" si="83"/>
        <v>-88</v>
      </c>
    </row>
    <row r="120" spans="1:75">
      <c r="A120" s="94">
        <v>118</v>
      </c>
      <c r="B120" s="94">
        <v>30</v>
      </c>
      <c r="C120" s="94">
        <v>106485</v>
      </c>
      <c r="D120" s="195" t="s">
        <v>205</v>
      </c>
      <c r="E120" s="195" t="s">
        <v>63</v>
      </c>
      <c r="F120" s="196">
        <v>8</v>
      </c>
      <c r="G120" s="197">
        <v>36</v>
      </c>
      <c r="H120" s="196">
        <v>100</v>
      </c>
      <c r="I120" s="97">
        <v>2</v>
      </c>
      <c r="J120" s="97">
        <v>1</v>
      </c>
      <c r="K120" s="94" t="s">
        <v>64</v>
      </c>
      <c r="L120" s="212" t="s">
        <v>65</v>
      </c>
      <c r="M120" s="213">
        <v>7200</v>
      </c>
      <c r="N120" s="100">
        <f t="shared" si="44"/>
        <v>28800</v>
      </c>
      <c r="O120" s="143">
        <v>0.18584999999999999</v>
      </c>
      <c r="P120" s="214">
        <v>1338.12</v>
      </c>
      <c r="Q120" s="230">
        <f t="shared" si="45"/>
        <v>5352.48</v>
      </c>
      <c r="R120" s="62">
        <v>8352</v>
      </c>
      <c r="S120" s="61">
        <f t="shared" si="46"/>
        <v>33408</v>
      </c>
      <c r="T120" s="63">
        <v>0.167265</v>
      </c>
      <c r="U120" s="231">
        <v>1396.99728</v>
      </c>
      <c r="V120" s="232">
        <f t="shared" si="47"/>
        <v>5587.9891200000002</v>
      </c>
      <c r="W120" s="135">
        <v>22845.96</v>
      </c>
      <c r="X120" s="135">
        <v>3963.66</v>
      </c>
      <c r="Y120" s="236">
        <f t="shared" si="48"/>
        <v>0.79326249999999998</v>
      </c>
      <c r="Z120" s="236">
        <f t="shared" si="49"/>
        <v>0.68384698275862066</v>
      </c>
      <c r="AA120" s="135"/>
      <c r="AB120" s="135"/>
      <c r="AC120" s="135"/>
      <c r="AD120" s="135"/>
      <c r="AE120" s="237">
        <f t="shared" si="70"/>
        <v>0.79326249999999998</v>
      </c>
      <c r="AF120" s="143">
        <f t="shared" si="71"/>
        <v>0.74052775535826387</v>
      </c>
      <c r="AG120" s="63">
        <f t="shared" si="72"/>
        <v>0.68384698275862066</v>
      </c>
      <c r="AH120" s="63">
        <f t="shared" si="73"/>
        <v>0.70931777333167034</v>
      </c>
      <c r="AI120" s="244"/>
      <c r="AJ120" s="245"/>
      <c r="AK120" s="49">
        <v>5400</v>
      </c>
      <c r="AL120" s="248">
        <f t="shared" si="50"/>
        <v>16200</v>
      </c>
      <c r="AM120" s="50">
        <v>0.240366</v>
      </c>
      <c r="AN120" s="248">
        <v>1297.9764</v>
      </c>
      <c r="AO120" s="248">
        <f t="shared" si="51"/>
        <v>3893.9292</v>
      </c>
      <c r="AP120" s="255">
        <v>6318</v>
      </c>
      <c r="AQ120" s="255">
        <f t="shared" si="52"/>
        <v>18954</v>
      </c>
      <c r="AR120" s="256">
        <v>0.22161745199999999</v>
      </c>
      <c r="AS120" s="255">
        <v>1400.179061736</v>
      </c>
      <c r="AT120" s="255">
        <f t="shared" si="53"/>
        <v>4200.5371852079998</v>
      </c>
      <c r="AU120" s="135">
        <v>14271.58</v>
      </c>
      <c r="AV120" s="135">
        <v>2851.59</v>
      </c>
      <c r="AW120" s="135"/>
      <c r="AX120" s="135"/>
      <c r="AY120" s="135"/>
      <c r="AZ120" s="135"/>
      <c r="BA120" s="50">
        <f t="shared" si="74"/>
        <v>0.88096172839506171</v>
      </c>
      <c r="BB120" s="50">
        <f t="shared" si="75"/>
        <v>0.73231685876569097</v>
      </c>
      <c r="BC120" s="259">
        <f t="shared" si="76"/>
        <v>0.75295874221800152</v>
      </c>
      <c r="BD120" s="259">
        <f t="shared" si="77"/>
        <v>0.67886317255843953</v>
      </c>
      <c r="BE120" s="138"/>
      <c r="BF120" s="138"/>
      <c r="BG120" s="245">
        <f t="shared" si="78"/>
        <v>0</v>
      </c>
      <c r="BH120" s="100">
        <v>60</v>
      </c>
      <c r="BI120" s="100">
        <v>44</v>
      </c>
      <c r="BJ120" s="268">
        <f>BI120-BH120</f>
        <v>-16</v>
      </c>
      <c r="BK120" s="272">
        <v>10</v>
      </c>
      <c r="BL120" s="272">
        <v>10</v>
      </c>
      <c r="BM120" s="100">
        <v>10</v>
      </c>
      <c r="BN120" s="100">
        <v>0</v>
      </c>
      <c r="BO120" s="209">
        <f t="shared" si="79"/>
        <v>-10</v>
      </c>
      <c r="BP120" s="268">
        <f t="shared" si="80"/>
        <v>-30</v>
      </c>
      <c r="BQ120" s="272">
        <v>10</v>
      </c>
      <c r="BR120" s="272">
        <v>0</v>
      </c>
      <c r="BS120" s="100">
        <v>5</v>
      </c>
      <c r="BT120" s="100">
        <v>0</v>
      </c>
      <c r="BU120" s="209">
        <f t="shared" si="81"/>
        <v>-15</v>
      </c>
      <c r="BV120" s="208">
        <f t="shared" si="82"/>
        <v>-30</v>
      </c>
      <c r="BW120" s="276">
        <f t="shared" si="83"/>
        <v>-76</v>
      </c>
    </row>
    <row r="121" spans="1:75">
      <c r="A121" s="94">
        <v>119</v>
      </c>
      <c r="B121" s="94">
        <v>30</v>
      </c>
      <c r="C121" s="94">
        <v>112415</v>
      </c>
      <c r="D121" s="195" t="s">
        <v>206</v>
      </c>
      <c r="E121" s="195" t="s">
        <v>70</v>
      </c>
      <c r="F121" s="196">
        <v>9</v>
      </c>
      <c r="G121" s="197">
        <v>42</v>
      </c>
      <c r="H121" s="196">
        <v>100</v>
      </c>
      <c r="I121" s="97">
        <v>2</v>
      </c>
      <c r="J121" s="97"/>
      <c r="K121" s="94" t="s">
        <v>64</v>
      </c>
      <c r="L121" s="215" t="s">
        <v>72</v>
      </c>
      <c r="M121" s="213">
        <v>7600</v>
      </c>
      <c r="N121" s="100">
        <f t="shared" si="44"/>
        <v>30400</v>
      </c>
      <c r="O121" s="143">
        <v>0.185775</v>
      </c>
      <c r="P121" s="214">
        <v>1411.89</v>
      </c>
      <c r="Q121" s="230">
        <f t="shared" si="45"/>
        <v>5647.56</v>
      </c>
      <c r="R121" s="62">
        <v>8816</v>
      </c>
      <c r="S121" s="61">
        <f t="shared" si="46"/>
        <v>35264</v>
      </c>
      <c r="T121" s="63">
        <v>0.1671975</v>
      </c>
      <c r="U121" s="231">
        <v>1474.01316</v>
      </c>
      <c r="V121" s="232">
        <f t="shared" si="47"/>
        <v>5896.0526399999999</v>
      </c>
      <c r="W121" s="135">
        <v>24070.85</v>
      </c>
      <c r="X121" s="135">
        <v>5084.18</v>
      </c>
      <c r="Y121" s="236">
        <f t="shared" si="48"/>
        <v>0.79180427631578942</v>
      </c>
      <c r="Z121" s="236">
        <f t="shared" si="49"/>
        <v>0.68258989337568055</v>
      </c>
      <c r="AA121" s="135"/>
      <c r="AB121" s="135"/>
      <c r="AC121" s="135"/>
      <c r="AD121" s="135"/>
      <c r="AE121" s="237">
        <f t="shared" si="70"/>
        <v>0.79180427631578942</v>
      </c>
      <c r="AF121" s="143">
        <f t="shared" si="71"/>
        <v>0.90024364504316912</v>
      </c>
      <c r="AG121" s="63">
        <f t="shared" si="72"/>
        <v>0.68258989337568055</v>
      </c>
      <c r="AH121" s="63">
        <f t="shared" si="73"/>
        <v>0.8623023419953727</v>
      </c>
      <c r="AI121" s="244"/>
      <c r="AJ121" s="245"/>
      <c r="AK121" s="49">
        <v>5700</v>
      </c>
      <c r="AL121" s="248">
        <f t="shared" si="50"/>
        <v>17100</v>
      </c>
      <c r="AM121" s="50">
        <v>0.24026900000000001</v>
      </c>
      <c r="AN121" s="248">
        <v>1369.5333000000001</v>
      </c>
      <c r="AO121" s="248">
        <f t="shared" si="51"/>
        <v>4108.5999000000002</v>
      </c>
      <c r="AP121" s="255">
        <v>6669</v>
      </c>
      <c r="AQ121" s="255">
        <f t="shared" si="52"/>
        <v>20007</v>
      </c>
      <c r="AR121" s="256">
        <v>0.22152801799999999</v>
      </c>
      <c r="AS121" s="255">
        <v>1477.3703520419999</v>
      </c>
      <c r="AT121" s="255">
        <f t="shared" si="53"/>
        <v>4432.1110561259993</v>
      </c>
      <c r="AU121" s="135">
        <v>12604.43</v>
      </c>
      <c r="AV121" s="135">
        <v>3083.31</v>
      </c>
      <c r="AW121" s="135"/>
      <c r="AX121" s="135"/>
      <c r="AY121" s="135"/>
      <c r="AZ121" s="135"/>
      <c r="BA121" s="50">
        <f t="shared" si="74"/>
        <v>0.73710116959064331</v>
      </c>
      <c r="BB121" s="50">
        <f t="shared" si="75"/>
        <v>0.75045272721736667</v>
      </c>
      <c r="BC121" s="259">
        <f t="shared" si="76"/>
        <v>0.63000099965012246</v>
      </c>
      <c r="BD121" s="259">
        <f t="shared" si="77"/>
        <v>0.69567525744606373</v>
      </c>
      <c r="BE121" s="138"/>
      <c r="BF121" s="138"/>
      <c r="BG121" s="245">
        <f t="shared" si="78"/>
        <v>0</v>
      </c>
      <c r="BH121" s="100">
        <v>60</v>
      </c>
      <c r="BI121" s="100">
        <v>0</v>
      </c>
      <c r="BJ121" s="268">
        <f>BI121-BH121</f>
        <v>-60</v>
      </c>
      <c r="BK121" s="272">
        <v>8</v>
      </c>
      <c r="BL121" s="272">
        <v>4</v>
      </c>
      <c r="BM121" s="100">
        <v>8</v>
      </c>
      <c r="BN121" s="100">
        <v>0</v>
      </c>
      <c r="BO121" s="209">
        <f t="shared" si="79"/>
        <v>-12</v>
      </c>
      <c r="BP121" s="268">
        <f t="shared" si="80"/>
        <v>-36</v>
      </c>
      <c r="BQ121" s="272">
        <v>15</v>
      </c>
      <c r="BR121" s="272">
        <v>2</v>
      </c>
      <c r="BS121" s="100">
        <v>8</v>
      </c>
      <c r="BT121" s="100">
        <v>0</v>
      </c>
      <c r="BU121" s="209">
        <f t="shared" si="81"/>
        <v>-21</v>
      </c>
      <c r="BV121" s="208">
        <f t="shared" si="82"/>
        <v>-42</v>
      </c>
      <c r="BW121" s="276">
        <f t="shared" si="83"/>
        <v>-138</v>
      </c>
    </row>
    <row r="122" spans="1:75">
      <c r="A122" s="189">
        <v>120</v>
      </c>
      <c r="B122" s="189">
        <v>30</v>
      </c>
      <c r="C122" s="189">
        <v>582</v>
      </c>
      <c r="D122" s="190" t="s">
        <v>207</v>
      </c>
      <c r="E122" s="190" t="s">
        <v>70</v>
      </c>
      <c r="F122" s="191">
        <v>2</v>
      </c>
      <c r="G122" s="192">
        <v>3</v>
      </c>
      <c r="H122" s="191">
        <v>200</v>
      </c>
      <c r="I122" s="97">
        <v>6</v>
      </c>
      <c r="J122" s="97"/>
      <c r="K122" s="189" t="s">
        <v>176</v>
      </c>
      <c r="L122" s="211" t="s">
        <v>72</v>
      </c>
      <c r="M122" s="208">
        <v>55100</v>
      </c>
      <c r="N122" s="209">
        <f t="shared" si="44"/>
        <v>220400</v>
      </c>
      <c r="O122" s="144">
        <v>0.115</v>
      </c>
      <c r="P122" s="210">
        <v>6336.5</v>
      </c>
      <c r="Q122" s="225">
        <f t="shared" si="45"/>
        <v>25346</v>
      </c>
      <c r="R122" s="54">
        <v>63916</v>
      </c>
      <c r="S122" s="226">
        <f t="shared" si="46"/>
        <v>255664</v>
      </c>
      <c r="T122" s="55">
        <v>0.10349999999999999</v>
      </c>
      <c r="U122" s="227">
        <v>6615.3059999999996</v>
      </c>
      <c r="V122" s="228">
        <f t="shared" si="47"/>
        <v>26461.223999999998</v>
      </c>
      <c r="W122" s="229">
        <v>174099.53</v>
      </c>
      <c r="X122" s="229">
        <v>28966.959999999999</v>
      </c>
      <c r="Y122" s="235">
        <f t="shared" si="48"/>
        <v>0.78992527223230491</v>
      </c>
      <c r="Z122" s="236">
        <f t="shared" si="49"/>
        <v>0.6809700622692284</v>
      </c>
      <c r="AA122" s="135"/>
      <c r="AB122" s="135"/>
      <c r="AC122" s="135"/>
      <c r="AD122" s="135"/>
      <c r="AE122" s="237">
        <f t="shared" si="70"/>
        <v>0.78992527223230491</v>
      </c>
      <c r="AF122" s="143">
        <f t="shared" si="71"/>
        <v>1.142861200978458</v>
      </c>
      <c r="AG122" s="63">
        <f t="shared" si="72"/>
        <v>0.6809700622692284</v>
      </c>
      <c r="AH122" s="63">
        <f t="shared" si="73"/>
        <v>1.0946946369525461</v>
      </c>
      <c r="AI122" s="244"/>
      <c r="AJ122" s="245"/>
      <c r="AK122" s="51">
        <v>41325</v>
      </c>
      <c r="AL122" s="246">
        <f t="shared" si="50"/>
        <v>123975</v>
      </c>
      <c r="AM122" s="57">
        <v>0.138322</v>
      </c>
      <c r="AN122" s="247">
        <v>5716.1566499999999</v>
      </c>
      <c r="AO122" s="246">
        <f t="shared" si="51"/>
        <v>17148.469949999999</v>
      </c>
      <c r="AP122" s="252">
        <v>48350.25</v>
      </c>
      <c r="AQ122" s="253">
        <f t="shared" si="52"/>
        <v>145050.75</v>
      </c>
      <c r="AR122" s="254">
        <v>0.12753288400000001</v>
      </c>
      <c r="AS122" s="252">
        <v>6166.2468246210001</v>
      </c>
      <c r="AT122" s="253">
        <f t="shared" si="53"/>
        <v>18498.740473862999</v>
      </c>
      <c r="AU122" s="229">
        <v>128996.14</v>
      </c>
      <c r="AV122" s="229">
        <v>22056.68</v>
      </c>
      <c r="AW122" s="135"/>
      <c r="AX122" s="135"/>
      <c r="AY122" s="135"/>
      <c r="AZ122" s="135"/>
      <c r="BA122" s="57">
        <f t="shared" si="74"/>
        <v>1.0405012300867109</v>
      </c>
      <c r="BB122" s="57">
        <f t="shared" si="75"/>
        <v>1.2862185410308284</v>
      </c>
      <c r="BC122" s="259">
        <f t="shared" si="76"/>
        <v>0.88931729067240262</v>
      </c>
      <c r="BD122" s="259">
        <f t="shared" si="77"/>
        <v>1.1923341500554612</v>
      </c>
      <c r="BE122" s="270">
        <v>300</v>
      </c>
      <c r="BF122" s="271"/>
      <c r="BG122" s="245">
        <f t="shared" si="78"/>
        <v>300</v>
      </c>
      <c r="BH122" s="209">
        <v>960</v>
      </c>
      <c r="BI122" s="209">
        <v>560</v>
      </c>
      <c r="BJ122" s="268">
        <f>BI122-BH122</f>
        <v>-400</v>
      </c>
      <c r="BK122" s="269">
        <v>12</v>
      </c>
      <c r="BL122" s="269">
        <v>19</v>
      </c>
      <c r="BM122" s="209">
        <v>12</v>
      </c>
      <c r="BN122" s="209">
        <v>18</v>
      </c>
      <c r="BO122" s="209">
        <f t="shared" si="79"/>
        <v>13</v>
      </c>
      <c r="BP122" s="268">
        <v>0</v>
      </c>
      <c r="BQ122" s="269">
        <v>10</v>
      </c>
      <c r="BR122" s="269">
        <v>6</v>
      </c>
      <c r="BS122" s="209">
        <v>8</v>
      </c>
      <c r="BT122" s="209">
        <v>0</v>
      </c>
      <c r="BU122" s="209">
        <f t="shared" si="81"/>
        <v>-12</v>
      </c>
      <c r="BV122" s="208">
        <f t="shared" si="82"/>
        <v>-24</v>
      </c>
      <c r="BW122" s="276">
        <f t="shared" si="83"/>
        <v>-424</v>
      </c>
    </row>
    <row r="123" spans="1:75">
      <c r="A123" s="94">
        <v>121</v>
      </c>
      <c r="B123" s="94">
        <v>29</v>
      </c>
      <c r="C123" s="94">
        <v>114069</v>
      </c>
      <c r="D123" s="195" t="s">
        <v>208</v>
      </c>
      <c r="E123" s="195" t="s">
        <v>90</v>
      </c>
      <c r="F123" s="198">
        <v>10</v>
      </c>
      <c r="G123" s="199">
        <v>45</v>
      </c>
      <c r="H123" s="198">
        <v>100</v>
      </c>
      <c r="I123" s="97">
        <v>1</v>
      </c>
      <c r="J123" s="97"/>
      <c r="K123" s="94" t="s">
        <v>103</v>
      </c>
      <c r="L123" s="212" t="s">
        <v>91</v>
      </c>
      <c r="M123" s="213">
        <v>5000</v>
      </c>
      <c r="N123" s="100">
        <f t="shared" si="44"/>
        <v>20000</v>
      </c>
      <c r="O123" s="143">
        <v>0.25530000000000003</v>
      </c>
      <c r="P123" s="214">
        <v>1276.5</v>
      </c>
      <c r="Q123" s="230">
        <f t="shared" si="45"/>
        <v>5106</v>
      </c>
      <c r="R123" s="62">
        <v>5800</v>
      </c>
      <c r="S123" s="61">
        <f t="shared" si="46"/>
        <v>23200</v>
      </c>
      <c r="T123" s="63">
        <v>0.22977</v>
      </c>
      <c r="U123" s="231">
        <v>1332.6659999999999</v>
      </c>
      <c r="V123" s="232">
        <f t="shared" si="47"/>
        <v>5330.6639999999998</v>
      </c>
      <c r="W123" s="135">
        <v>15309.27</v>
      </c>
      <c r="X123" s="135">
        <v>3882.24</v>
      </c>
      <c r="Y123" s="236">
        <f t="shared" si="48"/>
        <v>0.76546350000000007</v>
      </c>
      <c r="Z123" s="236">
        <f t="shared" si="49"/>
        <v>0.65988232758620691</v>
      </c>
      <c r="AA123" s="135"/>
      <c r="AB123" s="135"/>
      <c r="AC123" s="135"/>
      <c r="AD123" s="135"/>
      <c r="AE123" s="237">
        <f t="shared" si="70"/>
        <v>0.76546350000000007</v>
      </c>
      <c r="AF123" s="143">
        <f t="shared" si="71"/>
        <v>0.76032902467685071</v>
      </c>
      <c r="AG123" s="63">
        <f t="shared" si="72"/>
        <v>0.65988232758620691</v>
      </c>
      <c r="AH123" s="63">
        <f t="shared" si="73"/>
        <v>0.72828450639545095</v>
      </c>
      <c r="AI123" s="244"/>
      <c r="AJ123" s="245"/>
      <c r="AK123" s="49">
        <v>3750</v>
      </c>
      <c r="AL123" s="248">
        <f t="shared" si="50"/>
        <v>11250</v>
      </c>
      <c r="AM123" s="50">
        <v>0.33018799999999998</v>
      </c>
      <c r="AN123" s="248">
        <v>1238.2049999999999</v>
      </c>
      <c r="AO123" s="248">
        <f t="shared" si="51"/>
        <v>3714.6149999999998</v>
      </c>
      <c r="AP123" s="255">
        <v>4387.5</v>
      </c>
      <c r="AQ123" s="255">
        <f t="shared" si="52"/>
        <v>13162.5</v>
      </c>
      <c r="AR123" s="256">
        <v>0.304433336</v>
      </c>
      <c r="AS123" s="255">
        <v>1335.7012617</v>
      </c>
      <c r="AT123" s="255">
        <f t="shared" si="53"/>
        <v>4007.1037851000001</v>
      </c>
      <c r="AU123" s="135">
        <v>7141.33</v>
      </c>
      <c r="AV123" s="135">
        <v>2445.59</v>
      </c>
      <c r="AW123" s="135"/>
      <c r="AX123" s="135"/>
      <c r="AY123" s="135"/>
      <c r="AZ123" s="135"/>
      <c r="BA123" s="50">
        <f t="shared" si="74"/>
        <v>0.63478488888888884</v>
      </c>
      <c r="BB123" s="50">
        <f t="shared" si="75"/>
        <v>0.65836970991610178</v>
      </c>
      <c r="BC123" s="259">
        <f t="shared" si="76"/>
        <v>0.54255118708452044</v>
      </c>
      <c r="BD123" s="259">
        <f t="shared" si="77"/>
        <v>0.61031361580742505</v>
      </c>
      <c r="BE123" s="138"/>
      <c r="BF123" s="138"/>
      <c r="BG123" s="245">
        <f t="shared" si="78"/>
        <v>0</v>
      </c>
      <c r="BH123" s="100">
        <v>40</v>
      </c>
      <c r="BI123" s="100">
        <v>42</v>
      </c>
      <c r="BJ123" s="268">
        <v>0</v>
      </c>
      <c r="BK123" s="272">
        <v>6</v>
      </c>
      <c r="BL123" s="272">
        <v>0</v>
      </c>
      <c r="BM123" s="100">
        <v>6</v>
      </c>
      <c r="BN123" s="100">
        <v>2</v>
      </c>
      <c r="BO123" s="209">
        <f t="shared" si="79"/>
        <v>-10</v>
      </c>
      <c r="BP123" s="268">
        <f t="shared" si="80"/>
        <v>-30</v>
      </c>
      <c r="BQ123" s="272">
        <v>10</v>
      </c>
      <c r="BR123" s="272">
        <v>8</v>
      </c>
      <c r="BS123" s="100">
        <v>5</v>
      </c>
      <c r="BT123" s="100">
        <v>0</v>
      </c>
      <c r="BU123" s="209">
        <f t="shared" si="81"/>
        <v>-7</v>
      </c>
      <c r="BV123" s="208">
        <f t="shared" si="82"/>
        <v>-14</v>
      </c>
      <c r="BW123" s="276">
        <f t="shared" si="83"/>
        <v>-44</v>
      </c>
    </row>
    <row r="124" spans="1:75">
      <c r="A124" s="94">
        <v>122</v>
      </c>
      <c r="B124" s="94">
        <v>30</v>
      </c>
      <c r="C124" s="94">
        <v>52</v>
      </c>
      <c r="D124" s="195" t="s">
        <v>209</v>
      </c>
      <c r="E124" s="195" t="s">
        <v>74</v>
      </c>
      <c r="F124" s="196">
        <v>10</v>
      </c>
      <c r="G124" s="197">
        <v>44</v>
      </c>
      <c r="H124" s="196">
        <v>100</v>
      </c>
      <c r="I124" s="97">
        <v>2</v>
      </c>
      <c r="J124" s="97"/>
      <c r="K124" s="94" t="s">
        <v>103</v>
      </c>
      <c r="L124" s="212" t="s">
        <v>75</v>
      </c>
      <c r="M124" s="213">
        <v>7600</v>
      </c>
      <c r="N124" s="100">
        <f t="shared" si="44"/>
        <v>30400</v>
      </c>
      <c r="O124" s="143">
        <v>0.23175000000000001</v>
      </c>
      <c r="P124" s="214">
        <v>1761.3</v>
      </c>
      <c r="Q124" s="230">
        <f t="shared" si="45"/>
        <v>7045.2</v>
      </c>
      <c r="R124" s="62">
        <v>8816</v>
      </c>
      <c r="S124" s="61">
        <f t="shared" si="46"/>
        <v>35264</v>
      </c>
      <c r="T124" s="63">
        <v>0.20857500000000001</v>
      </c>
      <c r="U124" s="231">
        <v>1838.7972</v>
      </c>
      <c r="V124" s="232">
        <f t="shared" si="47"/>
        <v>7355.1887999999999</v>
      </c>
      <c r="W124" s="135">
        <v>27757.43</v>
      </c>
      <c r="X124" s="135">
        <v>5281.32</v>
      </c>
      <c r="Y124" s="236">
        <f t="shared" si="48"/>
        <v>0.91307335526315792</v>
      </c>
      <c r="Z124" s="236">
        <f t="shared" si="49"/>
        <v>0.78713220281306717</v>
      </c>
      <c r="AA124" s="135">
        <v>4500</v>
      </c>
      <c r="AB124" s="135">
        <v>405</v>
      </c>
      <c r="AC124" s="135"/>
      <c r="AD124" s="135"/>
      <c r="AE124" s="237">
        <f t="shared" si="70"/>
        <v>0.76504703947368424</v>
      </c>
      <c r="AF124" s="143">
        <f t="shared" si="71"/>
        <v>0.69214784534150908</v>
      </c>
      <c r="AG124" s="63">
        <f t="shared" si="72"/>
        <v>0.65952330989110708</v>
      </c>
      <c r="AH124" s="63">
        <f t="shared" si="73"/>
        <v>0.66297686335393591</v>
      </c>
      <c r="AI124" s="244"/>
      <c r="AJ124" s="245"/>
      <c r="AK124" s="49">
        <v>5700</v>
      </c>
      <c r="AL124" s="248">
        <f t="shared" si="50"/>
        <v>17100</v>
      </c>
      <c r="AM124" s="50">
        <v>0.29973</v>
      </c>
      <c r="AN124" s="248">
        <v>1708.461</v>
      </c>
      <c r="AO124" s="248">
        <f t="shared" si="51"/>
        <v>5125.3829999999998</v>
      </c>
      <c r="AP124" s="255">
        <v>6669</v>
      </c>
      <c r="AQ124" s="255">
        <f t="shared" si="52"/>
        <v>20007</v>
      </c>
      <c r="AR124" s="256">
        <v>0.27635105999999998</v>
      </c>
      <c r="AS124" s="255">
        <v>1842.98521914</v>
      </c>
      <c r="AT124" s="255">
        <f t="shared" si="53"/>
        <v>5528.9556574199996</v>
      </c>
      <c r="AU124" s="135">
        <v>8867.0300000000007</v>
      </c>
      <c r="AV124" s="135">
        <v>2348.9699999999998</v>
      </c>
      <c r="AW124" s="135"/>
      <c r="AX124" s="135"/>
      <c r="AY124" s="135"/>
      <c r="AZ124" s="135"/>
      <c r="BA124" s="50">
        <f t="shared" si="74"/>
        <v>0.51853976608187136</v>
      </c>
      <c r="BB124" s="50">
        <f t="shared" si="75"/>
        <v>0.45830136011299055</v>
      </c>
      <c r="BC124" s="259">
        <f t="shared" si="76"/>
        <v>0.44319638126655675</v>
      </c>
      <c r="BD124" s="259">
        <f t="shared" si="77"/>
        <v>0.42484876811186251</v>
      </c>
      <c r="BE124" s="138"/>
      <c r="BF124" s="138"/>
      <c r="BG124" s="245">
        <f t="shared" si="78"/>
        <v>0</v>
      </c>
      <c r="BH124" s="100">
        <v>40</v>
      </c>
      <c r="BI124" s="100">
        <v>0</v>
      </c>
      <c r="BJ124" s="268">
        <f>BI124-BH124</f>
        <v>-40</v>
      </c>
      <c r="BK124" s="272">
        <v>6</v>
      </c>
      <c r="BL124" s="272">
        <v>2</v>
      </c>
      <c r="BM124" s="100">
        <v>6</v>
      </c>
      <c r="BN124" s="100">
        <v>0</v>
      </c>
      <c r="BO124" s="209">
        <f t="shared" si="79"/>
        <v>-10</v>
      </c>
      <c r="BP124" s="268">
        <f t="shared" si="80"/>
        <v>-30</v>
      </c>
      <c r="BQ124" s="272">
        <v>10</v>
      </c>
      <c r="BR124" s="272">
        <v>9</v>
      </c>
      <c r="BS124" s="100">
        <v>5</v>
      </c>
      <c r="BT124" s="100">
        <v>0</v>
      </c>
      <c r="BU124" s="209">
        <f t="shared" si="81"/>
        <v>-6</v>
      </c>
      <c r="BV124" s="208">
        <f t="shared" si="82"/>
        <v>-12</v>
      </c>
      <c r="BW124" s="276">
        <f t="shared" si="83"/>
        <v>-82</v>
      </c>
    </row>
    <row r="125" spans="1:75">
      <c r="A125" s="94">
        <v>123</v>
      </c>
      <c r="B125" s="94">
        <v>30</v>
      </c>
      <c r="C125" s="94">
        <v>585</v>
      </c>
      <c r="D125" s="195" t="s">
        <v>210</v>
      </c>
      <c r="E125" s="195" t="s">
        <v>87</v>
      </c>
      <c r="F125" s="198">
        <v>3</v>
      </c>
      <c r="G125" s="199">
        <v>5</v>
      </c>
      <c r="H125" s="198">
        <v>200</v>
      </c>
      <c r="I125" s="97">
        <v>3</v>
      </c>
      <c r="J125" s="97">
        <v>4</v>
      </c>
      <c r="K125" s="94" t="s">
        <v>78</v>
      </c>
      <c r="L125" s="215" t="s">
        <v>88</v>
      </c>
      <c r="M125" s="213">
        <v>14850</v>
      </c>
      <c r="N125" s="100">
        <f t="shared" si="44"/>
        <v>59400</v>
      </c>
      <c r="O125" s="143">
        <v>0.25687500000000002</v>
      </c>
      <c r="P125" s="214">
        <v>3814.59375</v>
      </c>
      <c r="Q125" s="230">
        <f t="shared" si="45"/>
        <v>15258.375</v>
      </c>
      <c r="R125" s="62">
        <v>17226</v>
      </c>
      <c r="S125" s="61">
        <f t="shared" si="46"/>
        <v>68904</v>
      </c>
      <c r="T125" s="63">
        <v>0.23118749999999999</v>
      </c>
      <c r="U125" s="231">
        <v>3982.4358750000001</v>
      </c>
      <c r="V125" s="232">
        <f t="shared" si="47"/>
        <v>15929.7435</v>
      </c>
      <c r="W125" s="135">
        <v>45192.79</v>
      </c>
      <c r="X125" s="135">
        <v>12522.38</v>
      </c>
      <c r="Y125" s="236">
        <f t="shared" si="48"/>
        <v>0.76082138047138048</v>
      </c>
      <c r="Z125" s="236">
        <f t="shared" si="49"/>
        <v>0.65588050040636248</v>
      </c>
      <c r="AA125" s="135"/>
      <c r="AB125" s="135"/>
      <c r="AC125" s="135"/>
      <c r="AD125" s="135"/>
      <c r="AE125" s="237">
        <f t="shared" si="70"/>
        <v>0.76082138047138048</v>
      </c>
      <c r="AF125" s="143">
        <f t="shared" si="71"/>
        <v>0.82068896589577844</v>
      </c>
      <c r="AG125" s="63">
        <f t="shared" si="72"/>
        <v>0.65588050040636248</v>
      </c>
      <c r="AH125" s="63">
        <f t="shared" si="73"/>
        <v>0.78610054204576485</v>
      </c>
      <c r="AI125" s="244"/>
      <c r="AJ125" s="245"/>
      <c r="AK125" s="49">
        <v>11137.5</v>
      </c>
      <c r="AL125" s="248">
        <f t="shared" si="50"/>
        <v>33412.5</v>
      </c>
      <c r="AM125" s="50">
        <v>0.33222499999999999</v>
      </c>
      <c r="AN125" s="248">
        <v>3700.1559375000002</v>
      </c>
      <c r="AO125" s="248">
        <f t="shared" si="51"/>
        <v>11100.467812500001</v>
      </c>
      <c r="AP125" s="255">
        <v>13030.875</v>
      </c>
      <c r="AQ125" s="255">
        <f t="shared" si="52"/>
        <v>39092.625</v>
      </c>
      <c r="AR125" s="256">
        <v>0.30631144999999999</v>
      </c>
      <c r="AS125" s="255">
        <v>3991.5062160187499</v>
      </c>
      <c r="AT125" s="255">
        <f t="shared" si="53"/>
        <v>11974.51864805625</v>
      </c>
      <c r="AU125" s="135">
        <v>25575.19</v>
      </c>
      <c r="AV125" s="135">
        <v>7077.7</v>
      </c>
      <c r="AW125" s="135"/>
      <c r="AX125" s="135"/>
      <c r="AY125" s="135"/>
      <c r="AZ125" s="135"/>
      <c r="BA125" s="50">
        <f t="shared" si="74"/>
        <v>0.7654377852600075</v>
      </c>
      <c r="BB125" s="50">
        <f t="shared" si="75"/>
        <v>0.63760375864789698</v>
      </c>
      <c r="BC125" s="259">
        <f t="shared" si="76"/>
        <v>0.65422032928205764</v>
      </c>
      <c r="BD125" s="259">
        <f t="shared" si="77"/>
        <v>0.59106342459526584</v>
      </c>
      <c r="BE125" s="138"/>
      <c r="BF125" s="138"/>
      <c r="BG125" s="245">
        <f t="shared" si="78"/>
        <v>0</v>
      </c>
      <c r="BH125" s="100">
        <v>80</v>
      </c>
      <c r="BI125" s="100">
        <v>132</v>
      </c>
      <c r="BJ125" s="268">
        <v>0</v>
      </c>
      <c r="BK125" s="272">
        <v>14</v>
      </c>
      <c r="BL125" s="272">
        <v>15</v>
      </c>
      <c r="BM125" s="100">
        <v>14</v>
      </c>
      <c r="BN125" s="100">
        <v>8</v>
      </c>
      <c r="BO125" s="209">
        <f t="shared" si="79"/>
        <v>-5</v>
      </c>
      <c r="BP125" s="268">
        <f t="shared" si="80"/>
        <v>-15</v>
      </c>
      <c r="BQ125" s="272">
        <v>20</v>
      </c>
      <c r="BR125" s="272">
        <v>27</v>
      </c>
      <c r="BS125" s="100">
        <v>15</v>
      </c>
      <c r="BT125" s="100">
        <v>0</v>
      </c>
      <c r="BU125" s="209">
        <f t="shared" si="81"/>
        <v>-8</v>
      </c>
      <c r="BV125" s="208">
        <f t="shared" si="82"/>
        <v>-16</v>
      </c>
      <c r="BW125" s="276">
        <f t="shared" si="83"/>
        <v>-31</v>
      </c>
    </row>
    <row r="126" spans="1:75">
      <c r="A126" s="189">
        <v>124</v>
      </c>
      <c r="B126" s="189">
        <v>30</v>
      </c>
      <c r="C126" s="189">
        <v>391</v>
      </c>
      <c r="D126" s="190" t="s">
        <v>211</v>
      </c>
      <c r="E126" s="190" t="s">
        <v>63</v>
      </c>
      <c r="F126" s="193">
        <v>7</v>
      </c>
      <c r="G126" s="194">
        <v>31</v>
      </c>
      <c r="H126" s="193">
        <v>100</v>
      </c>
      <c r="I126" s="97">
        <v>3</v>
      </c>
      <c r="J126" s="97"/>
      <c r="K126" s="189" t="s">
        <v>95</v>
      </c>
      <c r="L126" s="207" t="s">
        <v>65</v>
      </c>
      <c r="M126" s="208">
        <v>10080</v>
      </c>
      <c r="N126" s="209">
        <f t="shared" si="44"/>
        <v>40320</v>
      </c>
      <c r="O126" s="144">
        <v>0.26865</v>
      </c>
      <c r="P126" s="210">
        <v>2707.9920000000002</v>
      </c>
      <c r="Q126" s="225">
        <f t="shared" si="45"/>
        <v>10831.968000000001</v>
      </c>
      <c r="R126" s="54">
        <v>11692.8</v>
      </c>
      <c r="S126" s="226">
        <f t="shared" si="46"/>
        <v>46771.199999999997</v>
      </c>
      <c r="T126" s="55">
        <v>0.241785</v>
      </c>
      <c r="U126" s="227">
        <v>2827.1436480000002</v>
      </c>
      <c r="V126" s="228">
        <f t="shared" si="47"/>
        <v>11308.574592000001</v>
      </c>
      <c r="W126" s="229">
        <v>30643.02</v>
      </c>
      <c r="X126" s="229">
        <v>10272.99</v>
      </c>
      <c r="Y126" s="235">
        <f t="shared" si="48"/>
        <v>0.75999553571428569</v>
      </c>
      <c r="Z126" s="236">
        <f t="shared" si="49"/>
        <v>0.65516856527093603</v>
      </c>
      <c r="AA126" s="135"/>
      <c r="AB126" s="135"/>
      <c r="AC126" s="135"/>
      <c r="AD126" s="135"/>
      <c r="AE126" s="237">
        <f t="shared" si="70"/>
        <v>0.75999553571428569</v>
      </c>
      <c r="AF126" s="143">
        <f t="shared" si="71"/>
        <v>0.94839552701780494</v>
      </c>
      <c r="AG126" s="63">
        <f t="shared" si="72"/>
        <v>0.65516856527093603</v>
      </c>
      <c r="AH126" s="63">
        <f t="shared" si="73"/>
        <v>0.90842483430824228</v>
      </c>
      <c r="AI126" s="244"/>
      <c r="AJ126" s="245"/>
      <c r="AK126" s="51">
        <v>7560</v>
      </c>
      <c r="AL126" s="246">
        <f t="shared" si="50"/>
        <v>22680</v>
      </c>
      <c r="AM126" s="57">
        <v>0.34745399999999999</v>
      </c>
      <c r="AN126" s="247">
        <v>2626.7522399999998</v>
      </c>
      <c r="AO126" s="246">
        <f t="shared" si="51"/>
        <v>7880.2567199999994</v>
      </c>
      <c r="AP126" s="252">
        <v>8845.2000000000007</v>
      </c>
      <c r="AQ126" s="253">
        <f t="shared" si="52"/>
        <v>26535.600000000002</v>
      </c>
      <c r="AR126" s="254">
        <v>0.32035258799999999</v>
      </c>
      <c r="AS126" s="252">
        <v>2833.5827113775999</v>
      </c>
      <c r="AT126" s="253">
        <f t="shared" si="53"/>
        <v>8500.7481341328003</v>
      </c>
      <c r="AU126" s="229">
        <v>17369.23</v>
      </c>
      <c r="AV126" s="229">
        <v>5567.24</v>
      </c>
      <c r="AW126" s="135"/>
      <c r="AX126" s="135"/>
      <c r="AY126" s="135"/>
      <c r="AZ126" s="135"/>
      <c r="BA126" s="50">
        <f t="shared" si="74"/>
        <v>0.76583906525573187</v>
      </c>
      <c r="BB126" s="50">
        <f t="shared" si="75"/>
        <v>0.706479521900652</v>
      </c>
      <c r="BC126" s="259">
        <f t="shared" si="76"/>
        <v>0.65456330363737769</v>
      </c>
      <c r="BD126" s="259">
        <f t="shared" si="77"/>
        <v>0.65491176919429328</v>
      </c>
      <c r="BE126" s="138"/>
      <c r="BF126" s="138"/>
      <c r="BG126" s="245">
        <f t="shared" si="78"/>
        <v>0</v>
      </c>
      <c r="BH126" s="209">
        <v>60</v>
      </c>
      <c r="BI126" s="209">
        <v>0</v>
      </c>
      <c r="BJ126" s="268">
        <f t="shared" ref="BJ126:BJ142" si="86">BI126-BH126</f>
        <v>-60</v>
      </c>
      <c r="BK126" s="269">
        <v>12</v>
      </c>
      <c r="BL126" s="269">
        <v>4</v>
      </c>
      <c r="BM126" s="209">
        <v>12</v>
      </c>
      <c r="BN126" s="209">
        <v>0</v>
      </c>
      <c r="BO126" s="209">
        <f t="shared" si="79"/>
        <v>-20</v>
      </c>
      <c r="BP126" s="268">
        <f t="shared" si="80"/>
        <v>-60</v>
      </c>
      <c r="BQ126" s="269">
        <v>10</v>
      </c>
      <c r="BR126" s="269">
        <v>5</v>
      </c>
      <c r="BS126" s="209">
        <v>5</v>
      </c>
      <c r="BT126" s="209">
        <v>0</v>
      </c>
      <c r="BU126" s="209">
        <f t="shared" si="81"/>
        <v>-10</v>
      </c>
      <c r="BV126" s="208">
        <f t="shared" si="82"/>
        <v>-20</v>
      </c>
      <c r="BW126" s="276">
        <f t="shared" si="83"/>
        <v>-140</v>
      </c>
    </row>
    <row r="127" spans="1:75">
      <c r="A127" s="94">
        <v>125</v>
      </c>
      <c r="B127" s="94">
        <v>30</v>
      </c>
      <c r="C127" s="94">
        <v>371</v>
      </c>
      <c r="D127" s="195" t="s">
        <v>212</v>
      </c>
      <c r="E127" s="195" t="s">
        <v>77</v>
      </c>
      <c r="F127" s="196">
        <v>9</v>
      </c>
      <c r="G127" s="197">
        <v>38</v>
      </c>
      <c r="H127" s="196">
        <v>100</v>
      </c>
      <c r="I127" s="97">
        <v>2</v>
      </c>
      <c r="J127" s="97"/>
      <c r="K127" s="94" t="s">
        <v>103</v>
      </c>
      <c r="L127" s="215" t="s">
        <v>79</v>
      </c>
      <c r="M127" s="213">
        <v>5670</v>
      </c>
      <c r="N127" s="100">
        <f t="shared" si="44"/>
        <v>22680</v>
      </c>
      <c r="O127" s="143">
        <v>0.22470000000000001</v>
      </c>
      <c r="P127" s="214">
        <v>1274.049</v>
      </c>
      <c r="Q127" s="230">
        <f t="shared" si="45"/>
        <v>5096.1959999999999</v>
      </c>
      <c r="R127" s="62">
        <v>6577.2</v>
      </c>
      <c r="S127" s="61">
        <f t="shared" si="46"/>
        <v>26308.799999999999</v>
      </c>
      <c r="T127" s="63">
        <v>0.20222999999999999</v>
      </c>
      <c r="U127" s="231">
        <v>1330.107156</v>
      </c>
      <c r="V127" s="232">
        <f t="shared" si="47"/>
        <v>5320.4286240000001</v>
      </c>
      <c r="W127" s="135">
        <v>19335.490000000002</v>
      </c>
      <c r="X127" s="135">
        <v>5094.71</v>
      </c>
      <c r="Y127" s="236">
        <f t="shared" si="48"/>
        <v>0.85253483245149919</v>
      </c>
      <c r="Z127" s="236">
        <f t="shared" si="49"/>
        <v>0.73494382107887868</v>
      </c>
      <c r="AA127" s="135">
        <v>2250</v>
      </c>
      <c r="AB127" s="135">
        <v>202.5</v>
      </c>
      <c r="AC127" s="135"/>
      <c r="AD127" s="135"/>
      <c r="AE127" s="237">
        <f t="shared" si="70"/>
        <v>0.75332848324515</v>
      </c>
      <c r="AF127" s="143">
        <f t="shared" si="71"/>
        <v>0.95997288958273974</v>
      </c>
      <c r="AG127" s="63">
        <f t="shared" si="72"/>
        <v>0.64942110624581895</v>
      </c>
      <c r="AH127" s="63">
        <f t="shared" si="73"/>
        <v>0.9195142620524327</v>
      </c>
      <c r="AI127" s="244"/>
      <c r="AJ127" s="245"/>
      <c r="AK127" s="49">
        <v>4252.5</v>
      </c>
      <c r="AL127" s="248">
        <f t="shared" si="50"/>
        <v>12757.5</v>
      </c>
      <c r="AM127" s="50">
        <v>0.29061199999999998</v>
      </c>
      <c r="AN127" s="248">
        <v>1235.82753</v>
      </c>
      <c r="AO127" s="248">
        <f t="shared" si="51"/>
        <v>3707.4825900000001</v>
      </c>
      <c r="AP127" s="255">
        <v>4975.4250000000002</v>
      </c>
      <c r="AQ127" s="255">
        <f t="shared" si="52"/>
        <v>14926.275000000001</v>
      </c>
      <c r="AR127" s="256">
        <v>0.26794426399999999</v>
      </c>
      <c r="AS127" s="255">
        <v>1333.1365897122</v>
      </c>
      <c r="AT127" s="255">
        <f t="shared" si="53"/>
        <v>3999.4097691366001</v>
      </c>
      <c r="AU127" s="135">
        <v>14425.14</v>
      </c>
      <c r="AV127" s="135">
        <v>3539.84</v>
      </c>
      <c r="AW127" s="135"/>
      <c r="AX127" s="135"/>
      <c r="AY127" s="135"/>
      <c r="AZ127" s="135"/>
      <c r="BA127" s="57">
        <f t="shared" si="74"/>
        <v>1.130718400940623</v>
      </c>
      <c r="BB127" s="50">
        <f t="shared" si="75"/>
        <v>0.95478263594489332</v>
      </c>
      <c r="BC127" s="259">
        <f t="shared" si="76"/>
        <v>0.96642598370993416</v>
      </c>
      <c r="BD127" s="259">
        <f t="shared" si="77"/>
        <v>0.88509060194754374</v>
      </c>
      <c r="BE127" s="270"/>
      <c r="BF127" s="271"/>
      <c r="BG127" s="245">
        <f t="shared" si="78"/>
        <v>0</v>
      </c>
      <c r="BH127" s="100">
        <v>80</v>
      </c>
      <c r="BI127" s="100">
        <v>44</v>
      </c>
      <c r="BJ127" s="268">
        <f t="shared" si="86"/>
        <v>-36</v>
      </c>
      <c r="BK127" s="272">
        <v>8</v>
      </c>
      <c r="BL127" s="272">
        <v>2</v>
      </c>
      <c r="BM127" s="100">
        <v>8</v>
      </c>
      <c r="BN127" s="100">
        <v>0</v>
      </c>
      <c r="BO127" s="209">
        <f t="shared" si="79"/>
        <v>-14</v>
      </c>
      <c r="BP127" s="268">
        <f t="shared" si="80"/>
        <v>-42</v>
      </c>
      <c r="BQ127" s="272">
        <v>10</v>
      </c>
      <c r="BR127" s="272">
        <v>11</v>
      </c>
      <c r="BS127" s="100">
        <v>5</v>
      </c>
      <c r="BT127" s="100">
        <v>0</v>
      </c>
      <c r="BU127" s="209">
        <f t="shared" si="81"/>
        <v>-4</v>
      </c>
      <c r="BV127" s="208">
        <f t="shared" si="82"/>
        <v>-8</v>
      </c>
      <c r="BW127" s="276">
        <f t="shared" si="83"/>
        <v>-86</v>
      </c>
    </row>
    <row r="128" spans="1:75">
      <c r="A128" s="94">
        <v>126</v>
      </c>
      <c r="B128" s="94">
        <v>30</v>
      </c>
      <c r="C128" s="94">
        <v>754</v>
      </c>
      <c r="D128" s="195" t="s">
        <v>213</v>
      </c>
      <c r="E128" s="195" t="s">
        <v>74</v>
      </c>
      <c r="F128" s="198">
        <v>6</v>
      </c>
      <c r="G128" s="199">
        <v>27</v>
      </c>
      <c r="H128" s="198">
        <v>150</v>
      </c>
      <c r="I128" s="97">
        <v>3</v>
      </c>
      <c r="J128" s="97"/>
      <c r="K128" s="94" t="s">
        <v>95</v>
      </c>
      <c r="L128" s="212" t="s">
        <v>75</v>
      </c>
      <c r="M128" s="213">
        <v>9900</v>
      </c>
      <c r="N128" s="100">
        <f t="shared" si="44"/>
        <v>39600</v>
      </c>
      <c r="O128" s="143">
        <v>0.19964999999999999</v>
      </c>
      <c r="P128" s="214">
        <v>1976.5350000000001</v>
      </c>
      <c r="Q128" s="230">
        <f t="shared" si="45"/>
        <v>7906.14</v>
      </c>
      <c r="R128" s="62">
        <v>11484</v>
      </c>
      <c r="S128" s="61">
        <f t="shared" si="46"/>
        <v>45936</v>
      </c>
      <c r="T128" s="63">
        <v>0.17968500000000001</v>
      </c>
      <c r="U128" s="231">
        <v>2063.50254</v>
      </c>
      <c r="V128" s="232">
        <f t="shared" si="47"/>
        <v>8254.0101599999998</v>
      </c>
      <c r="W128" s="135">
        <v>42975.42</v>
      </c>
      <c r="X128" s="135">
        <v>9836.69</v>
      </c>
      <c r="Y128" s="236">
        <f t="shared" si="48"/>
        <v>1.0852378787878787</v>
      </c>
      <c r="Z128" s="236">
        <f t="shared" si="49"/>
        <v>0.93554989550679202</v>
      </c>
      <c r="AA128" s="135">
        <v>13454</v>
      </c>
      <c r="AB128" s="135">
        <v>1988</v>
      </c>
      <c r="AC128" s="135"/>
      <c r="AD128" s="135"/>
      <c r="AE128" s="237">
        <f t="shared" si="70"/>
        <v>0.74549040404040401</v>
      </c>
      <c r="AF128" s="143">
        <f t="shared" si="71"/>
        <v>0.99273349573875491</v>
      </c>
      <c r="AG128" s="63">
        <f t="shared" si="72"/>
        <v>0.64266414141414141</v>
      </c>
      <c r="AH128" s="63">
        <f t="shared" si="73"/>
        <v>0.95089415300647029</v>
      </c>
      <c r="AI128" s="244"/>
      <c r="AJ128" s="245"/>
      <c r="AK128" s="49">
        <v>7425</v>
      </c>
      <c r="AL128" s="248">
        <f t="shared" si="50"/>
        <v>22275</v>
      </c>
      <c r="AM128" s="50">
        <v>0.258214</v>
      </c>
      <c r="AN128" s="248">
        <v>1917.2389499999999</v>
      </c>
      <c r="AO128" s="248">
        <f t="shared" si="51"/>
        <v>5751.7168499999998</v>
      </c>
      <c r="AP128" s="255">
        <v>8687.25</v>
      </c>
      <c r="AQ128" s="255">
        <f t="shared" si="52"/>
        <v>26061.75</v>
      </c>
      <c r="AR128" s="256">
        <v>0.23807330800000001</v>
      </c>
      <c r="AS128" s="255">
        <v>2068.2023449230001</v>
      </c>
      <c r="AT128" s="255">
        <f t="shared" si="53"/>
        <v>6204.6070347690002</v>
      </c>
      <c r="AU128" s="135">
        <v>15544.36</v>
      </c>
      <c r="AV128" s="135">
        <v>4443.18</v>
      </c>
      <c r="AW128" s="135"/>
      <c r="AX128" s="135"/>
      <c r="AY128" s="135"/>
      <c r="AZ128" s="135"/>
      <c r="BA128" s="50">
        <f t="shared" si="74"/>
        <v>0.69783883277216618</v>
      </c>
      <c r="BB128" s="50">
        <f t="shared" si="75"/>
        <v>0.77249630256051294</v>
      </c>
      <c r="BC128" s="259">
        <f t="shared" si="76"/>
        <v>0.59644344681381722</v>
      </c>
      <c r="BD128" s="259">
        <f t="shared" si="77"/>
        <v>0.7161098156743172</v>
      </c>
      <c r="BE128" s="138"/>
      <c r="BF128" s="138"/>
      <c r="BG128" s="245">
        <f t="shared" si="78"/>
        <v>0</v>
      </c>
      <c r="BH128" s="100">
        <v>60</v>
      </c>
      <c r="BI128" s="100">
        <v>3</v>
      </c>
      <c r="BJ128" s="268">
        <f t="shared" si="86"/>
        <v>-57</v>
      </c>
      <c r="BK128" s="272">
        <v>12</v>
      </c>
      <c r="BL128" s="272">
        <v>8</v>
      </c>
      <c r="BM128" s="100">
        <v>12</v>
      </c>
      <c r="BN128" s="100">
        <v>0</v>
      </c>
      <c r="BO128" s="209">
        <f t="shared" si="79"/>
        <v>-16</v>
      </c>
      <c r="BP128" s="268">
        <f t="shared" si="80"/>
        <v>-48</v>
      </c>
      <c r="BQ128" s="272">
        <v>10</v>
      </c>
      <c r="BR128" s="272">
        <v>5</v>
      </c>
      <c r="BS128" s="100">
        <v>5</v>
      </c>
      <c r="BT128" s="100">
        <v>4</v>
      </c>
      <c r="BU128" s="209">
        <f t="shared" si="81"/>
        <v>-6</v>
      </c>
      <c r="BV128" s="208">
        <f t="shared" si="82"/>
        <v>-12</v>
      </c>
      <c r="BW128" s="276">
        <f t="shared" si="83"/>
        <v>-117</v>
      </c>
    </row>
    <row r="129" spans="1:75" ht="15" customHeight="1">
      <c r="A129" s="94">
        <v>127</v>
      </c>
      <c r="B129" s="94">
        <v>30</v>
      </c>
      <c r="C129" s="94">
        <v>104533</v>
      </c>
      <c r="D129" s="195" t="s">
        <v>214</v>
      </c>
      <c r="E129" s="195" t="s">
        <v>94</v>
      </c>
      <c r="F129" s="196">
        <v>9</v>
      </c>
      <c r="G129" s="197">
        <v>42</v>
      </c>
      <c r="H129" s="196">
        <v>100</v>
      </c>
      <c r="I129" s="97">
        <v>3</v>
      </c>
      <c r="J129" s="97"/>
      <c r="K129" s="94" t="s">
        <v>64</v>
      </c>
      <c r="L129" s="215" t="s">
        <v>96</v>
      </c>
      <c r="M129" s="213">
        <v>7800</v>
      </c>
      <c r="N129" s="100">
        <f t="shared" si="44"/>
        <v>31200</v>
      </c>
      <c r="O129" s="143">
        <v>0.252525</v>
      </c>
      <c r="P129" s="214">
        <v>1969.6949999999999</v>
      </c>
      <c r="Q129" s="230">
        <f t="shared" si="45"/>
        <v>7878.78</v>
      </c>
      <c r="R129" s="62">
        <v>9048</v>
      </c>
      <c r="S129" s="61">
        <f t="shared" si="46"/>
        <v>36192</v>
      </c>
      <c r="T129" s="63">
        <v>0.22727249999999999</v>
      </c>
      <c r="U129" s="231">
        <v>2056.3615799999998</v>
      </c>
      <c r="V129" s="232">
        <f t="shared" si="47"/>
        <v>8225.4463199999991</v>
      </c>
      <c r="W129" s="135">
        <v>23149.41</v>
      </c>
      <c r="X129" s="135">
        <v>5488.26</v>
      </c>
      <c r="Y129" s="236">
        <f t="shared" si="48"/>
        <v>0.7419682692307692</v>
      </c>
      <c r="Z129" s="236">
        <f t="shared" si="49"/>
        <v>0.63962781830238724</v>
      </c>
      <c r="AA129" s="135"/>
      <c r="AB129" s="135"/>
      <c r="AC129" s="135"/>
      <c r="AD129" s="135"/>
      <c r="AE129" s="237">
        <f t="shared" si="70"/>
        <v>0.7419682692307692</v>
      </c>
      <c r="AF129" s="143">
        <f t="shared" si="71"/>
        <v>0.6965875427413889</v>
      </c>
      <c r="AG129" s="63">
        <f t="shared" si="72"/>
        <v>0.63962781830238724</v>
      </c>
      <c r="AH129" s="63">
        <f t="shared" si="73"/>
        <v>0.66722944707029597</v>
      </c>
      <c r="AI129" s="244"/>
      <c r="AJ129" s="245"/>
      <c r="AK129" s="49">
        <v>5850</v>
      </c>
      <c r="AL129" s="248">
        <f t="shared" si="50"/>
        <v>17550</v>
      </c>
      <c r="AM129" s="50">
        <v>0.32659899999999997</v>
      </c>
      <c r="AN129" s="248">
        <v>1910.6041499999999</v>
      </c>
      <c r="AO129" s="248">
        <f t="shared" si="51"/>
        <v>5731.8124499999994</v>
      </c>
      <c r="AP129" s="255">
        <v>6844.5</v>
      </c>
      <c r="AQ129" s="255">
        <f t="shared" si="52"/>
        <v>20533.5</v>
      </c>
      <c r="AR129" s="256">
        <v>0.30112427800000002</v>
      </c>
      <c r="AS129" s="255">
        <v>2061.0451207709998</v>
      </c>
      <c r="AT129" s="255">
        <f t="shared" si="53"/>
        <v>6183.1353623129999</v>
      </c>
      <c r="AU129" s="135">
        <v>12170.14</v>
      </c>
      <c r="AV129" s="135">
        <v>3105.58</v>
      </c>
      <c r="AW129" s="135"/>
      <c r="AX129" s="135"/>
      <c r="AY129" s="135"/>
      <c r="AZ129" s="135"/>
      <c r="BA129" s="50">
        <f t="shared" si="74"/>
        <v>0.69345527065527057</v>
      </c>
      <c r="BB129" s="50">
        <f t="shared" si="75"/>
        <v>0.54181465759578373</v>
      </c>
      <c r="BC129" s="259">
        <f t="shared" si="76"/>
        <v>0.59269681252587236</v>
      </c>
      <c r="BD129" s="259">
        <f t="shared" si="77"/>
        <v>0.50226621576634189</v>
      </c>
      <c r="BE129" s="138"/>
      <c r="BF129" s="138"/>
      <c r="BG129" s="245">
        <f t="shared" si="78"/>
        <v>0</v>
      </c>
      <c r="BH129" s="100">
        <v>60</v>
      </c>
      <c r="BI129" s="100">
        <v>0</v>
      </c>
      <c r="BJ129" s="268">
        <f t="shared" si="86"/>
        <v>-60</v>
      </c>
      <c r="BK129" s="272">
        <v>8</v>
      </c>
      <c r="BL129" s="272">
        <v>2</v>
      </c>
      <c r="BM129" s="100">
        <v>8</v>
      </c>
      <c r="BN129" s="100">
        <v>0</v>
      </c>
      <c r="BO129" s="209">
        <f t="shared" si="79"/>
        <v>-14</v>
      </c>
      <c r="BP129" s="268">
        <f t="shared" si="80"/>
        <v>-42</v>
      </c>
      <c r="BQ129" s="272">
        <v>15</v>
      </c>
      <c r="BR129" s="272">
        <v>9</v>
      </c>
      <c r="BS129" s="100">
        <v>5</v>
      </c>
      <c r="BT129" s="100">
        <v>15</v>
      </c>
      <c r="BU129" s="209">
        <f t="shared" si="81"/>
        <v>4</v>
      </c>
      <c r="BV129" s="208">
        <v>0</v>
      </c>
      <c r="BW129" s="276">
        <f t="shared" si="83"/>
        <v>-102</v>
      </c>
    </row>
    <row r="130" spans="1:75">
      <c r="A130" s="94">
        <v>128</v>
      </c>
      <c r="B130" s="94">
        <v>30</v>
      </c>
      <c r="C130" s="94">
        <v>113833</v>
      </c>
      <c r="D130" s="195" t="s">
        <v>215</v>
      </c>
      <c r="E130" s="195" t="s">
        <v>70</v>
      </c>
      <c r="F130" s="196">
        <v>9</v>
      </c>
      <c r="G130" s="197">
        <v>40</v>
      </c>
      <c r="H130" s="196">
        <v>100</v>
      </c>
      <c r="I130" s="97">
        <v>2</v>
      </c>
      <c r="J130" s="97"/>
      <c r="K130" s="94" t="s">
        <v>103</v>
      </c>
      <c r="L130" s="215" t="s">
        <v>72</v>
      </c>
      <c r="M130" s="213">
        <v>6000</v>
      </c>
      <c r="N130" s="100">
        <f t="shared" si="44"/>
        <v>24000</v>
      </c>
      <c r="O130" s="143">
        <v>0.26692500000000002</v>
      </c>
      <c r="P130" s="214">
        <v>1601.55</v>
      </c>
      <c r="Q130" s="230">
        <f t="shared" si="45"/>
        <v>6406.2</v>
      </c>
      <c r="R130" s="62">
        <v>6960</v>
      </c>
      <c r="S130" s="61">
        <f t="shared" si="46"/>
        <v>27840</v>
      </c>
      <c r="T130" s="63">
        <v>0.24023249999999999</v>
      </c>
      <c r="U130" s="231">
        <v>1672.0182</v>
      </c>
      <c r="V130" s="232">
        <f t="shared" si="47"/>
        <v>6688.0727999999999</v>
      </c>
      <c r="W130" s="135">
        <v>17641.099999999999</v>
      </c>
      <c r="X130" s="135">
        <v>5145.26</v>
      </c>
      <c r="Y130" s="236">
        <f t="shared" si="48"/>
        <v>0.73504583333333329</v>
      </c>
      <c r="Z130" s="236">
        <f t="shared" si="49"/>
        <v>0.63366020114942523</v>
      </c>
      <c r="AA130" s="135"/>
      <c r="AB130" s="135"/>
      <c r="AC130" s="135"/>
      <c r="AD130" s="135"/>
      <c r="AE130" s="237">
        <f t="shared" si="70"/>
        <v>0.73504583333333329</v>
      </c>
      <c r="AF130" s="143">
        <f t="shared" si="71"/>
        <v>0.80316880521994327</v>
      </c>
      <c r="AG130" s="63">
        <f t="shared" si="72"/>
        <v>0.63366020114942523</v>
      </c>
      <c r="AH130" s="63">
        <f t="shared" si="73"/>
        <v>0.76931877894630574</v>
      </c>
      <c r="AI130" s="244"/>
      <c r="AJ130" s="245"/>
      <c r="AK130" s="49">
        <v>4500</v>
      </c>
      <c r="AL130" s="248">
        <f t="shared" si="50"/>
        <v>13500</v>
      </c>
      <c r="AM130" s="50">
        <v>0.345223</v>
      </c>
      <c r="AN130" s="248">
        <v>1553.5035</v>
      </c>
      <c r="AO130" s="248">
        <f t="shared" si="51"/>
        <v>4660.5105000000003</v>
      </c>
      <c r="AP130" s="255">
        <v>5265</v>
      </c>
      <c r="AQ130" s="255">
        <f t="shared" si="52"/>
        <v>15795</v>
      </c>
      <c r="AR130" s="256">
        <v>0.31829560600000001</v>
      </c>
      <c r="AS130" s="255">
        <v>1675.82636559</v>
      </c>
      <c r="AT130" s="255">
        <f t="shared" si="53"/>
        <v>5027.4790967700001</v>
      </c>
      <c r="AU130" s="135">
        <v>8984.6200000000008</v>
      </c>
      <c r="AV130" s="135">
        <v>2444.8000000000002</v>
      </c>
      <c r="AW130" s="135"/>
      <c r="AX130" s="135"/>
      <c r="AY130" s="135"/>
      <c r="AZ130" s="135"/>
      <c r="BA130" s="50">
        <f t="shared" si="74"/>
        <v>0.66552740740740746</v>
      </c>
      <c r="BB130" s="50">
        <f t="shared" si="75"/>
        <v>0.52457772598087704</v>
      </c>
      <c r="BC130" s="259">
        <f t="shared" si="76"/>
        <v>0.56882684393795513</v>
      </c>
      <c r="BD130" s="259">
        <f t="shared" si="77"/>
        <v>0.48628745200963813</v>
      </c>
      <c r="BE130" s="138"/>
      <c r="BF130" s="138"/>
      <c r="BG130" s="245">
        <f t="shared" si="78"/>
        <v>0</v>
      </c>
      <c r="BH130" s="100">
        <v>40</v>
      </c>
      <c r="BI130" s="100">
        <v>0</v>
      </c>
      <c r="BJ130" s="268">
        <f t="shared" si="86"/>
        <v>-40</v>
      </c>
      <c r="BK130" s="272">
        <v>8</v>
      </c>
      <c r="BL130" s="272">
        <v>4</v>
      </c>
      <c r="BM130" s="100">
        <v>8</v>
      </c>
      <c r="BN130" s="100">
        <v>0</v>
      </c>
      <c r="BO130" s="209">
        <f t="shared" si="79"/>
        <v>-12</v>
      </c>
      <c r="BP130" s="268">
        <f t="shared" si="80"/>
        <v>-36</v>
      </c>
      <c r="BQ130" s="272">
        <v>10</v>
      </c>
      <c r="BR130" s="272">
        <v>13</v>
      </c>
      <c r="BS130" s="100">
        <v>5</v>
      </c>
      <c r="BT130" s="100">
        <v>0</v>
      </c>
      <c r="BU130" s="209">
        <f t="shared" si="81"/>
        <v>-2</v>
      </c>
      <c r="BV130" s="208">
        <f t="shared" si="82"/>
        <v>-4</v>
      </c>
      <c r="BW130" s="276">
        <f t="shared" si="83"/>
        <v>-80</v>
      </c>
    </row>
    <row r="131" spans="1:75">
      <c r="A131" s="94">
        <v>129</v>
      </c>
      <c r="B131" s="94">
        <v>30</v>
      </c>
      <c r="C131" s="94">
        <v>117637</v>
      </c>
      <c r="D131" s="195" t="s">
        <v>216</v>
      </c>
      <c r="E131" s="195" t="s">
        <v>94</v>
      </c>
      <c r="F131" s="196">
        <v>11</v>
      </c>
      <c r="G131" s="197">
        <v>48</v>
      </c>
      <c r="H131" s="196">
        <v>100</v>
      </c>
      <c r="I131" s="97">
        <v>2</v>
      </c>
      <c r="J131" s="97"/>
      <c r="K131" s="94" t="s">
        <v>103</v>
      </c>
      <c r="L131" s="215" t="s">
        <v>96</v>
      </c>
      <c r="M131" s="213">
        <v>4000</v>
      </c>
      <c r="N131" s="100">
        <f t="shared" ref="N131:N142" si="87">M131*4</f>
        <v>16000</v>
      </c>
      <c r="O131" s="143">
        <v>0.22395000000000001</v>
      </c>
      <c r="P131" s="214">
        <v>895.8</v>
      </c>
      <c r="Q131" s="230">
        <f t="shared" ref="Q131:Q142" si="88">P131*4</f>
        <v>3583.2</v>
      </c>
      <c r="R131" s="62">
        <v>4640</v>
      </c>
      <c r="S131" s="61">
        <f t="shared" ref="S131:S142" si="89">R131*4</f>
        <v>18560</v>
      </c>
      <c r="T131" s="63">
        <v>0.20155500000000001</v>
      </c>
      <c r="U131" s="231">
        <v>935.21519999999998</v>
      </c>
      <c r="V131" s="232">
        <f t="shared" ref="V131:V142" si="90">U131*4</f>
        <v>3740.8607999999999</v>
      </c>
      <c r="W131" s="135">
        <v>11425.4</v>
      </c>
      <c r="X131" s="135">
        <v>2478.8200000000002</v>
      </c>
      <c r="Y131" s="236">
        <f t="shared" ref="Y131:Y143" si="91">W131/N131</f>
        <v>0.71408749999999999</v>
      </c>
      <c r="Z131" s="236">
        <f t="shared" ref="Z131:Z143" si="92">W131/S131</f>
        <v>0.61559267241379312</v>
      </c>
      <c r="AA131" s="135"/>
      <c r="AB131" s="135"/>
      <c r="AC131" s="135"/>
      <c r="AD131" s="135"/>
      <c r="AE131" s="237">
        <f t="shared" si="70"/>
        <v>0.71408749999999999</v>
      </c>
      <c r="AF131" s="143">
        <f t="shared" si="71"/>
        <v>0.69178946193346735</v>
      </c>
      <c r="AG131" s="63">
        <f t="shared" si="72"/>
        <v>0.61559267241379312</v>
      </c>
      <c r="AH131" s="63">
        <f t="shared" si="73"/>
        <v>0.6626335842274591</v>
      </c>
      <c r="AI131" s="244"/>
      <c r="AJ131" s="245"/>
      <c r="AK131" s="49">
        <v>3000</v>
      </c>
      <c r="AL131" s="248">
        <f t="shared" ref="AL131:AL142" si="93">AK131*3</f>
        <v>9000</v>
      </c>
      <c r="AM131" s="50">
        <v>0.28964200000000001</v>
      </c>
      <c r="AN131" s="248">
        <v>868.92600000000004</v>
      </c>
      <c r="AO131" s="248">
        <f t="shared" ref="AO131:AO142" si="94">AN131*3</f>
        <v>2606.7780000000002</v>
      </c>
      <c r="AP131" s="255">
        <v>3510</v>
      </c>
      <c r="AQ131" s="255">
        <f t="shared" ref="AQ131:AQ142" si="95">AP131*3</f>
        <v>10530</v>
      </c>
      <c r="AR131" s="256">
        <v>0.26704992399999999</v>
      </c>
      <c r="AS131" s="255">
        <v>937.34523323999997</v>
      </c>
      <c r="AT131" s="255">
        <f t="shared" ref="AT131:AT142" si="96">AS131*3</f>
        <v>2812.0356997199997</v>
      </c>
      <c r="AU131" s="135">
        <v>5480.51</v>
      </c>
      <c r="AV131" s="135">
        <v>1523.42</v>
      </c>
      <c r="AW131" s="135"/>
      <c r="AX131" s="135"/>
      <c r="AY131" s="135"/>
      <c r="AZ131" s="135"/>
      <c r="BA131" s="50">
        <f t="shared" si="74"/>
        <v>0.60894555555555563</v>
      </c>
      <c r="BB131" s="50">
        <f t="shared" si="75"/>
        <v>0.5844072644467615</v>
      </c>
      <c r="BC131" s="259">
        <f t="shared" si="76"/>
        <v>0.52046628679962015</v>
      </c>
      <c r="BD131" s="259">
        <f t="shared" si="77"/>
        <v>0.54174987897617732</v>
      </c>
      <c r="BE131" s="138"/>
      <c r="BF131" s="138"/>
      <c r="BG131" s="245">
        <f t="shared" si="78"/>
        <v>0</v>
      </c>
      <c r="BH131" s="100">
        <v>40</v>
      </c>
      <c r="BI131" s="100">
        <v>32</v>
      </c>
      <c r="BJ131" s="268">
        <f t="shared" si="86"/>
        <v>-8</v>
      </c>
      <c r="BK131" s="272">
        <v>6</v>
      </c>
      <c r="BL131" s="272">
        <v>2</v>
      </c>
      <c r="BM131" s="100">
        <v>6</v>
      </c>
      <c r="BN131" s="100">
        <v>2</v>
      </c>
      <c r="BO131" s="209">
        <f t="shared" si="79"/>
        <v>-8</v>
      </c>
      <c r="BP131" s="268">
        <f t="shared" si="80"/>
        <v>-24</v>
      </c>
      <c r="BQ131" s="272">
        <v>10</v>
      </c>
      <c r="BR131" s="272">
        <v>3</v>
      </c>
      <c r="BS131" s="100">
        <v>5</v>
      </c>
      <c r="BT131" s="100">
        <v>0</v>
      </c>
      <c r="BU131" s="209">
        <f t="shared" si="81"/>
        <v>-12</v>
      </c>
      <c r="BV131" s="208">
        <f t="shared" si="82"/>
        <v>-24</v>
      </c>
      <c r="BW131" s="276">
        <f t="shared" si="83"/>
        <v>-56</v>
      </c>
    </row>
    <row r="132" spans="1:75">
      <c r="A132" s="94">
        <v>130</v>
      </c>
      <c r="B132" s="94">
        <v>29</v>
      </c>
      <c r="C132" s="94">
        <v>105751</v>
      </c>
      <c r="D132" s="195" t="s">
        <v>217</v>
      </c>
      <c r="E132" s="195" t="s">
        <v>90</v>
      </c>
      <c r="F132" s="196">
        <v>5</v>
      </c>
      <c r="G132" s="197">
        <v>22</v>
      </c>
      <c r="H132" s="200">
        <v>150</v>
      </c>
      <c r="I132" s="97">
        <v>3</v>
      </c>
      <c r="J132" s="97"/>
      <c r="K132" s="94" t="s">
        <v>95</v>
      </c>
      <c r="L132" s="215" t="s">
        <v>91</v>
      </c>
      <c r="M132" s="213">
        <v>11700</v>
      </c>
      <c r="N132" s="100">
        <f t="shared" si="87"/>
        <v>46800</v>
      </c>
      <c r="O132" s="143">
        <v>0.25177500000000003</v>
      </c>
      <c r="P132" s="214">
        <v>2945.7674999999999</v>
      </c>
      <c r="Q132" s="230">
        <f t="shared" si="88"/>
        <v>11783.07</v>
      </c>
      <c r="R132" s="62">
        <v>13572</v>
      </c>
      <c r="S132" s="61">
        <f t="shared" si="89"/>
        <v>54288</v>
      </c>
      <c r="T132" s="63">
        <v>0.22659750000000001</v>
      </c>
      <c r="U132" s="231">
        <v>3075.3812699999999</v>
      </c>
      <c r="V132" s="232">
        <f t="shared" si="90"/>
        <v>12301.525079999999</v>
      </c>
      <c r="W132" s="135">
        <v>37782</v>
      </c>
      <c r="X132" s="135">
        <v>9049.5</v>
      </c>
      <c r="Y132" s="236">
        <f t="shared" si="91"/>
        <v>0.80730769230769228</v>
      </c>
      <c r="Z132" s="236">
        <f t="shared" si="92"/>
        <v>0.69595490716180375</v>
      </c>
      <c r="AA132" s="135">
        <v>4424</v>
      </c>
      <c r="AB132" s="135">
        <v>602</v>
      </c>
      <c r="AC132" s="135"/>
      <c r="AD132" s="135"/>
      <c r="AE132" s="237">
        <f t="shared" si="70"/>
        <v>0.71277777777777773</v>
      </c>
      <c r="AF132" s="143">
        <f t="shared" si="71"/>
        <v>0.71691842618265023</v>
      </c>
      <c r="AG132" s="63">
        <f t="shared" si="72"/>
        <v>0.61446360153256707</v>
      </c>
      <c r="AH132" s="63">
        <f t="shared" si="73"/>
        <v>0.6867034733550289</v>
      </c>
      <c r="AI132" s="244"/>
      <c r="AJ132" s="245"/>
      <c r="AK132" s="49">
        <v>8775</v>
      </c>
      <c r="AL132" s="248">
        <f t="shared" si="93"/>
        <v>26325</v>
      </c>
      <c r="AM132" s="50">
        <v>0.325629</v>
      </c>
      <c r="AN132" s="248">
        <v>2857.3944750000001</v>
      </c>
      <c r="AO132" s="248">
        <f t="shared" si="94"/>
        <v>8572.1834249999993</v>
      </c>
      <c r="AP132" s="255">
        <v>10266.75</v>
      </c>
      <c r="AQ132" s="255">
        <f t="shared" si="95"/>
        <v>30800.25</v>
      </c>
      <c r="AR132" s="256">
        <v>0.30022993799999997</v>
      </c>
      <c r="AS132" s="255">
        <v>3082.3857159615</v>
      </c>
      <c r="AT132" s="255">
        <f t="shared" si="96"/>
        <v>9247.1571478844999</v>
      </c>
      <c r="AU132" s="135">
        <v>19080.68</v>
      </c>
      <c r="AV132" s="135">
        <v>5351.67</v>
      </c>
      <c r="AW132" s="135"/>
      <c r="AX132" s="135"/>
      <c r="AY132" s="135"/>
      <c r="AZ132" s="135"/>
      <c r="BA132" s="50">
        <f t="shared" si="74"/>
        <v>0.72481215574548907</v>
      </c>
      <c r="BB132" s="50">
        <f t="shared" si="75"/>
        <v>0.62430651966596251</v>
      </c>
      <c r="BC132" s="259">
        <f t="shared" si="76"/>
        <v>0.61949756901323849</v>
      </c>
      <c r="BD132" s="259">
        <f t="shared" si="77"/>
        <v>0.57873678519936456</v>
      </c>
      <c r="BE132" s="138"/>
      <c r="BF132" s="138"/>
      <c r="BG132" s="245">
        <f t="shared" si="78"/>
        <v>0</v>
      </c>
      <c r="BH132" s="100">
        <v>60</v>
      </c>
      <c r="BI132" s="100">
        <v>22</v>
      </c>
      <c r="BJ132" s="268">
        <f t="shared" si="86"/>
        <v>-38</v>
      </c>
      <c r="BK132" s="272">
        <v>12</v>
      </c>
      <c r="BL132" s="272">
        <v>6</v>
      </c>
      <c r="BM132" s="100">
        <v>12</v>
      </c>
      <c r="BN132" s="100">
        <v>2</v>
      </c>
      <c r="BO132" s="209">
        <f t="shared" si="79"/>
        <v>-16</v>
      </c>
      <c r="BP132" s="268">
        <f t="shared" si="80"/>
        <v>-48</v>
      </c>
      <c r="BQ132" s="272">
        <v>15</v>
      </c>
      <c r="BR132" s="272">
        <v>22</v>
      </c>
      <c r="BS132" s="100">
        <v>8</v>
      </c>
      <c r="BT132" s="100">
        <v>0</v>
      </c>
      <c r="BU132" s="209">
        <f t="shared" si="81"/>
        <v>-1</v>
      </c>
      <c r="BV132" s="208">
        <f t="shared" si="82"/>
        <v>-2</v>
      </c>
      <c r="BW132" s="276">
        <f t="shared" si="83"/>
        <v>-88</v>
      </c>
    </row>
    <row r="133" spans="1:75">
      <c r="A133" s="94">
        <v>131</v>
      </c>
      <c r="B133" s="94">
        <v>30</v>
      </c>
      <c r="C133" s="94">
        <v>102935</v>
      </c>
      <c r="D133" s="195" t="s">
        <v>218</v>
      </c>
      <c r="E133" s="195" t="s">
        <v>87</v>
      </c>
      <c r="F133" s="198">
        <v>8</v>
      </c>
      <c r="G133" s="199">
        <v>35</v>
      </c>
      <c r="H133" s="198">
        <v>100</v>
      </c>
      <c r="I133" s="97">
        <v>2</v>
      </c>
      <c r="J133" s="97">
        <v>1</v>
      </c>
      <c r="K133" s="94" t="s">
        <v>64</v>
      </c>
      <c r="L133" s="212" t="s">
        <v>88</v>
      </c>
      <c r="M133" s="213">
        <v>7980</v>
      </c>
      <c r="N133" s="100">
        <f t="shared" si="87"/>
        <v>31920</v>
      </c>
      <c r="O133" s="143">
        <v>0.283725</v>
      </c>
      <c r="P133" s="214">
        <v>2264.1255000000001</v>
      </c>
      <c r="Q133" s="230">
        <f t="shared" si="88"/>
        <v>9056.5020000000004</v>
      </c>
      <c r="R133" s="62">
        <v>9256.7999999999993</v>
      </c>
      <c r="S133" s="61">
        <f t="shared" si="89"/>
        <v>37027.199999999997</v>
      </c>
      <c r="T133" s="63">
        <v>0.25535249999999998</v>
      </c>
      <c r="U133" s="231">
        <v>2363.747022</v>
      </c>
      <c r="V133" s="232">
        <f t="shared" si="90"/>
        <v>9454.9880880000001</v>
      </c>
      <c r="W133" s="135">
        <v>21553.24</v>
      </c>
      <c r="X133" s="135">
        <v>6452.17</v>
      </c>
      <c r="Y133" s="236">
        <f t="shared" si="91"/>
        <v>0.67522681704260656</v>
      </c>
      <c r="Z133" s="236">
        <f t="shared" si="92"/>
        <v>0.58209208365741949</v>
      </c>
      <c r="AA133" s="135"/>
      <c r="AB133" s="135"/>
      <c r="AC133" s="135"/>
      <c r="AD133" s="135"/>
      <c r="AE133" s="237">
        <f t="shared" si="70"/>
        <v>0.67522681704260656</v>
      </c>
      <c r="AF133" s="143">
        <f t="shared" si="71"/>
        <v>0.71243511015621708</v>
      </c>
      <c r="AG133" s="63">
        <f t="shared" si="72"/>
        <v>0.58209208365741949</v>
      </c>
      <c r="AH133" s="63">
        <f t="shared" si="73"/>
        <v>0.68240910934503551</v>
      </c>
      <c r="AI133" s="244"/>
      <c r="AJ133" s="245"/>
      <c r="AK133" s="49">
        <v>5985</v>
      </c>
      <c r="AL133" s="248">
        <f t="shared" si="93"/>
        <v>17955</v>
      </c>
      <c r="AM133" s="50">
        <v>0.36695100000000003</v>
      </c>
      <c r="AN133" s="248">
        <v>2196.2017350000001</v>
      </c>
      <c r="AO133" s="248">
        <f t="shared" si="94"/>
        <v>6588.6052049999998</v>
      </c>
      <c r="AP133" s="255">
        <v>7002.45</v>
      </c>
      <c r="AQ133" s="255">
        <f t="shared" si="95"/>
        <v>21007.35</v>
      </c>
      <c r="AR133" s="256">
        <v>0.33832882199999997</v>
      </c>
      <c r="AS133" s="255">
        <v>2369.1306596139002</v>
      </c>
      <c r="AT133" s="255">
        <f t="shared" si="96"/>
        <v>7107.3919788417006</v>
      </c>
      <c r="AU133" s="135">
        <v>12397.05</v>
      </c>
      <c r="AV133" s="135">
        <v>4220.74</v>
      </c>
      <c r="AW133" s="135"/>
      <c r="AX133" s="135"/>
      <c r="AY133" s="135"/>
      <c r="AZ133" s="135"/>
      <c r="BA133" s="50">
        <f t="shared" si="74"/>
        <v>0.69045112781954887</v>
      </c>
      <c r="BB133" s="50">
        <f t="shared" si="75"/>
        <v>0.64061206714843677</v>
      </c>
      <c r="BC133" s="259">
        <f t="shared" si="76"/>
        <v>0.59012916907653745</v>
      </c>
      <c r="BD133" s="259">
        <f t="shared" si="77"/>
        <v>0.59385214894083527</v>
      </c>
      <c r="BE133" s="138"/>
      <c r="BF133" s="138"/>
      <c r="BG133" s="245">
        <f t="shared" si="78"/>
        <v>0</v>
      </c>
      <c r="BH133" s="100">
        <v>40</v>
      </c>
      <c r="BI133" s="100">
        <v>32</v>
      </c>
      <c r="BJ133" s="268">
        <f t="shared" si="86"/>
        <v>-8</v>
      </c>
      <c r="BK133" s="272">
        <v>10</v>
      </c>
      <c r="BL133" s="272">
        <v>8</v>
      </c>
      <c r="BM133" s="100">
        <v>10</v>
      </c>
      <c r="BN133" s="100">
        <v>4</v>
      </c>
      <c r="BO133" s="209">
        <f t="shared" si="79"/>
        <v>-8</v>
      </c>
      <c r="BP133" s="268">
        <f t="shared" si="80"/>
        <v>-24</v>
      </c>
      <c r="BQ133" s="272">
        <v>10</v>
      </c>
      <c r="BR133" s="272">
        <v>6</v>
      </c>
      <c r="BS133" s="100">
        <v>5</v>
      </c>
      <c r="BT133" s="100">
        <v>0</v>
      </c>
      <c r="BU133" s="209">
        <f t="shared" si="81"/>
        <v>-9</v>
      </c>
      <c r="BV133" s="208">
        <f t="shared" si="82"/>
        <v>-18</v>
      </c>
      <c r="BW133" s="276">
        <f t="shared" si="83"/>
        <v>-50</v>
      </c>
    </row>
    <row r="134" spans="1:75">
      <c r="A134" s="94">
        <v>132</v>
      </c>
      <c r="B134" s="94">
        <v>30</v>
      </c>
      <c r="C134" s="94">
        <v>591</v>
      </c>
      <c r="D134" s="195" t="s">
        <v>219</v>
      </c>
      <c r="E134" s="195" t="s">
        <v>94</v>
      </c>
      <c r="F134" s="196">
        <v>11</v>
      </c>
      <c r="G134" s="197">
        <v>48</v>
      </c>
      <c r="H134" s="196">
        <v>100</v>
      </c>
      <c r="I134" s="97">
        <v>2</v>
      </c>
      <c r="J134" s="97"/>
      <c r="K134" s="94" t="s">
        <v>103</v>
      </c>
      <c r="L134" s="215" t="s">
        <v>96</v>
      </c>
      <c r="M134" s="213">
        <v>4000</v>
      </c>
      <c r="N134" s="100">
        <f t="shared" si="87"/>
        <v>16000</v>
      </c>
      <c r="O134" s="143">
        <v>0.22</v>
      </c>
      <c r="P134" s="214">
        <v>880</v>
      </c>
      <c r="Q134" s="230">
        <f t="shared" si="88"/>
        <v>3520</v>
      </c>
      <c r="R134" s="62">
        <v>4640</v>
      </c>
      <c r="S134" s="61">
        <f t="shared" si="89"/>
        <v>18560</v>
      </c>
      <c r="T134" s="63">
        <v>0.19800000000000001</v>
      </c>
      <c r="U134" s="231">
        <v>918.72</v>
      </c>
      <c r="V134" s="232">
        <f t="shared" si="90"/>
        <v>3674.88</v>
      </c>
      <c r="W134" s="135">
        <v>10040.42</v>
      </c>
      <c r="X134" s="135">
        <v>1736.62</v>
      </c>
      <c r="Y134" s="236">
        <f t="shared" si="91"/>
        <v>0.62752624999999995</v>
      </c>
      <c r="Z134" s="236">
        <f t="shared" si="92"/>
        <v>0.54097090517241375</v>
      </c>
      <c r="AA134" s="135"/>
      <c r="AB134" s="135"/>
      <c r="AC134" s="135"/>
      <c r="AD134" s="135"/>
      <c r="AE134" s="237">
        <f t="shared" si="70"/>
        <v>0.62752624999999995</v>
      </c>
      <c r="AF134" s="143">
        <f t="shared" si="71"/>
        <v>0.4933579545454545</v>
      </c>
      <c r="AG134" s="63">
        <f t="shared" si="72"/>
        <v>0.54097090517241375</v>
      </c>
      <c r="AH134" s="63">
        <f t="shared" si="73"/>
        <v>0.47256509056078017</v>
      </c>
      <c r="AI134" s="244"/>
      <c r="AJ134" s="245"/>
      <c r="AK134" s="49">
        <v>3000</v>
      </c>
      <c r="AL134" s="248">
        <f t="shared" si="93"/>
        <v>9000</v>
      </c>
      <c r="AM134" s="50">
        <v>0.27499499999999999</v>
      </c>
      <c r="AN134" s="248">
        <v>824.98500000000001</v>
      </c>
      <c r="AO134" s="248">
        <f t="shared" si="94"/>
        <v>2474.9549999999999</v>
      </c>
      <c r="AP134" s="255">
        <v>3510</v>
      </c>
      <c r="AQ134" s="255">
        <f t="shared" si="95"/>
        <v>10530</v>
      </c>
      <c r="AR134" s="256">
        <v>0.25354538999999998</v>
      </c>
      <c r="AS134" s="255">
        <v>889.94431889999998</v>
      </c>
      <c r="AT134" s="255">
        <f t="shared" si="96"/>
        <v>2669.8329567000001</v>
      </c>
      <c r="AU134" s="135">
        <v>4701.7</v>
      </c>
      <c r="AV134" s="135">
        <v>1243.6400000000001</v>
      </c>
      <c r="AW134" s="135"/>
      <c r="AX134" s="135"/>
      <c r="AY134" s="135"/>
      <c r="AZ134" s="135"/>
      <c r="BA134" s="50">
        <f t="shared" si="74"/>
        <v>0.52241111111111105</v>
      </c>
      <c r="BB134" s="50">
        <f t="shared" si="75"/>
        <v>0.50248994426161286</v>
      </c>
      <c r="BC134" s="259">
        <f t="shared" si="76"/>
        <v>0.44650522317188984</v>
      </c>
      <c r="BD134" s="259">
        <f t="shared" si="77"/>
        <v>0.46581191414206652</v>
      </c>
      <c r="BE134" s="138"/>
      <c r="BF134" s="138"/>
      <c r="BG134" s="245">
        <f t="shared" si="78"/>
        <v>0</v>
      </c>
      <c r="BH134" s="100">
        <v>40</v>
      </c>
      <c r="BI134" s="100">
        <v>10</v>
      </c>
      <c r="BJ134" s="268">
        <f t="shared" si="86"/>
        <v>-30</v>
      </c>
      <c r="BK134" s="272">
        <v>6</v>
      </c>
      <c r="BL134" s="272">
        <v>2</v>
      </c>
      <c r="BM134" s="100">
        <v>6</v>
      </c>
      <c r="BN134" s="100">
        <v>0</v>
      </c>
      <c r="BO134" s="209">
        <f t="shared" si="79"/>
        <v>-10</v>
      </c>
      <c r="BP134" s="268">
        <f t="shared" si="80"/>
        <v>-30</v>
      </c>
      <c r="BQ134" s="272">
        <v>10</v>
      </c>
      <c r="BR134" s="272">
        <v>6</v>
      </c>
      <c r="BS134" s="100">
        <v>5</v>
      </c>
      <c r="BT134" s="100">
        <v>0</v>
      </c>
      <c r="BU134" s="209">
        <f t="shared" si="81"/>
        <v>-9</v>
      </c>
      <c r="BV134" s="208">
        <f t="shared" si="82"/>
        <v>-18</v>
      </c>
      <c r="BW134" s="276">
        <f t="shared" si="83"/>
        <v>-78</v>
      </c>
    </row>
    <row r="135" spans="1:75">
      <c r="A135" s="94">
        <v>133</v>
      </c>
      <c r="B135" s="94">
        <v>30</v>
      </c>
      <c r="C135" s="94">
        <v>114286</v>
      </c>
      <c r="D135" s="195" t="s">
        <v>220</v>
      </c>
      <c r="E135" s="195" t="s">
        <v>70</v>
      </c>
      <c r="F135" s="198">
        <v>6</v>
      </c>
      <c r="G135" s="199">
        <v>27</v>
      </c>
      <c r="H135" s="198">
        <v>150</v>
      </c>
      <c r="I135" s="97">
        <v>2</v>
      </c>
      <c r="J135" s="97">
        <v>2</v>
      </c>
      <c r="K135" s="94" t="s">
        <v>64</v>
      </c>
      <c r="L135" s="212" t="s">
        <v>72</v>
      </c>
      <c r="M135" s="213">
        <v>9120</v>
      </c>
      <c r="N135" s="100">
        <f t="shared" si="87"/>
        <v>36480</v>
      </c>
      <c r="O135" s="143">
        <v>0.20497499999999999</v>
      </c>
      <c r="P135" s="214">
        <v>1869.3720000000001</v>
      </c>
      <c r="Q135" s="230">
        <f t="shared" si="88"/>
        <v>7477.4880000000003</v>
      </c>
      <c r="R135" s="62">
        <v>10579.2</v>
      </c>
      <c r="S135" s="61">
        <f t="shared" si="89"/>
        <v>42316.800000000003</v>
      </c>
      <c r="T135" s="63">
        <v>0.18447749999999999</v>
      </c>
      <c r="U135" s="231">
        <v>1951.624368</v>
      </c>
      <c r="V135" s="232">
        <f t="shared" si="90"/>
        <v>7806.497472</v>
      </c>
      <c r="W135" s="135">
        <v>23941.48</v>
      </c>
      <c r="X135" s="135">
        <v>4806.46</v>
      </c>
      <c r="Y135" s="236">
        <f t="shared" si="91"/>
        <v>0.65629057017543857</v>
      </c>
      <c r="Z135" s="236">
        <f t="shared" si="92"/>
        <v>0.56576773290986082</v>
      </c>
      <c r="AA135" s="135">
        <v>2030</v>
      </c>
      <c r="AB135" s="135">
        <v>119</v>
      </c>
      <c r="AC135" s="135"/>
      <c r="AD135" s="135"/>
      <c r="AE135" s="237">
        <f t="shared" si="70"/>
        <v>0.60064364035087714</v>
      </c>
      <c r="AF135" s="143">
        <f t="shared" si="71"/>
        <v>0.62687629856443772</v>
      </c>
      <c r="AG135" s="63">
        <f t="shared" si="72"/>
        <v>0.51779624168179061</v>
      </c>
      <c r="AH135" s="63">
        <f t="shared" si="73"/>
        <v>0.60045622467858017</v>
      </c>
      <c r="AI135" s="244"/>
      <c r="AJ135" s="245"/>
      <c r="AK135" s="49">
        <v>6840</v>
      </c>
      <c r="AL135" s="248">
        <f t="shared" si="93"/>
        <v>20520</v>
      </c>
      <c r="AM135" s="50">
        <v>0.26510099999999998</v>
      </c>
      <c r="AN135" s="248">
        <v>1813.2908399999999</v>
      </c>
      <c r="AO135" s="248">
        <f t="shared" si="94"/>
        <v>5439.8725199999999</v>
      </c>
      <c r="AP135" s="255">
        <v>8002.8</v>
      </c>
      <c r="AQ135" s="255">
        <f t="shared" si="95"/>
        <v>24008.400000000001</v>
      </c>
      <c r="AR135" s="256">
        <v>0.24442312199999999</v>
      </c>
      <c r="AS135" s="255">
        <v>1956.0693607415999</v>
      </c>
      <c r="AT135" s="255">
        <f t="shared" si="96"/>
        <v>5868.2080822247999</v>
      </c>
      <c r="AU135" s="135">
        <v>11814.87</v>
      </c>
      <c r="AV135" s="135">
        <v>3823.61</v>
      </c>
      <c r="AW135" s="135"/>
      <c r="AX135" s="135"/>
      <c r="AY135" s="135"/>
      <c r="AZ135" s="135"/>
      <c r="BA135" s="50">
        <f t="shared" si="74"/>
        <v>0.57577339181286558</v>
      </c>
      <c r="BB135" s="50">
        <f t="shared" si="75"/>
        <v>0.70288595659958597</v>
      </c>
      <c r="BC135" s="259">
        <f t="shared" si="76"/>
        <v>0.49211401009646621</v>
      </c>
      <c r="BD135" s="259">
        <f t="shared" si="77"/>
        <v>0.65158050744348583</v>
      </c>
      <c r="BE135" s="138"/>
      <c r="BF135" s="138"/>
      <c r="BG135" s="245">
        <f t="shared" si="78"/>
        <v>0</v>
      </c>
      <c r="BH135" s="100">
        <v>40</v>
      </c>
      <c r="BI135" s="100">
        <v>0</v>
      </c>
      <c r="BJ135" s="268">
        <f t="shared" si="86"/>
        <v>-40</v>
      </c>
      <c r="BK135" s="272">
        <v>10</v>
      </c>
      <c r="BL135" s="272">
        <v>0</v>
      </c>
      <c r="BM135" s="100">
        <v>10</v>
      </c>
      <c r="BN135" s="100">
        <v>0</v>
      </c>
      <c r="BO135" s="209">
        <f t="shared" si="79"/>
        <v>-20</v>
      </c>
      <c r="BP135" s="268">
        <f t="shared" si="80"/>
        <v>-60</v>
      </c>
      <c r="BQ135" s="272">
        <v>15</v>
      </c>
      <c r="BR135" s="272">
        <v>3</v>
      </c>
      <c r="BS135" s="100">
        <v>8</v>
      </c>
      <c r="BT135" s="100">
        <v>7</v>
      </c>
      <c r="BU135" s="209">
        <f t="shared" si="81"/>
        <v>-13</v>
      </c>
      <c r="BV135" s="208">
        <f t="shared" si="82"/>
        <v>-26</v>
      </c>
      <c r="BW135" s="276">
        <f t="shared" si="83"/>
        <v>-126</v>
      </c>
    </row>
    <row r="136" spans="1:75">
      <c r="A136" s="94">
        <v>134</v>
      </c>
      <c r="B136" s="94">
        <v>30</v>
      </c>
      <c r="C136" s="94">
        <v>119263</v>
      </c>
      <c r="D136" s="195" t="s">
        <v>221</v>
      </c>
      <c r="E136" s="195" t="s">
        <v>87</v>
      </c>
      <c r="F136" s="196">
        <v>11</v>
      </c>
      <c r="G136" s="197">
        <v>48</v>
      </c>
      <c r="H136" s="196">
        <v>100</v>
      </c>
      <c r="I136" s="97">
        <v>2</v>
      </c>
      <c r="J136" s="97"/>
      <c r="K136" s="94" t="s">
        <v>103</v>
      </c>
      <c r="L136" s="215" t="s">
        <v>88</v>
      </c>
      <c r="M136" s="213">
        <v>4000</v>
      </c>
      <c r="N136" s="100">
        <f t="shared" si="87"/>
        <v>16000</v>
      </c>
      <c r="O136" s="143">
        <v>0.22</v>
      </c>
      <c r="P136" s="214">
        <v>880</v>
      </c>
      <c r="Q136" s="230">
        <f t="shared" si="88"/>
        <v>3520</v>
      </c>
      <c r="R136" s="62">
        <v>4640</v>
      </c>
      <c r="S136" s="61">
        <f t="shared" si="89"/>
        <v>18560</v>
      </c>
      <c r="T136" s="63">
        <v>0.19800000000000001</v>
      </c>
      <c r="U136" s="231">
        <v>918.72</v>
      </c>
      <c r="V136" s="232">
        <f t="shared" si="90"/>
        <v>3674.88</v>
      </c>
      <c r="W136" s="135">
        <v>9467.26</v>
      </c>
      <c r="X136" s="135">
        <v>2754.22</v>
      </c>
      <c r="Y136" s="236">
        <f t="shared" si="91"/>
        <v>0.59170374999999997</v>
      </c>
      <c r="Z136" s="236">
        <f t="shared" si="92"/>
        <v>0.51008943965517239</v>
      </c>
      <c r="AA136" s="135"/>
      <c r="AB136" s="135"/>
      <c r="AC136" s="135"/>
      <c r="AD136" s="135"/>
      <c r="AE136" s="237">
        <f t="shared" si="70"/>
        <v>0.59170374999999997</v>
      </c>
      <c r="AF136" s="143">
        <f t="shared" si="71"/>
        <v>0.78244886363636357</v>
      </c>
      <c r="AG136" s="63">
        <f t="shared" si="72"/>
        <v>0.51008943965517239</v>
      </c>
      <c r="AH136" s="63">
        <f t="shared" si="73"/>
        <v>0.74947209160571227</v>
      </c>
      <c r="AI136" s="244"/>
      <c r="AJ136" s="245"/>
      <c r="AK136" s="49">
        <v>3000</v>
      </c>
      <c r="AL136" s="248">
        <f t="shared" si="93"/>
        <v>9000</v>
      </c>
      <c r="AM136" s="50">
        <v>0.26</v>
      </c>
      <c r="AN136" s="248">
        <v>780</v>
      </c>
      <c r="AO136" s="248">
        <f t="shared" si="94"/>
        <v>2340</v>
      </c>
      <c r="AP136" s="255">
        <v>3510</v>
      </c>
      <c r="AQ136" s="255">
        <f t="shared" si="95"/>
        <v>10530</v>
      </c>
      <c r="AR136" s="256">
        <v>0.23971999999999999</v>
      </c>
      <c r="AS136" s="255">
        <v>841.41719999999998</v>
      </c>
      <c r="AT136" s="255">
        <f t="shared" si="96"/>
        <v>2524.2516000000001</v>
      </c>
      <c r="AU136" s="135">
        <v>5540.56</v>
      </c>
      <c r="AV136" s="135">
        <v>1410.71</v>
      </c>
      <c r="AW136" s="135"/>
      <c r="AX136" s="135"/>
      <c r="AY136" s="135"/>
      <c r="AZ136" s="135"/>
      <c r="BA136" s="50">
        <f t="shared" si="74"/>
        <v>0.61561777777777782</v>
      </c>
      <c r="BB136" s="50">
        <f t="shared" si="75"/>
        <v>0.60286752136752142</v>
      </c>
      <c r="BC136" s="259">
        <f t="shared" si="76"/>
        <v>0.52616904083570759</v>
      </c>
      <c r="BD136" s="259">
        <f t="shared" si="77"/>
        <v>0.55886267438634085</v>
      </c>
      <c r="BE136" s="138"/>
      <c r="BF136" s="138"/>
      <c r="BG136" s="245">
        <f t="shared" si="78"/>
        <v>0</v>
      </c>
      <c r="BH136" s="100">
        <v>40</v>
      </c>
      <c r="BI136" s="100">
        <v>0</v>
      </c>
      <c r="BJ136" s="268">
        <f t="shared" si="86"/>
        <v>-40</v>
      </c>
      <c r="BK136" s="272">
        <v>6</v>
      </c>
      <c r="BL136" s="272">
        <v>0</v>
      </c>
      <c r="BM136" s="100">
        <v>6</v>
      </c>
      <c r="BN136" s="100">
        <v>0</v>
      </c>
      <c r="BO136" s="209">
        <f t="shared" si="79"/>
        <v>-12</v>
      </c>
      <c r="BP136" s="268">
        <f t="shared" si="80"/>
        <v>-36</v>
      </c>
      <c r="BQ136" s="272">
        <v>10</v>
      </c>
      <c r="BR136" s="272">
        <v>0</v>
      </c>
      <c r="BS136" s="100">
        <v>5</v>
      </c>
      <c r="BT136" s="100">
        <v>0</v>
      </c>
      <c r="BU136" s="209">
        <f t="shared" si="81"/>
        <v>-15</v>
      </c>
      <c r="BV136" s="208">
        <f t="shared" si="82"/>
        <v>-30</v>
      </c>
      <c r="BW136" s="276">
        <f t="shared" si="83"/>
        <v>-106</v>
      </c>
    </row>
    <row r="137" spans="1:75">
      <c r="A137" s="94">
        <v>135</v>
      </c>
      <c r="B137" s="94">
        <v>30</v>
      </c>
      <c r="C137" s="94">
        <v>106568</v>
      </c>
      <c r="D137" s="195" t="s">
        <v>222</v>
      </c>
      <c r="E137" s="195" t="s">
        <v>90</v>
      </c>
      <c r="F137" s="196">
        <v>10</v>
      </c>
      <c r="G137" s="197">
        <v>46</v>
      </c>
      <c r="H137" s="196">
        <v>100</v>
      </c>
      <c r="I137" s="97">
        <v>1</v>
      </c>
      <c r="J137" s="97"/>
      <c r="K137" s="94" t="s">
        <v>103</v>
      </c>
      <c r="L137" s="212" t="s">
        <v>91</v>
      </c>
      <c r="M137" s="213">
        <v>6200</v>
      </c>
      <c r="N137" s="100">
        <f t="shared" si="87"/>
        <v>24800</v>
      </c>
      <c r="O137" s="143">
        <v>0.26429999999999998</v>
      </c>
      <c r="P137" s="214">
        <v>1638.66</v>
      </c>
      <c r="Q137" s="230">
        <f t="shared" si="88"/>
        <v>6554.64</v>
      </c>
      <c r="R137" s="62">
        <v>7192</v>
      </c>
      <c r="S137" s="61">
        <f t="shared" si="89"/>
        <v>28768</v>
      </c>
      <c r="T137" s="63">
        <v>0.23787</v>
      </c>
      <c r="U137" s="231">
        <v>1710.7610400000001</v>
      </c>
      <c r="V137" s="232">
        <f t="shared" si="90"/>
        <v>6843.0441600000004</v>
      </c>
      <c r="W137" s="135">
        <v>14605.98</v>
      </c>
      <c r="X137" s="135">
        <v>3933.81</v>
      </c>
      <c r="Y137" s="236">
        <f t="shared" si="91"/>
        <v>0.58895080645161291</v>
      </c>
      <c r="Z137" s="236">
        <f t="shared" si="92"/>
        <v>0.50771621245828702</v>
      </c>
      <c r="AA137" s="135"/>
      <c r="AB137" s="135"/>
      <c r="AC137" s="135"/>
      <c r="AD137" s="135"/>
      <c r="AE137" s="237">
        <f t="shared" si="70"/>
        <v>0.58895080645161291</v>
      </c>
      <c r="AF137" s="143">
        <f t="shared" si="71"/>
        <v>0.60015653033576211</v>
      </c>
      <c r="AG137" s="63">
        <f t="shared" si="72"/>
        <v>0.50771621245828702</v>
      </c>
      <c r="AH137" s="63">
        <f t="shared" si="73"/>
        <v>0.57486257694996368</v>
      </c>
      <c r="AI137" s="244"/>
      <c r="AJ137" s="245"/>
      <c r="AK137" s="49">
        <v>4650</v>
      </c>
      <c r="AL137" s="248">
        <f t="shared" si="93"/>
        <v>13950</v>
      </c>
      <c r="AM137" s="50">
        <v>0.34182800000000002</v>
      </c>
      <c r="AN137" s="248">
        <v>1589.5001999999999</v>
      </c>
      <c r="AO137" s="248">
        <f t="shared" si="94"/>
        <v>4768.5005999999994</v>
      </c>
      <c r="AP137" s="255">
        <v>5440.5</v>
      </c>
      <c r="AQ137" s="255">
        <f t="shared" si="95"/>
        <v>16321.5</v>
      </c>
      <c r="AR137" s="256">
        <v>0.31516541599999998</v>
      </c>
      <c r="AS137" s="255">
        <v>1714.6574457480001</v>
      </c>
      <c r="AT137" s="255">
        <f t="shared" si="96"/>
        <v>5143.9723372440003</v>
      </c>
      <c r="AU137" s="135">
        <v>10381.719999999999</v>
      </c>
      <c r="AV137" s="135">
        <v>2843.78</v>
      </c>
      <c r="AW137" s="135"/>
      <c r="AX137" s="135"/>
      <c r="AY137" s="135"/>
      <c r="AZ137" s="135"/>
      <c r="BA137" s="50">
        <f t="shared" si="74"/>
        <v>0.74420931899641574</v>
      </c>
      <c r="BB137" s="50">
        <f t="shared" si="75"/>
        <v>0.59636775551627286</v>
      </c>
      <c r="BC137" s="259">
        <f t="shared" si="76"/>
        <v>0.6360763410225776</v>
      </c>
      <c r="BD137" s="259">
        <f t="shared" si="77"/>
        <v>0.55283734311907673</v>
      </c>
      <c r="BE137" s="138"/>
      <c r="BF137" s="138"/>
      <c r="BG137" s="245">
        <f t="shared" si="78"/>
        <v>0</v>
      </c>
      <c r="BH137" s="100">
        <v>40</v>
      </c>
      <c r="BI137" s="100">
        <v>0</v>
      </c>
      <c r="BJ137" s="268">
        <f t="shared" si="86"/>
        <v>-40</v>
      </c>
      <c r="BK137" s="272">
        <v>6</v>
      </c>
      <c r="BL137" s="272">
        <v>6</v>
      </c>
      <c r="BM137" s="100">
        <v>6</v>
      </c>
      <c r="BN137" s="100">
        <v>0</v>
      </c>
      <c r="BO137" s="209">
        <f t="shared" si="79"/>
        <v>-6</v>
      </c>
      <c r="BP137" s="268">
        <f t="shared" si="80"/>
        <v>-18</v>
      </c>
      <c r="BQ137" s="272">
        <v>10</v>
      </c>
      <c r="BR137" s="272">
        <v>0</v>
      </c>
      <c r="BS137" s="100">
        <v>5</v>
      </c>
      <c r="BT137" s="100">
        <v>0</v>
      </c>
      <c r="BU137" s="209">
        <f t="shared" si="81"/>
        <v>-15</v>
      </c>
      <c r="BV137" s="208">
        <f t="shared" si="82"/>
        <v>-30</v>
      </c>
      <c r="BW137" s="276">
        <f t="shared" si="83"/>
        <v>-88</v>
      </c>
    </row>
    <row r="138" spans="1:75">
      <c r="A138" s="189">
        <v>136</v>
      </c>
      <c r="B138" s="189">
        <v>30</v>
      </c>
      <c r="C138" s="189">
        <v>107728</v>
      </c>
      <c r="D138" s="190" t="s">
        <v>223</v>
      </c>
      <c r="E138" s="190" t="s">
        <v>94</v>
      </c>
      <c r="F138" s="193">
        <v>7</v>
      </c>
      <c r="G138" s="194">
        <v>29</v>
      </c>
      <c r="H138" s="193">
        <v>100</v>
      </c>
      <c r="I138" s="97">
        <v>3</v>
      </c>
      <c r="J138" s="97"/>
      <c r="K138" s="189" t="s">
        <v>64</v>
      </c>
      <c r="L138" s="207" t="s">
        <v>96</v>
      </c>
      <c r="M138" s="208">
        <v>8550</v>
      </c>
      <c r="N138" s="209">
        <f t="shared" si="87"/>
        <v>34200</v>
      </c>
      <c r="O138" s="144">
        <v>0.21015</v>
      </c>
      <c r="P138" s="210">
        <v>1796.7825</v>
      </c>
      <c r="Q138" s="225">
        <f t="shared" si="88"/>
        <v>7187.13</v>
      </c>
      <c r="R138" s="54">
        <v>9918</v>
      </c>
      <c r="S138" s="226">
        <f t="shared" si="89"/>
        <v>39672</v>
      </c>
      <c r="T138" s="55">
        <v>0.189135</v>
      </c>
      <c r="U138" s="227">
        <v>1875.8409300000001</v>
      </c>
      <c r="V138" s="228">
        <f t="shared" si="90"/>
        <v>7503.3637200000003</v>
      </c>
      <c r="W138" s="229">
        <v>19786.02</v>
      </c>
      <c r="X138" s="229">
        <v>4156.7</v>
      </c>
      <c r="Y138" s="235">
        <f t="shared" si="91"/>
        <v>0.57853859649122807</v>
      </c>
      <c r="Z138" s="236">
        <f t="shared" si="92"/>
        <v>0.49874016938898974</v>
      </c>
      <c r="AA138" s="135"/>
      <c r="AB138" s="135"/>
      <c r="AC138" s="135">
        <v>580</v>
      </c>
      <c r="AD138" s="135">
        <v>40</v>
      </c>
      <c r="AE138" s="237">
        <f t="shared" si="70"/>
        <v>0.56157953216374268</v>
      </c>
      <c r="AF138" s="143">
        <f t="shared" si="71"/>
        <v>0.57278774698662749</v>
      </c>
      <c r="AG138" s="63">
        <f t="shared" si="72"/>
        <v>0.48412028634805404</v>
      </c>
      <c r="AH138" s="63">
        <f t="shared" si="73"/>
        <v>0.54864726722857038</v>
      </c>
      <c r="AI138" s="244"/>
      <c r="AJ138" s="245"/>
      <c r="AK138" s="51">
        <v>6412.5</v>
      </c>
      <c r="AL138" s="246">
        <f t="shared" si="93"/>
        <v>19237.5</v>
      </c>
      <c r="AM138" s="57">
        <v>0.27179399999999998</v>
      </c>
      <c r="AN138" s="247">
        <v>1742.879025</v>
      </c>
      <c r="AO138" s="246">
        <f t="shared" si="94"/>
        <v>5228.6370749999996</v>
      </c>
      <c r="AP138" s="252">
        <v>7502.625</v>
      </c>
      <c r="AQ138" s="253">
        <f t="shared" si="95"/>
        <v>22507.875</v>
      </c>
      <c r="AR138" s="254">
        <v>0.250594068</v>
      </c>
      <c r="AS138" s="252">
        <v>1880.1133194285001</v>
      </c>
      <c r="AT138" s="253">
        <f t="shared" si="96"/>
        <v>5640.3399582855</v>
      </c>
      <c r="AU138" s="229">
        <v>14547.74</v>
      </c>
      <c r="AV138" s="229">
        <v>3331.22</v>
      </c>
      <c r="AW138" s="135"/>
      <c r="AX138" s="135"/>
      <c r="AY138" s="135"/>
      <c r="AZ138" s="135"/>
      <c r="BA138" s="50">
        <f t="shared" si="74"/>
        <v>0.75621780376868097</v>
      </c>
      <c r="BB138" s="50">
        <f t="shared" si="75"/>
        <v>0.63711058010275079</v>
      </c>
      <c r="BC138" s="259">
        <f t="shared" si="76"/>
        <v>0.64634000322109486</v>
      </c>
      <c r="BD138" s="259">
        <f t="shared" si="77"/>
        <v>0.59060624441733012</v>
      </c>
      <c r="BE138" s="138"/>
      <c r="BF138" s="138"/>
      <c r="BG138" s="245">
        <f t="shared" si="78"/>
        <v>0</v>
      </c>
      <c r="BH138" s="209">
        <v>40</v>
      </c>
      <c r="BI138" s="209">
        <v>0</v>
      </c>
      <c r="BJ138" s="268">
        <f t="shared" si="86"/>
        <v>-40</v>
      </c>
      <c r="BK138" s="269">
        <v>8</v>
      </c>
      <c r="BL138" s="269">
        <v>6</v>
      </c>
      <c r="BM138" s="209">
        <v>8</v>
      </c>
      <c r="BN138" s="209">
        <v>0</v>
      </c>
      <c r="BO138" s="209">
        <f t="shared" si="79"/>
        <v>-10</v>
      </c>
      <c r="BP138" s="268">
        <f t="shared" si="80"/>
        <v>-30</v>
      </c>
      <c r="BQ138" s="269">
        <v>20</v>
      </c>
      <c r="BR138" s="269">
        <v>6</v>
      </c>
      <c r="BS138" s="209">
        <v>15</v>
      </c>
      <c r="BT138" s="209">
        <v>0</v>
      </c>
      <c r="BU138" s="209">
        <f t="shared" si="81"/>
        <v>-29</v>
      </c>
      <c r="BV138" s="208">
        <f t="shared" si="82"/>
        <v>-58</v>
      </c>
      <c r="BW138" s="276">
        <f t="shared" si="83"/>
        <v>-128</v>
      </c>
    </row>
    <row r="139" spans="1:75">
      <c r="A139" s="94">
        <v>137</v>
      </c>
      <c r="B139" s="94">
        <v>30</v>
      </c>
      <c r="C139" s="94">
        <v>103199</v>
      </c>
      <c r="D139" s="195" t="s">
        <v>224</v>
      </c>
      <c r="E139" s="195" t="s">
        <v>87</v>
      </c>
      <c r="F139" s="198">
        <v>8</v>
      </c>
      <c r="G139" s="199">
        <v>33</v>
      </c>
      <c r="H139" s="198">
        <v>100</v>
      </c>
      <c r="I139" s="97">
        <v>1</v>
      </c>
      <c r="J139" s="97">
        <v>1</v>
      </c>
      <c r="K139" s="94" t="s">
        <v>64</v>
      </c>
      <c r="L139" s="212" t="s">
        <v>88</v>
      </c>
      <c r="M139" s="213">
        <v>9120</v>
      </c>
      <c r="N139" s="100">
        <f t="shared" si="87"/>
        <v>36480</v>
      </c>
      <c r="O139" s="143">
        <v>0.25057499999999999</v>
      </c>
      <c r="P139" s="214">
        <v>2285.2440000000001</v>
      </c>
      <c r="Q139" s="230">
        <f t="shared" si="88"/>
        <v>9140.9760000000006</v>
      </c>
      <c r="R139" s="62">
        <v>10579.2</v>
      </c>
      <c r="S139" s="61">
        <f t="shared" si="89"/>
        <v>42316.800000000003</v>
      </c>
      <c r="T139" s="63">
        <v>0.22551750000000001</v>
      </c>
      <c r="U139" s="231">
        <v>2385.7947359999998</v>
      </c>
      <c r="V139" s="232">
        <f t="shared" si="90"/>
        <v>9543.1789439999993</v>
      </c>
      <c r="W139" s="135">
        <v>19402.25</v>
      </c>
      <c r="X139" s="135">
        <v>5617.15</v>
      </c>
      <c r="Y139" s="236">
        <f t="shared" si="91"/>
        <v>0.53185992324561404</v>
      </c>
      <c r="Z139" s="236">
        <f t="shared" si="92"/>
        <v>0.45849993383242588</v>
      </c>
      <c r="AA139" s="135"/>
      <c r="AB139" s="135"/>
      <c r="AC139" s="135"/>
      <c r="AD139" s="135"/>
      <c r="AE139" s="237">
        <f t="shared" si="70"/>
        <v>0.53185992324561404</v>
      </c>
      <c r="AF139" s="143">
        <f t="shared" si="71"/>
        <v>0.61450221508075276</v>
      </c>
      <c r="AG139" s="63">
        <f t="shared" si="72"/>
        <v>0.45849993383242588</v>
      </c>
      <c r="AH139" s="63">
        <f t="shared" si="73"/>
        <v>0.58860365429190886</v>
      </c>
      <c r="AI139" s="244"/>
      <c r="AJ139" s="245"/>
      <c r="AK139" s="49">
        <v>6840</v>
      </c>
      <c r="AL139" s="248">
        <f t="shared" si="93"/>
        <v>20520</v>
      </c>
      <c r="AM139" s="50">
        <v>0.324077</v>
      </c>
      <c r="AN139" s="248">
        <v>2216.6866799999998</v>
      </c>
      <c r="AO139" s="248">
        <f t="shared" si="94"/>
        <v>6650.0600399999994</v>
      </c>
      <c r="AP139" s="255">
        <v>8002.8</v>
      </c>
      <c r="AQ139" s="255">
        <f t="shared" si="95"/>
        <v>24008.400000000001</v>
      </c>
      <c r="AR139" s="256">
        <v>0.29879899399999998</v>
      </c>
      <c r="AS139" s="255">
        <v>2391.2285891831998</v>
      </c>
      <c r="AT139" s="255">
        <f t="shared" si="96"/>
        <v>7173.6857675495994</v>
      </c>
      <c r="AU139" s="135">
        <v>14979.4</v>
      </c>
      <c r="AV139" s="135">
        <v>4693.42</v>
      </c>
      <c r="AW139" s="135"/>
      <c r="AX139" s="135"/>
      <c r="AY139" s="135"/>
      <c r="AZ139" s="135"/>
      <c r="BA139" s="50">
        <f t="shared" si="74"/>
        <v>0.72999025341130608</v>
      </c>
      <c r="BB139" s="50">
        <f t="shared" si="75"/>
        <v>0.70577107150449137</v>
      </c>
      <c r="BC139" s="259">
        <f t="shared" si="76"/>
        <v>0.62392329351393672</v>
      </c>
      <c r="BD139" s="259">
        <f t="shared" si="77"/>
        <v>0.65425503041000732</v>
      </c>
      <c r="BE139" s="138"/>
      <c r="BF139" s="138"/>
      <c r="BG139" s="245">
        <f t="shared" si="78"/>
        <v>0</v>
      </c>
      <c r="BH139" s="100">
        <v>40</v>
      </c>
      <c r="BI139" s="100">
        <v>0</v>
      </c>
      <c r="BJ139" s="268">
        <f t="shared" si="86"/>
        <v>-40</v>
      </c>
      <c r="BK139" s="272">
        <v>12</v>
      </c>
      <c r="BL139" s="272">
        <v>2</v>
      </c>
      <c r="BM139" s="100">
        <v>12</v>
      </c>
      <c r="BN139" s="100">
        <v>0</v>
      </c>
      <c r="BO139" s="209">
        <f t="shared" si="79"/>
        <v>-22</v>
      </c>
      <c r="BP139" s="268">
        <f t="shared" si="80"/>
        <v>-66</v>
      </c>
      <c r="BQ139" s="272">
        <v>10</v>
      </c>
      <c r="BR139" s="272">
        <v>12</v>
      </c>
      <c r="BS139" s="100">
        <v>5</v>
      </c>
      <c r="BT139" s="100">
        <v>3</v>
      </c>
      <c r="BU139" s="209">
        <f t="shared" si="81"/>
        <v>0</v>
      </c>
      <c r="BV139" s="208">
        <f t="shared" si="82"/>
        <v>0</v>
      </c>
      <c r="BW139" s="276">
        <f t="shared" si="83"/>
        <v>-106</v>
      </c>
    </row>
    <row r="140" spans="1:75">
      <c r="A140" s="94">
        <v>138</v>
      </c>
      <c r="B140" s="94">
        <v>3</v>
      </c>
      <c r="C140" s="94">
        <v>119262</v>
      </c>
      <c r="D140" s="195" t="s">
        <v>225</v>
      </c>
      <c r="E140" s="195" t="s">
        <v>87</v>
      </c>
      <c r="F140" s="198"/>
      <c r="G140" s="199"/>
      <c r="H140" s="198">
        <v>0</v>
      </c>
      <c r="I140" s="97">
        <v>2</v>
      </c>
      <c r="J140" s="97"/>
      <c r="K140" s="94" t="s">
        <v>103</v>
      </c>
      <c r="L140" s="212" t="s">
        <v>88</v>
      </c>
      <c r="M140" s="213">
        <v>4000</v>
      </c>
      <c r="N140" s="100">
        <f t="shared" si="87"/>
        <v>16000</v>
      </c>
      <c r="O140" s="143">
        <v>0.22</v>
      </c>
      <c r="P140" s="214">
        <v>880</v>
      </c>
      <c r="Q140" s="230">
        <f t="shared" si="88"/>
        <v>3520</v>
      </c>
      <c r="R140" s="62">
        <v>4640</v>
      </c>
      <c r="S140" s="61">
        <f t="shared" si="89"/>
        <v>18560</v>
      </c>
      <c r="T140" s="63">
        <v>0.19800000000000001</v>
      </c>
      <c r="U140" s="231">
        <v>918.72</v>
      </c>
      <c r="V140" s="232">
        <f t="shared" si="90"/>
        <v>3674.88</v>
      </c>
      <c r="W140" s="135">
        <v>6217.77</v>
      </c>
      <c r="X140" s="135">
        <v>1957.18</v>
      </c>
      <c r="Y140" s="236">
        <f t="shared" si="91"/>
        <v>0.38861062500000004</v>
      </c>
      <c r="Z140" s="236">
        <f t="shared" si="92"/>
        <v>0.33500915948275867</v>
      </c>
      <c r="AA140" s="135"/>
      <c r="AB140" s="135"/>
      <c r="AC140" s="135"/>
      <c r="AD140" s="135"/>
      <c r="AE140" s="237">
        <f t="shared" si="70"/>
        <v>0.38861062500000004</v>
      </c>
      <c r="AF140" s="143">
        <f t="shared" si="71"/>
        <v>0.55601704545454544</v>
      </c>
      <c r="AG140" s="63">
        <f t="shared" si="72"/>
        <v>0.33500915948275867</v>
      </c>
      <c r="AH140" s="63">
        <f t="shared" si="73"/>
        <v>0.53258337687216994</v>
      </c>
      <c r="AI140" s="244"/>
      <c r="AJ140" s="245"/>
      <c r="AK140" s="49">
        <v>3000</v>
      </c>
      <c r="AL140" s="248">
        <f t="shared" si="93"/>
        <v>9000</v>
      </c>
      <c r="AM140" s="50">
        <v>0.26</v>
      </c>
      <c r="AN140" s="248">
        <v>780</v>
      </c>
      <c r="AO140" s="248">
        <f t="shared" si="94"/>
        <v>2340</v>
      </c>
      <c r="AP140" s="255">
        <v>3510</v>
      </c>
      <c r="AQ140" s="255">
        <f t="shared" si="95"/>
        <v>10530</v>
      </c>
      <c r="AR140" s="256">
        <v>0.23971999999999999</v>
      </c>
      <c r="AS140" s="255">
        <v>841.41719999999998</v>
      </c>
      <c r="AT140" s="255">
        <f t="shared" si="96"/>
        <v>2524.2516000000001</v>
      </c>
      <c r="AU140" s="135">
        <v>4078.07</v>
      </c>
      <c r="AV140" s="135">
        <v>1485.88</v>
      </c>
      <c r="AW140" s="135"/>
      <c r="AX140" s="135"/>
      <c r="AY140" s="135"/>
      <c r="AZ140" s="135"/>
      <c r="BA140" s="50">
        <f t="shared" si="74"/>
        <v>0.4531188888888889</v>
      </c>
      <c r="BB140" s="50">
        <f t="shared" si="75"/>
        <v>0.63499145299145299</v>
      </c>
      <c r="BC140" s="259">
        <f t="shared" si="76"/>
        <v>0.38728110161443496</v>
      </c>
      <c r="BD140" s="259">
        <f t="shared" si="77"/>
        <v>0.58864179783029558</v>
      </c>
      <c r="BE140" s="138"/>
      <c r="BF140" s="138"/>
      <c r="BG140" s="245">
        <f t="shared" si="78"/>
        <v>0</v>
      </c>
      <c r="BH140" s="100">
        <v>40</v>
      </c>
      <c r="BI140" s="100">
        <v>0</v>
      </c>
      <c r="BJ140" s="268">
        <f t="shared" si="86"/>
        <v>-40</v>
      </c>
      <c r="BK140" s="272">
        <v>6</v>
      </c>
      <c r="BL140" s="272">
        <v>0</v>
      </c>
      <c r="BM140" s="100">
        <v>6</v>
      </c>
      <c r="BN140" s="100">
        <v>0</v>
      </c>
      <c r="BO140" s="209">
        <f t="shared" si="79"/>
        <v>-12</v>
      </c>
      <c r="BP140" s="268">
        <f t="shared" si="80"/>
        <v>-36</v>
      </c>
      <c r="BQ140" s="272">
        <v>10</v>
      </c>
      <c r="BR140" s="272">
        <v>0</v>
      </c>
      <c r="BS140" s="100">
        <v>5</v>
      </c>
      <c r="BT140" s="100">
        <v>0</v>
      </c>
      <c r="BU140" s="209">
        <f t="shared" si="81"/>
        <v>-15</v>
      </c>
      <c r="BV140" s="208">
        <f t="shared" si="82"/>
        <v>-30</v>
      </c>
      <c r="BW140" s="276">
        <f t="shared" si="83"/>
        <v>-106</v>
      </c>
    </row>
    <row r="141" spans="1:75">
      <c r="A141" s="94">
        <v>139</v>
      </c>
      <c r="B141" s="94">
        <v>30</v>
      </c>
      <c r="C141" s="94">
        <v>753</v>
      </c>
      <c r="D141" s="195" t="s">
        <v>226</v>
      </c>
      <c r="E141" s="195" t="s">
        <v>63</v>
      </c>
      <c r="F141" s="198">
        <v>10</v>
      </c>
      <c r="G141" s="199">
        <v>45</v>
      </c>
      <c r="H141" s="198">
        <v>100</v>
      </c>
      <c r="I141" s="97">
        <v>1</v>
      </c>
      <c r="J141" s="97"/>
      <c r="K141" s="94" t="s">
        <v>103</v>
      </c>
      <c r="L141" s="212" t="s">
        <v>65</v>
      </c>
      <c r="M141" s="213">
        <v>5200</v>
      </c>
      <c r="N141" s="100">
        <f t="shared" si="87"/>
        <v>20800</v>
      </c>
      <c r="O141" s="143">
        <v>0.24382499999999999</v>
      </c>
      <c r="P141" s="214">
        <v>1267.8900000000001</v>
      </c>
      <c r="Q141" s="230">
        <f t="shared" si="88"/>
        <v>5071.5600000000004</v>
      </c>
      <c r="R141" s="62">
        <v>6032</v>
      </c>
      <c r="S141" s="61">
        <f t="shared" si="89"/>
        <v>24128</v>
      </c>
      <c r="T141" s="63">
        <v>0.21944250000000001</v>
      </c>
      <c r="U141" s="231">
        <v>1323.67716</v>
      </c>
      <c r="V141" s="232">
        <f t="shared" si="90"/>
        <v>5294.7086399999998</v>
      </c>
      <c r="W141" s="135">
        <v>6595.16</v>
      </c>
      <c r="X141" s="135">
        <v>1544.52</v>
      </c>
      <c r="Y141" s="236">
        <f t="shared" si="91"/>
        <v>0.317075</v>
      </c>
      <c r="Z141" s="236">
        <f t="shared" si="92"/>
        <v>0.27334051724137931</v>
      </c>
      <c r="AA141" s="135"/>
      <c r="AB141" s="135"/>
      <c r="AC141" s="135"/>
      <c r="AD141" s="135"/>
      <c r="AE141" s="237">
        <f t="shared" si="70"/>
        <v>0.317075</v>
      </c>
      <c r="AF141" s="143">
        <f t="shared" si="71"/>
        <v>0.30454534699382435</v>
      </c>
      <c r="AG141" s="63">
        <f t="shared" si="72"/>
        <v>0.27334051724137931</v>
      </c>
      <c r="AH141" s="63">
        <f t="shared" si="73"/>
        <v>0.29171010248450613</v>
      </c>
      <c r="AI141" s="244"/>
      <c r="AJ141" s="245"/>
      <c r="AK141" s="49">
        <v>3900</v>
      </c>
      <c r="AL141" s="248">
        <f t="shared" si="93"/>
        <v>11700</v>
      </c>
      <c r="AM141" s="50">
        <v>0.31534699999999999</v>
      </c>
      <c r="AN141" s="248">
        <v>1229.8533</v>
      </c>
      <c r="AO141" s="248">
        <f t="shared" si="94"/>
        <v>3689.5599000000002</v>
      </c>
      <c r="AP141" s="255">
        <v>4563</v>
      </c>
      <c r="AQ141" s="255">
        <f t="shared" si="95"/>
        <v>13689</v>
      </c>
      <c r="AR141" s="256">
        <v>0.29074993399999999</v>
      </c>
      <c r="AS141" s="255">
        <v>1326.6919488420001</v>
      </c>
      <c r="AT141" s="255">
        <f t="shared" si="96"/>
        <v>3980.0758465260005</v>
      </c>
      <c r="AU141" s="135">
        <v>3610.39</v>
      </c>
      <c r="AV141" s="135">
        <v>1060.6300000000001</v>
      </c>
      <c r="AW141" s="135"/>
      <c r="AX141" s="135"/>
      <c r="AY141" s="135"/>
      <c r="AZ141" s="135"/>
      <c r="BA141" s="50">
        <f t="shared" si="74"/>
        <v>0.30858034188034189</v>
      </c>
      <c r="BB141" s="50">
        <f t="shared" si="75"/>
        <v>0.28746789014050161</v>
      </c>
      <c r="BC141" s="259">
        <f t="shared" si="76"/>
        <v>0.26374388194901016</v>
      </c>
      <c r="BD141" s="259">
        <f t="shared" si="77"/>
        <v>0.26648487136891336</v>
      </c>
      <c r="BE141" s="138"/>
      <c r="BF141" s="138"/>
      <c r="BG141" s="245">
        <f t="shared" si="78"/>
        <v>0</v>
      </c>
      <c r="BH141" s="100">
        <v>40</v>
      </c>
      <c r="BI141" s="100">
        <v>0</v>
      </c>
      <c r="BJ141" s="268">
        <f t="shared" si="86"/>
        <v>-40</v>
      </c>
      <c r="BK141" s="272">
        <v>6</v>
      </c>
      <c r="BL141" s="272">
        <v>1</v>
      </c>
      <c r="BM141" s="100">
        <v>6</v>
      </c>
      <c r="BN141" s="100">
        <v>0</v>
      </c>
      <c r="BO141" s="209">
        <f t="shared" si="79"/>
        <v>-11</v>
      </c>
      <c r="BP141" s="268">
        <f t="shared" si="80"/>
        <v>-33</v>
      </c>
      <c r="BQ141" s="272">
        <v>10</v>
      </c>
      <c r="BR141" s="272">
        <v>0</v>
      </c>
      <c r="BS141" s="100">
        <v>5</v>
      </c>
      <c r="BT141" s="100">
        <v>0</v>
      </c>
      <c r="BU141" s="209">
        <f t="shared" si="81"/>
        <v>-15</v>
      </c>
      <c r="BV141" s="208">
        <f t="shared" si="82"/>
        <v>-30</v>
      </c>
      <c r="BW141" s="276">
        <f t="shared" si="83"/>
        <v>-103</v>
      </c>
    </row>
    <row r="142" spans="1:75">
      <c r="A142" s="94">
        <v>140</v>
      </c>
      <c r="B142" s="94">
        <v>30</v>
      </c>
      <c r="C142" s="94">
        <v>113023</v>
      </c>
      <c r="D142" s="195" t="s">
        <v>227</v>
      </c>
      <c r="E142" s="195" t="s">
        <v>87</v>
      </c>
      <c r="F142" s="198">
        <v>11</v>
      </c>
      <c r="G142" s="199">
        <v>47</v>
      </c>
      <c r="H142" s="198">
        <v>100</v>
      </c>
      <c r="I142" s="97">
        <v>1</v>
      </c>
      <c r="J142" s="97"/>
      <c r="K142" s="94" t="s">
        <v>103</v>
      </c>
      <c r="L142" s="215" t="s">
        <v>88</v>
      </c>
      <c r="M142" s="213">
        <v>5000</v>
      </c>
      <c r="N142" s="100">
        <f t="shared" si="87"/>
        <v>20000</v>
      </c>
      <c r="O142" s="143">
        <v>0.19500000000000001</v>
      </c>
      <c r="P142" s="214">
        <v>975</v>
      </c>
      <c r="Q142" s="230">
        <f t="shared" si="88"/>
        <v>3900</v>
      </c>
      <c r="R142" s="62">
        <v>5800</v>
      </c>
      <c r="S142" s="61">
        <f t="shared" si="89"/>
        <v>23200</v>
      </c>
      <c r="T142" s="63">
        <v>0.17549999999999999</v>
      </c>
      <c r="U142" s="231">
        <v>1017.9</v>
      </c>
      <c r="V142" s="232">
        <f t="shared" si="90"/>
        <v>4071.6</v>
      </c>
      <c r="W142" s="135">
        <v>6297.62</v>
      </c>
      <c r="X142" s="135">
        <v>1252.4000000000001</v>
      </c>
      <c r="Y142" s="236">
        <f t="shared" si="91"/>
        <v>0.31488100000000002</v>
      </c>
      <c r="Z142" s="236">
        <f t="shared" si="92"/>
        <v>0.27144913793103448</v>
      </c>
      <c r="AA142" s="135"/>
      <c r="AB142" s="135"/>
      <c r="AC142" s="135"/>
      <c r="AD142" s="135"/>
      <c r="AE142" s="237">
        <f t="shared" si="70"/>
        <v>0.31488100000000002</v>
      </c>
      <c r="AF142" s="143">
        <f t="shared" si="71"/>
        <v>0.32112820512820517</v>
      </c>
      <c r="AG142" s="63">
        <f t="shared" si="72"/>
        <v>0.27144913793103448</v>
      </c>
      <c r="AH142" s="63">
        <f t="shared" si="73"/>
        <v>0.30759406621475588</v>
      </c>
      <c r="AI142" s="244"/>
      <c r="AJ142" s="245"/>
      <c r="AK142" s="49">
        <v>3750</v>
      </c>
      <c r="AL142" s="248">
        <f t="shared" si="93"/>
        <v>11250</v>
      </c>
      <c r="AM142" s="50">
        <v>0.249581</v>
      </c>
      <c r="AN142" s="248">
        <v>935.92875000000004</v>
      </c>
      <c r="AO142" s="248">
        <f t="shared" si="94"/>
        <v>2807.7862500000001</v>
      </c>
      <c r="AP142" s="255">
        <v>4387.5</v>
      </c>
      <c r="AQ142" s="255">
        <f t="shared" si="95"/>
        <v>13162.5</v>
      </c>
      <c r="AR142" s="256">
        <v>0.23011368200000001</v>
      </c>
      <c r="AS142" s="255">
        <v>1009.623779775</v>
      </c>
      <c r="AT142" s="255">
        <f t="shared" si="96"/>
        <v>3028.871339325</v>
      </c>
      <c r="AU142" s="135">
        <v>10058.41</v>
      </c>
      <c r="AV142" s="135">
        <v>1684.45</v>
      </c>
      <c r="AW142" s="135"/>
      <c r="AX142" s="135"/>
      <c r="AY142" s="135"/>
      <c r="AZ142" s="135"/>
      <c r="BA142" s="50">
        <f t="shared" si="74"/>
        <v>0.89408088888888892</v>
      </c>
      <c r="BB142" s="50">
        <f t="shared" si="75"/>
        <v>0.59992102319042273</v>
      </c>
      <c r="BC142" s="259">
        <f t="shared" si="76"/>
        <v>0.7641716999050332</v>
      </c>
      <c r="BD142" s="259">
        <f t="shared" si="77"/>
        <v>0.55613124867013619</v>
      </c>
      <c r="BE142" s="138"/>
      <c r="BF142" s="138"/>
      <c r="BG142" s="245">
        <f t="shared" si="78"/>
        <v>0</v>
      </c>
      <c r="BH142" s="100">
        <v>40</v>
      </c>
      <c r="BI142" s="100">
        <v>0</v>
      </c>
      <c r="BJ142" s="268">
        <f t="shared" si="86"/>
        <v>-40</v>
      </c>
      <c r="BK142" s="272">
        <v>6</v>
      </c>
      <c r="BL142" s="272">
        <v>2</v>
      </c>
      <c r="BM142" s="100">
        <v>6</v>
      </c>
      <c r="BN142" s="100">
        <v>0</v>
      </c>
      <c r="BO142" s="209">
        <f t="shared" si="79"/>
        <v>-10</v>
      </c>
      <c r="BP142" s="268">
        <f t="shared" si="80"/>
        <v>-30</v>
      </c>
      <c r="BQ142" s="272">
        <v>10</v>
      </c>
      <c r="BR142" s="272">
        <v>26</v>
      </c>
      <c r="BS142" s="100">
        <v>5</v>
      </c>
      <c r="BT142" s="100">
        <v>0</v>
      </c>
      <c r="BU142" s="209">
        <f t="shared" si="81"/>
        <v>11</v>
      </c>
      <c r="BV142" s="208">
        <v>0</v>
      </c>
      <c r="BW142" s="276">
        <f t="shared" si="83"/>
        <v>-70</v>
      </c>
    </row>
    <row r="143" spans="1:75">
      <c r="A143" s="99"/>
      <c r="B143" s="99"/>
      <c r="C143" s="99"/>
      <c r="D143" s="40"/>
      <c r="E143" s="40"/>
      <c r="F143" s="198"/>
      <c r="G143" s="199"/>
      <c r="H143" s="198">
        <f>SUM(H1:H52)</f>
        <v>7250</v>
      </c>
      <c r="I143" s="97"/>
      <c r="J143" s="97"/>
      <c r="K143" s="97"/>
      <c r="M143" s="213">
        <f>SUM(M3:M142)</f>
        <v>1593155</v>
      </c>
      <c r="N143" s="100">
        <f>SUM(N3:N142)</f>
        <v>6372620</v>
      </c>
      <c r="O143" s="143">
        <f>P143/M143</f>
        <v>0.21126971049584006</v>
      </c>
      <c r="P143" s="214">
        <f>SUM(P3:P142)</f>
        <v>336585.39562500006</v>
      </c>
      <c r="Q143" s="230">
        <f>SUM(Q3:Q142)</f>
        <v>1346341.5825000003</v>
      </c>
      <c r="R143" s="62">
        <f>SUM(R3:R142)</f>
        <v>1848059.8000000003</v>
      </c>
      <c r="S143" s="61">
        <f>SUM(S3:S142)</f>
        <v>7392239.2000000011</v>
      </c>
      <c r="T143" s="63">
        <f>U143/R143</f>
        <v>0.19014273944625593</v>
      </c>
      <c r="U143" s="231">
        <f>SUM(U3:U142)</f>
        <v>351395.15303249989</v>
      </c>
      <c r="V143" s="232">
        <f>SUM(V3:V142)</f>
        <v>1405580.6121299996</v>
      </c>
      <c r="W143" s="135">
        <f>SUM(W3:W142)</f>
        <v>6913881.3300000029</v>
      </c>
      <c r="X143" s="135">
        <f>SUM(X3:X142)</f>
        <v>1486606.9799999993</v>
      </c>
      <c r="Y143" s="236">
        <f t="shared" si="91"/>
        <v>1.0849354472728647</v>
      </c>
      <c r="Z143" s="236">
        <f t="shared" si="92"/>
        <v>0.93528917868350392</v>
      </c>
      <c r="AA143" s="135"/>
      <c r="AB143" s="135"/>
      <c r="AC143" s="135"/>
      <c r="AD143" s="135"/>
      <c r="AE143" s="237">
        <f t="shared" si="70"/>
        <v>1.0849354472728647</v>
      </c>
      <c r="AF143" s="143">
        <f t="shared" si="71"/>
        <v>1.1041826229860199</v>
      </c>
      <c r="AG143" s="63">
        <f t="shared" si="72"/>
        <v>0.93528917868350392</v>
      </c>
      <c r="AH143" s="63">
        <f t="shared" si="73"/>
        <v>1.0576461905996366</v>
      </c>
      <c r="AI143" s="244"/>
      <c r="AJ143" s="245"/>
      <c r="AK143" s="49">
        <f>SUM(AK3:AK142)</f>
        <v>1194866.25</v>
      </c>
      <c r="AL143" s="248">
        <f>SUM(AL3:AL142)</f>
        <v>3584598.75</v>
      </c>
      <c r="AM143" s="50">
        <f>AN143/AK143</f>
        <v>0.27223587171053665</v>
      </c>
      <c r="AN143" s="248">
        <f>SUM(AN3:AN142)</f>
        <v>325285.45514625002</v>
      </c>
      <c r="AO143" s="248">
        <f>SUM(AO3:AO142)</f>
        <v>975856.36543875013</v>
      </c>
      <c r="AP143" s="255">
        <f>SUM(AP3:AP142)</f>
        <v>1397993.5125000002</v>
      </c>
      <c r="AQ143" s="255">
        <f>SUM(AQ3:AQ142)</f>
        <v>4193980.5375000006</v>
      </c>
      <c r="AR143" s="256">
        <f>AS143/AP143</f>
        <v>0.25100147371711473</v>
      </c>
      <c r="AS143" s="255">
        <f>SUM(AS3:AS142)</f>
        <v>350898.43188446574</v>
      </c>
      <c r="AT143" s="255">
        <f>SUM(AT3:AT142)</f>
        <v>1052695.2956533972</v>
      </c>
      <c r="AU143" s="135">
        <f>SUM(AU3:AU142)</f>
        <v>3420364.180000002</v>
      </c>
      <c r="AV143" s="135">
        <f>SUM(AV3:AV142)</f>
        <v>775107.67999999935</v>
      </c>
      <c r="AW143" s="135"/>
      <c r="AX143" s="135"/>
      <c r="AY143" s="135"/>
      <c r="AZ143" s="135"/>
      <c r="BA143" s="50">
        <f t="shared" si="74"/>
        <v>0.95418327644063428</v>
      </c>
      <c r="BB143" s="50">
        <f t="shared" si="75"/>
        <v>0.79428459704877452</v>
      </c>
      <c r="BC143" s="259">
        <f t="shared" si="76"/>
        <v>0.81554126191507192</v>
      </c>
      <c r="BD143" s="259">
        <f t="shared" si="77"/>
        <v>0.7363077266521818</v>
      </c>
      <c r="BE143" s="138"/>
      <c r="BF143" s="138"/>
      <c r="BG143" s="245">
        <f>SUM(BG3:BG142)</f>
        <v>114225.31409</v>
      </c>
      <c r="BH143" s="100">
        <f>SUM(BH1:BH52)</f>
        <v>5060</v>
      </c>
      <c r="BI143" s="100">
        <f>SUM(BI1:BI52)</f>
        <v>4707</v>
      </c>
      <c r="BJ143" s="268">
        <f>SUM(BJ3:BJ142)</f>
        <v>-6769</v>
      </c>
      <c r="BK143" s="272">
        <f>SUM(BK1:BK52)</f>
        <v>564</v>
      </c>
      <c r="BL143" s="272">
        <f>SUM(BL1:BL52)</f>
        <v>459</v>
      </c>
      <c r="BM143" s="100">
        <f>SUM(BM1:BM52)</f>
        <v>564</v>
      </c>
      <c r="BN143" s="100">
        <f>SUM(BN1:BN52)</f>
        <v>192</v>
      </c>
      <c r="BO143" s="209">
        <f t="shared" si="79"/>
        <v>-477</v>
      </c>
      <c r="BP143" s="268">
        <f>SUM(BP3:BP142)</f>
        <v>-5454</v>
      </c>
      <c r="BQ143" s="272">
        <f>SUM(BQ1:BQ52)</f>
        <v>653</v>
      </c>
      <c r="BR143" s="272">
        <f>SUM(BR1:BR52)</f>
        <v>797</v>
      </c>
      <c r="BS143" s="100">
        <f>SUM(BS1:BS52)</f>
        <v>375</v>
      </c>
      <c r="BT143" s="100">
        <f>SUM(BT1:BT52)</f>
        <v>181</v>
      </c>
      <c r="BU143" s="209">
        <f t="shared" si="81"/>
        <v>-50</v>
      </c>
      <c r="BV143" s="208">
        <f>SUM(BV3:BV142)</f>
        <v>-1854</v>
      </c>
      <c r="BW143" s="276">
        <f t="shared" si="83"/>
        <v>-14077</v>
      </c>
    </row>
    <row r="156" spans="65:65">
      <c r="BM156" s="6">
        <v>8</v>
      </c>
    </row>
  </sheetData>
  <sortState ref="A3:BU156">
    <sortCondition descending="1" ref="AE3"/>
  </sortState>
  <mergeCells count="20">
    <mergeCell ref="BH1:BJ1"/>
    <mergeCell ref="BK1:BP1"/>
    <mergeCell ref="BQ1:BV1"/>
    <mergeCell ref="BG1:BG2"/>
    <mergeCell ref="BW1:BW2"/>
    <mergeCell ref="AW1:AX1"/>
    <mergeCell ref="AY1:AZ1"/>
    <mergeCell ref="BA1:BB1"/>
    <mergeCell ref="BC1:BD1"/>
    <mergeCell ref="BE1:BF1"/>
    <mergeCell ref="AC1:AD1"/>
    <mergeCell ref="AE1:AH1"/>
    <mergeCell ref="AI1:AJ1"/>
    <mergeCell ref="AL1:AT1"/>
    <mergeCell ref="AU1:AV1"/>
    <mergeCell ref="A1:J1"/>
    <mergeCell ref="N1:V1"/>
    <mergeCell ref="W1:X1"/>
    <mergeCell ref="Y1:Z1"/>
    <mergeCell ref="AA1:AB1"/>
  </mergeCells>
  <phoneticPr fontId="3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58" customWidth="1"/>
    <col min="2" max="2" width="8.875" style="158" customWidth="1"/>
    <col min="3" max="3" width="6.875" style="159" customWidth="1"/>
    <col min="4" max="4" width="25.5" style="159" customWidth="1"/>
    <col min="5" max="5" width="7.625" style="159" customWidth="1"/>
    <col min="6" max="6" width="9" style="159"/>
    <col min="7" max="7" width="7" style="159" customWidth="1"/>
    <col min="8" max="8" width="10.75" style="160" customWidth="1"/>
    <col min="9" max="9" width="10.5" style="160" customWidth="1"/>
    <col min="10" max="10" width="9" style="8"/>
    <col min="11" max="11" width="11.5" style="158" customWidth="1"/>
    <col min="12" max="16384" width="9" style="159"/>
  </cols>
  <sheetData>
    <row r="1" spans="1:11" ht="18" customHeight="1">
      <c r="A1" s="309" t="s">
        <v>228</v>
      </c>
      <c r="B1" s="309"/>
      <c r="C1" s="309"/>
      <c r="D1" s="309"/>
      <c r="E1" s="309"/>
      <c r="F1" s="309"/>
      <c r="G1" s="309"/>
      <c r="H1" s="309"/>
      <c r="I1" s="309"/>
      <c r="J1" s="309"/>
      <c r="K1" s="309"/>
    </row>
    <row r="2" spans="1:11" ht="18" customHeight="1">
      <c r="A2" s="18" t="s">
        <v>19</v>
      </c>
      <c r="B2" s="18" t="s">
        <v>229</v>
      </c>
      <c r="C2" s="18" t="s">
        <v>230</v>
      </c>
      <c r="D2" s="161" t="s">
        <v>231</v>
      </c>
      <c r="E2" s="18" t="s">
        <v>232</v>
      </c>
      <c r="F2" s="162" t="s">
        <v>233</v>
      </c>
      <c r="G2" s="18" t="s">
        <v>234</v>
      </c>
      <c r="H2" s="163" t="s">
        <v>235</v>
      </c>
      <c r="I2" s="163" t="s">
        <v>40</v>
      </c>
      <c r="J2" s="167" t="s">
        <v>236</v>
      </c>
      <c r="K2" s="117" t="s">
        <v>237</v>
      </c>
    </row>
    <row r="3" spans="1:11" ht="18" customHeight="1">
      <c r="A3" s="164">
        <v>1</v>
      </c>
      <c r="B3" s="164" t="s">
        <v>70</v>
      </c>
      <c r="C3" s="98">
        <v>311</v>
      </c>
      <c r="D3" s="165" t="s">
        <v>238</v>
      </c>
      <c r="E3" s="98">
        <v>4093</v>
      </c>
      <c r="F3" s="98" t="s">
        <v>239</v>
      </c>
      <c r="G3" s="98">
        <v>42</v>
      </c>
      <c r="H3" s="166">
        <v>85859.89</v>
      </c>
      <c r="I3" s="166">
        <v>9648.1366755404997</v>
      </c>
      <c r="J3" s="103">
        <v>400</v>
      </c>
      <c r="K3" s="101" t="s">
        <v>240</v>
      </c>
    </row>
    <row r="4" spans="1:11" ht="18" customHeight="1">
      <c r="A4" s="164">
        <v>2</v>
      </c>
      <c r="B4" s="164" t="s">
        <v>70</v>
      </c>
      <c r="C4" s="98">
        <v>343</v>
      </c>
      <c r="D4" s="165" t="s">
        <v>241</v>
      </c>
      <c r="E4" s="98">
        <v>7583</v>
      </c>
      <c r="F4" s="98" t="s">
        <v>242</v>
      </c>
      <c r="G4" s="98">
        <v>368</v>
      </c>
      <c r="H4" s="166">
        <v>83977.44</v>
      </c>
      <c r="I4" s="166">
        <v>16415.016031250601</v>
      </c>
      <c r="J4" s="103">
        <v>400</v>
      </c>
      <c r="K4" s="101" t="s">
        <v>240</v>
      </c>
    </row>
    <row r="5" spans="1:11" ht="18" customHeight="1">
      <c r="A5" s="164">
        <v>3</v>
      </c>
      <c r="B5" s="164" t="s">
        <v>63</v>
      </c>
      <c r="C5" s="98">
        <v>517</v>
      </c>
      <c r="D5" s="165" t="s">
        <v>243</v>
      </c>
      <c r="E5" s="98">
        <v>4024</v>
      </c>
      <c r="F5" s="98" t="s">
        <v>244</v>
      </c>
      <c r="G5" s="98">
        <v>356</v>
      </c>
      <c r="H5" s="98">
        <v>78496.320000000007</v>
      </c>
      <c r="I5" s="166">
        <v>13207.716811262701</v>
      </c>
      <c r="J5" s="103">
        <v>400</v>
      </c>
      <c r="K5" s="101" t="s">
        <v>245</v>
      </c>
    </row>
    <row r="6" spans="1:11" ht="18" customHeight="1">
      <c r="A6" s="164">
        <v>4</v>
      </c>
      <c r="B6" s="164" t="s">
        <v>63</v>
      </c>
      <c r="C6" s="98">
        <v>517</v>
      </c>
      <c r="D6" s="165" t="s">
        <v>243</v>
      </c>
      <c r="E6" s="98">
        <v>11335</v>
      </c>
      <c r="F6" s="98" t="s">
        <v>246</v>
      </c>
      <c r="G6" s="98">
        <v>387</v>
      </c>
      <c r="H6" s="98">
        <v>73924.460000000006</v>
      </c>
      <c r="I6" s="166">
        <v>13127.911831199801</v>
      </c>
      <c r="J6" s="103">
        <v>400</v>
      </c>
      <c r="K6" s="101" t="s">
        <v>245</v>
      </c>
    </row>
    <row r="7" spans="1:11" ht="18" customHeight="1">
      <c r="A7" s="164">
        <v>5</v>
      </c>
      <c r="B7" s="164" t="s">
        <v>90</v>
      </c>
      <c r="C7" s="98">
        <v>750</v>
      </c>
      <c r="D7" s="165" t="s">
        <v>190</v>
      </c>
      <c r="E7" s="98">
        <v>4033</v>
      </c>
      <c r="F7" s="98" t="s">
        <v>247</v>
      </c>
      <c r="G7" s="98">
        <v>286</v>
      </c>
      <c r="H7" s="98">
        <v>65001.94</v>
      </c>
      <c r="I7" s="166">
        <v>19314.5259716211</v>
      </c>
      <c r="J7" s="103">
        <v>400</v>
      </c>
      <c r="K7" s="101" t="s">
        <v>245</v>
      </c>
    </row>
    <row r="8" spans="1:11" ht="18" customHeight="1">
      <c r="A8" s="164">
        <v>6</v>
      </c>
      <c r="B8" s="164" t="s">
        <v>161</v>
      </c>
      <c r="C8" s="98">
        <v>307</v>
      </c>
      <c r="D8" s="165" t="s">
        <v>248</v>
      </c>
      <c r="E8" s="98">
        <v>7107</v>
      </c>
      <c r="F8" s="98" t="s">
        <v>249</v>
      </c>
      <c r="G8" s="98">
        <v>359</v>
      </c>
      <c r="H8" s="166">
        <v>64723.76</v>
      </c>
      <c r="I8" s="166">
        <v>12194.9427258501</v>
      </c>
      <c r="J8" s="103">
        <v>400</v>
      </c>
      <c r="K8" s="101" t="s">
        <v>240</v>
      </c>
    </row>
    <row r="9" spans="1:11" ht="18" customHeight="1">
      <c r="A9" s="164">
        <v>7</v>
      </c>
      <c r="B9" s="164" t="s">
        <v>77</v>
      </c>
      <c r="C9" s="98">
        <v>385</v>
      </c>
      <c r="D9" s="165" t="s">
        <v>250</v>
      </c>
      <c r="E9" s="98">
        <v>7317</v>
      </c>
      <c r="F9" s="98" t="s">
        <v>79</v>
      </c>
      <c r="G9" s="98">
        <v>185</v>
      </c>
      <c r="H9" s="166">
        <v>63799.040000000001</v>
      </c>
      <c r="I9" s="166">
        <v>7429.2942376087003</v>
      </c>
      <c r="J9" s="103">
        <v>400</v>
      </c>
      <c r="K9" s="101" t="s">
        <v>240</v>
      </c>
    </row>
    <row r="10" spans="1:11" ht="18" customHeight="1">
      <c r="A10" s="164">
        <v>8</v>
      </c>
      <c r="B10" s="164" t="s">
        <v>161</v>
      </c>
      <c r="C10" s="98">
        <v>307</v>
      </c>
      <c r="D10" s="165" t="s">
        <v>248</v>
      </c>
      <c r="E10" s="98">
        <v>4328</v>
      </c>
      <c r="F10" s="98" t="s">
        <v>251</v>
      </c>
      <c r="G10" s="98">
        <v>2</v>
      </c>
      <c r="H10" s="166">
        <v>58800</v>
      </c>
      <c r="I10" s="166">
        <v>1469.9999999280001</v>
      </c>
      <c r="J10" s="103">
        <v>180</v>
      </c>
      <c r="K10" s="101" t="s">
        <v>240</v>
      </c>
    </row>
    <row r="11" spans="1:11" ht="18" customHeight="1">
      <c r="A11" s="164">
        <v>9</v>
      </c>
      <c r="B11" s="164" t="s">
        <v>63</v>
      </c>
      <c r="C11" s="98">
        <v>349</v>
      </c>
      <c r="D11" s="165" t="s">
        <v>252</v>
      </c>
      <c r="E11" s="98">
        <v>8386</v>
      </c>
      <c r="F11" s="98" t="s">
        <v>253</v>
      </c>
      <c r="G11" s="98">
        <v>146</v>
      </c>
      <c r="H11" s="98">
        <v>52970.07</v>
      </c>
      <c r="I11" s="166">
        <v>7588.9881812498998</v>
      </c>
      <c r="J11" s="103">
        <v>180</v>
      </c>
      <c r="K11" s="101" t="s">
        <v>245</v>
      </c>
    </row>
    <row r="12" spans="1:11" ht="18" customHeight="1">
      <c r="A12" s="164">
        <v>10</v>
      </c>
      <c r="B12" s="164" t="s">
        <v>161</v>
      </c>
      <c r="C12" s="98">
        <v>307</v>
      </c>
      <c r="D12" s="165" t="s">
        <v>248</v>
      </c>
      <c r="E12" s="98">
        <v>4283</v>
      </c>
      <c r="F12" s="98" t="s">
        <v>254</v>
      </c>
      <c r="G12" s="98">
        <v>7</v>
      </c>
      <c r="H12" s="166">
        <v>50921.2</v>
      </c>
      <c r="I12" s="166">
        <v>15748.959999999801</v>
      </c>
      <c r="J12" s="103">
        <v>180</v>
      </c>
      <c r="K12" s="101" t="s">
        <v>240</v>
      </c>
    </row>
    <row r="13" spans="1:11" ht="18" customHeight="1">
      <c r="A13" s="164">
        <v>11</v>
      </c>
      <c r="B13" s="164" t="s">
        <v>70</v>
      </c>
      <c r="C13" s="98">
        <v>513</v>
      </c>
      <c r="D13" s="165" t="s">
        <v>255</v>
      </c>
      <c r="E13" s="98">
        <v>9760</v>
      </c>
      <c r="F13" s="98" t="s">
        <v>256</v>
      </c>
      <c r="G13" s="98">
        <v>392</v>
      </c>
      <c r="H13" s="166">
        <v>48225.23</v>
      </c>
      <c r="I13" s="166">
        <v>11514.0194428994</v>
      </c>
      <c r="J13" s="103">
        <v>180</v>
      </c>
      <c r="K13" s="101" t="s">
        <v>240</v>
      </c>
    </row>
    <row r="14" spans="1:11" ht="18" customHeight="1">
      <c r="A14" s="164">
        <v>12</v>
      </c>
      <c r="B14" s="164" t="s">
        <v>161</v>
      </c>
      <c r="C14" s="98">
        <v>307</v>
      </c>
      <c r="D14" s="165" t="s">
        <v>248</v>
      </c>
      <c r="E14" s="98">
        <v>10613</v>
      </c>
      <c r="F14" s="98" t="s">
        <v>257</v>
      </c>
      <c r="G14" s="98">
        <v>214</v>
      </c>
      <c r="H14" s="166">
        <v>46205.07</v>
      </c>
      <c r="I14" s="166">
        <v>10778.1120400006</v>
      </c>
      <c r="J14" s="103">
        <v>180</v>
      </c>
      <c r="K14" s="101" t="s">
        <v>240</v>
      </c>
    </row>
    <row r="15" spans="1:11" ht="18" customHeight="1">
      <c r="A15" s="164">
        <v>13</v>
      </c>
      <c r="B15" s="164" t="s">
        <v>63</v>
      </c>
      <c r="C15" s="98">
        <v>337</v>
      </c>
      <c r="D15" s="165" t="s">
        <v>258</v>
      </c>
      <c r="E15" s="98">
        <v>8763</v>
      </c>
      <c r="F15" s="98" t="s">
        <v>259</v>
      </c>
      <c r="G15" s="98">
        <v>215</v>
      </c>
      <c r="H15" s="98">
        <v>44862.2</v>
      </c>
      <c r="I15" s="166">
        <v>7697.3057028468802</v>
      </c>
      <c r="J15" s="103">
        <v>180</v>
      </c>
      <c r="K15" s="101" t="s">
        <v>245</v>
      </c>
    </row>
    <row r="16" spans="1:11" ht="18" customHeight="1">
      <c r="A16" s="164">
        <v>14</v>
      </c>
      <c r="B16" s="164" t="s">
        <v>63</v>
      </c>
      <c r="C16" s="98">
        <v>517</v>
      </c>
      <c r="D16" s="165" t="s">
        <v>243</v>
      </c>
      <c r="E16" s="98">
        <v>12465</v>
      </c>
      <c r="F16" s="98" t="s">
        <v>260</v>
      </c>
      <c r="G16" s="98">
        <v>227</v>
      </c>
      <c r="H16" s="98">
        <v>42529.16</v>
      </c>
      <c r="I16" s="166">
        <v>7749.8550000003997</v>
      </c>
      <c r="J16" s="103">
        <v>180</v>
      </c>
      <c r="K16" s="101" t="s">
        <v>245</v>
      </c>
    </row>
    <row r="17" spans="1:11" ht="18" customHeight="1">
      <c r="A17" s="164">
        <v>15</v>
      </c>
      <c r="B17" s="164" t="s">
        <v>161</v>
      </c>
      <c r="C17" s="98">
        <v>307</v>
      </c>
      <c r="D17" s="165" t="s">
        <v>248</v>
      </c>
      <c r="E17" s="98">
        <v>4291</v>
      </c>
      <c r="F17" s="98" t="s">
        <v>261</v>
      </c>
      <c r="G17" s="98">
        <v>24</v>
      </c>
      <c r="H17" s="166">
        <v>43834.73</v>
      </c>
      <c r="I17" s="166">
        <v>1897.7067000001</v>
      </c>
      <c r="J17" s="103">
        <v>180</v>
      </c>
      <c r="K17" s="101" t="s">
        <v>240</v>
      </c>
    </row>
    <row r="18" spans="1:11" ht="18" customHeight="1">
      <c r="A18" s="164">
        <v>16</v>
      </c>
      <c r="B18" s="164" t="s">
        <v>161</v>
      </c>
      <c r="C18" s="98">
        <v>307</v>
      </c>
      <c r="D18" s="165" t="s">
        <v>248</v>
      </c>
      <c r="E18" s="98">
        <v>9563</v>
      </c>
      <c r="F18" s="98" t="s">
        <v>262</v>
      </c>
      <c r="G18" s="98">
        <v>275</v>
      </c>
      <c r="H18" s="166">
        <v>43197.01</v>
      </c>
      <c r="I18" s="166">
        <v>10400.408951732999</v>
      </c>
      <c r="J18" s="103">
        <v>180</v>
      </c>
      <c r="K18" s="101" t="s">
        <v>240</v>
      </c>
    </row>
    <row r="19" spans="1:11" ht="18" customHeight="1">
      <c r="A19" s="164">
        <v>17</v>
      </c>
      <c r="B19" s="164" t="s">
        <v>161</v>
      </c>
      <c r="C19" s="98">
        <v>307</v>
      </c>
      <c r="D19" s="165" t="s">
        <v>248</v>
      </c>
      <c r="E19" s="98">
        <v>10989</v>
      </c>
      <c r="F19" s="98" t="s">
        <v>263</v>
      </c>
      <c r="G19" s="98">
        <v>204</v>
      </c>
      <c r="H19" s="166">
        <v>42802.69</v>
      </c>
      <c r="I19" s="166">
        <v>7241.7842975009999</v>
      </c>
      <c r="J19" s="103">
        <v>180</v>
      </c>
      <c r="K19" s="101" t="s">
        <v>240</v>
      </c>
    </row>
    <row r="20" spans="1:11" ht="18" customHeight="1">
      <c r="A20" s="164">
        <v>18</v>
      </c>
      <c r="B20" s="164" t="s">
        <v>87</v>
      </c>
      <c r="C20" s="98">
        <v>581</v>
      </c>
      <c r="D20" s="165" t="s">
        <v>264</v>
      </c>
      <c r="E20" s="98">
        <v>13581</v>
      </c>
      <c r="F20" s="98" t="s">
        <v>265</v>
      </c>
      <c r="G20" s="98">
        <v>450</v>
      </c>
      <c r="H20" s="166">
        <v>41535.81</v>
      </c>
      <c r="I20" s="166">
        <v>9092.2230588868006</v>
      </c>
      <c r="J20" s="103">
        <v>180</v>
      </c>
      <c r="K20" s="101" t="s">
        <v>240</v>
      </c>
    </row>
    <row r="21" spans="1:11" ht="18" customHeight="1">
      <c r="A21" s="164">
        <v>19</v>
      </c>
      <c r="B21" s="164" t="s">
        <v>74</v>
      </c>
      <c r="C21" s="98">
        <v>329</v>
      </c>
      <c r="D21" s="165" t="s">
        <v>266</v>
      </c>
      <c r="E21" s="98">
        <v>9988</v>
      </c>
      <c r="F21" s="98" t="s">
        <v>267</v>
      </c>
      <c r="G21" s="98">
        <v>199</v>
      </c>
      <c r="H21" s="166">
        <v>41119.040000000001</v>
      </c>
      <c r="I21" s="166">
        <v>10077.615243746999</v>
      </c>
      <c r="J21" s="103">
        <v>180</v>
      </c>
      <c r="K21" s="101" t="s">
        <v>240</v>
      </c>
    </row>
    <row r="22" spans="1:11" ht="18" customHeight="1">
      <c r="A22" s="164">
        <v>20</v>
      </c>
      <c r="B22" s="164" t="s">
        <v>70</v>
      </c>
      <c r="C22" s="98">
        <v>365</v>
      </c>
      <c r="D22" s="165" t="s">
        <v>268</v>
      </c>
      <c r="E22" s="98">
        <v>4301</v>
      </c>
      <c r="F22" s="98" t="s">
        <v>269</v>
      </c>
      <c r="G22" s="98">
        <v>250</v>
      </c>
      <c r="H22" s="166">
        <v>40194.19</v>
      </c>
      <c r="I22" s="166">
        <v>7611.9339911109701</v>
      </c>
      <c r="J22" s="103">
        <v>180</v>
      </c>
      <c r="K22" s="101" t="s">
        <v>240</v>
      </c>
    </row>
    <row r="23" spans="1:11" ht="18" customHeight="1">
      <c r="A23" s="164">
        <v>21</v>
      </c>
      <c r="B23" s="164" t="s">
        <v>63</v>
      </c>
      <c r="C23" s="98">
        <v>337</v>
      </c>
      <c r="D23" s="165" t="s">
        <v>258</v>
      </c>
      <c r="E23" s="98">
        <v>6965</v>
      </c>
      <c r="F23" s="98" t="s">
        <v>270</v>
      </c>
      <c r="G23" s="98">
        <v>204</v>
      </c>
      <c r="H23" s="98">
        <v>40675.61</v>
      </c>
      <c r="I23" s="166">
        <v>7142.4043424441797</v>
      </c>
      <c r="J23" s="103">
        <v>180</v>
      </c>
      <c r="K23" s="101" t="s">
        <v>245</v>
      </c>
    </row>
    <row r="24" spans="1:11" ht="18" customHeight="1">
      <c r="A24" s="310" t="s">
        <v>271</v>
      </c>
      <c r="B24" s="310"/>
      <c r="C24" s="310"/>
      <c r="D24" s="310"/>
      <c r="E24" s="310"/>
      <c r="F24" s="310"/>
      <c r="G24" s="310"/>
      <c r="H24" s="310"/>
      <c r="I24" s="310"/>
      <c r="J24" s="46">
        <f>SUM(J3:J23)</f>
        <v>5320</v>
      </c>
      <c r="K24" s="101"/>
    </row>
  </sheetData>
  <mergeCells count="2">
    <mergeCell ref="A1:K1"/>
    <mergeCell ref="A24:I24"/>
  </mergeCells>
  <phoneticPr fontId="30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48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pans="1:13" ht="15.75">
      <c r="A1" s="149" t="s">
        <v>272</v>
      </c>
      <c r="B1" s="149" t="s">
        <v>273</v>
      </c>
      <c r="C1" s="149" t="s">
        <v>274</v>
      </c>
      <c r="D1" s="149" t="s">
        <v>275</v>
      </c>
      <c r="E1" s="149" t="s">
        <v>276</v>
      </c>
      <c r="F1" s="149" t="s">
        <v>277</v>
      </c>
      <c r="G1" s="149" t="s">
        <v>278</v>
      </c>
      <c r="H1" s="150" t="s">
        <v>279</v>
      </c>
      <c r="I1" s="154" t="s">
        <v>280</v>
      </c>
      <c r="J1" s="149" t="s">
        <v>281</v>
      </c>
      <c r="K1" s="149" t="s">
        <v>282</v>
      </c>
      <c r="L1" s="149" t="s">
        <v>283</v>
      </c>
      <c r="M1" s="149" t="s">
        <v>284</v>
      </c>
    </row>
    <row r="2" spans="1:13">
      <c r="A2" s="151" t="s">
        <v>285</v>
      </c>
      <c r="B2" s="151" t="s">
        <v>286</v>
      </c>
      <c r="C2" s="151" t="s">
        <v>287</v>
      </c>
      <c r="D2" s="151" t="s">
        <v>288</v>
      </c>
      <c r="E2" s="151" t="s">
        <v>289</v>
      </c>
      <c r="F2" s="151" t="s">
        <v>290</v>
      </c>
      <c r="G2" s="151" t="s">
        <v>291</v>
      </c>
      <c r="H2" s="152">
        <v>24</v>
      </c>
      <c r="I2" s="155">
        <v>-45</v>
      </c>
      <c r="J2" s="151" t="s">
        <v>292</v>
      </c>
      <c r="K2" s="151" t="s">
        <v>293</v>
      </c>
      <c r="L2" s="151" t="s">
        <v>294</v>
      </c>
      <c r="M2" s="151" t="s">
        <v>295</v>
      </c>
    </row>
    <row r="3" spans="1:13">
      <c r="A3" s="151" t="s">
        <v>296</v>
      </c>
      <c r="B3" s="151" t="s">
        <v>297</v>
      </c>
      <c r="C3" s="151" t="s">
        <v>298</v>
      </c>
      <c r="D3" s="151" t="s">
        <v>288</v>
      </c>
      <c r="E3" s="151" t="s">
        <v>299</v>
      </c>
      <c r="F3" s="151" t="s">
        <v>300</v>
      </c>
      <c r="G3" s="151" t="s">
        <v>301</v>
      </c>
      <c r="H3" s="153">
        <v>36</v>
      </c>
      <c r="I3" s="155">
        <v>-45</v>
      </c>
      <c r="J3" s="151" t="s">
        <v>302</v>
      </c>
      <c r="K3" s="151" t="s">
        <v>303</v>
      </c>
      <c r="L3" s="151" t="s">
        <v>294</v>
      </c>
      <c r="M3" s="151" t="s">
        <v>295</v>
      </c>
    </row>
    <row r="4" spans="1:13">
      <c r="A4" s="151" t="s">
        <v>304</v>
      </c>
      <c r="B4" s="151" t="s">
        <v>305</v>
      </c>
      <c r="C4" s="151" t="s">
        <v>306</v>
      </c>
      <c r="D4" s="151" t="s">
        <v>288</v>
      </c>
      <c r="E4" s="151" t="s">
        <v>307</v>
      </c>
      <c r="F4" s="151" t="s">
        <v>165</v>
      </c>
      <c r="G4" s="151" t="s">
        <v>291</v>
      </c>
      <c r="H4" s="152">
        <v>40</v>
      </c>
      <c r="I4" s="155">
        <v>-40</v>
      </c>
      <c r="J4" s="151" t="s">
        <v>308</v>
      </c>
      <c r="K4" s="151" t="s">
        <v>309</v>
      </c>
      <c r="L4" s="151" t="s">
        <v>294</v>
      </c>
      <c r="M4" s="151" t="s">
        <v>295</v>
      </c>
    </row>
    <row r="5" spans="1:13">
      <c r="A5" s="151" t="s">
        <v>310</v>
      </c>
      <c r="B5" s="151" t="s">
        <v>311</v>
      </c>
      <c r="C5" s="151" t="s">
        <v>312</v>
      </c>
      <c r="D5" s="151" t="s">
        <v>288</v>
      </c>
      <c r="E5" s="151" t="s">
        <v>313</v>
      </c>
      <c r="F5" s="151" t="s">
        <v>314</v>
      </c>
      <c r="G5" s="151" t="s">
        <v>315</v>
      </c>
      <c r="H5" s="153">
        <v>40</v>
      </c>
      <c r="I5" s="155">
        <v>-40</v>
      </c>
      <c r="J5" s="151" t="s">
        <v>316</v>
      </c>
      <c r="K5" s="151" t="s">
        <v>317</v>
      </c>
      <c r="L5" s="151" t="s">
        <v>294</v>
      </c>
      <c r="M5" s="151" t="s">
        <v>295</v>
      </c>
    </row>
    <row r="6" spans="1:13">
      <c r="A6" s="151" t="s">
        <v>318</v>
      </c>
      <c r="B6" s="151" t="s">
        <v>319</v>
      </c>
      <c r="C6" s="151" t="s">
        <v>320</v>
      </c>
      <c r="D6" s="151" t="s">
        <v>288</v>
      </c>
      <c r="E6" s="151" t="s">
        <v>321</v>
      </c>
      <c r="F6" s="151" t="s">
        <v>322</v>
      </c>
      <c r="G6" s="151" t="s">
        <v>323</v>
      </c>
      <c r="H6" s="151">
        <v>40</v>
      </c>
      <c r="I6" s="155">
        <v>-40</v>
      </c>
      <c r="J6" s="151" t="s">
        <v>324</v>
      </c>
      <c r="K6" s="151" t="s">
        <v>325</v>
      </c>
      <c r="L6" s="151" t="s">
        <v>326</v>
      </c>
      <c r="M6" s="151" t="s">
        <v>327</v>
      </c>
    </row>
    <row r="7" spans="1:13">
      <c r="A7" s="151" t="s">
        <v>328</v>
      </c>
      <c r="B7" s="151" t="s">
        <v>329</v>
      </c>
      <c r="C7" s="151" t="s">
        <v>330</v>
      </c>
      <c r="D7" s="151" t="s">
        <v>288</v>
      </c>
      <c r="E7" s="151" t="s">
        <v>331</v>
      </c>
      <c r="F7" s="151" t="s">
        <v>332</v>
      </c>
      <c r="G7" s="151" t="s">
        <v>333</v>
      </c>
      <c r="H7" s="151">
        <v>44</v>
      </c>
      <c r="I7" s="155">
        <v>-40</v>
      </c>
      <c r="J7" s="151" t="s">
        <v>324</v>
      </c>
      <c r="K7" s="151" t="s">
        <v>325</v>
      </c>
      <c r="L7" s="151" t="s">
        <v>326</v>
      </c>
      <c r="M7" s="151" t="s">
        <v>327</v>
      </c>
    </row>
    <row r="8" spans="1:13">
      <c r="A8" s="151" t="s">
        <v>334</v>
      </c>
      <c r="B8" s="151" t="s">
        <v>335</v>
      </c>
      <c r="C8" s="151" t="s">
        <v>336</v>
      </c>
      <c r="D8" s="151" t="s">
        <v>288</v>
      </c>
      <c r="E8" s="151" t="s">
        <v>337</v>
      </c>
      <c r="F8" s="151" t="s">
        <v>338</v>
      </c>
      <c r="G8" s="151" t="s">
        <v>333</v>
      </c>
      <c r="H8" s="151">
        <v>44</v>
      </c>
      <c r="I8" s="155">
        <v>-40</v>
      </c>
      <c r="J8" s="151" t="s">
        <v>324</v>
      </c>
      <c r="K8" s="151" t="s">
        <v>325</v>
      </c>
      <c r="L8" s="151" t="s">
        <v>326</v>
      </c>
      <c r="M8" s="151" t="s">
        <v>327</v>
      </c>
    </row>
    <row r="9" spans="1:13">
      <c r="A9" s="151" t="s">
        <v>339</v>
      </c>
      <c r="B9" s="151" t="s">
        <v>340</v>
      </c>
      <c r="C9" s="151" t="s">
        <v>341</v>
      </c>
      <c r="D9" s="151" t="s">
        <v>288</v>
      </c>
      <c r="E9" s="151" t="s">
        <v>342</v>
      </c>
      <c r="F9" s="151" t="s">
        <v>343</v>
      </c>
      <c r="G9" s="151" t="s">
        <v>344</v>
      </c>
      <c r="H9" s="152">
        <v>60</v>
      </c>
      <c r="I9" s="156">
        <v>-40</v>
      </c>
      <c r="J9" s="151" t="s">
        <v>345</v>
      </c>
      <c r="K9" s="151" t="s">
        <v>346</v>
      </c>
      <c r="L9" s="151" t="s">
        <v>294</v>
      </c>
      <c r="M9" s="151" t="s">
        <v>295</v>
      </c>
    </row>
    <row r="10" spans="1:13">
      <c r="A10" s="151" t="s">
        <v>347</v>
      </c>
      <c r="B10" s="151" t="s">
        <v>348</v>
      </c>
      <c r="C10" s="151" t="s">
        <v>349</v>
      </c>
      <c r="D10" s="151" t="s">
        <v>288</v>
      </c>
      <c r="E10" s="151" t="s">
        <v>350</v>
      </c>
      <c r="F10" s="151" t="s">
        <v>351</v>
      </c>
      <c r="G10" s="151" t="s">
        <v>352</v>
      </c>
      <c r="H10" s="152">
        <v>68</v>
      </c>
      <c r="I10" s="156">
        <v>-35</v>
      </c>
      <c r="J10" s="151" t="s">
        <v>353</v>
      </c>
      <c r="K10" s="151" t="s">
        <v>354</v>
      </c>
      <c r="L10" s="151" t="s">
        <v>294</v>
      </c>
      <c r="M10" s="151" t="s">
        <v>295</v>
      </c>
    </row>
    <row r="11" spans="1:13">
      <c r="A11" s="151" t="s">
        <v>355</v>
      </c>
      <c r="B11" s="151" t="s">
        <v>356</v>
      </c>
      <c r="C11" s="151" t="s">
        <v>357</v>
      </c>
      <c r="D11" s="151" t="s">
        <v>288</v>
      </c>
      <c r="E11" s="151" t="s">
        <v>358</v>
      </c>
      <c r="F11" s="151" t="s">
        <v>359</v>
      </c>
      <c r="G11" s="151" t="s">
        <v>360</v>
      </c>
      <c r="H11" s="153">
        <v>72</v>
      </c>
      <c r="I11" s="157">
        <v>-30</v>
      </c>
      <c r="J11" s="151" t="s">
        <v>361</v>
      </c>
      <c r="K11" s="151" t="s">
        <v>362</v>
      </c>
      <c r="L11" s="151" t="s">
        <v>294</v>
      </c>
      <c r="M11" s="151" t="s">
        <v>295</v>
      </c>
    </row>
    <row r="12" spans="1:13">
      <c r="A12" s="151" t="s">
        <v>363</v>
      </c>
      <c r="B12" s="151" t="s">
        <v>364</v>
      </c>
      <c r="C12" s="151" t="s">
        <v>365</v>
      </c>
      <c r="D12" s="151" t="s">
        <v>288</v>
      </c>
      <c r="E12" s="151" t="s">
        <v>366</v>
      </c>
      <c r="F12" s="151" t="s">
        <v>367</v>
      </c>
      <c r="G12" s="151" t="s">
        <v>368</v>
      </c>
      <c r="H12" s="151">
        <v>72</v>
      </c>
      <c r="I12" s="155">
        <v>-30</v>
      </c>
      <c r="J12" s="151" t="s">
        <v>324</v>
      </c>
      <c r="K12" s="151" t="s">
        <v>325</v>
      </c>
      <c r="L12" s="151" t="s">
        <v>326</v>
      </c>
      <c r="M12" s="151" t="s">
        <v>327</v>
      </c>
    </row>
    <row r="13" spans="1:13">
      <c r="A13" s="151" t="s">
        <v>269</v>
      </c>
      <c r="B13" s="151" t="s">
        <v>369</v>
      </c>
      <c r="C13" s="151" t="s">
        <v>370</v>
      </c>
      <c r="D13" s="151" t="s">
        <v>288</v>
      </c>
      <c r="E13" s="151" t="s">
        <v>358</v>
      </c>
      <c r="F13" s="151" t="s">
        <v>359</v>
      </c>
      <c r="G13" s="151" t="s">
        <v>360</v>
      </c>
      <c r="H13" s="152">
        <v>76</v>
      </c>
      <c r="I13" s="156">
        <v>-25</v>
      </c>
      <c r="J13" s="151" t="s">
        <v>371</v>
      </c>
      <c r="K13" s="151" t="s">
        <v>372</v>
      </c>
      <c r="L13" s="151" t="s">
        <v>294</v>
      </c>
      <c r="M13" s="151" t="s">
        <v>295</v>
      </c>
    </row>
    <row r="14" spans="1:13">
      <c r="A14" s="151" t="s">
        <v>373</v>
      </c>
      <c r="B14" s="151" t="s">
        <v>374</v>
      </c>
      <c r="C14" s="151" t="s">
        <v>375</v>
      </c>
      <c r="D14" s="151" t="s">
        <v>288</v>
      </c>
      <c r="E14" s="151" t="s">
        <v>376</v>
      </c>
      <c r="F14" s="151" t="s">
        <v>377</v>
      </c>
      <c r="G14" s="151" t="s">
        <v>291</v>
      </c>
      <c r="H14" s="152">
        <v>76</v>
      </c>
      <c r="I14" s="156">
        <v>-25</v>
      </c>
      <c r="J14" s="151" t="s">
        <v>378</v>
      </c>
      <c r="K14" s="151" t="s">
        <v>379</v>
      </c>
      <c r="L14" s="151" t="s">
        <v>294</v>
      </c>
      <c r="M14" s="151" t="s">
        <v>295</v>
      </c>
    </row>
    <row r="15" spans="1:13">
      <c r="A15" s="151" t="s">
        <v>380</v>
      </c>
      <c r="B15" s="151" t="s">
        <v>381</v>
      </c>
      <c r="C15" s="151" t="s">
        <v>382</v>
      </c>
      <c r="D15" s="151" t="s">
        <v>288</v>
      </c>
      <c r="E15" s="151" t="s">
        <v>299</v>
      </c>
      <c r="F15" s="151" t="s">
        <v>300</v>
      </c>
      <c r="G15" s="151" t="s">
        <v>301</v>
      </c>
      <c r="H15" s="151">
        <v>76</v>
      </c>
      <c r="I15" s="155">
        <v>-25</v>
      </c>
      <c r="J15" s="151" t="s">
        <v>324</v>
      </c>
      <c r="K15" s="151" t="s">
        <v>325</v>
      </c>
      <c r="L15" s="151" t="s">
        <v>326</v>
      </c>
      <c r="M15" s="151" t="s">
        <v>327</v>
      </c>
    </row>
    <row r="16" spans="1:13">
      <c r="A16" s="151" t="s">
        <v>383</v>
      </c>
      <c r="B16" s="151" t="s">
        <v>384</v>
      </c>
      <c r="C16" s="151" t="s">
        <v>385</v>
      </c>
      <c r="D16" s="151" t="s">
        <v>288</v>
      </c>
      <c r="E16" s="151" t="s">
        <v>386</v>
      </c>
      <c r="F16" s="151" t="s">
        <v>116</v>
      </c>
      <c r="G16" s="151" t="s">
        <v>333</v>
      </c>
      <c r="H16" s="152">
        <v>80</v>
      </c>
      <c r="I16" s="156">
        <v>-20</v>
      </c>
      <c r="J16" s="151" t="s">
        <v>387</v>
      </c>
      <c r="K16" s="151" t="s">
        <v>388</v>
      </c>
      <c r="L16" s="151" t="s">
        <v>294</v>
      </c>
      <c r="M16" s="151" t="s">
        <v>295</v>
      </c>
    </row>
    <row r="17" spans="1:13">
      <c r="A17" s="151" t="s">
        <v>389</v>
      </c>
      <c r="B17" s="151" t="s">
        <v>390</v>
      </c>
      <c r="C17" s="151" t="s">
        <v>391</v>
      </c>
      <c r="D17" s="151" t="s">
        <v>288</v>
      </c>
      <c r="E17" s="151" t="s">
        <v>392</v>
      </c>
      <c r="F17" s="151" t="s">
        <v>393</v>
      </c>
      <c r="G17" s="151" t="s">
        <v>323</v>
      </c>
      <c r="H17" s="152">
        <v>80</v>
      </c>
      <c r="I17" s="156">
        <v>-20</v>
      </c>
      <c r="J17" s="151" t="s">
        <v>394</v>
      </c>
      <c r="K17" s="151" t="s">
        <v>395</v>
      </c>
      <c r="L17" s="151" t="s">
        <v>294</v>
      </c>
      <c r="M17" s="151" t="s">
        <v>295</v>
      </c>
    </row>
    <row r="18" spans="1:13">
      <c r="A18" s="151" t="s">
        <v>396</v>
      </c>
      <c r="B18" s="151" t="s">
        <v>397</v>
      </c>
      <c r="C18" s="151" t="s">
        <v>398</v>
      </c>
      <c r="D18" s="151" t="s">
        <v>288</v>
      </c>
      <c r="E18" s="151" t="s">
        <v>399</v>
      </c>
      <c r="F18" s="151" t="s">
        <v>400</v>
      </c>
      <c r="G18" s="151" t="s">
        <v>401</v>
      </c>
      <c r="H18" s="151">
        <v>80</v>
      </c>
      <c r="I18" s="156">
        <v>-20</v>
      </c>
      <c r="J18" s="151" t="s">
        <v>324</v>
      </c>
      <c r="K18" s="151" t="s">
        <v>325</v>
      </c>
      <c r="L18" s="151" t="s">
        <v>326</v>
      </c>
      <c r="M18" s="151" t="s">
        <v>327</v>
      </c>
    </row>
    <row r="19" spans="1:13">
      <c r="A19" s="151" t="s">
        <v>402</v>
      </c>
      <c r="B19" s="151" t="s">
        <v>403</v>
      </c>
      <c r="C19" s="151" t="s">
        <v>404</v>
      </c>
      <c r="D19" s="151" t="s">
        <v>288</v>
      </c>
      <c r="E19" s="151" t="s">
        <v>337</v>
      </c>
      <c r="F19" s="151" t="s">
        <v>338</v>
      </c>
      <c r="G19" s="151" t="s">
        <v>333</v>
      </c>
      <c r="H19" s="151">
        <v>80</v>
      </c>
      <c r="I19" s="156">
        <v>-20</v>
      </c>
      <c r="J19" s="151" t="s">
        <v>324</v>
      </c>
      <c r="K19" s="151" t="s">
        <v>325</v>
      </c>
      <c r="L19" s="151" t="s">
        <v>326</v>
      </c>
      <c r="M19" s="151" t="s">
        <v>327</v>
      </c>
    </row>
    <row r="20" spans="1:13">
      <c r="A20" s="151" t="s">
        <v>405</v>
      </c>
      <c r="B20" s="151" t="s">
        <v>406</v>
      </c>
      <c r="C20" s="151" t="s">
        <v>407</v>
      </c>
      <c r="D20" s="151" t="s">
        <v>288</v>
      </c>
      <c r="E20" s="151" t="s">
        <v>408</v>
      </c>
      <c r="F20" s="151" t="s">
        <v>409</v>
      </c>
      <c r="G20" s="151" t="s">
        <v>333</v>
      </c>
      <c r="H20" s="151">
        <v>80</v>
      </c>
      <c r="I20" s="156">
        <v>-20</v>
      </c>
      <c r="J20" s="151" t="s">
        <v>324</v>
      </c>
      <c r="K20" s="151" t="s">
        <v>325</v>
      </c>
      <c r="L20" s="151" t="s">
        <v>326</v>
      </c>
      <c r="M20" s="151" t="s">
        <v>327</v>
      </c>
    </row>
    <row r="21" spans="1:13">
      <c r="A21" s="151" t="s">
        <v>410</v>
      </c>
      <c r="B21" s="151" t="s">
        <v>411</v>
      </c>
      <c r="C21" s="151" t="s">
        <v>412</v>
      </c>
      <c r="D21" s="151" t="s">
        <v>288</v>
      </c>
      <c r="E21" s="151" t="s">
        <v>331</v>
      </c>
      <c r="F21" s="151" t="s">
        <v>332</v>
      </c>
      <c r="G21" s="151" t="s">
        <v>333</v>
      </c>
      <c r="H21" s="151">
        <v>80</v>
      </c>
      <c r="I21" s="156">
        <v>-20</v>
      </c>
      <c r="J21" s="151" t="s">
        <v>324</v>
      </c>
      <c r="K21" s="151" t="s">
        <v>325</v>
      </c>
      <c r="L21" s="151" t="s">
        <v>326</v>
      </c>
      <c r="M21" s="151" t="s">
        <v>327</v>
      </c>
    </row>
    <row r="22" spans="1:13">
      <c r="A22" s="151" t="s">
        <v>413</v>
      </c>
      <c r="B22" s="151" t="s">
        <v>414</v>
      </c>
      <c r="C22" s="151" t="s">
        <v>415</v>
      </c>
      <c r="D22" s="151" t="s">
        <v>288</v>
      </c>
      <c r="E22" s="151" t="s">
        <v>416</v>
      </c>
      <c r="F22" s="151" t="s">
        <v>201</v>
      </c>
      <c r="G22" s="151" t="s">
        <v>315</v>
      </c>
      <c r="H22" s="151">
        <v>80</v>
      </c>
      <c r="I22" s="156">
        <v>-20</v>
      </c>
      <c r="J22" s="151" t="s">
        <v>324</v>
      </c>
      <c r="K22" s="151" t="s">
        <v>325</v>
      </c>
      <c r="L22" s="151" t="s">
        <v>326</v>
      </c>
      <c r="M22" s="151" t="s">
        <v>327</v>
      </c>
    </row>
    <row r="23" spans="1:13">
      <c r="A23" s="151" t="s">
        <v>417</v>
      </c>
      <c r="B23" s="151" t="s">
        <v>418</v>
      </c>
      <c r="C23" s="151" t="s">
        <v>419</v>
      </c>
      <c r="D23" s="151" t="s">
        <v>288</v>
      </c>
      <c r="E23" s="151" t="s">
        <v>420</v>
      </c>
      <c r="F23" s="151" t="s">
        <v>421</v>
      </c>
      <c r="G23" s="151" t="s">
        <v>291</v>
      </c>
      <c r="H23" s="151">
        <v>80</v>
      </c>
      <c r="I23" s="156">
        <v>-20</v>
      </c>
      <c r="J23" s="151" t="s">
        <v>324</v>
      </c>
      <c r="K23" s="151" t="s">
        <v>325</v>
      </c>
      <c r="L23" s="151" t="s">
        <v>326</v>
      </c>
      <c r="M23" s="151" t="s">
        <v>327</v>
      </c>
    </row>
    <row r="24" spans="1:13">
      <c r="A24" s="151" t="s">
        <v>422</v>
      </c>
      <c r="B24" s="151" t="s">
        <v>423</v>
      </c>
      <c r="C24" s="151" t="s">
        <v>424</v>
      </c>
      <c r="D24" s="151" t="s">
        <v>288</v>
      </c>
      <c r="E24" s="151" t="s">
        <v>386</v>
      </c>
      <c r="F24" s="151" t="s">
        <v>116</v>
      </c>
      <c r="G24" s="151" t="s">
        <v>333</v>
      </c>
      <c r="H24" s="152">
        <v>84</v>
      </c>
      <c r="I24" s="156">
        <v>-15</v>
      </c>
      <c r="J24" s="151" t="s">
        <v>425</v>
      </c>
      <c r="K24" s="151" t="s">
        <v>426</v>
      </c>
      <c r="L24" s="151" t="s">
        <v>294</v>
      </c>
      <c r="M24" s="151" t="s">
        <v>295</v>
      </c>
    </row>
    <row r="25" spans="1:13">
      <c r="A25" s="151" t="s">
        <v>427</v>
      </c>
      <c r="B25" s="151" t="s">
        <v>428</v>
      </c>
      <c r="C25" s="151" t="s">
        <v>429</v>
      </c>
      <c r="D25" s="151" t="s">
        <v>288</v>
      </c>
      <c r="E25" s="151" t="s">
        <v>376</v>
      </c>
      <c r="F25" s="151" t="s">
        <v>377</v>
      </c>
      <c r="G25" s="151" t="s">
        <v>291</v>
      </c>
      <c r="H25" s="151">
        <v>84</v>
      </c>
      <c r="I25" s="156">
        <v>-15</v>
      </c>
      <c r="J25" s="151" t="s">
        <v>324</v>
      </c>
      <c r="K25" s="151" t="s">
        <v>325</v>
      </c>
      <c r="L25" s="151" t="s">
        <v>326</v>
      </c>
      <c r="M25" s="151" t="s">
        <v>327</v>
      </c>
    </row>
    <row r="26" spans="1:13">
      <c r="A26" s="151" t="s">
        <v>430</v>
      </c>
      <c r="B26" s="151" t="s">
        <v>431</v>
      </c>
      <c r="C26" s="151" t="s">
        <v>432</v>
      </c>
      <c r="D26" s="151" t="s">
        <v>288</v>
      </c>
      <c r="E26" s="151" t="s">
        <v>433</v>
      </c>
      <c r="F26" s="151" t="s">
        <v>434</v>
      </c>
      <c r="G26" s="151" t="s">
        <v>291</v>
      </c>
      <c r="H26" s="151">
        <v>84</v>
      </c>
      <c r="I26" s="156">
        <v>-15</v>
      </c>
      <c r="J26" s="151" t="s">
        <v>324</v>
      </c>
      <c r="K26" s="151" t="s">
        <v>325</v>
      </c>
      <c r="L26" s="151" t="s">
        <v>326</v>
      </c>
      <c r="M26" s="151" t="s">
        <v>327</v>
      </c>
    </row>
    <row r="27" spans="1:13">
      <c r="A27" s="151" t="s">
        <v>435</v>
      </c>
      <c r="B27" s="151" t="s">
        <v>436</v>
      </c>
      <c r="C27" s="151" t="s">
        <v>437</v>
      </c>
      <c r="D27" s="151" t="s">
        <v>288</v>
      </c>
      <c r="E27" s="151" t="s">
        <v>438</v>
      </c>
      <c r="F27" s="151" t="s">
        <v>130</v>
      </c>
      <c r="G27" s="151" t="s">
        <v>360</v>
      </c>
      <c r="H27" s="151">
        <v>84</v>
      </c>
      <c r="I27" s="156">
        <v>-15</v>
      </c>
      <c r="J27" s="151" t="s">
        <v>324</v>
      </c>
      <c r="K27" s="151" t="s">
        <v>325</v>
      </c>
      <c r="L27" s="151" t="s">
        <v>326</v>
      </c>
      <c r="M27" s="151" t="s">
        <v>327</v>
      </c>
    </row>
    <row r="28" spans="1:13">
      <c r="A28" s="151" t="s">
        <v>439</v>
      </c>
      <c r="B28" s="151" t="s">
        <v>440</v>
      </c>
      <c r="C28" s="151" t="s">
        <v>441</v>
      </c>
      <c r="D28" s="151" t="s">
        <v>288</v>
      </c>
      <c r="E28" s="151" t="s">
        <v>442</v>
      </c>
      <c r="F28" s="151" t="s">
        <v>443</v>
      </c>
      <c r="G28" s="151" t="s">
        <v>401</v>
      </c>
      <c r="H28" s="152">
        <v>88</v>
      </c>
      <c r="I28" s="156">
        <v>-10</v>
      </c>
      <c r="J28" s="151" t="s">
        <v>444</v>
      </c>
      <c r="K28" s="151" t="s">
        <v>445</v>
      </c>
      <c r="L28" s="151" t="s">
        <v>294</v>
      </c>
      <c r="M28" s="151" t="s">
        <v>295</v>
      </c>
    </row>
    <row r="29" spans="1:13">
      <c r="A29" s="151" t="s">
        <v>446</v>
      </c>
      <c r="B29" s="151" t="s">
        <v>447</v>
      </c>
      <c r="C29" s="151" t="s">
        <v>448</v>
      </c>
      <c r="D29" s="151" t="s">
        <v>288</v>
      </c>
      <c r="E29" s="151" t="s">
        <v>376</v>
      </c>
      <c r="F29" s="151" t="s">
        <v>377</v>
      </c>
      <c r="G29" s="151" t="s">
        <v>291</v>
      </c>
      <c r="H29" s="152">
        <v>88</v>
      </c>
      <c r="I29" s="156">
        <v>-10</v>
      </c>
      <c r="J29" s="151" t="s">
        <v>449</v>
      </c>
      <c r="K29" s="151" t="s">
        <v>450</v>
      </c>
      <c r="L29" s="151" t="s">
        <v>294</v>
      </c>
      <c r="M29" s="151" t="s">
        <v>295</v>
      </c>
    </row>
    <row r="30" spans="1:13">
      <c r="A30" s="151" t="s">
        <v>451</v>
      </c>
      <c r="B30" s="151" t="s">
        <v>452</v>
      </c>
      <c r="C30" s="151" t="s">
        <v>453</v>
      </c>
      <c r="D30" s="151" t="s">
        <v>288</v>
      </c>
      <c r="E30" s="151" t="s">
        <v>454</v>
      </c>
      <c r="F30" s="151" t="s">
        <v>112</v>
      </c>
      <c r="G30" s="151" t="s">
        <v>323</v>
      </c>
      <c r="H30" s="151">
        <v>88</v>
      </c>
      <c r="I30" s="156">
        <v>-10</v>
      </c>
      <c r="J30" s="151" t="s">
        <v>324</v>
      </c>
      <c r="K30" s="151" t="s">
        <v>325</v>
      </c>
      <c r="L30" s="151" t="s">
        <v>326</v>
      </c>
      <c r="M30" s="151" t="s">
        <v>327</v>
      </c>
    </row>
    <row r="31" spans="1:13">
      <c r="A31" s="151" t="s">
        <v>455</v>
      </c>
      <c r="B31" s="151" t="s">
        <v>456</v>
      </c>
      <c r="C31" s="151" t="s">
        <v>457</v>
      </c>
      <c r="D31" s="151" t="s">
        <v>288</v>
      </c>
      <c r="E31" s="151" t="s">
        <v>458</v>
      </c>
      <c r="F31" s="151" t="s">
        <v>459</v>
      </c>
      <c r="G31" s="151" t="s">
        <v>460</v>
      </c>
      <c r="H31" s="151">
        <v>88</v>
      </c>
      <c r="I31" s="156">
        <v>-10</v>
      </c>
      <c r="J31" s="151" t="s">
        <v>324</v>
      </c>
      <c r="K31" s="151" t="s">
        <v>325</v>
      </c>
      <c r="L31" s="151" t="s">
        <v>326</v>
      </c>
      <c r="M31" s="151" t="s">
        <v>327</v>
      </c>
    </row>
    <row r="32" spans="1:13">
      <c r="A32" s="151" t="s">
        <v>461</v>
      </c>
      <c r="B32" s="151" t="s">
        <v>462</v>
      </c>
      <c r="C32" s="151" t="s">
        <v>463</v>
      </c>
      <c r="D32" s="151" t="s">
        <v>288</v>
      </c>
      <c r="E32" s="151" t="s">
        <v>464</v>
      </c>
      <c r="F32" s="151" t="s">
        <v>465</v>
      </c>
      <c r="G32" s="151" t="s">
        <v>291</v>
      </c>
      <c r="H32" s="151">
        <v>88</v>
      </c>
      <c r="I32" s="156">
        <v>-10</v>
      </c>
      <c r="J32" s="151" t="s">
        <v>324</v>
      </c>
      <c r="K32" s="151" t="s">
        <v>325</v>
      </c>
      <c r="L32" s="151" t="s">
        <v>326</v>
      </c>
      <c r="M32" s="151" t="s">
        <v>327</v>
      </c>
    </row>
    <row r="33" spans="1:13">
      <c r="A33" s="151" t="s">
        <v>466</v>
      </c>
      <c r="B33" s="151" t="s">
        <v>467</v>
      </c>
      <c r="C33" s="151" t="s">
        <v>468</v>
      </c>
      <c r="D33" s="151" t="s">
        <v>288</v>
      </c>
      <c r="E33" s="151" t="s">
        <v>469</v>
      </c>
      <c r="F33" s="151" t="s">
        <v>470</v>
      </c>
      <c r="G33" s="151" t="s">
        <v>291</v>
      </c>
      <c r="H33" s="151">
        <v>88</v>
      </c>
      <c r="I33" s="156">
        <v>-10</v>
      </c>
      <c r="J33" s="151" t="s">
        <v>324</v>
      </c>
      <c r="K33" s="151" t="s">
        <v>325</v>
      </c>
      <c r="L33" s="151" t="s">
        <v>326</v>
      </c>
      <c r="M33" s="151" t="s">
        <v>327</v>
      </c>
    </row>
    <row r="34" spans="1:13">
      <c r="A34" s="151" t="s">
        <v>471</v>
      </c>
      <c r="B34" s="151" t="s">
        <v>472</v>
      </c>
      <c r="C34" s="151" t="s">
        <v>473</v>
      </c>
      <c r="D34" s="151" t="s">
        <v>288</v>
      </c>
      <c r="E34" s="151" t="s">
        <v>386</v>
      </c>
      <c r="F34" s="151" t="s">
        <v>116</v>
      </c>
      <c r="G34" s="151" t="s">
        <v>333</v>
      </c>
      <c r="H34" s="151">
        <v>92</v>
      </c>
      <c r="I34" s="155">
        <v>-5</v>
      </c>
      <c r="J34" s="151" t="s">
        <v>474</v>
      </c>
      <c r="K34" s="151" t="s">
        <v>475</v>
      </c>
      <c r="L34" s="151" t="s">
        <v>294</v>
      </c>
      <c r="M34" s="151" t="s">
        <v>295</v>
      </c>
    </row>
    <row r="35" spans="1:13">
      <c r="A35" s="151" t="s">
        <v>476</v>
      </c>
      <c r="B35" s="151" t="s">
        <v>477</v>
      </c>
      <c r="C35" s="151" t="s">
        <v>478</v>
      </c>
      <c r="D35" s="151" t="s">
        <v>288</v>
      </c>
      <c r="E35" s="151" t="s">
        <v>479</v>
      </c>
      <c r="F35" s="151" t="s">
        <v>480</v>
      </c>
      <c r="G35" s="151" t="s">
        <v>301</v>
      </c>
      <c r="H35" s="152">
        <v>92</v>
      </c>
      <c r="I35" s="155">
        <v>-5</v>
      </c>
      <c r="J35" s="151" t="s">
        <v>481</v>
      </c>
      <c r="K35" s="151" t="s">
        <v>482</v>
      </c>
      <c r="L35" s="151" t="s">
        <v>294</v>
      </c>
      <c r="M35" s="151" t="s">
        <v>295</v>
      </c>
    </row>
    <row r="36" spans="1:13">
      <c r="A36" s="151" t="s">
        <v>483</v>
      </c>
      <c r="B36" s="151" t="s">
        <v>484</v>
      </c>
      <c r="C36" s="151" t="s">
        <v>485</v>
      </c>
      <c r="D36" s="151" t="s">
        <v>288</v>
      </c>
      <c r="E36" s="151" t="s">
        <v>486</v>
      </c>
      <c r="F36" s="151" t="s">
        <v>487</v>
      </c>
      <c r="G36" s="151" t="s">
        <v>368</v>
      </c>
      <c r="H36" s="152">
        <v>92</v>
      </c>
      <c r="I36" s="155">
        <v>-5</v>
      </c>
      <c r="J36" s="151" t="s">
        <v>488</v>
      </c>
      <c r="K36" s="151" t="s">
        <v>489</v>
      </c>
      <c r="L36" s="151" t="s">
        <v>294</v>
      </c>
      <c r="M36" s="151" t="s">
        <v>295</v>
      </c>
    </row>
    <row r="37" spans="1:13">
      <c r="A37" s="151" t="s">
        <v>490</v>
      </c>
      <c r="B37" s="151" t="s">
        <v>491</v>
      </c>
      <c r="C37" s="151" t="s">
        <v>492</v>
      </c>
      <c r="D37" s="151" t="s">
        <v>288</v>
      </c>
      <c r="E37" s="151" t="s">
        <v>493</v>
      </c>
      <c r="F37" s="151" t="s">
        <v>494</v>
      </c>
      <c r="G37" s="151" t="s">
        <v>291</v>
      </c>
      <c r="H37" s="152">
        <v>92</v>
      </c>
      <c r="I37" s="155">
        <v>-5</v>
      </c>
      <c r="J37" s="151" t="s">
        <v>495</v>
      </c>
      <c r="K37" s="151" t="s">
        <v>496</v>
      </c>
      <c r="L37" s="151" t="s">
        <v>294</v>
      </c>
      <c r="M37" s="151" t="s">
        <v>295</v>
      </c>
    </row>
    <row r="38" spans="1:13">
      <c r="A38" s="151" t="s">
        <v>497</v>
      </c>
      <c r="B38" s="151" t="s">
        <v>498</v>
      </c>
      <c r="C38" s="151" t="s">
        <v>499</v>
      </c>
      <c r="D38" s="151" t="s">
        <v>288</v>
      </c>
      <c r="E38" s="151" t="s">
        <v>392</v>
      </c>
      <c r="F38" s="151" t="s">
        <v>393</v>
      </c>
      <c r="G38" s="151" t="s">
        <v>323</v>
      </c>
      <c r="H38" s="153">
        <v>92</v>
      </c>
      <c r="I38" s="155">
        <v>-5</v>
      </c>
      <c r="J38" s="151" t="s">
        <v>500</v>
      </c>
      <c r="K38" s="151" t="s">
        <v>501</v>
      </c>
      <c r="L38" s="151" t="s">
        <v>294</v>
      </c>
      <c r="M38" s="151" t="s">
        <v>295</v>
      </c>
    </row>
    <row r="39" spans="1:13">
      <c r="A39" s="151" t="s">
        <v>502</v>
      </c>
      <c r="B39" s="151" t="s">
        <v>503</v>
      </c>
      <c r="C39" s="151" t="s">
        <v>504</v>
      </c>
      <c r="D39" s="151" t="s">
        <v>288</v>
      </c>
      <c r="E39" s="151" t="s">
        <v>505</v>
      </c>
      <c r="F39" s="151" t="s">
        <v>148</v>
      </c>
      <c r="G39" s="151" t="s">
        <v>460</v>
      </c>
      <c r="H39" s="152">
        <v>92</v>
      </c>
      <c r="I39" s="155">
        <v>-5</v>
      </c>
      <c r="J39" s="151" t="s">
        <v>506</v>
      </c>
      <c r="K39" s="151" t="s">
        <v>507</v>
      </c>
      <c r="L39" s="151" t="s">
        <v>294</v>
      </c>
      <c r="M39" s="151" t="s">
        <v>295</v>
      </c>
    </row>
    <row r="40" spans="1:13">
      <c r="A40" s="151" t="s">
        <v>508</v>
      </c>
      <c r="B40" s="151" t="s">
        <v>509</v>
      </c>
      <c r="C40" s="151" t="s">
        <v>510</v>
      </c>
      <c r="D40" s="151" t="s">
        <v>288</v>
      </c>
      <c r="E40" s="151" t="s">
        <v>511</v>
      </c>
      <c r="F40" s="151" t="s">
        <v>512</v>
      </c>
      <c r="G40" s="151" t="s">
        <v>291</v>
      </c>
      <c r="H40" s="153">
        <v>92</v>
      </c>
      <c r="I40" s="155">
        <v>-5</v>
      </c>
      <c r="J40" s="151" t="s">
        <v>513</v>
      </c>
      <c r="K40" s="151" t="s">
        <v>514</v>
      </c>
      <c r="L40" s="151" t="s">
        <v>294</v>
      </c>
      <c r="M40" s="151" t="s">
        <v>295</v>
      </c>
    </row>
    <row r="41" spans="1:13">
      <c r="A41" s="151" t="s">
        <v>515</v>
      </c>
      <c r="B41" s="151" t="s">
        <v>516</v>
      </c>
      <c r="C41" s="151" t="s">
        <v>517</v>
      </c>
      <c r="D41" s="151" t="s">
        <v>288</v>
      </c>
      <c r="E41" s="151" t="s">
        <v>518</v>
      </c>
      <c r="F41" s="151" t="s">
        <v>519</v>
      </c>
      <c r="G41" s="151" t="s">
        <v>333</v>
      </c>
      <c r="H41" s="152">
        <v>92</v>
      </c>
      <c r="I41" s="155">
        <v>-5</v>
      </c>
      <c r="J41" s="151" t="s">
        <v>520</v>
      </c>
      <c r="K41" s="151" t="s">
        <v>521</v>
      </c>
      <c r="L41" s="151" t="s">
        <v>294</v>
      </c>
      <c r="M41" s="151" t="s">
        <v>295</v>
      </c>
    </row>
    <row r="42" spans="1:13">
      <c r="A42" s="151" t="s">
        <v>522</v>
      </c>
      <c r="B42" s="151" t="s">
        <v>523</v>
      </c>
      <c r="C42" s="151" t="s">
        <v>524</v>
      </c>
      <c r="D42" s="151" t="s">
        <v>288</v>
      </c>
      <c r="E42" s="151" t="s">
        <v>505</v>
      </c>
      <c r="F42" s="151" t="s">
        <v>148</v>
      </c>
      <c r="G42" s="151" t="s">
        <v>460</v>
      </c>
      <c r="H42" s="152">
        <v>92</v>
      </c>
      <c r="I42" s="155">
        <v>-5</v>
      </c>
      <c r="J42" s="151" t="s">
        <v>525</v>
      </c>
      <c r="K42" s="151" t="s">
        <v>526</v>
      </c>
      <c r="L42" s="151" t="s">
        <v>294</v>
      </c>
      <c r="M42" s="151" t="s">
        <v>295</v>
      </c>
    </row>
    <row r="43" spans="1:13">
      <c r="A43" s="151" t="s">
        <v>527</v>
      </c>
      <c r="B43" s="151" t="s">
        <v>528</v>
      </c>
      <c r="C43" s="151" t="s">
        <v>529</v>
      </c>
      <c r="D43" s="151" t="s">
        <v>288</v>
      </c>
      <c r="E43" s="151" t="s">
        <v>350</v>
      </c>
      <c r="F43" s="151" t="s">
        <v>351</v>
      </c>
      <c r="G43" s="151" t="s">
        <v>352</v>
      </c>
      <c r="H43" s="152">
        <v>92</v>
      </c>
      <c r="I43" s="155">
        <v>-5</v>
      </c>
      <c r="J43" s="151" t="s">
        <v>530</v>
      </c>
      <c r="K43" s="151" t="s">
        <v>531</v>
      </c>
      <c r="L43" s="151" t="s">
        <v>294</v>
      </c>
      <c r="M43" s="151" t="s">
        <v>295</v>
      </c>
    </row>
    <row r="44" spans="1:13">
      <c r="A44" s="151" t="s">
        <v>532</v>
      </c>
      <c r="B44" s="151" t="s">
        <v>533</v>
      </c>
      <c r="C44" s="151" t="s">
        <v>534</v>
      </c>
      <c r="D44" s="151" t="s">
        <v>288</v>
      </c>
      <c r="E44" s="151" t="s">
        <v>350</v>
      </c>
      <c r="F44" s="151" t="s">
        <v>351</v>
      </c>
      <c r="G44" s="151" t="s">
        <v>352</v>
      </c>
      <c r="H44" s="152">
        <v>92</v>
      </c>
      <c r="I44" s="155">
        <v>-5</v>
      </c>
      <c r="J44" s="151" t="s">
        <v>535</v>
      </c>
      <c r="K44" s="151" t="s">
        <v>536</v>
      </c>
      <c r="L44" s="151" t="s">
        <v>294</v>
      </c>
      <c r="M44" s="151" t="s">
        <v>295</v>
      </c>
    </row>
    <row r="45" spans="1:13">
      <c r="A45" s="151" t="s">
        <v>537</v>
      </c>
      <c r="B45" s="151" t="s">
        <v>538</v>
      </c>
      <c r="C45" s="151" t="s">
        <v>539</v>
      </c>
      <c r="D45" s="151" t="s">
        <v>288</v>
      </c>
      <c r="E45" s="151" t="s">
        <v>337</v>
      </c>
      <c r="F45" s="151" t="s">
        <v>338</v>
      </c>
      <c r="G45" s="151" t="s">
        <v>333</v>
      </c>
      <c r="H45" s="151">
        <v>92</v>
      </c>
      <c r="I45" s="155">
        <v>-5</v>
      </c>
      <c r="J45" s="151" t="s">
        <v>324</v>
      </c>
      <c r="K45" s="151" t="s">
        <v>325</v>
      </c>
      <c r="L45" s="151" t="s">
        <v>326</v>
      </c>
      <c r="M45" s="151" t="s">
        <v>327</v>
      </c>
    </row>
    <row r="46" spans="1:13">
      <c r="A46" s="151" t="s">
        <v>540</v>
      </c>
      <c r="B46" s="151" t="s">
        <v>541</v>
      </c>
      <c r="C46" s="151" t="s">
        <v>542</v>
      </c>
      <c r="D46" s="151" t="s">
        <v>288</v>
      </c>
      <c r="E46" s="151" t="s">
        <v>469</v>
      </c>
      <c r="F46" s="151" t="s">
        <v>470</v>
      </c>
      <c r="G46" s="151" t="s">
        <v>291</v>
      </c>
      <c r="H46" s="151">
        <v>92</v>
      </c>
      <c r="I46" s="155">
        <v>-5</v>
      </c>
      <c r="J46" s="151" t="s">
        <v>324</v>
      </c>
      <c r="K46" s="151" t="s">
        <v>325</v>
      </c>
      <c r="L46" s="151" t="s">
        <v>326</v>
      </c>
      <c r="M46" s="151" t="s">
        <v>327</v>
      </c>
    </row>
    <row r="47" spans="1:13">
      <c r="A47" s="151" t="s">
        <v>543</v>
      </c>
      <c r="B47" s="151" t="s">
        <v>544</v>
      </c>
      <c r="C47" s="151" t="s">
        <v>545</v>
      </c>
      <c r="D47" s="151" t="s">
        <v>288</v>
      </c>
      <c r="E47" s="151" t="s">
        <v>546</v>
      </c>
      <c r="F47" s="151" t="s">
        <v>547</v>
      </c>
      <c r="G47" s="151" t="s">
        <v>360</v>
      </c>
      <c r="H47" s="151">
        <v>92</v>
      </c>
      <c r="I47" s="155">
        <v>-5</v>
      </c>
      <c r="J47" s="151" t="s">
        <v>324</v>
      </c>
      <c r="K47" s="151" t="s">
        <v>325</v>
      </c>
      <c r="L47" s="151" t="s">
        <v>326</v>
      </c>
      <c r="M47" s="151" t="s">
        <v>327</v>
      </c>
    </row>
    <row r="48" spans="1:13">
      <c r="A48" s="151" t="s">
        <v>548</v>
      </c>
      <c r="B48" s="151" t="s">
        <v>549</v>
      </c>
      <c r="C48" s="151" t="s">
        <v>550</v>
      </c>
      <c r="D48" s="151" t="s">
        <v>288</v>
      </c>
      <c r="E48" s="151" t="s">
        <v>551</v>
      </c>
      <c r="F48" s="151" t="s">
        <v>552</v>
      </c>
      <c r="G48" s="151" t="s">
        <v>301</v>
      </c>
      <c r="H48" s="151">
        <v>92</v>
      </c>
      <c r="I48" s="155">
        <v>-5</v>
      </c>
      <c r="J48" s="151" t="s">
        <v>324</v>
      </c>
      <c r="K48" s="151" t="s">
        <v>325</v>
      </c>
      <c r="L48" s="151" t="s">
        <v>326</v>
      </c>
      <c r="M48" s="151" t="s">
        <v>327</v>
      </c>
    </row>
    <row r="49" spans="1:13">
      <c r="A49" s="151" t="s">
        <v>553</v>
      </c>
      <c r="B49" s="151" t="s">
        <v>554</v>
      </c>
      <c r="C49" s="151" t="s">
        <v>555</v>
      </c>
      <c r="D49" s="151" t="s">
        <v>288</v>
      </c>
      <c r="E49" s="151" t="s">
        <v>551</v>
      </c>
      <c r="F49" s="151" t="s">
        <v>552</v>
      </c>
      <c r="G49" s="151" t="s">
        <v>301</v>
      </c>
      <c r="H49" s="151">
        <v>92</v>
      </c>
      <c r="I49" s="155">
        <v>-5</v>
      </c>
      <c r="J49" s="151" t="s">
        <v>324</v>
      </c>
      <c r="K49" s="151" t="s">
        <v>325</v>
      </c>
      <c r="L49" s="151" t="s">
        <v>326</v>
      </c>
      <c r="M49" s="151" t="s">
        <v>327</v>
      </c>
    </row>
    <row r="50" spans="1:13">
      <c r="A50" s="151" t="s">
        <v>556</v>
      </c>
      <c r="B50" s="151" t="s">
        <v>557</v>
      </c>
      <c r="C50" s="151" t="s">
        <v>558</v>
      </c>
      <c r="D50" s="151" t="s">
        <v>288</v>
      </c>
      <c r="E50" s="151" t="s">
        <v>546</v>
      </c>
      <c r="F50" s="151" t="s">
        <v>547</v>
      </c>
      <c r="G50" s="151" t="s">
        <v>360</v>
      </c>
      <c r="H50" s="151">
        <v>92</v>
      </c>
      <c r="I50" s="155">
        <v>-5</v>
      </c>
      <c r="J50" s="151" t="s">
        <v>324</v>
      </c>
      <c r="K50" s="151" t="s">
        <v>325</v>
      </c>
      <c r="L50" s="151" t="s">
        <v>326</v>
      </c>
      <c r="M50" s="151" t="s">
        <v>327</v>
      </c>
    </row>
    <row r="51" spans="1:13">
      <c r="A51" s="151" t="s">
        <v>559</v>
      </c>
      <c r="B51" s="151" t="s">
        <v>560</v>
      </c>
      <c r="C51" s="151" t="s">
        <v>561</v>
      </c>
      <c r="D51" s="151" t="s">
        <v>288</v>
      </c>
      <c r="E51" s="151" t="s">
        <v>331</v>
      </c>
      <c r="F51" s="151" t="s">
        <v>332</v>
      </c>
      <c r="G51" s="151" t="s">
        <v>333</v>
      </c>
      <c r="H51" s="151">
        <v>92</v>
      </c>
      <c r="I51" s="155">
        <v>-5</v>
      </c>
      <c r="J51" s="151" t="s">
        <v>324</v>
      </c>
      <c r="K51" s="151" t="s">
        <v>325</v>
      </c>
      <c r="L51" s="151" t="s">
        <v>326</v>
      </c>
      <c r="M51" s="151" t="s">
        <v>327</v>
      </c>
    </row>
    <row r="52" spans="1:13">
      <c r="A52" s="151" t="s">
        <v>562</v>
      </c>
      <c r="B52" s="151" t="s">
        <v>563</v>
      </c>
      <c r="C52" s="151" t="s">
        <v>564</v>
      </c>
      <c r="D52" s="151" t="s">
        <v>288</v>
      </c>
      <c r="E52" s="151" t="s">
        <v>565</v>
      </c>
      <c r="F52" s="151" t="s">
        <v>566</v>
      </c>
      <c r="G52" s="151" t="s">
        <v>291</v>
      </c>
      <c r="H52" s="151">
        <v>92</v>
      </c>
      <c r="I52" s="155">
        <v>-5</v>
      </c>
      <c r="J52" s="151" t="s">
        <v>324</v>
      </c>
      <c r="K52" s="151" t="s">
        <v>325</v>
      </c>
      <c r="L52" s="151" t="s">
        <v>326</v>
      </c>
      <c r="M52" s="151" t="s">
        <v>327</v>
      </c>
    </row>
    <row r="53" spans="1:13">
      <c r="A53" s="151" t="s">
        <v>567</v>
      </c>
      <c r="B53" s="151" t="s">
        <v>568</v>
      </c>
      <c r="C53" s="151" t="s">
        <v>569</v>
      </c>
      <c r="D53" s="151" t="s">
        <v>288</v>
      </c>
      <c r="E53" s="151" t="s">
        <v>570</v>
      </c>
      <c r="F53" s="151" t="s">
        <v>179</v>
      </c>
      <c r="G53" s="151" t="s">
        <v>301</v>
      </c>
      <c r="H53" s="151">
        <v>92</v>
      </c>
      <c r="I53" s="155">
        <v>-5</v>
      </c>
      <c r="J53" s="151" t="s">
        <v>324</v>
      </c>
      <c r="K53" s="151" t="s">
        <v>325</v>
      </c>
      <c r="L53" s="151" t="s">
        <v>326</v>
      </c>
      <c r="M53" s="151" t="s">
        <v>327</v>
      </c>
    </row>
    <row r="54" spans="1:13">
      <c r="A54" s="151" t="s">
        <v>571</v>
      </c>
      <c r="B54" s="151" t="s">
        <v>572</v>
      </c>
      <c r="C54" s="151" t="s">
        <v>573</v>
      </c>
      <c r="D54" s="151" t="s">
        <v>288</v>
      </c>
      <c r="E54" s="151" t="s">
        <v>289</v>
      </c>
      <c r="F54" s="151" t="s">
        <v>290</v>
      </c>
      <c r="G54" s="151" t="s">
        <v>291</v>
      </c>
      <c r="H54" s="151">
        <v>92</v>
      </c>
      <c r="I54" s="155">
        <v>-5</v>
      </c>
      <c r="J54" s="151" t="s">
        <v>324</v>
      </c>
      <c r="K54" s="151" t="s">
        <v>325</v>
      </c>
      <c r="L54" s="151" t="s">
        <v>326</v>
      </c>
      <c r="M54" s="151" t="s">
        <v>327</v>
      </c>
    </row>
    <row r="55" spans="1:13">
      <c r="A55" s="151" t="s">
        <v>244</v>
      </c>
      <c r="B55" s="151" t="s">
        <v>574</v>
      </c>
      <c r="C55" s="151" t="s">
        <v>575</v>
      </c>
      <c r="D55" s="151" t="s">
        <v>288</v>
      </c>
      <c r="E55" s="151" t="s">
        <v>321</v>
      </c>
      <c r="F55" s="151" t="s">
        <v>322</v>
      </c>
      <c r="G55" s="151" t="s">
        <v>323</v>
      </c>
      <c r="H55" s="151">
        <v>92</v>
      </c>
      <c r="I55" s="155">
        <v>-5</v>
      </c>
      <c r="J55" s="151" t="s">
        <v>324</v>
      </c>
      <c r="K55" s="151" t="s">
        <v>325</v>
      </c>
      <c r="L55" s="151" t="s">
        <v>326</v>
      </c>
      <c r="M55" s="151" t="s">
        <v>327</v>
      </c>
    </row>
    <row r="56" spans="1:13">
      <c r="A56" s="151" t="s">
        <v>576</v>
      </c>
      <c r="B56" s="151" t="s">
        <v>577</v>
      </c>
      <c r="C56" s="151" t="s">
        <v>578</v>
      </c>
      <c r="D56" s="151" t="s">
        <v>288</v>
      </c>
      <c r="E56" s="151" t="s">
        <v>331</v>
      </c>
      <c r="F56" s="151" t="s">
        <v>332</v>
      </c>
      <c r="G56" s="151" t="s">
        <v>333</v>
      </c>
      <c r="H56" s="151">
        <v>92</v>
      </c>
      <c r="I56" s="155">
        <v>-5</v>
      </c>
      <c r="J56" s="151" t="s">
        <v>324</v>
      </c>
      <c r="K56" s="151" t="s">
        <v>325</v>
      </c>
      <c r="L56" s="151" t="s">
        <v>326</v>
      </c>
      <c r="M56" s="151" t="s">
        <v>327</v>
      </c>
    </row>
    <row r="57" spans="1:13">
      <c r="A57" s="151" t="s">
        <v>579</v>
      </c>
      <c r="B57" s="151" t="s">
        <v>580</v>
      </c>
      <c r="C57" s="151" t="s">
        <v>581</v>
      </c>
      <c r="D57" s="151" t="s">
        <v>288</v>
      </c>
      <c r="E57" s="151" t="s">
        <v>442</v>
      </c>
      <c r="F57" s="151" t="s">
        <v>443</v>
      </c>
      <c r="G57" s="151" t="s">
        <v>401</v>
      </c>
      <c r="H57" s="151">
        <v>92</v>
      </c>
      <c r="I57" s="155">
        <v>-5</v>
      </c>
      <c r="J57" s="151" t="s">
        <v>324</v>
      </c>
      <c r="K57" s="151" t="s">
        <v>325</v>
      </c>
      <c r="L57" s="151" t="s">
        <v>326</v>
      </c>
      <c r="M57" s="151" t="s">
        <v>327</v>
      </c>
    </row>
    <row r="58" spans="1:13">
      <c r="A58" s="151" t="s">
        <v>267</v>
      </c>
      <c r="B58" s="151" t="s">
        <v>582</v>
      </c>
      <c r="C58" s="151" t="s">
        <v>583</v>
      </c>
      <c r="D58" s="151" t="s">
        <v>288</v>
      </c>
      <c r="E58" s="151" t="s">
        <v>584</v>
      </c>
      <c r="F58" s="151" t="s">
        <v>585</v>
      </c>
      <c r="G58" s="151" t="s">
        <v>586</v>
      </c>
      <c r="H58" s="151">
        <v>92</v>
      </c>
      <c r="I58" s="155">
        <v>-5</v>
      </c>
      <c r="J58" s="151" t="s">
        <v>324</v>
      </c>
      <c r="K58" s="151" t="s">
        <v>325</v>
      </c>
      <c r="L58" s="151" t="s">
        <v>326</v>
      </c>
      <c r="M58" s="151" t="s">
        <v>327</v>
      </c>
    </row>
    <row r="59" spans="1:13">
      <c r="A59" s="151" t="s">
        <v>587</v>
      </c>
      <c r="B59" s="151" t="s">
        <v>588</v>
      </c>
      <c r="C59" s="151" t="s">
        <v>589</v>
      </c>
      <c r="D59" s="151" t="s">
        <v>288</v>
      </c>
      <c r="E59" s="151" t="s">
        <v>386</v>
      </c>
      <c r="F59" s="151" t="s">
        <v>116</v>
      </c>
      <c r="G59" s="151" t="s">
        <v>333</v>
      </c>
      <c r="H59" s="151">
        <v>92</v>
      </c>
      <c r="I59" s="155">
        <v>-5</v>
      </c>
      <c r="J59" s="151" t="s">
        <v>324</v>
      </c>
      <c r="K59" s="151" t="s">
        <v>325</v>
      </c>
      <c r="L59" s="151" t="s">
        <v>326</v>
      </c>
      <c r="M59" s="151" t="s">
        <v>327</v>
      </c>
    </row>
    <row r="60" spans="1:13">
      <c r="A60" s="151" t="s">
        <v>256</v>
      </c>
      <c r="B60" s="151" t="s">
        <v>590</v>
      </c>
      <c r="C60" s="151" t="s">
        <v>591</v>
      </c>
      <c r="D60" s="151" t="s">
        <v>288</v>
      </c>
      <c r="E60" s="151" t="s">
        <v>592</v>
      </c>
      <c r="F60" s="151" t="s">
        <v>593</v>
      </c>
      <c r="G60" s="151" t="s">
        <v>291</v>
      </c>
      <c r="H60" s="151" t="s">
        <v>594</v>
      </c>
      <c r="I60" s="155">
        <v>-50</v>
      </c>
      <c r="J60" s="151" t="s">
        <v>324</v>
      </c>
      <c r="K60" s="151" t="s">
        <v>325</v>
      </c>
      <c r="L60" s="151" t="s">
        <v>326</v>
      </c>
      <c r="M60" s="151" t="s">
        <v>327</v>
      </c>
    </row>
    <row r="61" spans="1:13">
      <c r="A61" s="151" t="s">
        <v>595</v>
      </c>
      <c r="B61" s="151" t="s">
        <v>596</v>
      </c>
      <c r="C61" s="151" t="s">
        <v>597</v>
      </c>
      <c r="D61" s="151" t="s">
        <v>288</v>
      </c>
      <c r="E61" s="151" t="s">
        <v>598</v>
      </c>
      <c r="F61" s="151" t="s">
        <v>599</v>
      </c>
      <c r="G61" s="151" t="s">
        <v>315</v>
      </c>
      <c r="H61" s="151" t="s">
        <v>594</v>
      </c>
      <c r="I61" s="155">
        <v>-50</v>
      </c>
      <c r="J61" s="151" t="s">
        <v>324</v>
      </c>
      <c r="K61" s="151" t="s">
        <v>325</v>
      </c>
      <c r="L61" s="151" t="s">
        <v>326</v>
      </c>
      <c r="M61" s="151" t="s">
        <v>327</v>
      </c>
    </row>
    <row r="62" spans="1:13">
      <c r="A62" s="151" t="s">
        <v>600</v>
      </c>
      <c r="B62" s="151" t="s">
        <v>601</v>
      </c>
      <c r="C62" s="151" t="s">
        <v>602</v>
      </c>
      <c r="D62" s="151" t="s">
        <v>288</v>
      </c>
      <c r="E62" s="151" t="s">
        <v>603</v>
      </c>
      <c r="F62" s="151" t="s">
        <v>604</v>
      </c>
      <c r="G62" s="151" t="s">
        <v>291</v>
      </c>
      <c r="H62" s="151" t="s">
        <v>594</v>
      </c>
      <c r="I62" s="155">
        <v>-50</v>
      </c>
      <c r="J62" s="151" t="s">
        <v>324</v>
      </c>
      <c r="K62" s="151" t="s">
        <v>325</v>
      </c>
      <c r="L62" s="151" t="s">
        <v>326</v>
      </c>
      <c r="M62" s="151" t="s">
        <v>327</v>
      </c>
    </row>
    <row r="63" spans="1:13">
      <c r="A63" s="151" t="s">
        <v>605</v>
      </c>
      <c r="B63" s="151" t="s">
        <v>606</v>
      </c>
      <c r="C63" s="151" t="s">
        <v>607</v>
      </c>
      <c r="D63" s="151" t="s">
        <v>288</v>
      </c>
      <c r="E63" s="151" t="s">
        <v>608</v>
      </c>
      <c r="F63" s="151" t="s">
        <v>192</v>
      </c>
      <c r="G63" s="151" t="s">
        <v>333</v>
      </c>
      <c r="H63" s="151" t="s">
        <v>594</v>
      </c>
      <c r="I63" s="155">
        <v>-50</v>
      </c>
      <c r="J63" s="151" t="s">
        <v>324</v>
      </c>
      <c r="K63" s="151" t="s">
        <v>325</v>
      </c>
      <c r="L63" s="151" t="s">
        <v>326</v>
      </c>
      <c r="M63" s="151" t="s">
        <v>327</v>
      </c>
    </row>
    <row r="64" spans="1:13">
      <c r="A64" s="151" t="s">
        <v>609</v>
      </c>
      <c r="B64" s="151" t="s">
        <v>610</v>
      </c>
      <c r="C64" s="151" t="s">
        <v>611</v>
      </c>
      <c r="D64" s="151" t="s">
        <v>288</v>
      </c>
      <c r="E64" s="151" t="s">
        <v>612</v>
      </c>
      <c r="F64" s="151" t="s">
        <v>613</v>
      </c>
      <c r="G64" s="151" t="s">
        <v>614</v>
      </c>
      <c r="H64" s="151" t="s">
        <v>594</v>
      </c>
      <c r="I64" s="155">
        <v>-50</v>
      </c>
      <c r="J64" s="151" t="s">
        <v>324</v>
      </c>
      <c r="K64" s="151" t="s">
        <v>325</v>
      </c>
      <c r="L64" s="151" t="s">
        <v>326</v>
      </c>
      <c r="M64" s="151" t="s">
        <v>327</v>
      </c>
    </row>
    <row r="65" spans="1:13">
      <c r="A65" s="151" t="s">
        <v>615</v>
      </c>
      <c r="B65" s="151" t="s">
        <v>616</v>
      </c>
      <c r="C65" s="151" t="s">
        <v>617</v>
      </c>
      <c r="D65" s="151" t="s">
        <v>288</v>
      </c>
      <c r="E65" s="151" t="s">
        <v>618</v>
      </c>
      <c r="F65" s="151" t="s">
        <v>619</v>
      </c>
      <c r="G65" s="151" t="s">
        <v>368</v>
      </c>
      <c r="H65" s="151" t="s">
        <v>594</v>
      </c>
      <c r="I65" s="155">
        <v>-50</v>
      </c>
      <c r="J65" s="151" t="s">
        <v>324</v>
      </c>
      <c r="K65" s="151" t="s">
        <v>325</v>
      </c>
      <c r="L65" s="151" t="s">
        <v>326</v>
      </c>
      <c r="M65" s="151" t="s">
        <v>327</v>
      </c>
    </row>
    <row r="66" spans="1:13">
      <c r="A66" s="151" t="s">
        <v>620</v>
      </c>
      <c r="B66" s="151" t="s">
        <v>621</v>
      </c>
      <c r="C66" s="151" t="s">
        <v>622</v>
      </c>
      <c r="D66" s="151" t="s">
        <v>288</v>
      </c>
      <c r="E66" s="151" t="s">
        <v>386</v>
      </c>
      <c r="F66" s="151" t="s">
        <v>116</v>
      </c>
      <c r="G66" s="151" t="s">
        <v>333</v>
      </c>
      <c r="H66" s="151" t="s">
        <v>594</v>
      </c>
      <c r="I66" s="155">
        <v>-50</v>
      </c>
      <c r="J66" s="151" t="s">
        <v>324</v>
      </c>
      <c r="K66" s="151" t="s">
        <v>325</v>
      </c>
      <c r="L66" s="151" t="s">
        <v>326</v>
      </c>
      <c r="M66" s="151" t="s">
        <v>327</v>
      </c>
    </row>
    <row r="67" spans="1:13">
      <c r="A67" s="151" t="s">
        <v>623</v>
      </c>
      <c r="B67" s="151" t="s">
        <v>624</v>
      </c>
      <c r="C67" s="151" t="s">
        <v>625</v>
      </c>
      <c r="D67" s="151" t="s">
        <v>288</v>
      </c>
      <c r="E67" s="151" t="s">
        <v>592</v>
      </c>
      <c r="F67" s="151" t="s">
        <v>593</v>
      </c>
      <c r="G67" s="151" t="s">
        <v>291</v>
      </c>
      <c r="H67" s="151" t="s">
        <v>594</v>
      </c>
      <c r="I67" s="155">
        <v>-50</v>
      </c>
      <c r="J67" s="151" t="s">
        <v>324</v>
      </c>
      <c r="K67" s="151" t="s">
        <v>325</v>
      </c>
      <c r="L67" s="151" t="s">
        <v>326</v>
      </c>
      <c r="M67" s="151" t="s">
        <v>327</v>
      </c>
    </row>
    <row r="68" spans="1:13">
      <c r="A68" s="151" t="s">
        <v>626</v>
      </c>
      <c r="B68" s="151" t="s">
        <v>627</v>
      </c>
      <c r="C68" s="151" t="s">
        <v>628</v>
      </c>
      <c r="D68" s="151" t="s">
        <v>288</v>
      </c>
      <c r="E68" s="151" t="s">
        <v>629</v>
      </c>
      <c r="F68" s="151" t="s">
        <v>630</v>
      </c>
      <c r="G68" s="151" t="s">
        <v>401</v>
      </c>
      <c r="H68" s="151" t="s">
        <v>594</v>
      </c>
      <c r="I68" s="155">
        <v>-50</v>
      </c>
      <c r="J68" s="151" t="s">
        <v>324</v>
      </c>
      <c r="K68" s="151" t="s">
        <v>325</v>
      </c>
      <c r="L68" s="151" t="s">
        <v>326</v>
      </c>
      <c r="M68" s="151" t="s">
        <v>327</v>
      </c>
    </row>
    <row r="69" spans="1:13">
      <c r="A69" s="151" t="s">
        <v>631</v>
      </c>
      <c r="B69" s="151" t="s">
        <v>632</v>
      </c>
      <c r="C69" s="151" t="s">
        <v>633</v>
      </c>
      <c r="D69" s="151" t="s">
        <v>288</v>
      </c>
      <c r="E69" s="151" t="s">
        <v>634</v>
      </c>
      <c r="F69" s="151" t="s">
        <v>113</v>
      </c>
      <c r="G69" s="151" t="s">
        <v>333</v>
      </c>
      <c r="H69" s="151" t="s">
        <v>594</v>
      </c>
      <c r="I69" s="155">
        <v>-50</v>
      </c>
      <c r="J69" s="151" t="s">
        <v>324</v>
      </c>
      <c r="K69" s="151" t="s">
        <v>325</v>
      </c>
      <c r="L69" s="151" t="s">
        <v>326</v>
      </c>
      <c r="M69" s="151" t="s">
        <v>327</v>
      </c>
    </row>
    <row r="70" spans="1:13">
      <c r="A70" s="151" t="s">
        <v>635</v>
      </c>
      <c r="B70" s="151" t="s">
        <v>636</v>
      </c>
      <c r="C70" s="151" t="s">
        <v>637</v>
      </c>
      <c r="D70" s="151" t="s">
        <v>288</v>
      </c>
      <c r="E70" s="151" t="s">
        <v>399</v>
      </c>
      <c r="F70" s="151" t="s">
        <v>400</v>
      </c>
      <c r="G70" s="151" t="s">
        <v>401</v>
      </c>
      <c r="H70" s="151" t="s">
        <v>594</v>
      </c>
      <c r="I70" s="155">
        <v>-50</v>
      </c>
      <c r="J70" s="151" t="s">
        <v>324</v>
      </c>
      <c r="K70" s="151" t="s">
        <v>325</v>
      </c>
      <c r="L70" s="151" t="s">
        <v>326</v>
      </c>
      <c r="M70" s="151" t="s">
        <v>327</v>
      </c>
    </row>
    <row r="71" spans="1:13">
      <c r="A71" s="151" t="s">
        <v>247</v>
      </c>
      <c r="B71" s="151" t="s">
        <v>638</v>
      </c>
      <c r="C71" s="151" t="s">
        <v>639</v>
      </c>
      <c r="D71" s="151" t="s">
        <v>288</v>
      </c>
      <c r="E71" s="151" t="s">
        <v>551</v>
      </c>
      <c r="F71" s="151" t="s">
        <v>552</v>
      </c>
      <c r="G71" s="151" t="s">
        <v>301</v>
      </c>
      <c r="H71" s="151" t="s">
        <v>594</v>
      </c>
      <c r="I71" s="155">
        <v>-50</v>
      </c>
      <c r="J71" s="151" t="s">
        <v>324</v>
      </c>
      <c r="K71" s="151" t="s">
        <v>325</v>
      </c>
      <c r="L71" s="151" t="s">
        <v>326</v>
      </c>
      <c r="M71" s="151" t="s">
        <v>327</v>
      </c>
    </row>
    <row r="72" spans="1:13">
      <c r="A72" s="151" t="s">
        <v>640</v>
      </c>
      <c r="B72" s="151" t="s">
        <v>641</v>
      </c>
      <c r="C72" s="151" t="s">
        <v>642</v>
      </c>
      <c r="D72" s="151" t="s">
        <v>288</v>
      </c>
      <c r="E72" s="151" t="s">
        <v>350</v>
      </c>
      <c r="F72" s="151" t="s">
        <v>351</v>
      </c>
      <c r="G72" s="151" t="s">
        <v>352</v>
      </c>
      <c r="H72" s="151" t="s">
        <v>594</v>
      </c>
      <c r="I72" s="155">
        <v>-50</v>
      </c>
      <c r="J72" s="151" t="s">
        <v>324</v>
      </c>
      <c r="K72" s="151" t="s">
        <v>325</v>
      </c>
      <c r="L72" s="151" t="s">
        <v>326</v>
      </c>
      <c r="M72" s="151" t="s">
        <v>327</v>
      </c>
    </row>
    <row r="73" spans="1:13">
      <c r="A73" s="151" t="s">
        <v>643</v>
      </c>
      <c r="B73" s="151" t="s">
        <v>644</v>
      </c>
      <c r="C73" s="151" t="s">
        <v>645</v>
      </c>
      <c r="D73" s="151" t="s">
        <v>288</v>
      </c>
      <c r="E73" s="151" t="s">
        <v>350</v>
      </c>
      <c r="F73" s="151" t="s">
        <v>351</v>
      </c>
      <c r="G73" s="151" t="s">
        <v>352</v>
      </c>
      <c r="H73" s="151" t="s">
        <v>594</v>
      </c>
      <c r="I73" s="155">
        <v>-50</v>
      </c>
      <c r="J73" s="151" t="s">
        <v>324</v>
      </c>
      <c r="K73" s="151" t="s">
        <v>325</v>
      </c>
      <c r="L73" s="151" t="s">
        <v>326</v>
      </c>
      <c r="M73" s="151" t="s">
        <v>327</v>
      </c>
    </row>
    <row r="74" spans="1:13">
      <c r="A74" s="151" t="s">
        <v>646</v>
      </c>
      <c r="B74" s="151" t="s">
        <v>647</v>
      </c>
      <c r="C74" s="151" t="s">
        <v>648</v>
      </c>
      <c r="D74" s="151" t="s">
        <v>288</v>
      </c>
      <c r="E74" s="151" t="s">
        <v>649</v>
      </c>
      <c r="F74" s="151" t="s">
        <v>650</v>
      </c>
      <c r="G74" s="151" t="s">
        <v>315</v>
      </c>
      <c r="H74" s="151" t="s">
        <v>594</v>
      </c>
      <c r="I74" s="155">
        <v>-50</v>
      </c>
      <c r="J74" s="151" t="s">
        <v>324</v>
      </c>
      <c r="K74" s="151" t="s">
        <v>325</v>
      </c>
      <c r="L74" s="151" t="s">
        <v>326</v>
      </c>
      <c r="M74" s="151" t="s">
        <v>327</v>
      </c>
    </row>
    <row r="75" spans="1:13">
      <c r="A75" s="151" t="s">
        <v>651</v>
      </c>
      <c r="B75" s="151" t="s">
        <v>652</v>
      </c>
      <c r="C75" s="151" t="s">
        <v>653</v>
      </c>
      <c r="D75" s="151" t="s">
        <v>288</v>
      </c>
      <c r="E75" s="151" t="s">
        <v>307</v>
      </c>
      <c r="F75" s="151" t="s">
        <v>165</v>
      </c>
      <c r="G75" s="151" t="s">
        <v>291</v>
      </c>
      <c r="H75" s="151" t="s">
        <v>594</v>
      </c>
      <c r="I75" s="155">
        <v>-50</v>
      </c>
      <c r="J75" s="151" t="s">
        <v>324</v>
      </c>
      <c r="K75" s="151" t="s">
        <v>325</v>
      </c>
      <c r="L75" s="151" t="s">
        <v>326</v>
      </c>
      <c r="M75" s="151" t="s">
        <v>327</v>
      </c>
    </row>
    <row r="76" spans="1:13">
      <c r="A76" s="151" t="s">
        <v>654</v>
      </c>
      <c r="B76" s="151" t="s">
        <v>655</v>
      </c>
      <c r="C76" s="151" t="s">
        <v>656</v>
      </c>
      <c r="D76" s="151" t="s">
        <v>288</v>
      </c>
      <c r="E76" s="151" t="s">
        <v>657</v>
      </c>
      <c r="F76" s="151" t="s">
        <v>658</v>
      </c>
      <c r="G76" s="151" t="s">
        <v>344</v>
      </c>
      <c r="H76" s="151" t="s">
        <v>594</v>
      </c>
      <c r="I76" s="155">
        <v>-50</v>
      </c>
      <c r="J76" s="151" t="s">
        <v>324</v>
      </c>
      <c r="K76" s="151" t="s">
        <v>325</v>
      </c>
      <c r="L76" s="151" t="s">
        <v>326</v>
      </c>
      <c r="M76" s="151" t="s">
        <v>327</v>
      </c>
    </row>
    <row r="77" spans="1:13">
      <c r="A77" s="151" t="s">
        <v>659</v>
      </c>
      <c r="B77" s="151" t="s">
        <v>660</v>
      </c>
      <c r="C77" s="151" t="s">
        <v>661</v>
      </c>
      <c r="D77" s="151" t="s">
        <v>288</v>
      </c>
      <c r="E77" s="151" t="s">
        <v>662</v>
      </c>
      <c r="F77" s="151" t="s">
        <v>663</v>
      </c>
      <c r="G77" s="151" t="s">
        <v>460</v>
      </c>
      <c r="H77" s="151" t="s">
        <v>594</v>
      </c>
      <c r="I77" s="155">
        <v>-50</v>
      </c>
      <c r="J77" s="151" t="s">
        <v>324</v>
      </c>
      <c r="K77" s="151" t="s">
        <v>325</v>
      </c>
      <c r="L77" s="151" t="s">
        <v>326</v>
      </c>
      <c r="M77" s="151" t="s">
        <v>327</v>
      </c>
    </row>
    <row r="78" spans="1:13">
      <c r="A78" s="151" t="s">
        <v>664</v>
      </c>
      <c r="B78" s="151" t="s">
        <v>665</v>
      </c>
      <c r="C78" s="151" t="s">
        <v>666</v>
      </c>
      <c r="D78" s="151" t="s">
        <v>288</v>
      </c>
      <c r="E78" s="151" t="s">
        <v>667</v>
      </c>
      <c r="F78" s="151" t="s">
        <v>145</v>
      </c>
      <c r="G78" s="151" t="s">
        <v>291</v>
      </c>
      <c r="H78" s="151" t="s">
        <v>594</v>
      </c>
      <c r="I78" s="155">
        <v>-50</v>
      </c>
      <c r="J78" s="151" t="s">
        <v>324</v>
      </c>
      <c r="K78" s="151" t="s">
        <v>325</v>
      </c>
      <c r="L78" s="151" t="s">
        <v>326</v>
      </c>
      <c r="M78" s="151" t="s">
        <v>327</v>
      </c>
    </row>
    <row r="79" spans="1:13">
      <c r="A79" s="151" t="s">
        <v>668</v>
      </c>
      <c r="B79" s="151" t="s">
        <v>669</v>
      </c>
      <c r="C79" s="151" t="s">
        <v>670</v>
      </c>
      <c r="D79" s="151" t="s">
        <v>288</v>
      </c>
      <c r="E79" s="151" t="s">
        <v>565</v>
      </c>
      <c r="F79" s="151" t="s">
        <v>566</v>
      </c>
      <c r="G79" s="151" t="s">
        <v>291</v>
      </c>
      <c r="H79" s="151" t="s">
        <v>594</v>
      </c>
      <c r="I79" s="155">
        <v>-50</v>
      </c>
      <c r="J79" s="151" t="s">
        <v>324</v>
      </c>
      <c r="K79" s="151" t="s">
        <v>325</v>
      </c>
      <c r="L79" s="151" t="s">
        <v>326</v>
      </c>
      <c r="M79" s="151" t="s">
        <v>327</v>
      </c>
    </row>
    <row r="80" spans="1:13">
      <c r="A80" s="151" t="s">
        <v>671</v>
      </c>
      <c r="B80" s="151" t="s">
        <v>672</v>
      </c>
      <c r="C80" s="151" t="s">
        <v>673</v>
      </c>
      <c r="D80" s="151" t="s">
        <v>288</v>
      </c>
      <c r="E80" s="151" t="s">
        <v>608</v>
      </c>
      <c r="F80" s="151" t="s">
        <v>192</v>
      </c>
      <c r="G80" s="151" t="s">
        <v>333</v>
      </c>
      <c r="H80" s="151" t="s">
        <v>594</v>
      </c>
      <c r="I80" s="155">
        <v>-50</v>
      </c>
      <c r="J80" s="151" t="s">
        <v>324</v>
      </c>
      <c r="K80" s="151" t="s">
        <v>325</v>
      </c>
      <c r="L80" s="151" t="s">
        <v>326</v>
      </c>
      <c r="M80" s="151" t="s">
        <v>327</v>
      </c>
    </row>
    <row r="81" spans="1:13">
      <c r="A81" s="151" t="s">
        <v>674</v>
      </c>
      <c r="B81" s="151" t="s">
        <v>675</v>
      </c>
      <c r="C81" s="151" t="s">
        <v>676</v>
      </c>
      <c r="D81" s="151" t="s">
        <v>288</v>
      </c>
      <c r="E81" s="151" t="s">
        <v>677</v>
      </c>
      <c r="F81" s="151" t="s">
        <v>678</v>
      </c>
      <c r="G81" s="151" t="s">
        <v>323</v>
      </c>
      <c r="H81" s="151" t="s">
        <v>594</v>
      </c>
      <c r="I81" s="155">
        <v>-50</v>
      </c>
      <c r="J81" s="151" t="s">
        <v>324</v>
      </c>
      <c r="K81" s="151" t="s">
        <v>325</v>
      </c>
      <c r="L81" s="151" t="s">
        <v>326</v>
      </c>
      <c r="M81" s="151" t="s">
        <v>327</v>
      </c>
    </row>
    <row r="82" spans="1:13">
      <c r="A82" s="151" t="s">
        <v>679</v>
      </c>
      <c r="B82" s="151" t="s">
        <v>680</v>
      </c>
      <c r="C82" s="151" t="s">
        <v>681</v>
      </c>
      <c r="D82" s="151" t="s">
        <v>288</v>
      </c>
      <c r="E82" s="151" t="s">
        <v>289</v>
      </c>
      <c r="F82" s="151" t="s">
        <v>290</v>
      </c>
      <c r="G82" s="151" t="s">
        <v>291</v>
      </c>
      <c r="H82" s="151" t="s">
        <v>594</v>
      </c>
      <c r="I82" s="155">
        <v>-50</v>
      </c>
      <c r="J82" s="151" t="s">
        <v>324</v>
      </c>
      <c r="K82" s="151" t="s">
        <v>325</v>
      </c>
      <c r="L82" s="151" t="s">
        <v>326</v>
      </c>
      <c r="M82" s="151" t="s">
        <v>327</v>
      </c>
    </row>
    <row r="83" spans="1:13">
      <c r="A83" s="151" t="s">
        <v>682</v>
      </c>
      <c r="B83" s="151" t="s">
        <v>683</v>
      </c>
      <c r="C83" s="151" t="s">
        <v>684</v>
      </c>
      <c r="D83" s="151" t="s">
        <v>288</v>
      </c>
      <c r="E83" s="151" t="s">
        <v>685</v>
      </c>
      <c r="F83" s="151" t="s">
        <v>686</v>
      </c>
      <c r="G83" s="151" t="s">
        <v>323</v>
      </c>
      <c r="H83" s="151" t="s">
        <v>594</v>
      </c>
      <c r="I83" s="155">
        <v>-50</v>
      </c>
      <c r="J83" s="151" t="s">
        <v>324</v>
      </c>
      <c r="K83" s="151" t="s">
        <v>325</v>
      </c>
      <c r="L83" s="151" t="s">
        <v>326</v>
      </c>
      <c r="M83" s="151" t="s">
        <v>327</v>
      </c>
    </row>
    <row r="84" spans="1:13">
      <c r="A84" s="151" t="s">
        <v>687</v>
      </c>
      <c r="B84" s="151" t="s">
        <v>688</v>
      </c>
      <c r="C84" s="151" t="s">
        <v>689</v>
      </c>
      <c r="D84" s="151" t="s">
        <v>288</v>
      </c>
      <c r="E84" s="151" t="s">
        <v>313</v>
      </c>
      <c r="F84" s="151" t="s">
        <v>314</v>
      </c>
      <c r="G84" s="151" t="s">
        <v>315</v>
      </c>
      <c r="H84" s="151" t="s">
        <v>594</v>
      </c>
      <c r="I84" s="155">
        <v>-50</v>
      </c>
      <c r="J84" s="151" t="s">
        <v>324</v>
      </c>
      <c r="K84" s="151" t="s">
        <v>325</v>
      </c>
      <c r="L84" s="151" t="s">
        <v>326</v>
      </c>
      <c r="M84" s="151" t="s">
        <v>327</v>
      </c>
    </row>
    <row r="85" spans="1:13">
      <c r="A85" s="151" t="s">
        <v>690</v>
      </c>
      <c r="B85" s="151" t="s">
        <v>691</v>
      </c>
      <c r="C85" s="151" t="s">
        <v>692</v>
      </c>
      <c r="D85" s="151" t="s">
        <v>288</v>
      </c>
      <c r="E85" s="151" t="s">
        <v>693</v>
      </c>
      <c r="F85" s="151" t="s">
        <v>694</v>
      </c>
      <c r="G85" s="151" t="s">
        <v>460</v>
      </c>
      <c r="H85" s="151" t="s">
        <v>594</v>
      </c>
      <c r="I85" s="155">
        <v>-50</v>
      </c>
      <c r="J85" s="151" t="s">
        <v>324</v>
      </c>
      <c r="K85" s="151" t="s">
        <v>325</v>
      </c>
      <c r="L85" s="151" t="s">
        <v>326</v>
      </c>
      <c r="M85" s="151" t="s">
        <v>327</v>
      </c>
    </row>
    <row r="86" spans="1:13">
      <c r="A86" s="151" t="s">
        <v>695</v>
      </c>
      <c r="B86" s="151" t="s">
        <v>696</v>
      </c>
      <c r="C86" s="151" t="s">
        <v>697</v>
      </c>
      <c r="D86" s="151" t="s">
        <v>288</v>
      </c>
      <c r="E86" s="151" t="s">
        <v>289</v>
      </c>
      <c r="F86" s="151" t="s">
        <v>290</v>
      </c>
      <c r="G86" s="151" t="s">
        <v>291</v>
      </c>
      <c r="H86" s="151" t="s">
        <v>594</v>
      </c>
      <c r="I86" s="155">
        <v>-50</v>
      </c>
      <c r="J86" s="151" t="s">
        <v>324</v>
      </c>
      <c r="K86" s="151" t="s">
        <v>325</v>
      </c>
      <c r="L86" s="151" t="s">
        <v>326</v>
      </c>
      <c r="M86" s="151" t="s">
        <v>327</v>
      </c>
    </row>
    <row r="87" spans="1:13">
      <c r="A87" s="151" t="s">
        <v>698</v>
      </c>
      <c r="B87" s="151" t="s">
        <v>699</v>
      </c>
      <c r="C87" s="151" t="s">
        <v>700</v>
      </c>
      <c r="D87" s="151" t="s">
        <v>288</v>
      </c>
      <c r="E87" s="151" t="s">
        <v>701</v>
      </c>
      <c r="F87" s="151" t="s">
        <v>702</v>
      </c>
      <c r="G87" s="151" t="s">
        <v>291</v>
      </c>
      <c r="H87" s="151" t="s">
        <v>594</v>
      </c>
      <c r="I87" s="155">
        <v>-50</v>
      </c>
      <c r="J87" s="151" t="s">
        <v>324</v>
      </c>
      <c r="K87" s="151" t="s">
        <v>325</v>
      </c>
      <c r="L87" s="151" t="s">
        <v>326</v>
      </c>
      <c r="M87" s="151" t="s">
        <v>327</v>
      </c>
    </row>
    <row r="88" spans="1:13">
      <c r="A88" s="151" t="s">
        <v>703</v>
      </c>
      <c r="B88" s="151" t="s">
        <v>704</v>
      </c>
      <c r="C88" s="151" t="s">
        <v>705</v>
      </c>
      <c r="D88" s="151" t="s">
        <v>288</v>
      </c>
      <c r="E88" s="151" t="s">
        <v>667</v>
      </c>
      <c r="F88" s="151" t="s">
        <v>145</v>
      </c>
      <c r="G88" s="151" t="s">
        <v>291</v>
      </c>
      <c r="H88" s="151" t="s">
        <v>594</v>
      </c>
      <c r="I88" s="155">
        <v>-50</v>
      </c>
      <c r="J88" s="151" t="s">
        <v>324</v>
      </c>
      <c r="K88" s="151" t="s">
        <v>325</v>
      </c>
      <c r="L88" s="151" t="s">
        <v>326</v>
      </c>
      <c r="M88" s="151" t="s">
        <v>327</v>
      </c>
    </row>
    <row r="89" spans="1:13">
      <c r="A89" s="151" t="s">
        <v>706</v>
      </c>
      <c r="B89" s="151" t="s">
        <v>707</v>
      </c>
      <c r="C89" s="151" t="s">
        <v>708</v>
      </c>
      <c r="D89" s="151" t="s">
        <v>288</v>
      </c>
      <c r="E89" s="151" t="s">
        <v>709</v>
      </c>
      <c r="F89" s="151" t="s">
        <v>710</v>
      </c>
      <c r="G89" s="151" t="s">
        <v>586</v>
      </c>
      <c r="H89" s="151" t="s">
        <v>594</v>
      </c>
      <c r="I89" s="155">
        <v>-50</v>
      </c>
      <c r="J89" s="151" t="s">
        <v>324</v>
      </c>
      <c r="K89" s="151" t="s">
        <v>325</v>
      </c>
      <c r="L89" s="151" t="s">
        <v>326</v>
      </c>
      <c r="M89" s="151" t="s">
        <v>327</v>
      </c>
    </row>
    <row r="90" spans="1:13">
      <c r="A90" s="151" t="s">
        <v>711</v>
      </c>
      <c r="B90" s="151" t="s">
        <v>712</v>
      </c>
      <c r="C90" s="151" t="s">
        <v>713</v>
      </c>
      <c r="D90" s="151" t="s">
        <v>288</v>
      </c>
      <c r="E90" s="151" t="s">
        <v>714</v>
      </c>
      <c r="F90" s="151" t="s">
        <v>715</v>
      </c>
      <c r="G90" s="151" t="s">
        <v>323</v>
      </c>
      <c r="H90" s="151" t="s">
        <v>594</v>
      </c>
      <c r="I90" s="155">
        <v>-50</v>
      </c>
      <c r="J90" s="151" t="s">
        <v>324</v>
      </c>
      <c r="K90" s="151" t="s">
        <v>325</v>
      </c>
      <c r="L90" s="151" t="s">
        <v>326</v>
      </c>
      <c r="M90" s="151" t="s">
        <v>327</v>
      </c>
    </row>
    <row r="91" spans="1:13">
      <c r="A91" s="151" t="s">
        <v>716</v>
      </c>
      <c r="B91" s="151" t="s">
        <v>717</v>
      </c>
      <c r="C91" s="151" t="s">
        <v>718</v>
      </c>
      <c r="D91" s="151" t="s">
        <v>288</v>
      </c>
      <c r="E91" s="151" t="s">
        <v>719</v>
      </c>
      <c r="F91" s="151" t="s">
        <v>720</v>
      </c>
      <c r="G91" s="151" t="s">
        <v>291</v>
      </c>
      <c r="H91" s="151" t="s">
        <v>594</v>
      </c>
      <c r="I91" s="155">
        <v>-50</v>
      </c>
      <c r="J91" s="151" t="s">
        <v>324</v>
      </c>
      <c r="K91" s="151" t="s">
        <v>325</v>
      </c>
      <c r="L91" s="151" t="s">
        <v>326</v>
      </c>
      <c r="M91" s="151" t="s">
        <v>327</v>
      </c>
    </row>
    <row r="92" spans="1:13">
      <c r="A92" s="151" t="s">
        <v>721</v>
      </c>
      <c r="B92" s="151" t="s">
        <v>722</v>
      </c>
      <c r="C92" s="151" t="s">
        <v>723</v>
      </c>
      <c r="D92" s="151" t="s">
        <v>288</v>
      </c>
      <c r="E92" s="151" t="s">
        <v>724</v>
      </c>
      <c r="F92" s="151" t="s">
        <v>725</v>
      </c>
      <c r="G92" s="151" t="s">
        <v>315</v>
      </c>
      <c r="H92" s="151" t="s">
        <v>594</v>
      </c>
      <c r="I92" s="155">
        <v>-50</v>
      </c>
      <c r="J92" s="151" t="s">
        <v>324</v>
      </c>
      <c r="K92" s="151" t="s">
        <v>325</v>
      </c>
      <c r="L92" s="151" t="s">
        <v>326</v>
      </c>
      <c r="M92" s="151" t="s">
        <v>327</v>
      </c>
    </row>
    <row r="93" spans="1:13">
      <c r="A93" s="151" t="s">
        <v>726</v>
      </c>
      <c r="B93" s="151" t="s">
        <v>727</v>
      </c>
      <c r="C93" s="151" t="s">
        <v>728</v>
      </c>
      <c r="D93" s="151" t="s">
        <v>288</v>
      </c>
      <c r="E93" s="151" t="s">
        <v>493</v>
      </c>
      <c r="F93" s="151" t="s">
        <v>494</v>
      </c>
      <c r="G93" s="151" t="s">
        <v>291</v>
      </c>
      <c r="H93" s="151" t="s">
        <v>594</v>
      </c>
      <c r="I93" s="155">
        <v>-50</v>
      </c>
      <c r="J93" s="151" t="s">
        <v>324</v>
      </c>
      <c r="K93" s="151" t="s">
        <v>325</v>
      </c>
      <c r="L93" s="151" t="s">
        <v>326</v>
      </c>
      <c r="M93" s="151" t="s">
        <v>327</v>
      </c>
    </row>
    <row r="94" spans="1:13">
      <c r="A94" s="151" t="s">
        <v>729</v>
      </c>
      <c r="B94" s="151" t="s">
        <v>730</v>
      </c>
      <c r="C94" s="151" t="s">
        <v>731</v>
      </c>
      <c r="D94" s="151" t="s">
        <v>288</v>
      </c>
      <c r="E94" s="151" t="s">
        <v>732</v>
      </c>
      <c r="F94" s="151" t="s">
        <v>100</v>
      </c>
      <c r="G94" s="151" t="s">
        <v>360</v>
      </c>
      <c r="H94" s="151" t="s">
        <v>594</v>
      </c>
      <c r="I94" s="155">
        <v>-50</v>
      </c>
      <c r="J94" s="151" t="s">
        <v>324</v>
      </c>
      <c r="K94" s="151" t="s">
        <v>325</v>
      </c>
      <c r="L94" s="151" t="s">
        <v>326</v>
      </c>
      <c r="M94" s="151" t="s">
        <v>327</v>
      </c>
    </row>
    <row r="95" spans="1:13">
      <c r="A95" s="151" t="s">
        <v>733</v>
      </c>
      <c r="B95" s="151" t="s">
        <v>734</v>
      </c>
      <c r="C95" s="151" t="s">
        <v>735</v>
      </c>
      <c r="D95" s="151" t="s">
        <v>288</v>
      </c>
      <c r="E95" s="151" t="s">
        <v>736</v>
      </c>
      <c r="F95" s="151" t="s">
        <v>737</v>
      </c>
      <c r="G95" s="151" t="s">
        <v>401</v>
      </c>
      <c r="H95" s="151" t="s">
        <v>594</v>
      </c>
      <c r="I95" s="155">
        <v>-50</v>
      </c>
      <c r="J95" s="151" t="s">
        <v>324</v>
      </c>
      <c r="K95" s="151" t="s">
        <v>325</v>
      </c>
      <c r="L95" s="151" t="s">
        <v>326</v>
      </c>
      <c r="M95" s="151" t="s">
        <v>327</v>
      </c>
    </row>
    <row r="96" spans="1:13">
      <c r="A96" s="151" t="s">
        <v>738</v>
      </c>
      <c r="B96" s="151" t="s">
        <v>739</v>
      </c>
      <c r="C96" s="151" t="s">
        <v>740</v>
      </c>
      <c r="D96" s="151" t="s">
        <v>288</v>
      </c>
      <c r="E96" s="151" t="s">
        <v>741</v>
      </c>
      <c r="F96" s="151" t="s">
        <v>742</v>
      </c>
      <c r="G96" s="151" t="s">
        <v>301</v>
      </c>
      <c r="H96" s="151" t="s">
        <v>594</v>
      </c>
      <c r="I96" s="155">
        <v>-50</v>
      </c>
      <c r="J96" s="151" t="s">
        <v>324</v>
      </c>
      <c r="K96" s="151" t="s">
        <v>325</v>
      </c>
      <c r="L96" s="151" t="s">
        <v>326</v>
      </c>
      <c r="M96" s="151" t="s">
        <v>327</v>
      </c>
    </row>
    <row r="97" spans="1:13">
      <c r="A97" s="151" t="s">
        <v>743</v>
      </c>
      <c r="B97" s="151" t="s">
        <v>744</v>
      </c>
      <c r="C97" s="151" t="s">
        <v>745</v>
      </c>
      <c r="D97" s="151" t="s">
        <v>288</v>
      </c>
      <c r="E97" s="151" t="s">
        <v>649</v>
      </c>
      <c r="F97" s="151" t="s">
        <v>650</v>
      </c>
      <c r="G97" s="151" t="s">
        <v>315</v>
      </c>
      <c r="H97" s="151" t="s">
        <v>594</v>
      </c>
      <c r="I97" s="155">
        <v>-50</v>
      </c>
      <c r="J97" s="151" t="s">
        <v>324</v>
      </c>
      <c r="K97" s="151" t="s">
        <v>325</v>
      </c>
      <c r="L97" s="151" t="s">
        <v>326</v>
      </c>
      <c r="M97" s="151" t="s">
        <v>327</v>
      </c>
    </row>
    <row r="98" spans="1:13">
      <c r="A98" s="151" t="s">
        <v>746</v>
      </c>
      <c r="B98" s="151" t="s">
        <v>747</v>
      </c>
      <c r="C98" s="151" t="s">
        <v>748</v>
      </c>
      <c r="D98" s="151" t="s">
        <v>288</v>
      </c>
      <c r="E98" s="151" t="s">
        <v>749</v>
      </c>
      <c r="F98" s="151" t="s">
        <v>188</v>
      </c>
      <c r="G98" s="151" t="s">
        <v>301</v>
      </c>
      <c r="H98" s="151" t="s">
        <v>594</v>
      </c>
      <c r="I98" s="155">
        <v>-50</v>
      </c>
      <c r="J98" s="151" t="s">
        <v>324</v>
      </c>
      <c r="K98" s="151" t="s">
        <v>325</v>
      </c>
      <c r="L98" s="151" t="s">
        <v>326</v>
      </c>
      <c r="M98" s="151" t="s">
        <v>327</v>
      </c>
    </row>
    <row r="99" spans="1:13">
      <c r="A99" s="151" t="s">
        <v>750</v>
      </c>
      <c r="B99" s="151" t="s">
        <v>751</v>
      </c>
      <c r="C99" s="151" t="s">
        <v>752</v>
      </c>
      <c r="D99" s="151" t="s">
        <v>288</v>
      </c>
      <c r="E99" s="151" t="s">
        <v>299</v>
      </c>
      <c r="F99" s="151" t="s">
        <v>300</v>
      </c>
      <c r="G99" s="151" t="s">
        <v>301</v>
      </c>
      <c r="H99" s="151" t="s">
        <v>594</v>
      </c>
      <c r="I99" s="155">
        <v>-50</v>
      </c>
      <c r="J99" s="151" t="s">
        <v>324</v>
      </c>
      <c r="K99" s="151" t="s">
        <v>325</v>
      </c>
      <c r="L99" s="151" t="s">
        <v>326</v>
      </c>
      <c r="M99" s="151" t="s">
        <v>327</v>
      </c>
    </row>
  </sheetData>
  <phoneticPr fontId="3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31" customWidth="1"/>
  </cols>
  <sheetData>
    <row r="1" spans="1:21" ht="24" customHeight="1">
      <c r="A1" s="311" t="s">
        <v>753</v>
      </c>
      <c r="B1" s="311"/>
      <c r="C1" s="311"/>
      <c r="D1" s="311"/>
      <c r="E1" s="311"/>
      <c r="F1" s="311"/>
      <c r="G1" s="311"/>
      <c r="H1" s="311"/>
      <c r="I1" s="311"/>
      <c r="J1" s="312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3"/>
    </row>
    <row r="2" spans="1:21" ht="24" customHeight="1">
      <c r="A2" s="321" t="s">
        <v>23</v>
      </c>
      <c r="B2" s="321" t="s">
        <v>754</v>
      </c>
      <c r="C2" s="321" t="s">
        <v>755</v>
      </c>
      <c r="D2" s="314" t="s">
        <v>756</v>
      </c>
      <c r="E2" s="314"/>
      <c r="F2" s="314" t="s">
        <v>757</v>
      </c>
      <c r="G2" s="314"/>
      <c r="H2" s="321" t="s">
        <v>39</v>
      </c>
      <c r="I2" s="321" t="s">
        <v>40</v>
      </c>
      <c r="J2" s="323" t="s">
        <v>758</v>
      </c>
      <c r="K2" s="311" t="s">
        <v>759</v>
      </c>
      <c r="L2" s="311"/>
      <c r="M2" s="311" t="s">
        <v>10</v>
      </c>
      <c r="N2" s="311"/>
      <c r="O2" s="315" t="s">
        <v>760</v>
      </c>
      <c r="P2" s="316"/>
      <c r="Q2" s="317" t="s">
        <v>11</v>
      </c>
      <c r="R2" s="318"/>
      <c r="S2" s="319" t="s">
        <v>757</v>
      </c>
      <c r="T2" s="320"/>
      <c r="U2" s="325" t="s">
        <v>761</v>
      </c>
    </row>
    <row r="3" spans="1:21" ht="24" customHeight="1">
      <c r="A3" s="322"/>
      <c r="B3" s="322"/>
      <c r="C3" s="322"/>
      <c r="D3" s="132" t="s">
        <v>762</v>
      </c>
      <c r="E3" s="133" t="s">
        <v>763</v>
      </c>
      <c r="F3" s="132" t="s">
        <v>762</v>
      </c>
      <c r="G3" s="133" t="s">
        <v>763</v>
      </c>
      <c r="H3" s="322"/>
      <c r="I3" s="322"/>
      <c r="J3" s="324"/>
      <c r="K3" s="137" t="s">
        <v>39</v>
      </c>
      <c r="L3" s="137" t="s">
        <v>40</v>
      </c>
      <c r="M3" s="137" t="s">
        <v>39</v>
      </c>
      <c r="N3" s="137" t="s">
        <v>40</v>
      </c>
      <c r="O3" s="137" t="s">
        <v>39</v>
      </c>
      <c r="P3" s="137" t="s">
        <v>40</v>
      </c>
      <c r="Q3" s="141" t="s">
        <v>39</v>
      </c>
      <c r="R3" s="141" t="s">
        <v>40</v>
      </c>
      <c r="S3" s="142" t="s">
        <v>39</v>
      </c>
      <c r="T3" s="142" t="s">
        <v>40</v>
      </c>
      <c r="U3" s="325"/>
    </row>
    <row r="4" spans="1:21" ht="24" customHeight="1">
      <c r="A4" s="129" t="s">
        <v>87</v>
      </c>
      <c r="B4" s="129">
        <v>21</v>
      </c>
      <c r="C4" s="134">
        <v>9</v>
      </c>
      <c r="D4" s="129">
        <v>811600</v>
      </c>
      <c r="E4" s="135">
        <v>170045.92</v>
      </c>
      <c r="F4" s="129">
        <v>941456</v>
      </c>
      <c r="G4" s="135">
        <v>177527.94047999999</v>
      </c>
      <c r="H4" s="129">
        <v>768983.62</v>
      </c>
      <c r="I4" s="129">
        <v>176064.1</v>
      </c>
      <c r="J4" s="138">
        <f t="shared" ref="J4:J12" si="0">H4/D4</f>
        <v>0.94749090685066495</v>
      </c>
      <c r="K4" s="129">
        <v>5277</v>
      </c>
      <c r="L4" s="129">
        <v>444.9</v>
      </c>
      <c r="M4" s="129">
        <v>290</v>
      </c>
      <c r="N4" s="129">
        <v>20</v>
      </c>
      <c r="O4" s="129">
        <f t="shared" ref="O4:O11" si="1">H4-K4-M4</f>
        <v>763416.62</v>
      </c>
      <c r="P4" s="129">
        <f t="shared" ref="P4:P11" si="2">I4-L4-N4</f>
        <v>175599.2</v>
      </c>
      <c r="Q4" s="143">
        <f t="shared" ref="Q4:Q12" si="3">O4/D4</f>
        <v>0.94063161655988203</v>
      </c>
      <c r="R4" s="143">
        <f t="shared" ref="R4:R12" si="4">P4/E4</f>
        <v>1.0326575315655899</v>
      </c>
      <c r="S4" s="63">
        <f t="shared" ref="S4:S12" si="5">O4/F4</f>
        <v>0.81088932462058805</v>
      </c>
      <c r="T4" s="63">
        <f t="shared" ref="T4:T12" si="6">P4/G4</f>
        <v>0.98913556663370805</v>
      </c>
      <c r="U4" s="140">
        <v>0</v>
      </c>
    </row>
    <row r="5" spans="1:21" ht="24" customHeight="1">
      <c r="A5" s="129" t="s">
        <v>74</v>
      </c>
      <c r="B5" s="129">
        <v>17</v>
      </c>
      <c r="C5" s="134">
        <v>13</v>
      </c>
      <c r="D5" s="129">
        <v>589440</v>
      </c>
      <c r="E5" s="135">
        <v>133917.74600000001</v>
      </c>
      <c r="F5" s="129">
        <v>683750.40000000002</v>
      </c>
      <c r="G5" s="135">
        <v>139810.12682400001</v>
      </c>
      <c r="H5" s="129">
        <v>646406.38</v>
      </c>
      <c r="I5" s="129">
        <v>147395.74</v>
      </c>
      <c r="J5" s="110">
        <f t="shared" si="0"/>
        <v>1.09664491720955</v>
      </c>
      <c r="K5" s="129">
        <v>22759</v>
      </c>
      <c r="L5" s="129">
        <v>2966.5</v>
      </c>
      <c r="M5" s="129">
        <v>1740</v>
      </c>
      <c r="N5" s="129">
        <v>120</v>
      </c>
      <c r="O5" s="129">
        <f t="shared" si="1"/>
        <v>621907.38</v>
      </c>
      <c r="P5" s="129">
        <f t="shared" si="2"/>
        <v>144309.24</v>
      </c>
      <c r="Q5" s="144">
        <f t="shared" si="3"/>
        <v>1.0550817385993501</v>
      </c>
      <c r="R5" s="144">
        <f t="shared" si="4"/>
        <v>1.07759609394859</v>
      </c>
      <c r="S5" s="63">
        <f t="shared" si="5"/>
        <v>0.90955322293047303</v>
      </c>
      <c r="T5" s="63">
        <f t="shared" si="6"/>
        <v>1.03218016661743</v>
      </c>
      <c r="U5" s="140">
        <v>600</v>
      </c>
    </row>
    <row r="6" spans="1:21" ht="24" customHeight="1">
      <c r="A6" s="129" t="s">
        <v>94</v>
      </c>
      <c r="B6" s="129">
        <v>19</v>
      </c>
      <c r="C6" s="134">
        <v>9</v>
      </c>
      <c r="D6" s="129">
        <v>674540</v>
      </c>
      <c r="E6" s="135">
        <v>153086.4325</v>
      </c>
      <c r="F6" s="129">
        <v>782466.4</v>
      </c>
      <c r="G6" s="135">
        <v>159822.23553000001</v>
      </c>
      <c r="H6" s="129">
        <v>670079.51</v>
      </c>
      <c r="I6" s="129">
        <v>150980.34</v>
      </c>
      <c r="J6" s="138">
        <f t="shared" si="0"/>
        <v>0.99338736027515095</v>
      </c>
      <c r="K6" s="129">
        <v>13625.25</v>
      </c>
      <c r="L6" s="129">
        <v>1434.8900000036001</v>
      </c>
      <c r="M6" s="129">
        <v>580</v>
      </c>
      <c r="N6" s="129">
        <v>40</v>
      </c>
      <c r="O6" s="129">
        <f t="shared" si="1"/>
        <v>655874.26</v>
      </c>
      <c r="P6" s="129">
        <f t="shared" si="2"/>
        <v>149505.449999996</v>
      </c>
      <c r="Q6" s="143">
        <f t="shared" si="3"/>
        <v>0.972328194028523</v>
      </c>
      <c r="R6" s="143">
        <f t="shared" si="4"/>
        <v>0.97660810013321298</v>
      </c>
      <c r="S6" s="63">
        <f t="shared" si="5"/>
        <v>0.83821396036941698</v>
      </c>
      <c r="T6" s="63">
        <f t="shared" si="6"/>
        <v>0.93544837177510898</v>
      </c>
      <c r="U6" s="140">
        <v>0</v>
      </c>
    </row>
    <row r="7" spans="1:21" ht="24" customHeight="1">
      <c r="A7" s="129" t="s">
        <v>63</v>
      </c>
      <c r="B7" s="129">
        <v>25</v>
      </c>
      <c r="C7" s="134">
        <v>19</v>
      </c>
      <c r="D7" s="129">
        <v>1218040</v>
      </c>
      <c r="E7" s="135">
        <v>253299.04800000001</v>
      </c>
      <c r="F7" s="129">
        <v>1412926.4</v>
      </c>
      <c r="G7" s="135">
        <v>264444.20611199999</v>
      </c>
      <c r="H7" s="129">
        <v>1469307.99</v>
      </c>
      <c r="I7" s="129">
        <v>304304.21999999997</v>
      </c>
      <c r="J7" s="110">
        <f t="shared" si="0"/>
        <v>1.2062887836195899</v>
      </c>
      <c r="K7" s="129">
        <v>63062.42</v>
      </c>
      <c r="L7" s="129">
        <v>6551.8700000101999</v>
      </c>
      <c r="M7" s="129">
        <v>5220</v>
      </c>
      <c r="N7" s="129">
        <v>360</v>
      </c>
      <c r="O7" s="129">
        <f t="shared" si="1"/>
        <v>1401025.57</v>
      </c>
      <c r="P7" s="129">
        <f t="shared" si="2"/>
        <v>297392.34999999002</v>
      </c>
      <c r="Q7" s="144">
        <f t="shared" si="3"/>
        <v>1.15022952448195</v>
      </c>
      <c r="R7" s="144">
        <f t="shared" si="4"/>
        <v>1.17407606679986</v>
      </c>
      <c r="S7" s="63">
        <f t="shared" si="5"/>
        <v>0.99157717627754705</v>
      </c>
      <c r="T7" s="63">
        <f t="shared" si="6"/>
        <v>1.12459393371634</v>
      </c>
      <c r="U7" s="140">
        <v>600</v>
      </c>
    </row>
    <row r="8" spans="1:21" ht="24" customHeight="1">
      <c r="A8" s="129" t="s">
        <v>90</v>
      </c>
      <c r="B8" s="129">
        <v>23</v>
      </c>
      <c r="C8" s="134">
        <v>13</v>
      </c>
      <c r="D8" s="129">
        <v>947620</v>
      </c>
      <c r="E8" s="135">
        <v>226527.429</v>
      </c>
      <c r="F8" s="129">
        <v>1099239.2</v>
      </c>
      <c r="G8" s="135">
        <v>236494.63587599999</v>
      </c>
      <c r="H8" s="129">
        <v>982120.75</v>
      </c>
      <c r="I8" s="129">
        <v>233557.9</v>
      </c>
      <c r="J8" s="110">
        <f t="shared" si="0"/>
        <v>1.03640779004242</v>
      </c>
      <c r="K8" s="129">
        <v>33953</v>
      </c>
      <c r="L8" s="129">
        <v>3967.5899999771</v>
      </c>
      <c r="M8" s="129">
        <v>1160</v>
      </c>
      <c r="N8" s="129">
        <v>80</v>
      </c>
      <c r="O8" s="129">
        <f t="shared" si="1"/>
        <v>947007.75</v>
      </c>
      <c r="P8" s="129">
        <f t="shared" si="2"/>
        <v>229510.31000002299</v>
      </c>
      <c r="Q8" s="143">
        <f t="shared" si="3"/>
        <v>0.99935390768451504</v>
      </c>
      <c r="R8" s="143">
        <f t="shared" si="4"/>
        <v>1.01316785791986</v>
      </c>
      <c r="S8" s="63">
        <f t="shared" si="5"/>
        <v>0.86151198938320295</v>
      </c>
      <c r="T8" s="63">
        <f t="shared" si="6"/>
        <v>0.97046729685810196</v>
      </c>
      <c r="U8" s="140">
        <v>0</v>
      </c>
    </row>
    <row r="9" spans="1:21" ht="24" customHeight="1">
      <c r="A9" s="129" t="s">
        <v>161</v>
      </c>
      <c r="B9" s="129">
        <v>5</v>
      </c>
      <c r="C9" s="134">
        <v>3</v>
      </c>
      <c r="D9" s="129">
        <v>713820</v>
      </c>
      <c r="E9" s="135">
        <v>127843.0815</v>
      </c>
      <c r="F9" s="129">
        <v>828031.2</v>
      </c>
      <c r="G9" s="135">
        <v>133468.17708600001</v>
      </c>
      <c r="H9" s="129">
        <v>807843.05</v>
      </c>
      <c r="I9" s="129">
        <v>168663.31</v>
      </c>
      <c r="J9" s="110">
        <f t="shared" si="0"/>
        <v>1.1317181502339499</v>
      </c>
      <c r="K9" s="129">
        <v>148409.85999999999</v>
      </c>
      <c r="L9" s="129">
        <v>26242.359999928001</v>
      </c>
      <c r="M9" s="129">
        <v>38570</v>
      </c>
      <c r="N9" s="129">
        <v>2660</v>
      </c>
      <c r="O9" s="129">
        <f t="shared" si="1"/>
        <v>620863.18999999994</v>
      </c>
      <c r="P9" s="129">
        <f t="shared" si="2"/>
        <v>139760.95000007201</v>
      </c>
      <c r="Q9" s="143">
        <f t="shared" si="3"/>
        <v>0.86977555966490205</v>
      </c>
      <c r="R9" s="143">
        <f t="shared" si="4"/>
        <v>1.09322263168439</v>
      </c>
      <c r="S9" s="63">
        <f t="shared" si="5"/>
        <v>0.749806516952501</v>
      </c>
      <c r="T9" s="63">
        <f t="shared" si="6"/>
        <v>1.04714811464022</v>
      </c>
      <c r="U9" s="140">
        <v>0</v>
      </c>
    </row>
    <row r="10" spans="1:21" ht="24" customHeight="1">
      <c r="A10" s="129" t="s">
        <v>70</v>
      </c>
      <c r="B10" s="129">
        <v>25</v>
      </c>
      <c r="C10" s="134">
        <v>16</v>
      </c>
      <c r="D10" s="129">
        <v>1222700</v>
      </c>
      <c r="E10" s="135">
        <v>241110.21350000001</v>
      </c>
      <c r="F10" s="129">
        <v>1418332</v>
      </c>
      <c r="G10" s="135">
        <v>251719.062894</v>
      </c>
      <c r="H10" s="129">
        <v>1340319.3999999999</v>
      </c>
      <c r="I10" s="129">
        <v>262935.27</v>
      </c>
      <c r="J10" s="110">
        <f t="shared" si="0"/>
        <v>1.09619645047845</v>
      </c>
      <c r="K10" s="129">
        <v>104292.39</v>
      </c>
      <c r="L10" s="129">
        <v>8599.2399999856007</v>
      </c>
      <c r="M10" s="129">
        <v>2900</v>
      </c>
      <c r="N10" s="129">
        <v>200</v>
      </c>
      <c r="O10" s="129">
        <f t="shared" si="1"/>
        <v>1233127.01</v>
      </c>
      <c r="P10" s="129">
        <f t="shared" si="2"/>
        <v>254136.030000014</v>
      </c>
      <c r="Q10" s="144">
        <f t="shared" si="3"/>
        <v>1.0085278563834099</v>
      </c>
      <c r="R10" s="144">
        <f t="shared" si="4"/>
        <v>1.05402432485513</v>
      </c>
      <c r="S10" s="63">
        <f t="shared" si="5"/>
        <v>0.86942056584777005</v>
      </c>
      <c r="T10" s="63">
        <f t="shared" si="6"/>
        <v>1.00960184373097</v>
      </c>
      <c r="U10" s="140">
        <v>600</v>
      </c>
    </row>
    <row r="11" spans="1:21" ht="24" customHeight="1">
      <c r="A11" s="129" t="s">
        <v>77</v>
      </c>
      <c r="B11" s="129">
        <v>5</v>
      </c>
      <c r="C11" s="134">
        <v>4</v>
      </c>
      <c r="D11" s="129">
        <v>228300</v>
      </c>
      <c r="E11" s="135">
        <v>48730.428</v>
      </c>
      <c r="F11" s="129">
        <v>264828</v>
      </c>
      <c r="G11" s="135">
        <v>50874.566831999997</v>
      </c>
      <c r="H11" s="129">
        <v>295976.34000000003</v>
      </c>
      <c r="I11" s="129">
        <v>54689.84</v>
      </c>
      <c r="J11" s="110">
        <f t="shared" si="0"/>
        <v>1.29643600525624</v>
      </c>
      <c r="K11" s="129">
        <v>56785</v>
      </c>
      <c r="L11" s="129">
        <v>3891.25</v>
      </c>
      <c r="M11" s="129">
        <v>0</v>
      </c>
      <c r="N11" s="129">
        <v>0</v>
      </c>
      <c r="O11" s="129">
        <f t="shared" si="1"/>
        <v>239191.34</v>
      </c>
      <c r="P11" s="129">
        <f t="shared" si="2"/>
        <v>50798.59</v>
      </c>
      <c r="Q11" s="144">
        <f t="shared" si="3"/>
        <v>1.04770626368813</v>
      </c>
      <c r="R11" s="144">
        <f t="shared" si="4"/>
        <v>1.0424408749293199</v>
      </c>
      <c r="S11" s="63">
        <f t="shared" si="5"/>
        <v>0.90319505490356</v>
      </c>
      <c r="T11" s="63">
        <f t="shared" si="6"/>
        <v>0.99850658518133595</v>
      </c>
      <c r="U11" s="140">
        <v>600</v>
      </c>
    </row>
    <row r="12" spans="1:21" s="130" customFormat="1" ht="24" customHeight="1">
      <c r="A12" s="106" t="s">
        <v>764</v>
      </c>
      <c r="B12" s="106">
        <f t="shared" ref="B12:I12" si="7">SUM(B4:B11)</f>
        <v>140</v>
      </c>
      <c r="C12" s="106">
        <f t="shared" si="7"/>
        <v>86</v>
      </c>
      <c r="D12" s="106">
        <f t="shared" si="7"/>
        <v>6406060</v>
      </c>
      <c r="E12" s="136">
        <f t="shared" si="7"/>
        <v>1354560.2985</v>
      </c>
      <c r="F12" s="106">
        <f t="shared" si="7"/>
        <v>7431029.5999999996</v>
      </c>
      <c r="G12" s="136">
        <f t="shared" si="7"/>
        <v>1414160.9516340001</v>
      </c>
      <c r="H12" s="106">
        <f t="shared" si="7"/>
        <v>6981037.04</v>
      </c>
      <c r="I12" s="106">
        <f t="shared" si="7"/>
        <v>1498590.72</v>
      </c>
      <c r="J12" s="139">
        <f t="shared" si="0"/>
        <v>1.0897551755681301</v>
      </c>
      <c r="K12" s="106">
        <f t="shared" ref="K12:P12" si="8">SUM(K4:K11)</f>
        <v>448163.92</v>
      </c>
      <c r="L12" s="106">
        <f t="shared" si="8"/>
        <v>54098.599999904502</v>
      </c>
      <c r="M12" s="106">
        <f t="shared" si="8"/>
        <v>50460</v>
      </c>
      <c r="N12" s="106">
        <f t="shared" si="8"/>
        <v>3480</v>
      </c>
      <c r="O12" s="106">
        <f t="shared" si="8"/>
        <v>6482413.1200000001</v>
      </c>
      <c r="P12" s="106">
        <f t="shared" si="8"/>
        <v>1441012.1200001</v>
      </c>
      <c r="Q12" s="145">
        <f t="shared" si="3"/>
        <v>1.0119188893016899</v>
      </c>
      <c r="R12" s="145">
        <f t="shared" si="4"/>
        <v>1.0638227929726201</v>
      </c>
      <c r="S12" s="146">
        <f t="shared" si="5"/>
        <v>0.87234387008766601</v>
      </c>
      <c r="T12" s="146">
        <f t="shared" si="6"/>
        <v>1.0189873495906301</v>
      </c>
      <c r="U12" s="147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honeticPr fontId="30" type="noConversion"/>
  <pageMargins left="0.118055555555556" right="7.8472222222222193E-2" top="1" bottom="1" header="0.5" footer="0.5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>
  <dimension ref="A1:E67"/>
  <sheetViews>
    <sheetView topLeftCell="A55" workbookViewId="0">
      <selection activeCell="E70" sqref="E70"/>
    </sheetView>
  </sheetViews>
  <sheetFormatPr defaultColWidth="9" defaultRowHeight="15.95" customHeight="1"/>
  <cols>
    <col min="1" max="1" width="6.875" style="127" customWidth="1"/>
    <col min="2" max="2" width="9.625" style="127"/>
    <col min="3" max="3" width="15.75" style="127" customWidth="1"/>
    <col min="4" max="4" width="19.5" style="127"/>
    <col min="5" max="5" width="19.5" style="12"/>
    <col min="6" max="7" width="19.5" style="125"/>
    <col min="8" max="16384" width="9" style="125"/>
  </cols>
  <sheetData>
    <row r="1" spans="1:5" ht="15.95" customHeight="1">
      <c r="A1" s="326" t="s">
        <v>765</v>
      </c>
      <c r="B1" s="326"/>
      <c r="C1" s="326"/>
      <c r="D1" s="326"/>
      <c r="E1" s="327"/>
    </row>
    <row r="2" spans="1:5" s="126" customFormat="1" ht="15.95" customHeight="1">
      <c r="A2" s="128" t="s">
        <v>19</v>
      </c>
      <c r="B2" s="128" t="s">
        <v>21</v>
      </c>
      <c r="C2" s="128" t="s">
        <v>766</v>
      </c>
      <c r="D2" s="128" t="s">
        <v>767</v>
      </c>
      <c r="E2" s="112" t="s">
        <v>768</v>
      </c>
    </row>
    <row r="3" spans="1:5" ht="15.95" customHeight="1">
      <c r="A3" s="129">
        <v>1</v>
      </c>
      <c r="B3" s="129">
        <v>52</v>
      </c>
      <c r="C3" s="129" t="s">
        <v>769</v>
      </c>
      <c r="D3" s="129" t="s">
        <v>770</v>
      </c>
      <c r="E3" s="78">
        <v>5</v>
      </c>
    </row>
    <row r="4" spans="1:5" ht="15.95" customHeight="1">
      <c r="A4" s="129">
        <v>2</v>
      </c>
      <c r="B4" s="129">
        <v>54</v>
      </c>
      <c r="C4" s="129" t="s">
        <v>73</v>
      </c>
      <c r="D4" s="129" t="s">
        <v>771</v>
      </c>
      <c r="E4" s="78">
        <v>30</v>
      </c>
    </row>
    <row r="5" spans="1:5" ht="15.95" customHeight="1">
      <c r="A5" s="129">
        <v>3</v>
      </c>
      <c r="B5" s="129">
        <v>56</v>
      </c>
      <c r="C5" s="129" t="s">
        <v>186</v>
      </c>
      <c r="D5" s="129" t="s">
        <v>772</v>
      </c>
      <c r="E5" s="78">
        <v>10</v>
      </c>
    </row>
    <row r="6" spans="1:5" ht="15.95" customHeight="1">
      <c r="A6" s="129">
        <v>4</v>
      </c>
      <c r="B6" s="129">
        <v>307</v>
      </c>
      <c r="C6" s="129" t="s">
        <v>175</v>
      </c>
      <c r="D6" s="129" t="s">
        <v>773</v>
      </c>
      <c r="E6" s="78">
        <v>10</v>
      </c>
    </row>
    <row r="7" spans="1:5" ht="15.95" customHeight="1">
      <c r="A7" s="129">
        <v>5</v>
      </c>
      <c r="B7" s="129">
        <v>308</v>
      </c>
      <c r="C7" s="129" t="s">
        <v>131</v>
      </c>
      <c r="D7" s="129" t="s">
        <v>674</v>
      </c>
      <c r="E7" s="78">
        <v>10</v>
      </c>
    </row>
    <row r="8" spans="1:5" ht="15.95" customHeight="1">
      <c r="A8" s="129">
        <v>6</v>
      </c>
      <c r="B8" s="129">
        <v>311</v>
      </c>
      <c r="C8" s="129" t="s">
        <v>163</v>
      </c>
      <c r="D8" s="129" t="s">
        <v>239</v>
      </c>
      <c r="E8" s="78">
        <v>30</v>
      </c>
    </row>
    <row r="9" spans="1:5" ht="15.95" customHeight="1">
      <c r="A9" s="129">
        <v>7</v>
      </c>
      <c r="B9" s="129">
        <v>337</v>
      </c>
      <c r="C9" s="129" t="s">
        <v>774</v>
      </c>
      <c r="D9" s="129" t="s">
        <v>259</v>
      </c>
      <c r="E9" s="78">
        <v>5</v>
      </c>
    </row>
    <row r="10" spans="1:5" ht="15.95" customHeight="1">
      <c r="A10" s="129">
        <v>8</v>
      </c>
      <c r="B10" s="129">
        <v>343</v>
      </c>
      <c r="C10" s="129" t="s">
        <v>775</v>
      </c>
      <c r="D10" s="129" t="s">
        <v>242</v>
      </c>
      <c r="E10" s="78">
        <v>20</v>
      </c>
    </row>
    <row r="11" spans="1:5" ht="15.95" customHeight="1">
      <c r="A11" s="129">
        <v>9</v>
      </c>
      <c r="B11" s="129">
        <v>351</v>
      </c>
      <c r="C11" s="129" t="s">
        <v>776</v>
      </c>
      <c r="D11" s="129" t="s">
        <v>777</v>
      </c>
      <c r="E11" s="78">
        <v>15</v>
      </c>
    </row>
    <row r="12" spans="1:5" ht="15.95" customHeight="1">
      <c r="A12" s="129">
        <v>10</v>
      </c>
      <c r="B12" s="129">
        <v>359</v>
      </c>
      <c r="C12" s="129" t="s">
        <v>778</v>
      </c>
      <c r="D12" s="129" t="s">
        <v>779</v>
      </c>
      <c r="E12" s="78">
        <v>10</v>
      </c>
    </row>
    <row r="13" spans="1:5" ht="15.95" customHeight="1">
      <c r="A13" s="129">
        <v>11</v>
      </c>
      <c r="B13" s="129">
        <v>365</v>
      </c>
      <c r="C13" s="129" t="s">
        <v>780</v>
      </c>
      <c r="D13" s="129" t="s">
        <v>269</v>
      </c>
      <c r="E13" s="78">
        <v>10</v>
      </c>
    </row>
    <row r="14" spans="1:5" ht="15.95" customHeight="1">
      <c r="A14" s="129">
        <v>12</v>
      </c>
      <c r="B14" s="129">
        <v>367</v>
      </c>
      <c r="C14" s="129" t="s">
        <v>781</v>
      </c>
      <c r="D14" s="129" t="s">
        <v>782</v>
      </c>
      <c r="E14" s="78">
        <v>10</v>
      </c>
    </row>
    <row r="15" spans="1:5" ht="15.95" customHeight="1">
      <c r="A15" s="129">
        <v>13</v>
      </c>
      <c r="B15" s="129">
        <v>373</v>
      </c>
      <c r="C15" s="129" t="s">
        <v>783</v>
      </c>
      <c r="D15" s="129" t="s">
        <v>784</v>
      </c>
      <c r="E15" s="78">
        <v>5</v>
      </c>
    </row>
    <row r="16" spans="1:5" ht="15.95" customHeight="1">
      <c r="A16" s="129">
        <v>14</v>
      </c>
      <c r="B16" s="129">
        <v>399</v>
      </c>
      <c r="C16" s="129" t="s">
        <v>785</v>
      </c>
      <c r="D16" s="129" t="s">
        <v>786</v>
      </c>
      <c r="E16" s="78">
        <v>5</v>
      </c>
    </row>
    <row r="17" spans="1:5" ht="15.95" customHeight="1">
      <c r="A17" s="129">
        <v>15</v>
      </c>
      <c r="B17" s="129">
        <v>511</v>
      </c>
      <c r="C17" s="129" t="s">
        <v>787</v>
      </c>
      <c r="D17" s="129" t="s">
        <v>788</v>
      </c>
      <c r="E17" s="78">
        <v>20</v>
      </c>
    </row>
    <row r="18" spans="1:5" ht="15.95" customHeight="1">
      <c r="A18" s="129">
        <v>16</v>
      </c>
      <c r="B18" s="129">
        <v>513</v>
      </c>
      <c r="C18" s="129" t="s">
        <v>140</v>
      </c>
      <c r="D18" s="129" t="s">
        <v>789</v>
      </c>
      <c r="E18" s="78">
        <v>15</v>
      </c>
    </row>
    <row r="19" spans="1:5" ht="15.95" customHeight="1">
      <c r="A19" s="129">
        <v>17</v>
      </c>
      <c r="B19" s="129">
        <v>517</v>
      </c>
      <c r="C19" s="129" t="s">
        <v>66</v>
      </c>
      <c r="D19" s="129" t="s">
        <v>244</v>
      </c>
      <c r="E19" s="78">
        <v>40</v>
      </c>
    </row>
    <row r="20" spans="1:5" ht="15.95" customHeight="1">
      <c r="A20" s="129">
        <v>18</v>
      </c>
      <c r="B20" s="129">
        <v>539</v>
      </c>
      <c r="C20" s="129" t="s">
        <v>790</v>
      </c>
      <c r="D20" s="129" t="s">
        <v>791</v>
      </c>
      <c r="E20" s="78">
        <v>20</v>
      </c>
    </row>
    <row r="21" spans="1:5" ht="15.95" customHeight="1">
      <c r="A21" s="129">
        <v>19</v>
      </c>
      <c r="B21" s="129">
        <v>546</v>
      </c>
      <c r="C21" s="129" t="s">
        <v>792</v>
      </c>
      <c r="D21" s="129" t="s">
        <v>646</v>
      </c>
      <c r="E21" s="78">
        <v>5</v>
      </c>
    </row>
    <row r="22" spans="1:5" ht="15.95" customHeight="1">
      <c r="A22" s="129">
        <v>20</v>
      </c>
      <c r="B22" s="129">
        <v>549</v>
      </c>
      <c r="C22" s="129" t="s">
        <v>793</v>
      </c>
      <c r="D22" s="129" t="s">
        <v>794</v>
      </c>
      <c r="E22" s="78">
        <v>30</v>
      </c>
    </row>
    <row r="23" spans="1:5" ht="15.95" customHeight="1">
      <c r="A23" s="129">
        <v>21</v>
      </c>
      <c r="B23" s="129">
        <v>571</v>
      </c>
      <c r="C23" s="129" t="s">
        <v>795</v>
      </c>
      <c r="D23" s="129" t="s">
        <v>380</v>
      </c>
      <c r="E23" s="78">
        <v>5</v>
      </c>
    </row>
    <row r="24" spans="1:5" ht="15.95" customHeight="1">
      <c r="A24" s="129">
        <v>22</v>
      </c>
      <c r="B24" s="129">
        <v>572</v>
      </c>
      <c r="C24" s="129" t="s">
        <v>796</v>
      </c>
      <c r="D24" s="129" t="s">
        <v>797</v>
      </c>
      <c r="E24" s="78">
        <v>5</v>
      </c>
    </row>
    <row r="25" spans="1:5" ht="15.95" customHeight="1">
      <c r="A25" s="129">
        <v>23</v>
      </c>
      <c r="B25" s="129">
        <v>573</v>
      </c>
      <c r="C25" s="129" t="s">
        <v>798</v>
      </c>
      <c r="D25" s="129" t="s">
        <v>799</v>
      </c>
      <c r="E25" s="78">
        <v>5</v>
      </c>
    </row>
    <row r="26" spans="1:5" ht="15.95" customHeight="1">
      <c r="A26" s="129">
        <v>24</v>
      </c>
      <c r="B26" s="129">
        <v>581</v>
      </c>
      <c r="C26" s="129" t="s">
        <v>377</v>
      </c>
      <c r="D26" s="129" t="s">
        <v>800</v>
      </c>
      <c r="E26" s="78">
        <v>5</v>
      </c>
    </row>
    <row r="27" spans="1:5" ht="15.95" customHeight="1">
      <c r="A27" s="129">
        <v>25</v>
      </c>
      <c r="B27" s="129">
        <v>582</v>
      </c>
      <c r="C27" s="129" t="s">
        <v>801</v>
      </c>
      <c r="D27" s="129" t="s">
        <v>779</v>
      </c>
      <c r="E27" s="78">
        <v>10</v>
      </c>
    </row>
    <row r="28" spans="1:5" ht="15.95" customHeight="1">
      <c r="A28" s="129">
        <v>26</v>
      </c>
      <c r="B28" s="129">
        <v>587</v>
      </c>
      <c r="C28" s="129" t="s">
        <v>802</v>
      </c>
      <c r="D28" s="129" t="s">
        <v>803</v>
      </c>
      <c r="E28" s="78">
        <v>40</v>
      </c>
    </row>
    <row r="29" spans="1:5" ht="15.95" customHeight="1">
      <c r="A29" s="129">
        <v>27</v>
      </c>
      <c r="B29" s="129">
        <v>706</v>
      </c>
      <c r="C29" s="129" t="s">
        <v>804</v>
      </c>
      <c r="D29" s="129" t="s">
        <v>805</v>
      </c>
      <c r="E29" s="78">
        <v>5</v>
      </c>
    </row>
    <row r="30" spans="1:5" ht="15.95" customHeight="1">
      <c r="A30" s="129">
        <v>28</v>
      </c>
      <c r="B30" s="129">
        <v>707</v>
      </c>
      <c r="C30" s="129" t="s">
        <v>806</v>
      </c>
      <c r="D30" s="129" t="s">
        <v>807</v>
      </c>
      <c r="E30" s="78">
        <v>20</v>
      </c>
    </row>
    <row r="31" spans="1:5" ht="15.95" customHeight="1">
      <c r="A31" s="129">
        <v>29</v>
      </c>
      <c r="B31" s="129">
        <v>713</v>
      </c>
      <c r="C31" s="129" t="s">
        <v>808</v>
      </c>
      <c r="D31" s="129" t="s">
        <v>809</v>
      </c>
      <c r="E31" s="78">
        <v>5</v>
      </c>
    </row>
    <row r="32" spans="1:5" ht="15.95" customHeight="1">
      <c r="A32" s="129">
        <v>30</v>
      </c>
      <c r="B32" s="129">
        <v>720</v>
      </c>
      <c r="C32" s="129" t="s">
        <v>810</v>
      </c>
      <c r="D32" s="129" t="s">
        <v>811</v>
      </c>
      <c r="E32" s="78">
        <v>25</v>
      </c>
    </row>
    <row r="33" spans="1:5" ht="15.95" customHeight="1">
      <c r="A33" s="129">
        <v>31</v>
      </c>
      <c r="B33" s="129">
        <v>726</v>
      </c>
      <c r="C33" s="129" t="s">
        <v>812</v>
      </c>
      <c r="D33" s="129" t="s">
        <v>813</v>
      </c>
      <c r="E33" s="78">
        <v>15</v>
      </c>
    </row>
    <row r="34" spans="1:5" ht="15.95" customHeight="1">
      <c r="A34" s="129">
        <v>32</v>
      </c>
      <c r="B34" s="129">
        <v>727</v>
      </c>
      <c r="C34" s="129" t="s">
        <v>814</v>
      </c>
      <c r="D34" s="129" t="s">
        <v>815</v>
      </c>
      <c r="E34" s="78">
        <v>5</v>
      </c>
    </row>
    <row r="35" spans="1:5" ht="15.95" customHeight="1">
      <c r="A35" s="129">
        <v>33</v>
      </c>
      <c r="B35" s="129">
        <v>730</v>
      </c>
      <c r="C35" s="129" t="s">
        <v>816</v>
      </c>
      <c r="D35" s="129" t="s">
        <v>817</v>
      </c>
      <c r="E35" s="78">
        <v>5</v>
      </c>
    </row>
    <row r="36" spans="1:5" ht="15.95" customHeight="1">
      <c r="A36" s="129">
        <v>34</v>
      </c>
      <c r="B36" s="129">
        <v>732</v>
      </c>
      <c r="C36" s="129" t="s">
        <v>818</v>
      </c>
      <c r="D36" s="129" t="s">
        <v>819</v>
      </c>
      <c r="E36" s="78">
        <v>10</v>
      </c>
    </row>
    <row r="37" spans="1:5" ht="15.95" customHeight="1">
      <c r="A37" s="129">
        <v>35</v>
      </c>
      <c r="B37" s="129">
        <v>733</v>
      </c>
      <c r="C37" s="129" t="s">
        <v>820</v>
      </c>
      <c r="D37" s="129" t="s">
        <v>821</v>
      </c>
      <c r="E37" s="78">
        <v>20</v>
      </c>
    </row>
    <row r="38" spans="1:5" ht="15.95" customHeight="1">
      <c r="A38" s="129">
        <v>36</v>
      </c>
      <c r="B38" s="129">
        <v>737</v>
      </c>
      <c r="C38" s="129" t="s">
        <v>822</v>
      </c>
      <c r="D38" s="129" t="s">
        <v>823</v>
      </c>
      <c r="E38" s="78">
        <v>5</v>
      </c>
    </row>
    <row r="39" spans="1:5" ht="15.95" customHeight="1">
      <c r="A39" s="129">
        <v>37</v>
      </c>
      <c r="B39" s="129">
        <v>740</v>
      </c>
      <c r="C39" s="129" t="s">
        <v>824</v>
      </c>
      <c r="D39" s="129" t="s">
        <v>825</v>
      </c>
      <c r="E39" s="78">
        <v>15</v>
      </c>
    </row>
    <row r="40" spans="1:5" ht="15.95" customHeight="1">
      <c r="A40" s="129">
        <v>38</v>
      </c>
      <c r="B40" s="129">
        <v>742</v>
      </c>
      <c r="C40" s="129" t="s">
        <v>826</v>
      </c>
      <c r="D40" s="129" t="s">
        <v>827</v>
      </c>
      <c r="E40" s="78">
        <v>5</v>
      </c>
    </row>
    <row r="41" spans="1:5" ht="15.95" customHeight="1">
      <c r="A41" s="129">
        <v>39</v>
      </c>
      <c r="B41" s="129">
        <v>744</v>
      </c>
      <c r="C41" s="129" t="s">
        <v>828</v>
      </c>
      <c r="D41" s="129" t="s">
        <v>829</v>
      </c>
      <c r="E41" s="78">
        <v>5</v>
      </c>
    </row>
    <row r="42" spans="1:5" ht="15.95" customHeight="1">
      <c r="A42" s="129">
        <v>40</v>
      </c>
      <c r="B42" s="129">
        <v>747</v>
      </c>
      <c r="C42" s="129" t="s">
        <v>338</v>
      </c>
      <c r="D42" s="129" t="s">
        <v>402</v>
      </c>
      <c r="E42" s="78">
        <v>5</v>
      </c>
    </row>
    <row r="43" spans="1:5" ht="15.95" customHeight="1">
      <c r="A43" s="129">
        <v>41</v>
      </c>
      <c r="B43" s="129">
        <v>748</v>
      </c>
      <c r="C43" s="129" t="s">
        <v>830</v>
      </c>
      <c r="D43" s="129" t="s">
        <v>831</v>
      </c>
      <c r="E43" s="78">
        <v>10</v>
      </c>
    </row>
    <row r="44" spans="1:5" ht="15.95" customHeight="1">
      <c r="A44" s="129">
        <v>42</v>
      </c>
      <c r="B44" s="129">
        <v>102934</v>
      </c>
      <c r="C44" s="129" t="s">
        <v>832</v>
      </c>
      <c r="D44" s="129" t="s">
        <v>508</v>
      </c>
      <c r="E44" s="78">
        <v>15</v>
      </c>
    </row>
    <row r="45" spans="1:5" ht="15.95" customHeight="1">
      <c r="A45" s="129">
        <v>43</v>
      </c>
      <c r="B45" s="129">
        <v>103198</v>
      </c>
      <c r="C45" s="129" t="s">
        <v>833</v>
      </c>
      <c r="D45" s="129" t="s">
        <v>417</v>
      </c>
      <c r="E45" s="78">
        <v>35</v>
      </c>
    </row>
    <row r="46" spans="1:5" ht="15.95" customHeight="1">
      <c r="A46" s="129">
        <v>44</v>
      </c>
      <c r="B46" s="129">
        <v>103639</v>
      </c>
      <c r="C46" s="129" t="s">
        <v>834</v>
      </c>
      <c r="D46" s="129" t="s">
        <v>835</v>
      </c>
      <c r="E46" s="78">
        <v>15</v>
      </c>
    </row>
    <row r="47" spans="1:5" ht="15.95" customHeight="1">
      <c r="A47" s="129">
        <v>45</v>
      </c>
      <c r="B47" s="129">
        <v>104430</v>
      </c>
      <c r="C47" s="129" t="s">
        <v>836</v>
      </c>
      <c r="D47" s="129" t="s">
        <v>837</v>
      </c>
      <c r="E47" s="78">
        <v>10</v>
      </c>
    </row>
    <row r="48" spans="1:5" ht="15.95" customHeight="1">
      <c r="A48" s="129">
        <v>46</v>
      </c>
      <c r="B48" s="129">
        <v>105396</v>
      </c>
      <c r="C48" s="129" t="s">
        <v>838</v>
      </c>
      <c r="D48" s="129" t="s">
        <v>839</v>
      </c>
      <c r="E48" s="78">
        <v>10</v>
      </c>
    </row>
    <row r="49" spans="1:5" ht="15.95" customHeight="1">
      <c r="A49" s="129">
        <v>47</v>
      </c>
      <c r="B49" s="129">
        <v>106066</v>
      </c>
      <c r="C49" s="129" t="s">
        <v>840</v>
      </c>
      <c r="D49" s="129" t="s">
        <v>841</v>
      </c>
      <c r="E49" s="78">
        <v>5</v>
      </c>
    </row>
    <row r="50" spans="1:5" ht="15.95" customHeight="1">
      <c r="A50" s="129">
        <v>48</v>
      </c>
      <c r="B50" s="129">
        <v>106399</v>
      </c>
      <c r="C50" s="129" t="s">
        <v>842</v>
      </c>
      <c r="D50" s="129" t="s">
        <v>843</v>
      </c>
      <c r="E50" s="78">
        <v>5</v>
      </c>
    </row>
    <row r="51" spans="1:5" ht="15.95" customHeight="1">
      <c r="A51" s="129">
        <v>49</v>
      </c>
      <c r="B51" s="129">
        <v>106485</v>
      </c>
      <c r="C51" s="129" t="s">
        <v>844</v>
      </c>
      <c r="D51" s="129" t="s">
        <v>845</v>
      </c>
      <c r="E51" s="78">
        <v>5</v>
      </c>
    </row>
    <row r="52" spans="1:5" ht="15.95" customHeight="1">
      <c r="A52" s="129">
        <v>50</v>
      </c>
      <c r="B52" s="129">
        <v>106569</v>
      </c>
      <c r="C52" s="129" t="s">
        <v>434</v>
      </c>
      <c r="D52" s="129" t="s">
        <v>430</v>
      </c>
      <c r="E52" s="78">
        <v>10</v>
      </c>
    </row>
    <row r="53" spans="1:5" ht="15.95" customHeight="1">
      <c r="A53" s="129">
        <v>51</v>
      </c>
      <c r="B53" s="129">
        <v>107658</v>
      </c>
      <c r="C53" s="129" t="s">
        <v>846</v>
      </c>
      <c r="D53" s="129" t="s">
        <v>847</v>
      </c>
      <c r="E53" s="78">
        <v>15</v>
      </c>
    </row>
    <row r="54" spans="1:5" ht="15.95" customHeight="1">
      <c r="A54" s="129">
        <v>52</v>
      </c>
      <c r="B54" s="129">
        <v>111064</v>
      </c>
      <c r="C54" s="129" t="s">
        <v>630</v>
      </c>
      <c r="D54" s="129" t="s">
        <v>626</v>
      </c>
      <c r="E54" s="78">
        <v>5</v>
      </c>
    </row>
    <row r="55" spans="1:5" ht="15.95" customHeight="1">
      <c r="A55" s="129">
        <v>53</v>
      </c>
      <c r="B55" s="129">
        <v>111400</v>
      </c>
      <c r="C55" s="129" t="s">
        <v>848</v>
      </c>
      <c r="D55" s="129" t="s">
        <v>849</v>
      </c>
      <c r="E55" s="78">
        <v>20</v>
      </c>
    </row>
    <row r="56" spans="1:5" ht="15.95" customHeight="1">
      <c r="A56" s="129">
        <v>54</v>
      </c>
      <c r="B56" s="129">
        <v>113025</v>
      </c>
      <c r="C56" s="129" t="s">
        <v>850</v>
      </c>
      <c r="D56" s="129" t="s">
        <v>851</v>
      </c>
      <c r="E56" s="78">
        <v>5</v>
      </c>
    </row>
    <row r="57" spans="1:5" ht="15.95" customHeight="1">
      <c r="A57" s="129">
        <v>55</v>
      </c>
      <c r="B57" s="129">
        <v>114622</v>
      </c>
      <c r="C57" s="129" t="s">
        <v>852</v>
      </c>
      <c r="D57" s="129" t="s">
        <v>853</v>
      </c>
      <c r="E57" s="78">
        <v>10</v>
      </c>
    </row>
    <row r="58" spans="1:5" ht="15.95" customHeight="1">
      <c r="A58" s="129">
        <v>56</v>
      </c>
      <c r="B58" s="129">
        <v>114685</v>
      </c>
      <c r="C58" s="129" t="s">
        <v>854</v>
      </c>
      <c r="D58" s="129" t="s">
        <v>855</v>
      </c>
      <c r="E58" s="78">
        <v>5</v>
      </c>
    </row>
    <row r="59" spans="1:5" ht="15.95" customHeight="1">
      <c r="A59" s="129">
        <v>57</v>
      </c>
      <c r="B59" s="129">
        <v>114844</v>
      </c>
      <c r="C59" s="129" t="s">
        <v>856</v>
      </c>
      <c r="D59" s="129" t="s">
        <v>857</v>
      </c>
      <c r="E59" s="78">
        <v>10</v>
      </c>
    </row>
    <row r="60" spans="1:5" ht="15.95" customHeight="1">
      <c r="A60" s="129">
        <v>58</v>
      </c>
      <c r="B60" s="129">
        <v>117184</v>
      </c>
      <c r="C60" s="129" t="s">
        <v>858</v>
      </c>
      <c r="D60" s="129" t="s">
        <v>631</v>
      </c>
      <c r="E60" s="78">
        <v>5</v>
      </c>
    </row>
    <row r="61" spans="1:5" ht="15.95" customHeight="1">
      <c r="A61" s="129">
        <v>59</v>
      </c>
      <c r="B61" s="129">
        <v>117310</v>
      </c>
      <c r="C61" s="129" t="s">
        <v>742</v>
      </c>
      <c r="D61" s="129" t="s">
        <v>859</v>
      </c>
      <c r="E61" s="78">
        <v>5</v>
      </c>
    </row>
    <row r="62" spans="1:5" ht="15.95" customHeight="1">
      <c r="A62" s="129">
        <v>60</v>
      </c>
      <c r="B62" s="129">
        <v>118151</v>
      </c>
      <c r="C62" s="129" t="s">
        <v>860</v>
      </c>
      <c r="D62" s="129" t="s">
        <v>668</v>
      </c>
      <c r="E62" s="78">
        <v>5</v>
      </c>
    </row>
    <row r="63" spans="1:5" ht="15.95" customHeight="1">
      <c r="A63" s="129">
        <v>61</v>
      </c>
      <c r="B63" s="129">
        <v>118951</v>
      </c>
      <c r="C63" s="129" t="s">
        <v>861</v>
      </c>
      <c r="D63" s="129" t="s">
        <v>862</v>
      </c>
      <c r="E63" s="78">
        <v>15</v>
      </c>
    </row>
    <row r="64" spans="1:5" ht="15.95" customHeight="1">
      <c r="A64" s="289" t="s">
        <v>863</v>
      </c>
      <c r="B64" s="328"/>
      <c r="C64" s="328"/>
      <c r="D64" s="290"/>
      <c r="E64" s="47">
        <f>SUM(E3:E63)</f>
        <v>740</v>
      </c>
    </row>
    <row r="66" spans="5:5" ht="15.95" customHeight="1">
      <c r="E66" s="12" t="s">
        <v>864</v>
      </c>
    </row>
    <row r="67" spans="5:5" ht="15.95" customHeight="1">
      <c r="E67" s="12" t="s">
        <v>865</v>
      </c>
    </row>
  </sheetData>
  <mergeCells count="2">
    <mergeCell ref="A1:E1"/>
    <mergeCell ref="A64:D64"/>
  </mergeCells>
  <phoneticPr fontId="30" type="noConversion"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09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spans="1:57" ht="18" customHeight="1">
      <c r="A1" s="329" t="s">
        <v>0</v>
      </c>
      <c r="B1" s="329"/>
      <c r="C1" s="329"/>
      <c r="D1" s="330"/>
      <c r="E1" s="329"/>
      <c r="F1" s="331"/>
      <c r="G1" s="329"/>
      <c r="H1" s="329"/>
      <c r="I1" s="40"/>
      <c r="J1" s="41"/>
      <c r="K1" s="332">
        <v>44394</v>
      </c>
      <c r="L1" s="332"/>
      <c r="M1" s="333"/>
      <c r="N1" s="332"/>
      <c r="O1" s="332"/>
      <c r="P1" s="42"/>
      <c r="Q1" s="42"/>
      <c r="R1" s="42"/>
      <c r="S1" s="332">
        <v>44395</v>
      </c>
      <c r="T1" s="334"/>
      <c r="U1" s="332"/>
      <c r="V1" s="332"/>
      <c r="W1" s="332"/>
      <c r="X1" s="42"/>
      <c r="Y1" s="42"/>
      <c r="Z1" s="42"/>
      <c r="AA1" s="335">
        <v>44396</v>
      </c>
      <c r="AB1" s="334"/>
      <c r="AC1" s="332"/>
      <c r="AD1" s="332"/>
      <c r="AE1" s="332"/>
      <c r="AF1" s="42"/>
      <c r="AG1" s="42"/>
      <c r="AH1" s="42"/>
      <c r="AI1" s="335">
        <v>44397</v>
      </c>
      <c r="AJ1" s="334"/>
      <c r="AK1" s="332"/>
      <c r="AL1" s="332"/>
      <c r="AM1" s="332"/>
      <c r="AN1" s="335">
        <v>44398</v>
      </c>
      <c r="AO1" s="336"/>
      <c r="AP1" s="337"/>
      <c r="AQ1" s="337"/>
      <c r="AR1" s="332"/>
      <c r="AS1" s="42"/>
      <c r="AT1" s="335">
        <v>44399</v>
      </c>
      <c r="AU1" s="336"/>
      <c r="AV1" s="337"/>
      <c r="AW1" s="337"/>
      <c r="AX1" s="332"/>
      <c r="AY1" s="111"/>
      <c r="AZ1" s="338" t="s">
        <v>866</v>
      </c>
      <c r="BA1" s="339"/>
      <c r="BB1" s="339"/>
      <c r="BC1" s="339"/>
      <c r="BD1" s="341" t="s">
        <v>867</v>
      </c>
      <c r="BE1" s="342" t="s">
        <v>868</v>
      </c>
    </row>
    <row r="2" spans="1:57" ht="27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17" t="s">
        <v>25</v>
      </c>
      <c r="G2" s="18" t="s">
        <v>26</v>
      </c>
      <c r="H2" s="15" t="s">
        <v>29</v>
      </c>
      <c r="I2" s="15" t="s">
        <v>30</v>
      </c>
      <c r="J2" s="43" t="s">
        <v>869</v>
      </c>
      <c r="K2" s="44" t="s">
        <v>39</v>
      </c>
      <c r="L2" s="45" t="s">
        <v>870</v>
      </c>
      <c r="M2" s="46" t="s">
        <v>871</v>
      </c>
      <c r="N2" s="46" t="s">
        <v>872</v>
      </c>
      <c r="O2" s="46" t="s">
        <v>873</v>
      </c>
      <c r="P2" s="47" t="s">
        <v>874</v>
      </c>
      <c r="Q2" s="47" t="s">
        <v>875</v>
      </c>
      <c r="R2" s="47"/>
      <c r="S2" s="44" t="s">
        <v>39</v>
      </c>
      <c r="T2" s="68" t="s">
        <v>870</v>
      </c>
      <c r="U2" s="44" t="s">
        <v>871</v>
      </c>
      <c r="V2" s="46" t="s">
        <v>872</v>
      </c>
      <c r="W2" s="46" t="s">
        <v>873</v>
      </c>
      <c r="X2" s="69">
        <v>44395</v>
      </c>
      <c r="Y2" s="47" t="s">
        <v>875</v>
      </c>
      <c r="Z2" s="47"/>
      <c r="AA2" s="77" t="s">
        <v>39</v>
      </c>
      <c r="AB2" s="68" t="s">
        <v>870</v>
      </c>
      <c r="AC2" s="44" t="s">
        <v>871</v>
      </c>
      <c r="AD2" s="46" t="s">
        <v>872</v>
      </c>
      <c r="AE2" s="46" t="s">
        <v>873</v>
      </c>
      <c r="AF2" s="69">
        <v>44396</v>
      </c>
      <c r="AG2" s="47" t="s">
        <v>875</v>
      </c>
      <c r="AH2" s="47"/>
      <c r="AI2" s="77" t="s">
        <v>39</v>
      </c>
      <c r="AJ2" s="68" t="s">
        <v>870</v>
      </c>
      <c r="AK2" s="44" t="s">
        <v>871</v>
      </c>
      <c r="AL2" s="46" t="s">
        <v>872</v>
      </c>
      <c r="AM2" s="46" t="s">
        <v>873</v>
      </c>
      <c r="AN2" s="77" t="s">
        <v>39</v>
      </c>
      <c r="AO2" s="82" t="s">
        <v>870</v>
      </c>
      <c r="AP2" s="84" t="s">
        <v>871</v>
      </c>
      <c r="AQ2" s="47" t="s">
        <v>872</v>
      </c>
      <c r="AR2" s="46" t="s">
        <v>873</v>
      </c>
      <c r="AS2" s="47"/>
      <c r="AT2" s="77" t="s">
        <v>39</v>
      </c>
      <c r="AU2" s="82" t="s">
        <v>870</v>
      </c>
      <c r="AV2" s="84" t="s">
        <v>871</v>
      </c>
      <c r="AW2" s="47" t="s">
        <v>872</v>
      </c>
      <c r="AX2" s="46" t="s">
        <v>873</v>
      </c>
      <c r="AY2" s="112"/>
      <c r="AZ2" s="113" t="s">
        <v>876</v>
      </c>
      <c r="BA2" s="112" t="s">
        <v>877</v>
      </c>
      <c r="BB2" s="112" t="s">
        <v>878</v>
      </c>
      <c r="BC2" s="47" t="s">
        <v>879</v>
      </c>
      <c r="BD2" s="341"/>
      <c r="BE2" s="343"/>
    </row>
    <row r="3" spans="1:57">
      <c r="A3" s="19">
        <v>1</v>
      </c>
      <c r="B3" s="19">
        <v>30</v>
      </c>
      <c r="C3" s="19">
        <v>307</v>
      </c>
      <c r="D3" s="20" t="s">
        <v>248</v>
      </c>
      <c r="E3" s="19" t="s">
        <v>161</v>
      </c>
      <c r="F3" s="21">
        <v>1</v>
      </c>
      <c r="G3" s="22">
        <v>200</v>
      </c>
      <c r="H3" s="19" t="s">
        <v>176</v>
      </c>
      <c r="I3" s="19" t="s">
        <v>162</v>
      </c>
      <c r="J3" s="48">
        <v>102300</v>
      </c>
      <c r="K3" s="49">
        <v>109835.93</v>
      </c>
      <c r="L3" s="50">
        <f t="shared" ref="L3:L66" si="0">K3/J3</f>
        <v>1.07366500488759</v>
      </c>
      <c r="M3" s="51">
        <v>200</v>
      </c>
      <c r="N3" s="51">
        <v>200</v>
      </c>
      <c r="O3" s="51" t="s">
        <v>880</v>
      </c>
      <c r="P3" s="52">
        <v>110969.33</v>
      </c>
      <c r="Q3" s="52">
        <f t="shared" ref="Q3:Q66" si="1">P3-K3</f>
        <v>1133.4000000000101</v>
      </c>
      <c r="R3" s="51" t="s">
        <v>881</v>
      </c>
      <c r="S3" s="70">
        <v>103210.5</v>
      </c>
      <c r="T3" s="57">
        <f t="shared" ref="T3:T66" si="2">S3/J3</f>
        <v>1.0089002932551301</v>
      </c>
      <c r="U3" s="51">
        <v>200</v>
      </c>
      <c r="V3" s="51">
        <v>200</v>
      </c>
      <c r="W3" s="51" t="s">
        <v>880</v>
      </c>
      <c r="X3" s="52">
        <v>103863.12</v>
      </c>
      <c r="Y3" s="52">
        <f t="shared" ref="Y3:Y66" si="3">X3-S3</f>
        <v>652.619999999995</v>
      </c>
      <c r="Z3" s="51" t="s">
        <v>881</v>
      </c>
      <c r="AA3" s="70">
        <v>116505.63</v>
      </c>
      <c r="AB3" s="57">
        <f t="shared" ref="AB3:AB66" si="4">AA3/J3</f>
        <v>1.1388624633431099</v>
      </c>
      <c r="AC3" s="51">
        <v>200</v>
      </c>
      <c r="AD3" s="51">
        <v>200</v>
      </c>
      <c r="AE3" s="51" t="s">
        <v>880</v>
      </c>
      <c r="AF3" s="78">
        <v>117188.03</v>
      </c>
      <c r="AG3" s="78">
        <f t="shared" ref="AG3:AG66" si="5">AF3-AA3</f>
        <v>682.39999999999395</v>
      </c>
      <c r="AH3" s="78" t="s">
        <v>881</v>
      </c>
      <c r="AI3" s="70">
        <v>172352.37</v>
      </c>
      <c r="AJ3" s="57">
        <f t="shared" ref="AJ3:AJ66" si="6">AI3/J3</f>
        <v>1.68477390029326</v>
      </c>
      <c r="AK3" s="51">
        <v>200</v>
      </c>
      <c r="AL3" s="51">
        <v>200</v>
      </c>
      <c r="AM3" s="51" t="s">
        <v>880</v>
      </c>
      <c r="AN3" s="78">
        <v>63657.1</v>
      </c>
      <c r="AO3" s="110">
        <f t="shared" ref="AO3:AO66" si="7">AN3/J3</f>
        <v>0.62225904203323601</v>
      </c>
      <c r="AP3" s="78"/>
      <c r="AQ3" s="78"/>
      <c r="AR3" s="78"/>
      <c r="AS3" s="78"/>
      <c r="AT3" s="104">
        <v>71109.919999999998</v>
      </c>
      <c r="AU3" s="105">
        <f t="shared" ref="AU3:AU66" si="8">AT3/J3</f>
        <v>0.695111632453568</v>
      </c>
      <c r="AV3" s="78"/>
      <c r="AW3" s="78"/>
      <c r="AX3" s="78"/>
      <c r="AY3" s="78"/>
      <c r="AZ3" s="104">
        <f>G3*4</f>
        <v>800</v>
      </c>
      <c r="BA3" s="78">
        <f>M3+U3+AC3+AK3+AP3+AV3</f>
        <v>800</v>
      </c>
      <c r="BB3" s="78">
        <f>BA3-AZ3</f>
        <v>0</v>
      </c>
      <c r="BC3" s="78">
        <f>N3+V3+AD3+AL3+AQ3+AW3</f>
        <v>800</v>
      </c>
      <c r="BD3" s="104">
        <v>0</v>
      </c>
      <c r="BE3" s="115"/>
    </row>
    <row r="4" spans="1:57" s="1" customFormat="1">
      <c r="A4" s="23">
        <v>2</v>
      </c>
      <c r="B4" s="23">
        <v>30</v>
      </c>
      <c r="C4" s="23">
        <v>517</v>
      </c>
      <c r="D4" s="24" t="s">
        <v>243</v>
      </c>
      <c r="E4" s="23" t="s">
        <v>63</v>
      </c>
      <c r="F4" s="25">
        <v>2</v>
      </c>
      <c r="G4" s="26">
        <v>200</v>
      </c>
      <c r="H4" s="23" t="s">
        <v>67</v>
      </c>
      <c r="I4" s="23" t="s">
        <v>68</v>
      </c>
      <c r="J4" s="53">
        <v>42050</v>
      </c>
      <c r="K4" s="54">
        <v>44662.96</v>
      </c>
      <c r="L4" s="55">
        <f t="shared" si="0"/>
        <v>1.06213935790725</v>
      </c>
      <c r="M4" s="54">
        <v>0</v>
      </c>
      <c r="N4" s="54">
        <v>0</v>
      </c>
      <c r="O4" s="54"/>
      <c r="P4" s="52">
        <v>44662.96</v>
      </c>
      <c r="Q4" s="52">
        <f t="shared" si="1"/>
        <v>0</v>
      </c>
      <c r="R4" s="54"/>
      <c r="S4" s="71">
        <v>49036.27</v>
      </c>
      <c r="T4" s="72">
        <f t="shared" si="2"/>
        <v>1.16614197384067</v>
      </c>
      <c r="U4" s="54">
        <v>0</v>
      </c>
      <c r="V4" s="54"/>
      <c r="W4" s="54"/>
      <c r="X4" s="52">
        <v>49036.27</v>
      </c>
      <c r="Y4" s="52">
        <f t="shared" si="3"/>
        <v>0</v>
      </c>
      <c r="Z4" s="54"/>
      <c r="AA4" s="71">
        <v>60096.83</v>
      </c>
      <c r="AB4" s="55">
        <f t="shared" si="4"/>
        <v>1.42917550535077</v>
      </c>
      <c r="AC4" s="54">
        <v>200</v>
      </c>
      <c r="AD4" s="54">
        <v>200</v>
      </c>
      <c r="AE4" s="54" t="s">
        <v>880</v>
      </c>
      <c r="AF4" s="78">
        <v>60096.83</v>
      </c>
      <c r="AG4" s="78">
        <f t="shared" si="5"/>
        <v>0</v>
      </c>
      <c r="AH4" s="78" t="s">
        <v>881</v>
      </c>
      <c r="AI4" s="71">
        <v>63966.58</v>
      </c>
      <c r="AJ4" s="55">
        <f t="shared" si="6"/>
        <v>1.52120285374554</v>
      </c>
      <c r="AK4" s="54">
        <v>200</v>
      </c>
      <c r="AL4" s="54">
        <v>200</v>
      </c>
      <c r="AM4" s="54" t="s">
        <v>880</v>
      </c>
      <c r="AN4" s="71">
        <v>69291.61</v>
      </c>
      <c r="AO4" s="55">
        <f t="shared" si="7"/>
        <v>1.6478385255648</v>
      </c>
      <c r="AP4" s="54">
        <v>200</v>
      </c>
      <c r="AQ4" s="54">
        <v>200</v>
      </c>
      <c r="AR4" s="54" t="s">
        <v>880</v>
      </c>
      <c r="AS4" s="78" t="s">
        <v>881</v>
      </c>
      <c r="AT4" s="71">
        <v>64330.67</v>
      </c>
      <c r="AU4" s="55">
        <f t="shared" si="8"/>
        <v>1.5298613555291301</v>
      </c>
      <c r="AV4" s="54">
        <v>200</v>
      </c>
      <c r="AW4" s="54">
        <v>200</v>
      </c>
      <c r="AX4" s="54" t="s">
        <v>880</v>
      </c>
      <c r="AY4" s="114" t="s">
        <v>881</v>
      </c>
      <c r="AZ4" s="104">
        <f t="shared" ref="AZ4:AZ35" si="9">G4*4</f>
        <v>800</v>
      </c>
      <c r="BA4" s="78">
        <f t="shared" ref="BA4:BA35" si="10">M4+U4+AC4+AK4+AP4+AV4</f>
        <v>800</v>
      </c>
      <c r="BB4" s="78">
        <f t="shared" ref="BB4:BB35" si="11">BA4-AZ4</f>
        <v>0</v>
      </c>
      <c r="BC4" s="78">
        <f t="shared" ref="BC4:BC35" si="12">N4+V4+AD4+AL4+AQ4+AW4</f>
        <v>800</v>
      </c>
      <c r="BD4" s="104">
        <v>0</v>
      </c>
      <c r="BE4" s="116" t="s">
        <v>882</v>
      </c>
    </row>
    <row r="5" spans="1:57" s="1" customFormat="1">
      <c r="A5" s="23">
        <v>3</v>
      </c>
      <c r="B5" s="23">
        <v>30</v>
      </c>
      <c r="C5" s="23">
        <v>114685</v>
      </c>
      <c r="D5" s="24" t="s">
        <v>883</v>
      </c>
      <c r="E5" s="23" t="s">
        <v>63</v>
      </c>
      <c r="F5" s="25">
        <v>2</v>
      </c>
      <c r="G5" s="26">
        <v>200</v>
      </c>
      <c r="H5" s="23" t="s">
        <v>83</v>
      </c>
      <c r="I5" s="23" t="s">
        <v>68</v>
      </c>
      <c r="J5" s="53">
        <v>27200</v>
      </c>
      <c r="K5" s="54">
        <v>24466.5</v>
      </c>
      <c r="L5" s="55">
        <f t="shared" si="0"/>
        <v>0.89950367647058804</v>
      </c>
      <c r="M5" s="54">
        <v>0</v>
      </c>
      <c r="N5" s="54">
        <v>0</v>
      </c>
      <c r="O5" s="54"/>
      <c r="P5" s="52">
        <v>24466.5</v>
      </c>
      <c r="Q5" s="52">
        <f t="shared" si="1"/>
        <v>0</v>
      </c>
      <c r="R5" s="54"/>
      <c r="S5" s="71">
        <v>16721.490000000002</v>
      </c>
      <c r="T5" s="72">
        <f t="shared" si="2"/>
        <v>0.61476066176470601</v>
      </c>
      <c r="U5" s="54">
        <v>0</v>
      </c>
      <c r="V5" s="54"/>
      <c r="W5" s="54"/>
      <c r="X5" s="52">
        <v>16721.490000000002</v>
      </c>
      <c r="Y5" s="52">
        <f t="shared" si="3"/>
        <v>0</v>
      </c>
      <c r="Z5" s="54"/>
      <c r="AA5" s="71">
        <v>38455.31</v>
      </c>
      <c r="AB5" s="72">
        <f t="shared" si="4"/>
        <v>1.41379816176471</v>
      </c>
      <c r="AC5" s="54">
        <v>200</v>
      </c>
      <c r="AD5" s="54"/>
      <c r="AE5" s="54"/>
      <c r="AF5" s="78">
        <v>38455.31</v>
      </c>
      <c r="AG5" s="78">
        <f t="shared" si="5"/>
        <v>0</v>
      </c>
      <c r="AH5" s="78" t="s">
        <v>881</v>
      </c>
      <c r="AI5" s="71">
        <v>38966.019999999997</v>
      </c>
      <c r="AJ5" s="72">
        <f t="shared" si="6"/>
        <v>1.4325742647058799</v>
      </c>
      <c r="AK5" s="54">
        <v>200</v>
      </c>
      <c r="AL5" s="54"/>
      <c r="AM5" s="54"/>
      <c r="AN5" s="71">
        <v>29571.279999999999</v>
      </c>
      <c r="AO5" s="72">
        <f t="shared" si="7"/>
        <v>1.08717941176471</v>
      </c>
      <c r="AP5" s="54">
        <v>200</v>
      </c>
      <c r="AQ5" s="54"/>
      <c r="AR5" s="54"/>
      <c r="AS5" s="78" t="s">
        <v>881</v>
      </c>
      <c r="AT5" s="71">
        <v>33943.78</v>
      </c>
      <c r="AU5" s="72">
        <f t="shared" si="8"/>
        <v>1.2479330882352899</v>
      </c>
      <c r="AV5" s="54">
        <v>200</v>
      </c>
      <c r="AW5" s="54"/>
      <c r="AX5" s="54"/>
      <c r="AY5" s="114" t="s">
        <v>881</v>
      </c>
      <c r="AZ5" s="104">
        <f t="shared" si="9"/>
        <v>800</v>
      </c>
      <c r="BA5" s="78">
        <f t="shared" si="10"/>
        <v>800</v>
      </c>
      <c r="BB5" s="78">
        <f t="shared" si="11"/>
        <v>0</v>
      </c>
      <c r="BC5" s="78">
        <f t="shared" si="12"/>
        <v>0</v>
      </c>
      <c r="BD5" s="104">
        <v>0</v>
      </c>
      <c r="BE5" s="116" t="s">
        <v>882</v>
      </c>
    </row>
    <row r="6" spans="1:57" s="1" customFormat="1">
      <c r="A6" s="23">
        <v>4</v>
      </c>
      <c r="B6" s="23">
        <v>30</v>
      </c>
      <c r="C6" s="23">
        <v>111400</v>
      </c>
      <c r="D6" s="24" t="s">
        <v>884</v>
      </c>
      <c r="E6" s="23" t="s">
        <v>94</v>
      </c>
      <c r="F6" s="25">
        <v>2</v>
      </c>
      <c r="G6" s="26">
        <v>200</v>
      </c>
      <c r="H6" s="23" t="s">
        <v>78</v>
      </c>
      <c r="I6" s="23" t="s">
        <v>115</v>
      </c>
      <c r="J6" s="53">
        <v>17100</v>
      </c>
      <c r="K6" s="54">
        <v>13331.98</v>
      </c>
      <c r="L6" s="55">
        <f t="shared" si="0"/>
        <v>0.77964795321637403</v>
      </c>
      <c r="M6" s="54">
        <v>0</v>
      </c>
      <c r="N6" s="54">
        <v>0</v>
      </c>
      <c r="O6" s="54"/>
      <c r="P6" s="52">
        <v>13331.98</v>
      </c>
      <c r="Q6" s="52">
        <f t="shared" si="1"/>
        <v>0</v>
      </c>
      <c r="R6" s="54"/>
      <c r="S6" s="71">
        <v>9103.52</v>
      </c>
      <c r="T6" s="72">
        <f t="shared" si="2"/>
        <v>0.53236959064327505</v>
      </c>
      <c r="U6" s="54">
        <v>0</v>
      </c>
      <c r="V6" s="54"/>
      <c r="W6" s="54"/>
      <c r="X6" s="52">
        <v>9103.52</v>
      </c>
      <c r="Y6" s="52">
        <f t="shared" si="3"/>
        <v>0</v>
      </c>
      <c r="Z6" s="54"/>
      <c r="AA6" s="71">
        <v>20911.080000000002</v>
      </c>
      <c r="AB6" s="72">
        <f t="shared" si="4"/>
        <v>1.2228701754386</v>
      </c>
      <c r="AC6" s="54">
        <v>200</v>
      </c>
      <c r="AD6" s="54"/>
      <c r="AE6" s="54"/>
      <c r="AF6" s="78">
        <v>20911.080000000002</v>
      </c>
      <c r="AG6" s="78">
        <f t="shared" si="5"/>
        <v>0</v>
      </c>
      <c r="AH6" s="78" t="s">
        <v>881</v>
      </c>
      <c r="AI6" s="71">
        <v>24824.67</v>
      </c>
      <c r="AJ6" s="72">
        <f t="shared" si="6"/>
        <v>1.4517350877193</v>
      </c>
      <c r="AK6" s="54">
        <v>200</v>
      </c>
      <c r="AL6" s="54"/>
      <c r="AM6" s="54"/>
      <c r="AN6" s="71">
        <v>17184.560000000001</v>
      </c>
      <c r="AO6" s="72">
        <f t="shared" si="7"/>
        <v>1.0049450292397699</v>
      </c>
      <c r="AP6" s="54">
        <v>200</v>
      </c>
      <c r="AQ6" s="54"/>
      <c r="AR6" s="54"/>
      <c r="AS6" s="78" t="s">
        <v>881</v>
      </c>
      <c r="AT6" s="71">
        <v>17373.34</v>
      </c>
      <c r="AU6" s="72">
        <f t="shared" si="8"/>
        <v>1.0159847953216401</v>
      </c>
      <c r="AV6" s="54">
        <v>200</v>
      </c>
      <c r="AW6" s="54"/>
      <c r="AX6" s="54"/>
      <c r="AY6" s="114" t="s">
        <v>881</v>
      </c>
      <c r="AZ6" s="104">
        <f t="shared" si="9"/>
        <v>800</v>
      </c>
      <c r="BA6" s="78">
        <f t="shared" si="10"/>
        <v>800</v>
      </c>
      <c r="BB6" s="78">
        <f t="shared" si="11"/>
        <v>0</v>
      </c>
      <c r="BC6" s="78">
        <f t="shared" si="12"/>
        <v>0</v>
      </c>
      <c r="BD6" s="104">
        <v>0</v>
      </c>
      <c r="BE6" s="116" t="s">
        <v>882</v>
      </c>
    </row>
    <row r="7" spans="1:57" s="1" customFormat="1">
      <c r="A7" s="27">
        <v>5</v>
      </c>
      <c r="B7" s="27">
        <v>30</v>
      </c>
      <c r="C7" s="27">
        <v>582</v>
      </c>
      <c r="D7" s="28" t="s">
        <v>885</v>
      </c>
      <c r="E7" s="27" t="s">
        <v>70</v>
      </c>
      <c r="F7" s="29">
        <v>3</v>
      </c>
      <c r="G7" s="30">
        <v>200</v>
      </c>
      <c r="H7" s="27" t="s">
        <v>176</v>
      </c>
      <c r="I7" s="27" t="s">
        <v>72</v>
      </c>
      <c r="J7" s="56">
        <v>55100</v>
      </c>
      <c r="K7" s="51">
        <v>70346.8</v>
      </c>
      <c r="L7" s="57">
        <f t="shared" si="0"/>
        <v>1.27671143375681</v>
      </c>
      <c r="M7" s="51">
        <v>0</v>
      </c>
      <c r="N7" s="51">
        <v>0</v>
      </c>
      <c r="O7" s="51"/>
      <c r="P7" s="52">
        <v>70346.8</v>
      </c>
      <c r="Q7" s="73">
        <f t="shared" si="1"/>
        <v>0</v>
      </c>
      <c r="R7" s="51"/>
      <c r="S7" s="70">
        <v>24807.119999999999</v>
      </c>
      <c r="T7" s="74">
        <f t="shared" si="2"/>
        <v>0.45021996370235901</v>
      </c>
      <c r="U7" s="51">
        <v>0</v>
      </c>
      <c r="V7" s="51"/>
      <c r="W7" s="51"/>
      <c r="X7" s="52">
        <v>24807.119999999999</v>
      </c>
      <c r="Y7" s="73">
        <f t="shared" si="3"/>
        <v>0</v>
      </c>
      <c r="Z7" s="51"/>
      <c r="AA7" s="70">
        <v>43397.11</v>
      </c>
      <c r="AB7" s="74">
        <f t="shared" si="4"/>
        <v>0.78760635208711405</v>
      </c>
      <c r="AC7" s="51">
        <v>0</v>
      </c>
      <c r="AD7" s="51"/>
      <c r="AE7" s="51"/>
      <c r="AF7" s="78">
        <v>43397.11</v>
      </c>
      <c r="AG7" s="78">
        <f t="shared" si="5"/>
        <v>0</v>
      </c>
      <c r="AH7" s="51"/>
      <c r="AI7" s="70">
        <v>41429.769999999997</v>
      </c>
      <c r="AJ7" s="74">
        <f t="shared" si="6"/>
        <v>0.75190145190562596</v>
      </c>
      <c r="AK7" s="51">
        <v>0</v>
      </c>
      <c r="AL7" s="51"/>
      <c r="AM7" s="51"/>
      <c r="AN7" s="70">
        <v>46406.79</v>
      </c>
      <c r="AO7" s="74">
        <f t="shared" si="7"/>
        <v>0.84222849364791297</v>
      </c>
      <c r="AP7" s="51">
        <v>0</v>
      </c>
      <c r="AQ7" s="51"/>
      <c r="AR7" s="51"/>
      <c r="AS7" s="78"/>
      <c r="AT7" s="70">
        <v>42865.86</v>
      </c>
      <c r="AU7" s="74">
        <f t="shared" si="8"/>
        <v>0.77796479128856599</v>
      </c>
      <c r="AV7" s="51">
        <v>0</v>
      </c>
      <c r="AW7" s="51"/>
      <c r="AX7" s="51"/>
      <c r="AY7" s="114"/>
      <c r="AZ7" s="104">
        <f t="shared" si="9"/>
        <v>800</v>
      </c>
      <c r="BA7" s="78">
        <f t="shared" si="10"/>
        <v>0</v>
      </c>
      <c r="BB7" s="78">
        <f t="shared" si="11"/>
        <v>-800</v>
      </c>
      <c r="BC7" s="78">
        <f t="shared" si="12"/>
        <v>0</v>
      </c>
      <c r="BD7" s="104">
        <v>200</v>
      </c>
      <c r="BE7" s="116" t="s">
        <v>882</v>
      </c>
    </row>
    <row r="8" spans="1:57" s="1" customFormat="1">
      <c r="A8" s="27">
        <v>6</v>
      </c>
      <c r="B8" s="27">
        <v>30</v>
      </c>
      <c r="C8" s="27">
        <v>337</v>
      </c>
      <c r="D8" s="28" t="s">
        <v>258</v>
      </c>
      <c r="E8" s="27" t="s">
        <v>63</v>
      </c>
      <c r="F8" s="29">
        <v>3</v>
      </c>
      <c r="G8" s="30">
        <v>200</v>
      </c>
      <c r="H8" s="27" t="s">
        <v>67</v>
      </c>
      <c r="I8" s="27" t="s">
        <v>68</v>
      </c>
      <c r="J8" s="56">
        <v>33350</v>
      </c>
      <c r="K8" s="51">
        <v>22774.03</v>
      </c>
      <c r="L8" s="57">
        <f t="shared" si="0"/>
        <v>0.68287946026986501</v>
      </c>
      <c r="M8" s="51">
        <v>0</v>
      </c>
      <c r="N8" s="51">
        <v>0</v>
      </c>
      <c r="O8" s="51"/>
      <c r="P8" s="52">
        <v>22774.03</v>
      </c>
      <c r="Q8" s="73">
        <f t="shared" si="1"/>
        <v>0</v>
      </c>
      <c r="R8" s="51"/>
      <c r="S8" s="70">
        <v>17818.12</v>
      </c>
      <c r="T8" s="74">
        <f t="shared" si="2"/>
        <v>0.53427646176911503</v>
      </c>
      <c r="U8" s="51">
        <v>0</v>
      </c>
      <c r="V8" s="51"/>
      <c r="W8" s="51"/>
      <c r="X8" s="52">
        <v>17818.12</v>
      </c>
      <c r="Y8" s="73">
        <f t="shared" si="3"/>
        <v>0</v>
      </c>
      <c r="Z8" s="51"/>
      <c r="AA8" s="70">
        <v>35916.61</v>
      </c>
      <c r="AB8" s="57">
        <f t="shared" si="4"/>
        <v>1.0769598200899599</v>
      </c>
      <c r="AC8" s="51">
        <v>200</v>
      </c>
      <c r="AD8" s="51">
        <v>200</v>
      </c>
      <c r="AE8" s="51" t="s">
        <v>801</v>
      </c>
      <c r="AF8" s="78">
        <v>35916.61</v>
      </c>
      <c r="AG8" s="78">
        <f t="shared" si="5"/>
        <v>0</v>
      </c>
      <c r="AH8" s="51" t="s">
        <v>881</v>
      </c>
      <c r="AI8" s="70">
        <v>38563.26</v>
      </c>
      <c r="AJ8" s="57">
        <f t="shared" si="6"/>
        <v>1.1563196401799101</v>
      </c>
      <c r="AK8" s="51">
        <v>200</v>
      </c>
      <c r="AL8" s="51">
        <v>200</v>
      </c>
      <c r="AM8" s="51" t="s">
        <v>801</v>
      </c>
      <c r="AN8" s="70">
        <v>35591.980000000003</v>
      </c>
      <c r="AO8" s="57">
        <f t="shared" si="7"/>
        <v>1.0672257871064501</v>
      </c>
      <c r="AP8" s="51">
        <v>200</v>
      </c>
      <c r="AQ8" s="51">
        <v>200</v>
      </c>
      <c r="AR8" s="51" t="s">
        <v>801</v>
      </c>
      <c r="AS8" s="78" t="s">
        <v>881</v>
      </c>
      <c r="AT8" s="70">
        <v>47455.83</v>
      </c>
      <c r="AU8" s="57">
        <f t="shared" si="8"/>
        <v>1.4229634182908499</v>
      </c>
      <c r="AV8" s="51">
        <v>200</v>
      </c>
      <c r="AW8" s="51">
        <v>200</v>
      </c>
      <c r="AX8" s="51" t="s">
        <v>801</v>
      </c>
      <c r="AY8" s="114" t="s">
        <v>881</v>
      </c>
      <c r="AZ8" s="104">
        <f t="shared" si="9"/>
        <v>800</v>
      </c>
      <c r="BA8" s="78">
        <f t="shared" si="10"/>
        <v>800</v>
      </c>
      <c r="BB8" s="78">
        <f t="shared" si="11"/>
        <v>0</v>
      </c>
      <c r="BC8" s="78">
        <f t="shared" si="12"/>
        <v>800</v>
      </c>
      <c r="BD8" s="104">
        <v>0</v>
      </c>
      <c r="BE8" s="116" t="s">
        <v>882</v>
      </c>
    </row>
    <row r="9" spans="1:57" s="1" customFormat="1">
      <c r="A9" s="31">
        <v>7</v>
      </c>
      <c r="B9" s="31">
        <v>30</v>
      </c>
      <c r="C9" s="31">
        <v>742</v>
      </c>
      <c r="D9" s="32" t="s">
        <v>886</v>
      </c>
      <c r="E9" s="31" t="s">
        <v>161</v>
      </c>
      <c r="F9" s="33">
        <v>4</v>
      </c>
      <c r="G9" s="34">
        <v>200</v>
      </c>
      <c r="H9" s="31" t="s">
        <v>83</v>
      </c>
      <c r="I9" s="31" t="s">
        <v>162</v>
      </c>
      <c r="J9" s="58">
        <v>15675</v>
      </c>
      <c r="K9" s="59">
        <v>11335.04</v>
      </c>
      <c r="L9" s="60">
        <f t="shared" si="0"/>
        <v>0.72312854864433795</v>
      </c>
      <c r="M9" s="59">
        <v>0</v>
      </c>
      <c r="N9" s="59">
        <v>0</v>
      </c>
      <c r="O9" s="59"/>
      <c r="P9" s="52">
        <v>12125.34</v>
      </c>
      <c r="Q9" s="52">
        <f t="shared" si="1"/>
        <v>790.29999999999905</v>
      </c>
      <c r="R9" s="59"/>
      <c r="S9" s="59">
        <v>9284.81</v>
      </c>
      <c r="T9" s="60">
        <f t="shared" si="2"/>
        <v>0.59233237639553404</v>
      </c>
      <c r="U9" s="59">
        <v>0</v>
      </c>
      <c r="V9" s="59"/>
      <c r="W9" s="59"/>
      <c r="X9" s="52">
        <v>9510.11</v>
      </c>
      <c r="Y9" s="52">
        <f t="shared" si="3"/>
        <v>225.30000000000101</v>
      </c>
      <c r="Z9" s="59"/>
      <c r="AA9" s="79">
        <v>16152.23</v>
      </c>
      <c r="AB9" s="80">
        <f t="shared" si="4"/>
        <v>1.0304452950558201</v>
      </c>
      <c r="AC9" s="59">
        <v>200</v>
      </c>
      <c r="AD9" s="59"/>
      <c r="AE9" s="59"/>
      <c r="AF9" s="78">
        <v>17505.63</v>
      </c>
      <c r="AG9" s="78">
        <f t="shared" si="5"/>
        <v>1353.4</v>
      </c>
      <c r="AH9" s="78" t="s">
        <v>881</v>
      </c>
      <c r="AI9" s="79">
        <v>15954.32</v>
      </c>
      <c r="AJ9" s="80">
        <f t="shared" si="6"/>
        <v>1.01781945773525</v>
      </c>
      <c r="AK9" s="59">
        <v>200</v>
      </c>
      <c r="AL9" s="59"/>
      <c r="AM9" s="59"/>
      <c r="AN9" s="81">
        <v>23724.51</v>
      </c>
      <c r="AO9" s="87">
        <f t="shared" si="7"/>
        <v>1.5135253588516699</v>
      </c>
      <c r="AP9" s="88">
        <v>200</v>
      </c>
      <c r="AQ9" s="88">
        <v>200</v>
      </c>
      <c r="AR9" s="88" t="s">
        <v>880</v>
      </c>
      <c r="AS9" s="78" t="s">
        <v>881</v>
      </c>
      <c r="AT9" s="79">
        <v>20874.71</v>
      </c>
      <c r="AU9" s="60">
        <f t="shared" si="8"/>
        <v>1.3317199362041501</v>
      </c>
      <c r="AV9" s="59">
        <v>200</v>
      </c>
      <c r="AW9" s="59">
        <v>200</v>
      </c>
      <c r="AX9" s="59" t="s">
        <v>880</v>
      </c>
      <c r="AY9" s="114" t="s">
        <v>881</v>
      </c>
      <c r="AZ9" s="104">
        <f t="shared" si="9"/>
        <v>800</v>
      </c>
      <c r="BA9" s="78">
        <f t="shared" si="10"/>
        <v>800</v>
      </c>
      <c r="BB9" s="78">
        <f t="shared" si="11"/>
        <v>0</v>
      </c>
      <c r="BC9" s="78">
        <f t="shared" si="12"/>
        <v>400</v>
      </c>
      <c r="BD9" s="104">
        <v>0</v>
      </c>
      <c r="BE9" s="116" t="s">
        <v>882</v>
      </c>
    </row>
    <row r="10" spans="1:57" s="1" customFormat="1">
      <c r="A10" s="31">
        <v>8</v>
      </c>
      <c r="B10" s="31">
        <v>30</v>
      </c>
      <c r="C10" s="31">
        <v>750</v>
      </c>
      <c r="D10" s="32" t="s">
        <v>190</v>
      </c>
      <c r="E10" s="31" t="s">
        <v>161</v>
      </c>
      <c r="F10" s="33">
        <v>4</v>
      </c>
      <c r="G10" s="34">
        <v>200</v>
      </c>
      <c r="H10" s="31" t="s">
        <v>67</v>
      </c>
      <c r="I10" s="31" t="s">
        <v>162</v>
      </c>
      <c r="J10" s="58">
        <v>40600</v>
      </c>
      <c r="K10" s="59">
        <v>20966.47</v>
      </c>
      <c r="L10" s="60">
        <f t="shared" si="0"/>
        <v>0.51641551724137902</v>
      </c>
      <c r="M10" s="59">
        <v>0</v>
      </c>
      <c r="N10" s="59">
        <v>0</v>
      </c>
      <c r="O10" s="59"/>
      <c r="P10" s="52">
        <v>20966.47</v>
      </c>
      <c r="Q10" s="52">
        <f t="shared" si="1"/>
        <v>0</v>
      </c>
      <c r="R10" s="59"/>
      <c r="S10" s="59">
        <v>22686.09</v>
      </c>
      <c r="T10" s="60">
        <f t="shared" si="2"/>
        <v>0.55877068965517196</v>
      </c>
      <c r="U10" s="59">
        <v>0</v>
      </c>
      <c r="V10" s="59"/>
      <c r="W10" s="59"/>
      <c r="X10" s="52">
        <v>23052.09</v>
      </c>
      <c r="Y10" s="52">
        <f t="shared" si="3"/>
        <v>366</v>
      </c>
      <c r="Z10" s="59"/>
      <c r="AA10" s="79">
        <v>50814.95</v>
      </c>
      <c r="AB10" s="60">
        <f t="shared" si="4"/>
        <v>1.25159975369458</v>
      </c>
      <c r="AC10" s="59">
        <v>200</v>
      </c>
      <c r="AD10" s="59">
        <v>200</v>
      </c>
      <c r="AE10" s="59" t="s">
        <v>880</v>
      </c>
      <c r="AF10" s="78">
        <v>50814.95</v>
      </c>
      <c r="AG10" s="78">
        <f t="shared" si="5"/>
        <v>0</v>
      </c>
      <c r="AH10" s="78" t="s">
        <v>881</v>
      </c>
      <c r="AI10" s="79">
        <v>47948.639999999999</v>
      </c>
      <c r="AJ10" s="60">
        <f t="shared" si="6"/>
        <v>1.1810009852216701</v>
      </c>
      <c r="AK10" s="59">
        <v>200</v>
      </c>
      <c r="AL10" s="59">
        <v>200</v>
      </c>
      <c r="AM10" s="59" t="s">
        <v>880</v>
      </c>
      <c r="AN10" s="81">
        <v>40901.46</v>
      </c>
      <c r="AO10" s="89">
        <f t="shared" si="7"/>
        <v>1.00742512315271</v>
      </c>
      <c r="AP10" s="88">
        <v>200</v>
      </c>
      <c r="AQ10" s="88"/>
      <c r="AR10" s="88"/>
      <c r="AS10" s="78" t="s">
        <v>881</v>
      </c>
      <c r="AT10" s="79">
        <v>41074.06</v>
      </c>
      <c r="AU10" s="80">
        <f t="shared" si="8"/>
        <v>1.0116763546798</v>
      </c>
      <c r="AV10" s="59">
        <v>200</v>
      </c>
      <c r="AW10" s="59"/>
      <c r="AX10" s="59"/>
      <c r="AY10" s="114" t="s">
        <v>881</v>
      </c>
      <c r="AZ10" s="104">
        <f t="shared" si="9"/>
        <v>800</v>
      </c>
      <c r="BA10" s="78">
        <f t="shared" si="10"/>
        <v>800</v>
      </c>
      <c r="BB10" s="78">
        <f t="shared" si="11"/>
        <v>0</v>
      </c>
      <c r="BC10" s="78">
        <f t="shared" si="12"/>
        <v>400</v>
      </c>
      <c r="BD10" s="104">
        <v>0</v>
      </c>
      <c r="BE10" s="116" t="s">
        <v>882</v>
      </c>
    </row>
    <row r="11" spans="1:57" ht="24.95" customHeight="1">
      <c r="A11" s="35">
        <v>9</v>
      </c>
      <c r="B11" s="35">
        <v>30</v>
      </c>
      <c r="C11" s="35">
        <v>585</v>
      </c>
      <c r="D11" s="36" t="s">
        <v>887</v>
      </c>
      <c r="E11" s="35" t="s">
        <v>87</v>
      </c>
      <c r="F11" s="37">
        <v>5</v>
      </c>
      <c r="G11" s="38">
        <v>200</v>
      </c>
      <c r="H11" s="35" t="s">
        <v>78</v>
      </c>
      <c r="I11" s="35" t="s">
        <v>88</v>
      </c>
      <c r="J11" s="61">
        <v>14850</v>
      </c>
      <c r="K11" s="62">
        <v>15509.3</v>
      </c>
      <c r="L11" s="63">
        <f t="shared" si="0"/>
        <v>1.04439730639731</v>
      </c>
      <c r="M11" s="54">
        <v>200</v>
      </c>
      <c r="N11" s="54"/>
      <c r="O11" s="54"/>
      <c r="P11" s="52">
        <v>15509.3</v>
      </c>
      <c r="Q11" s="52">
        <f t="shared" si="1"/>
        <v>0</v>
      </c>
      <c r="R11" s="54" t="s">
        <v>881</v>
      </c>
      <c r="S11" s="71">
        <v>12313.86</v>
      </c>
      <c r="T11" s="72">
        <f t="shared" si="2"/>
        <v>0.82921616161616196</v>
      </c>
      <c r="U11" s="54">
        <v>0</v>
      </c>
      <c r="V11" s="54"/>
      <c r="W11" s="54"/>
      <c r="X11" s="52">
        <v>12313.86</v>
      </c>
      <c r="Y11" s="52">
        <f t="shared" si="3"/>
        <v>0</v>
      </c>
      <c r="Z11" s="54"/>
      <c r="AA11" s="71">
        <v>9571.33</v>
      </c>
      <c r="AB11" s="72">
        <f t="shared" si="4"/>
        <v>0.64453400673400696</v>
      </c>
      <c r="AC11" s="54">
        <v>0</v>
      </c>
      <c r="AD11" s="54"/>
      <c r="AE11" s="54"/>
      <c r="AF11" s="78">
        <v>9571.33</v>
      </c>
      <c r="AG11" s="78">
        <f t="shared" si="5"/>
        <v>0</v>
      </c>
      <c r="AH11" s="78"/>
      <c r="AI11" s="71">
        <v>7798.3</v>
      </c>
      <c r="AJ11" s="72">
        <f t="shared" si="6"/>
        <v>0.52513804713804701</v>
      </c>
      <c r="AK11" s="54">
        <v>0</v>
      </c>
      <c r="AL11" s="54"/>
      <c r="AM11" s="54"/>
      <c r="AN11" s="78">
        <v>7664.33</v>
      </c>
      <c r="AO11" s="110">
        <f t="shared" si="7"/>
        <v>0.51611649831649797</v>
      </c>
      <c r="AP11" s="78"/>
      <c r="AQ11" s="78"/>
      <c r="AR11" s="78"/>
      <c r="AS11" s="78"/>
      <c r="AT11" s="104">
        <v>10391.450000000001</v>
      </c>
      <c r="AU11" s="105">
        <f t="shared" si="8"/>
        <v>0.69976094276094303</v>
      </c>
      <c r="AV11" s="78"/>
      <c r="AW11" s="78"/>
      <c r="AX11" s="78"/>
      <c r="AY11" s="78"/>
      <c r="AZ11" s="104">
        <f t="shared" si="9"/>
        <v>800</v>
      </c>
      <c r="BA11" s="78">
        <f t="shared" si="10"/>
        <v>200</v>
      </c>
      <c r="BB11" s="78">
        <f t="shared" si="11"/>
        <v>-600</v>
      </c>
      <c r="BC11" s="78">
        <f t="shared" si="12"/>
        <v>0</v>
      </c>
      <c r="BD11" s="104">
        <v>400</v>
      </c>
      <c r="BE11" s="115"/>
    </row>
    <row r="12" spans="1:57">
      <c r="A12" s="35">
        <v>10</v>
      </c>
      <c r="B12" s="35">
        <v>30</v>
      </c>
      <c r="C12" s="35">
        <v>373</v>
      </c>
      <c r="D12" s="36" t="s">
        <v>888</v>
      </c>
      <c r="E12" s="35" t="s">
        <v>63</v>
      </c>
      <c r="F12" s="37">
        <v>5</v>
      </c>
      <c r="G12" s="38">
        <v>200</v>
      </c>
      <c r="H12" s="35" t="s">
        <v>78</v>
      </c>
      <c r="I12" s="35" t="s">
        <v>68</v>
      </c>
      <c r="J12" s="61">
        <v>14190</v>
      </c>
      <c r="K12" s="62">
        <v>17343.27</v>
      </c>
      <c r="L12" s="63">
        <f t="shared" si="0"/>
        <v>1.2222177589851999</v>
      </c>
      <c r="M12" s="54">
        <v>200</v>
      </c>
      <c r="N12" s="54"/>
      <c r="O12" s="54"/>
      <c r="P12" s="52">
        <v>17343.27</v>
      </c>
      <c r="Q12" s="52">
        <f t="shared" si="1"/>
        <v>0</v>
      </c>
      <c r="R12" s="54" t="s">
        <v>881</v>
      </c>
      <c r="S12" s="71">
        <v>16178.42</v>
      </c>
      <c r="T12" s="72">
        <f t="shared" si="2"/>
        <v>1.1401282593375599</v>
      </c>
      <c r="U12" s="54">
        <v>200</v>
      </c>
      <c r="V12" s="54"/>
      <c r="W12" s="54"/>
      <c r="X12" s="52">
        <v>16178.42</v>
      </c>
      <c r="Y12" s="52">
        <f t="shared" si="3"/>
        <v>0</v>
      </c>
      <c r="Z12" s="54" t="s">
        <v>881</v>
      </c>
      <c r="AA12" s="71">
        <v>19709.21</v>
      </c>
      <c r="AB12" s="55">
        <f t="shared" si="4"/>
        <v>1.38895066948555</v>
      </c>
      <c r="AC12" s="54">
        <v>200</v>
      </c>
      <c r="AD12" s="54">
        <v>200</v>
      </c>
      <c r="AE12" s="54" t="s">
        <v>889</v>
      </c>
      <c r="AF12" s="78">
        <v>19709.21</v>
      </c>
      <c r="AG12" s="78">
        <f t="shared" si="5"/>
        <v>0</v>
      </c>
      <c r="AH12" s="78" t="s">
        <v>881</v>
      </c>
      <c r="AI12" s="71">
        <v>22165.49</v>
      </c>
      <c r="AJ12" s="55">
        <f t="shared" si="6"/>
        <v>1.56205003523608</v>
      </c>
      <c r="AK12" s="54">
        <v>200</v>
      </c>
      <c r="AL12" s="54">
        <v>200</v>
      </c>
      <c r="AM12" s="54" t="s">
        <v>889</v>
      </c>
      <c r="AN12" s="78">
        <v>12990.58</v>
      </c>
      <c r="AO12" s="110">
        <f t="shared" si="7"/>
        <v>0.91547427766032397</v>
      </c>
      <c r="AP12" s="78"/>
      <c r="AQ12" s="78"/>
      <c r="AR12" s="78"/>
      <c r="AS12" s="78"/>
      <c r="AT12" s="104">
        <v>11066.8</v>
      </c>
      <c r="AU12" s="105">
        <f t="shared" si="8"/>
        <v>0.77990133897110603</v>
      </c>
      <c r="AV12" s="78"/>
      <c r="AW12" s="78"/>
      <c r="AX12" s="78"/>
      <c r="AY12" s="78"/>
      <c r="AZ12" s="104">
        <f t="shared" si="9"/>
        <v>800</v>
      </c>
      <c r="BA12" s="78">
        <f t="shared" si="10"/>
        <v>800</v>
      </c>
      <c r="BB12" s="78">
        <f t="shared" si="11"/>
        <v>0</v>
      </c>
      <c r="BC12" s="78">
        <f t="shared" si="12"/>
        <v>400</v>
      </c>
      <c r="BD12" s="104">
        <v>0</v>
      </c>
      <c r="BE12" s="115"/>
    </row>
    <row r="13" spans="1:57">
      <c r="A13" s="35">
        <v>11</v>
      </c>
      <c r="B13" s="35">
        <v>30</v>
      </c>
      <c r="C13" s="35">
        <v>514</v>
      </c>
      <c r="D13" s="36" t="s">
        <v>890</v>
      </c>
      <c r="E13" s="35" t="s">
        <v>77</v>
      </c>
      <c r="F13" s="37">
        <v>5</v>
      </c>
      <c r="G13" s="38">
        <v>200</v>
      </c>
      <c r="H13" s="35" t="s">
        <v>78</v>
      </c>
      <c r="I13" s="35" t="s">
        <v>79</v>
      </c>
      <c r="J13" s="61">
        <v>14400</v>
      </c>
      <c r="K13" s="62">
        <v>26929.26</v>
      </c>
      <c r="L13" s="55">
        <f t="shared" si="0"/>
        <v>1.8700874999999999</v>
      </c>
      <c r="M13" s="54">
        <v>200</v>
      </c>
      <c r="N13" s="54">
        <v>200</v>
      </c>
      <c r="O13" s="54" t="s">
        <v>880</v>
      </c>
      <c r="P13" s="52">
        <v>26929.26</v>
      </c>
      <c r="Q13" s="52">
        <f t="shared" si="1"/>
        <v>0</v>
      </c>
      <c r="R13" s="54" t="s">
        <v>881</v>
      </c>
      <c r="S13" s="71">
        <v>18880.3</v>
      </c>
      <c r="T13" s="55">
        <f t="shared" si="2"/>
        <v>1.31113194444444</v>
      </c>
      <c r="U13" s="54">
        <v>200</v>
      </c>
      <c r="V13" s="54">
        <v>200</v>
      </c>
      <c r="W13" s="54" t="s">
        <v>889</v>
      </c>
      <c r="X13" s="52">
        <v>18880.3</v>
      </c>
      <c r="Y13" s="52">
        <f t="shared" si="3"/>
        <v>0</v>
      </c>
      <c r="Z13" s="54" t="s">
        <v>881</v>
      </c>
      <c r="AA13" s="71">
        <v>19394.84</v>
      </c>
      <c r="AB13" s="72">
        <f t="shared" si="4"/>
        <v>1.34686388888889</v>
      </c>
      <c r="AC13" s="54">
        <v>200</v>
      </c>
      <c r="AD13" s="54"/>
      <c r="AE13" s="54"/>
      <c r="AF13" s="78">
        <v>19394.84</v>
      </c>
      <c r="AG13" s="78">
        <f t="shared" si="5"/>
        <v>0</v>
      </c>
      <c r="AH13" s="78" t="s">
        <v>881</v>
      </c>
      <c r="AI13" s="71">
        <v>21911.85</v>
      </c>
      <c r="AJ13" s="72">
        <f t="shared" si="6"/>
        <v>1.5216562499999999</v>
      </c>
      <c r="AK13" s="54">
        <v>200</v>
      </c>
      <c r="AL13" s="54"/>
      <c r="AM13" s="54"/>
      <c r="AN13" s="78">
        <v>12530.86</v>
      </c>
      <c r="AO13" s="110">
        <f t="shared" si="7"/>
        <v>0.87019861111111096</v>
      </c>
      <c r="AP13" s="78"/>
      <c r="AQ13" s="78"/>
      <c r="AR13" s="78"/>
      <c r="AS13" s="78"/>
      <c r="AT13" s="104">
        <v>11792.8</v>
      </c>
      <c r="AU13" s="105">
        <f t="shared" si="8"/>
        <v>0.81894444444444403</v>
      </c>
      <c r="AV13" s="78"/>
      <c r="AW13" s="78"/>
      <c r="AX13" s="78"/>
      <c r="AY13" s="78"/>
      <c r="AZ13" s="104">
        <f t="shared" si="9"/>
        <v>800</v>
      </c>
      <c r="BA13" s="78">
        <f t="shared" si="10"/>
        <v>800</v>
      </c>
      <c r="BB13" s="78">
        <f t="shared" si="11"/>
        <v>0</v>
      </c>
      <c r="BC13" s="78">
        <f t="shared" si="12"/>
        <v>400</v>
      </c>
      <c r="BD13" s="104">
        <v>0</v>
      </c>
      <c r="BE13" s="115"/>
    </row>
    <row r="14" spans="1:57">
      <c r="A14" s="19">
        <v>12</v>
      </c>
      <c r="B14" s="19">
        <v>30</v>
      </c>
      <c r="C14" s="19">
        <v>365</v>
      </c>
      <c r="D14" s="20" t="s">
        <v>268</v>
      </c>
      <c r="E14" s="19" t="s">
        <v>70</v>
      </c>
      <c r="F14" s="21">
        <v>6</v>
      </c>
      <c r="G14" s="22">
        <v>200</v>
      </c>
      <c r="H14" s="19" t="s">
        <v>83</v>
      </c>
      <c r="I14" s="19" t="s">
        <v>72</v>
      </c>
      <c r="J14" s="48">
        <v>16335</v>
      </c>
      <c r="K14" s="49">
        <v>18059.22</v>
      </c>
      <c r="L14" s="50">
        <f t="shared" si="0"/>
        <v>1.10555371900826</v>
      </c>
      <c r="M14" s="51">
        <v>200</v>
      </c>
      <c r="N14" s="51"/>
      <c r="O14" s="51"/>
      <c r="P14" s="52">
        <v>19203.8</v>
      </c>
      <c r="Q14" s="73">
        <f t="shared" si="1"/>
        <v>1144.58</v>
      </c>
      <c r="R14" s="51" t="s">
        <v>881</v>
      </c>
      <c r="S14" s="70">
        <v>20539.080000000002</v>
      </c>
      <c r="T14" s="57">
        <f t="shared" si="2"/>
        <v>1.2573663911845701</v>
      </c>
      <c r="U14" s="51">
        <v>200</v>
      </c>
      <c r="V14" s="51">
        <v>200</v>
      </c>
      <c r="W14" s="51" t="s">
        <v>880</v>
      </c>
      <c r="X14" s="52">
        <v>20539.18</v>
      </c>
      <c r="Y14" s="73">
        <f t="shared" si="3"/>
        <v>9.9999999998544795E-2</v>
      </c>
      <c r="Z14" s="51" t="s">
        <v>881</v>
      </c>
      <c r="AA14" s="70">
        <v>18145.650000000001</v>
      </c>
      <c r="AB14" s="57">
        <f t="shared" si="4"/>
        <v>1.1108448117539</v>
      </c>
      <c r="AC14" s="51">
        <v>200</v>
      </c>
      <c r="AD14" s="51">
        <v>200</v>
      </c>
      <c r="AE14" s="51" t="s">
        <v>880</v>
      </c>
      <c r="AF14" s="78">
        <v>18145.66</v>
      </c>
      <c r="AG14" s="78">
        <f t="shared" si="5"/>
        <v>9.9999999983992893E-3</v>
      </c>
      <c r="AH14" s="51" t="s">
        <v>881</v>
      </c>
      <c r="AI14" s="70">
        <v>25670.27</v>
      </c>
      <c r="AJ14" s="57">
        <f t="shared" si="6"/>
        <v>1.57148882767065</v>
      </c>
      <c r="AK14" s="51">
        <v>200</v>
      </c>
      <c r="AL14" s="51">
        <v>200</v>
      </c>
      <c r="AM14" s="51" t="s">
        <v>880</v>
      </c>
      <c r="AN14" s="78">
        <v>9012.74</v>
      </c>
      <c r="AO14" s="110">
        <f t="shared" si="7"/>
        <v>0.55174410774410798</v>
      </c>
      <c r="AP14" s="78"/>
      <c r="AQ14" s="78"/>
      <c r="AR14" s="78"/>
      <c r="AS14" s="78"/>
      <c r="AT14" s="104">
        <v>10364.56</v>
      </c>
      <c r="AU14" s="105">
        <f t="shared" si="8"/>
        <v>0.63450015304560803</v>
      </c>
      <c r="AV14" s="78"/>
      <c r="AW14" s="78"/>
      <c r="AX14" s="78"/>
      <c r="AY14" s="78"/>
      <c r="AZ14" s="104">
        <f t="shared" si="9"/>
        <v>800</v>
      </c>
      <c r="BA14" s="78">
        <f t="shared" si="10"/>
        <v>800</v>
      </c>
      <c r="BB14" s="78">
        <f t="shared" si="11"/>
        <v>0</v>
      </c>
      <c r="BC14" s="78">
        <f t="shared" si="12"/>
        <v>600</v>
      </c>
      <c r="BD14" s="104">
        <v>0</v>
      </c>
      <c r="BE14" s="115"/>
    </row>
    <row r="15" spans="1:57">
      <c r="A15" s="19">
        <v>13</v>
      </c>
      <c r="B15" s="19">
        <v>29</v>
      </c>
      <c r="C15" s="19">
        <v>730</v>
      </c>
      <c r="D15" s="20" t="s">
        <v>891</v>
      </c>
      <c r="E15" s="19" t="s">
        <v>87</v>
      </c>
      <c r="F15" s="21">
        <v>6</v>
      </c>
      <c r="G15" s="22">
        <v>200</v>
      </c>
      <c r="H15" s="19" t="s">
        <v>83</v>
      </c>
      <c r="I15" s="19" t="s">
        <v>88</v>
      </c>
      <c r="J15" s="48">
        <v>15840</v>
      </c>
      <c r="K15" s="49">
        <v>17778.95</v>
      </c>
      <c r="L15" s="57">
        <f t="shared" si="0"/>
        <v>1.12240845959596</v>
      </c>
      <c r="M15" s="51">
        <v>200</v>
      </c>
      <c r="N15" s="51">
        <v>200</v>
      </c>
      <c r="O15" s="51" t="s">
        <v>880</v>
      </c>
      <c r="P15" s="52">
        <v>17778.95</v>
      </c>
      <c r="Q15" s="73">
        <f t="shared" si="1"/>
        <v>0</v>
      </c>
      <c r="R15" s="51" t="s">
        <v>881</v>
      </c>
      <c r="S15" s="70">
        <v>17238.169999999998</v>
      </c>
      <c r="T15" s="74">
        <f t="shared" si="2"/>
        <v>1.08826830808081</v>
      </c>
      <c r="U15" s="51">
        <v>200</v>
      </c>
      <c r="V15" s="51"/>
      <c r="W15" s="51"/>
      <c r="X15" s="52">
        <v>17238.169999999998</v>
      </c>
      <c r="Y15" s="73">
        <f t="shared" si="3"/>
        <v>0</v>
      </c>
      <c r="Z15" s="51" t="s">
        <v>881</v>
      </c>
      <c r="AA15" s="70">
        <v>16282.38</v>
      </c>
      <c r="AB15" s="74">
        <f t="shared" si="4"/>
        <v>1.02792803030303</v>
      </c>
      <c r="AC15" s="51">
        <v>200</v>
      </c>
      <c r="AD15" s="51"/>
      <c r="AE15" s="51"/>
      <c r="AF15" s="78">
        <v>16282.38</v>
      </c>
      <c r="AG15" s="78">
        <f t="shared" si="5"/>
        <v>0</v>
      </c>
      <c r="AH15" s="51" t="s">
        <v>881</v>
      </c>
      <c r="AI15" s="70">
        <v>20403.39</v>
      </c>
      <c r="AJ15" s="74">
        <f t="shared" si="6"/>
        <v>1.2880928030303</v>
      </c>
      <c r="AK15" s="51">
        <v>200</v>
      </c>
      <c r="AL15" s="51"/>
      <c r="AM15" s="51"/>
      <c r="AN15" s="78">
        <v>13414.09</v>
      </c>
      <c r="AO15" s="110">
        <f t="shared" si="7"/>
        <v>0.84684911616161596</v>
      </c>
      <c r="AP15" s="78"/>
      <c r="AQ15" s="78"/>
      <c r="AR15" s="78"/>
      <c r="AS15" s="78"/>
      <c r="AT15" s="104">
        <v>7593.75</v>
      </c>
      <c r="AU15" s="105">
        <f t="shared" si="8"/>
        <v>0.47940340909090901</v>
      </c>
      <c r="AV15" s="78"/>
      <c r="AW15" s="78"/>
      <c r="AX15" s="78"/>
      <c r="AY15" s="78"/>
      <c r="AZ15" s="104">
        <f t="shared" si="9"/>
        <v>800</v>
      </c>
      <c r="BA15" s="78">
        <f t="shared" si="10"/>
        <v>800</v>
      </c>
      <c r="BB15" s="78">
        <f t="shared" si="11"/>
        <v>0</v>
      </c>
      <c r="BC15" s="78">
        <f t="shared" si="12"/>
        <v>200</v>
      </c>
      <c r="BD15" s="104">
        <v>0</v>
      </c>
      <c r="BE15" s="115"/>
    </row>
    <row r="16" spans="1:57">
      <c r="A16" s="35">
        <v>14</v>
      </c>
      <c r="B16" s="35">
        <v>30</v>
      </c>
      <c r="C16" s="35">
        <v>343</v>
      </c>
      <c r="D16" s="36" t="s">
        <v>241</v>
      </c>
      <c r="E16" s="35" t="s">
        <v>70</v>
      </c>
      <c r="F16" s="37">
        <v>7</v>
      </c>
      <c r="G16" s="38">
        <v>200</v>
      </c>
      <c r="H16" s="35" t="s">
        <v>83</v>
      </c>
      <c r="I16" s="35" t="s">
        <v>72</v>
      </c>
      <c r="J16" s="61">
        <v>28380</v>
      </c>
      <c r="K16" s="62">
        <v>29892.91</v>
      </c>
      <c r="L16" s="63">
        <f t="shared" si="0"/>
        <v>1.05330902043693</v>
      </c>
      <c r="M16" s="54">
        <v>200</v>
      </c>
      <c r="N16" s="54"/>
      <c r="O16" s="54"/>
      <c r="P16" s="52">
        <v>29892.91</v>
      </c>
      <c r="Q16" s="52">
        <f t="shared" si="1"/>
        <v>0</v>
      </c>
      <c r="R16" s="54" t="s">
        <v>881</v>
      </c>
      <c r="S16" s="71">
        <v>40409.94</v>
      </c>
      <c r="T16" s="55">
        <f t="shared" si="2"/>
        <v>1.42388794926004</v>
      </c>
      <c r="U16" s="54">
        <v>200</v>
      </c>
      <c r="V16" s="54">
        <v>200</v>
      </c>
      <c r="W16" s="54" t="s">
        <v>880</v>
      </c>
      <c r="X16" s="52">
        <v>40409.94</v>
      </c>
      <c r="Y16" s="52">
        <f t="shared" si="3"/>
        <v>0</v>
      </c>
      <c r="Z16" s="54" t="s">
        <v>881</v>
      </c>
      <c r="AA16" s="71">
        <v>32451.97</v>
      </c>
      <c r="AB16" s="72">
        <f t="shared" si="4"/>
        <v>1.14348026779422</v>
      </c>
      <c r="AC16" s="54">
        <v>200</v>
      </c>
      <c r="AD16" s="54"/>
      <c r="AE16" s="54"/>
      <c r="AF16" s="78">
        <v>32451.97</v>
      </c>
      <c r="AG16" s="78">
        <f t="shared" si="5"/>
        <v>0</v>
      </c>
      <c r="AH16" s="78" t="s">
        <v>881</v>
      </c>
      <c r="AI16" s="71">
        <v>50389.919999999998</v>
      </c>
      <c r="AJ16" s="72">
        <f t="shared" si="6"/>
        <v>1.7755433403805501</v>
      </c>
      <c r="AK16" s="54">
        <v>200</v>
      </c>
      <c r="AL16" s="54"/>
      <c r="AM16" s="54"/>
      <c r="AN16" s="78">
        <v>14797.82</v>
      </c>
      <c r="AO16" s="110">
        <f t="shared" si="7"/>
        <v>0.52141719520789298</v>
      </c>
      <c r="AP16" s="78"/>
      <c r="AQ16" s="78"/>
      <c r="AR16" s="78"/>
      <c r="AS16" s="78"/>
      <c r="AT16" s="104">
        <v>26040.9</v>
      </c>
      <c r="AU16" s="105">
        <f t="shared" si="8"/>
        <v>0.91757928118393195</v>
      </c>
      <c r="AV16" s="78"/>
      <c r="AW16" s="78"/>
      <c r="AX16" s="78"/>
      <c r="AY16" s="78"/>
      <c r="AZ16" s="104">
        <f t="shared" si="9"/>
        <v>800</v>
      </c>
      <c r="BA16" s="78">
        <f t="shared" si="10"/>
        <v>800</v>
      </c>
      <c r="BB16" s="78">
        <f t="shared" si="11"/>
        <v>0</v>
      </c>
      <c r="BC16" s="78">
        <f t="shared" si="12"/>
        <v>200</v>
      </c>
      <c r="BD16" s="104">
        <v>0</v>
      </c>
      <c r="BE16" s="115"/>
    </row>
    <row r="17" spans="1:57">
      <c r="A17" s="35">
        <v>15</v>
      </c>
      <c r="B17" s="35">
        <v>30</v>
      </c>
      <c r="C17" s="35">
        <v>341</v>
      </c>
      <c r="D17" s="36" t="s">
        <v>892</v>
      </c>
      <c r="E17" s="35" t="s">
        <v>94</v>
      </c>
      <c r="F17" s="37">
        <v>7</v>
      </c>
      <c r="G17" s="38">
        <v>200</v>
      </c>
      <c r="H17" s="35" t="s">
        <v>83</v>
      </c>
      <c r="I17" s="35" t="s">
        <v>115</v>
      </c>
      <c r="J17" s="61">
        <v>23400</v>
      </c>
      <c r="K17" s="62">
        <v>25474.98</v>
      </c>
      <c r="L17" s="63">
        <f t="shared" si="0"/>
        <v>1.0886743589743599</v>
      </c>
      <c r="M17" s="54">
        <v>200</v>
      </c>
      <c r="N17" s="54"/>
      <c r="O17" s="54"/>
      <c r="P17" s="52">
        <v>25474.98</v>
      </c>
      <c r="Q17" s="52">
        <f t="shared" si="1"/>
        <v>0</v>
      </c>
      <c r="R17" s="54" t="s">
        <v>881</v>
      </c>
      <c r="S17" s="71">
        <v>25115.439999999999</v>
      </c>
      <c r="T17" s="72">
        <f t="shared" si="2"/>
        <v>1.0733094017094</v>
      </c>
      <c r="U17" s="54">
        <v>200</v>
      </c>
      <c r="V17" s="54"/>
      <c r="W17" s="54"/>
      <c r="X17" s="52">
        <v>25115.439999999999</v>
      </c>
      <c r="Y17" s="52">
        <f t="shared" si="3"/>
        <v>0</v>
      </c>
      <c r="Z17" s="54" t="s">
        <v>881</v>
      </c>
      <c r="AA17" s="71">
        <v>23497.33</v>
      </c>
      <c r="AB17" s="72">
        <f t="shared" si="4"/>
        <v>1.0041594017094</v>
      </c>
      <c r="AC17" s="54">
        <v>200</v>
      </c>
      <c r="AD17" s="54"/>
      <c r="AE17" s="54"/>
      <c r="AF17" s="78">
        <v>23497.33</v>
      </c>
      <c r="AG17" s="78">
        <f t="shared" si="5"/>
        <v>0</v>
      </c>
      <c r="AH17" s="78" t="s">
        <v>881</v>
      </c>
      <c r="AI17" s="71">
        <v>25035.27</v>
      </c>
      <c r="AJ17" s="72">
        <f t="shared" si="6"/>
        <v>1.06988333333333</v>
      </c>
      <c r="AK17" s="54">
        <v>200</v>
      </c>
      <c r="AL17" s="54"/>
      <c r="AM17" s="54"/>
      <c r="AN17" s="78">
        <v>10414.34</v>
      </c>
      <c r="AO17" s="110">
        <f t="shared" si="7"/>
        <v>0.445057264957265</v>
      </c>
      <c r="AP17" s="78"/>
      <c r="AQ17" s="78"/>
      <c r="AR17" s="78"/>
      <c r="AS17" s="78"/>
      <c r="AT17" s="104">
        <v>13065.41</v>
      </c>
      <c r="AU17" s="105">
        <f t="shared" si="8"/>
        <v>0.55835085470085499</v>
      </c>
      <c r="AV17" s="78"/>
      <c r="AW17" s="78"/>
      <c r="AX17" s="78"/>
      <c r="AY17" s="78"/>
      <c r="AZ17" s="104">
        <f t="shared" si="9"/>
        <v>800</v>
      </c>
      <c r="BA17" s="78">
        <f t="shared" si="10"/>
        <v>800</v>
      </c>
      <c r="BB17" s="78">
        <f t="shared" si="11"/>
        <v>0</v>
      </c>
      <c r="BC17" s="78">
        <f t="shared" si="12"/>
        <v>0</v>
      </c>
      <c r="BD17" s="104">
        <v>0</v>
      </c>
      <c r="BE17" s="115"/>
    </row>
    <row r="18" spans="1:57">
      <c r="A18" s="35">
        <v>16</v>
      </c>
      <c r="B18" s="35">
        <v>30</v>
      </c>
      <c r="C18" s="35">
        <v>385</v>
      </c>
      <c r="D18" s="36" t="s">
        <v>250</v>
      </c>
      <c r="E18" s="35" t="s">
        <v>77</v>
      </c>
      <c r="F18" s="37">
        <v>7</v>
      </c>
      <c r="G18" s="38">
        <v>200</v>
      </c>
      <c r="H18" s="35" t="s">
        <v>83</v>
      </c>
      <c r="I18" s="35" t="s">
        <v>79</v>
      </c>
      <c r="J18" s="61">
        <v>18975</v>
      </c>
      <c r="K18" s="62">
        <v>24689.58</v>
      </c>
      <c r="L18" s="55">
        <f t="shared" si="0"/>
        <v>1.3011636363636401</v>
      </c>
      <c r="M18" s="54">
        <v>200</v>
      </c>
      <c r="N18" s="54">
        <v>200</v>
      </c>
      <c r="O18" s="54" t="s">
        <v>880</v>
      </c>
      <c r="P18" s="52">
        <v>24689.58</v>
      </c>
      <c r="Q18" s="52">
        <f t="shared" si="1"/>
        <v>0</v>
      </c>
      <c r="R18" s="54" t="s">
        <v>881</v>
      </c>
      <c r="S18" s="71">
        <v>25210.73</v>
      </c>
      <c r="T18" s="72">
        <f t="shared" si="2"/>
        <v>1.32862872200263</v>
      </c>
      <c r="U18" s="54">
        <v>200</v>
      </c>
      <c r="V18" s="54"/>
      <c r="W18" s="54"/>
      <c r="X18" s="52">
        <v>25210.73</v>
      </c>
      <c r="Y18" s="52">
        <f t="shared" si="3"/>
        <v>0</v>
      </c>
      <c r="Z18" s="54" t="s">
        <v>881</v>
      </c>
      <c r="AA18" s="71">
        <v>26656.639999999999</v>
      </c>
      <c r="AB18" s="55">
        <f t="shared" si="4"/>
        <v>1.40482951251647</v>
      </c>
      <c r="AC18" s="54">
        <v>200</v>
      </c>
      <c r="AD18" s="54">
        <v>200</v>
      </c>
      <c r="AE18" s="54" t="s">
        <v>880</v>
      </c>
      <c r="AF18" s="78">
        <v>26656.639999999999</v>
      </c>
      <c r="AG18" s="78">
        <f t="shared" si="5"/>
        <v>0</v>
      </c>
      <c r="AH18" s="78" t="s">
        <v>881</v>
      </c>
      <c r="AI18" s="71">
        <v>35204.22</v>
      </c>
      <c r="AJ18" s="55">
        <f t="shared" si="6"/>
        <v>1.85529486166008</v>
      </c>
      <c r="AK18" s="54">
        <v>200</v>
      </c>
      <c r="AL18" s="54">
        <v>200</v>
      </c>
      <c r="AM18" s="54" t="s">
        <v>880</v>
      </c>
      <c r="AN18" s="78">
        <v>15354.53</v>
      </c>
      <c r="AO18" s="110">
        <f t="shared" si="7"/>
        <v>0.80919789196310898</v>
      </c>
      <c r="AP18" s="78"/>
      <c r="AQ18" s="78"/>
      <c r="AR18" s="78"/>
      <c r="AS18" s="78"/>
      <c r="AT18" s="104">
        <v>27270.98</v>
      </c>
      <c r="AU18" s="105">
        <f t="shared" si="8"/>
        <v>1.43720579710145</v>
      </c>
      <c r="AV18" s="78"/>
      <c r="AW18" s="78"/>
      <c r="AX18" s="78"/>
      <c r="AY18" s="78"/>
      <c r="AZ18" s="104">
        <f t="shared" si="9"/>
        <v>800</v>
      </c>
      <c r="BA18" s="78">
        <f t="shared" si="10"/>
        <v>800</v>
      </c>
      <c r="BB18" s="78">
        <f t="shared" si="11"/>
        <v>0</v>
      </c>
      <c r="BC18" s="78">
        <f t="shared" si="12"/>
        <v>600</v>
      </c>
      <c r="BD18" s="104">
        <v>0</v>
      </c>
      <c r="BE18" s="115"/>
    </row>
    <row r="19" spans="1:57">
      <c r="A19" s="19">
        <v>17</v>
      </c>
      <c r="B19" s="19">
        <v>30</v>
      </c>
      <c r="C19" s="19">
        <v>712</v>
      </c>
      <c r="D19" s="20" t="s">
        <v>893</v>
      </c>
      <c r="E19" s="19" t="s">
        <v>90</v>
      </c>
      <c r="F19" s="21">
        <v>8</v>
      </c>
      <c r="G19" s="22">
        <v>200</v>
      </c>
      <c r="H19" s="19" t="s">
        <v>83</v>
      </c>
      <c r="I19" s="19" t="s">
        <v>91</v>
      </c>
      <c r="J19" s="48">
        <v>18150</v>
      </c>
      <c r="K19" s="49">
        <v>18200.45</v>
      </c>
      <c r="L19" s="50">
        <f t="shared" si="0"/>
        <v>1.00277961432507</v>
      </c>
      <c r="M19" s="51">
        <v>200</v>
      </c>
      <c r="N19" s="51"/>
      <c r="O19" s="51"/>
      <c r="P19" s="52">
        <v>18200.45</v>
      </c>
      <c r="Q19" s="73">
        <f t="shared" si="1"/>
        <v>0</v>
      </c>
      <c r="R19" s="51" t="s">
        <v>881</v>
      </c>
      <c r="S19" s="70">
        <v>18152.86</v>
      </c>
      <c r="T19" s="74">
        <f t="shared" si="2"/>
        <v>1.00015757575758</v>
      </c>
      <c r="U19" s="51">
        <v>200</v>
      </c>
      <c r="V19" s="51"/>
      <c r="W19" s="51"/>
      <c r="X19" s="52">
        <v>18152.86</v>
      </c>
      <c r="Y19" s="73">
        <f t="shared" si="3"/>
        <v>0</v>
      </c>
      <c r="Z19" s="51" t="s">
        <v>881</v>
      </c>
      <c r="AA19" s="70">
        <v>12758.84</v>
      </c>
      <c r="AB19" s="74">
        <f t="shared" si="4"/>
        <v>0.70296639118457305</v>
      </c>
      <c r="AC19" s="51">
        <v>0</v>
      </c>
      <c r="AD19" s="51"/>
      <c r="AE19" s="51"/>
      <c r="AF19" s="78">
        <v>12758.84</v>
      </c>
      <c r="AG19" s="78">
        <f t="shared" si="5"/>
        <v>0</v>
      </c>
      <c r="AH19" s="51"/>
      <c r="AI19" s="70">
        <v>18208.38</v>
      </c>
      <c r="AJ19" s="74">
        <f t="shared" si="6"/>
        <v>1.0032165289256201</v>
      </c>
      <c r="AK19" s="51">
        <v>200</v>
      </c>
      <c r="AL19" s="51"/>
      <c r="AM19" s="51"/>
      <c r="AN19" s="78">
        <v>10473.39</v>
      </c>
      <c r="AO19" s="110">
        <f t="shared" si="7"/>
        <v>0.57704628099173505</v>
      </c>
      <c r="AP19" s="78"/>
      <c r="AQ19" s="78"/>
      <c r="AR19" s="78"/>
      <c r="AS19" s="78"/>
      <c r="AT19" s="104">
        <v>9014.4</v>
      </c>
      <c r="AU19" s="105">
        <f t="shared" si="8"/>
        <v>0.49666115702479302</v>
      </c>
      <c r="AV19" s="78"/>
      <c r="AW19" s="78"/>
      <c r="AX19" s="78"/>
      <c r="AY19" s="78"/>
      <c r="AZ19" s="104">
        <f t="shared" si="9"/>
        <v>800</v>
      </c>
      <c r="BA19" s="78">
        <f t="shared" si="10"/>
        <v>600</v>
      </c>
      <c r="BB19" s="78">
        <f t="shared" si="11"/>
        <v>-200</v>
      </c>
      <c r="BC19" s="78">
        <f t="shared" si="12"/>
        <v>0</v>
      </c>
      <c r="BD19" s="104">
        <v>0</v>
      </c>
      <c r="BE19" s="115"/>
    </row>
    <row r="20" spans="1:57">
      <c r="A20" s="19">
        <v>18</v>
      </c>
      <c r="B20" s="19">
        <v>30</v>
      </c>
      <c r="C20" s="19">
        <v>379</v>
      </c>
      <c r="D20" s="20" t="s">
        <v>894</v>
      </c>
      <c r="E20" s="19" t="s">
        <v>70</v>
      </c>
      <c r="F20" s="21">
        <v>8</v>
      </c>
      <c r="G20" s="22">
        <v>200</v>
      </c>
      <c r="H20" s="19" t="s">
        <v>78</v>
      </c>
      <c r="I20" s="19" t="s">
        <v>72</v>
      </c>
      <c r="J20" s="48">
        <v>13430</v>
      </c>
      <c r="K20" s="49">
        <v>16042.89</v>
      </c>
      <c r="L20" s="50">
        <f t="shared" si="0"/>
        <v>1.1945562174236799</v>
      </c>
      <c r="M20" s="51">
        <v>200</v>
      </c>
      <c r="N20" s="51"/>
      <c r="O20" s="51"/>
      <c r="P20" s="52">
        <v>16042.89</v>
      </c>
      <c r="Q20" s="73">
        <f t="shared" si="1"/>
        <v>0</v>
      </c>
      <c r="R20" s="51" t="s">
        <v>881</v>
      </c>
      <c r="S20" s="70">
        <v>19141.48</v>
      </c>
      <c r="T20" s="57">
        <f t="shared" si="2"/>
        <v>1.4252777364110201</v>
      </c>
      <c r="U20" s="51">
        <v>200</v>
      </c>
      <c r="V20" s="51">
        <v>200</v>
      </c>
      <c r="W20" s="51" t="s">
        <v>880</v>
      </c>
      <c r="X20" s="52">
        <v>19141.48</v>
      </c>
      <c r="Y20" s="73">
        <f t="shared" si="3"/>
        <v>0</v>
      </c>
      <c r="Z20" s="51" t="s">
        <v>881</v>
      </c>
      <c r="AA20" s="70">
        <v>19087.560000000001</v>
      </c>
      <c r="AB20" s="74">
        <f t="shared" si="4"/>
        <v>1.42126284437826</v>
      </c>
      <c r="AC20" s="51">
        <v>200</v>
      </c>
      <c r="AD20" s="51"/>
      <c r="AE20" s="51"/>
      <c r="AF20" s="78">
        <v>19651.560000000001</v>
      </c>
      <c r="AG20" s="78">
        <f t="shared" si="5"/>
        <v>564</v>
      </c>
      <c r="AH20" s="51" t="s">
        <v>881</v>
      </c>
      <c r="AI20" s="70">
        <v>17764.89</v>
      </c>
      <c r="AJ20" s="57">
        <f t="shared" si="6"/>
        <v>1.32277661950856</v>
      </c>
      <c r="AK20" s="51">
        <v>200</v>
      </c>
      <c r="AL20" s="51">
        <v>200</v>
      </c>
      <c r="AM20" s="51" t="s">
        <v>880</v>
      </c>
      <c r="AN20" s="78">
        <v>8102.45</v>
      </c>
      <c r="AO20" s="110">
        <f t="shared" si="7"/>
        <v>0.60330975428145905</v>
      </c>
      <c r="AP20" s="78"/>
      <c r="AQ20" s="78"/>
      <c r="AR20" s="78"/>
      <c r="AS20" s="78"/>
      <c r="AT20" s="104">
        <v>8267.17</v>
      </c>
      <c r="AU20" s="105">
        <f t="shared" si="8"/>
        <v>0.61557483246463096</v>
      </c>
      <c r="AV20" s="78"/>
      <c r="AW20" s="78"/>
      <c r="AX20" s="78"/>
      <c r="AY20" s="78"/>
      <c r="AZ20" s="104">
        <f t="shared" si="9"/>
        <v>800</v>
      </c>
      <c r="BA20" s="78">
        <f t="shared" si="10"/>
        <v>800</v>
      </c>
      <c r="BB20" s="78">
        <f t="shared" si="11"/>
        <v>0</v>
      </c>
      <c r="BC20" s="78">
        <f t="shared" si="12"/>
        <v>400</v>
      </c>
      <c r="BD20" s="104">
        <v>0</v>
      </c>
      <c r="BE20" s="115"/>
    </row>
    <row r="21" spans="1:57">
      <c r="A21" s="19">
        <v>19</v>
      </c>
      <c r="B21" s="19">
        <v>30</v>
      </c>
      <c r="C21" s="19">
        <v>707</v>
      </c>
      <c r="D21" s="20" t="s">
        <v>895</v>
      </c>
      <c r="E21" s="19" t="s">
        <v>90</v>
      </c>
      <c r="F21" s="21">
        <v>8</v>
      </c>
      <c r="G21" s="22">
        <v>200</v>
      </c>
      <c r="H21" s="19" t="s">
        <v>83</v>
      </c>
      <c r="I21" s="19" t="s">
        <v>91</v>
      </c>
      <c r="J21" s="48">
        <v>17325</v>
      </c>
      <c r="K21" s="49">
        <v>22294.080000000002</v>
      </c>
      <c r="L21" s="57">
        <f t="shared" si="0"/>
        <v>1.28681558441558</v>
      </c>
      <c r="M21" s="51">
        <v>200</v>
      </c>
      <c r="N21" s="51">
        <v>200</v>
      </c>
      <c r="O21" s="51" t="s">
        <v>880</v>
      </c>
      <c r="P21" s="52">
        <v>22294.080000000002</v>
      </c>
      <c r="Q21" s="73">
        <f t="shared" si="1"/>
        <v>0</v>
      </c>
      <c r="R21" s="51" t="s">
        <v>881</v>
      </c>
      <c r="S21" s="70">
        <v>23332</v>
      </c>
      <c r="T21" s="74">
        <f t="shared" si="2"/>
        <v>1.3467243867243901</v>
      </c>
      <c r="U21" s="51">
        <v>200</v>
      </c>
      <c r="V21" s="51"/>
      <c r="W21" s="51"/>
      <c r="X21" s="52">
        <v>20829.2</v>
      </c>
      <c r="Y21" s="73">
        <f t="shared" si="3"/>
        <v>-2502.8000000000002</v>
      </c>
      <c r="Z21" s="51" t="s">
        <v>881</v>
      </c>
      <c r="AA21" s="70">
        <v>25567.3</v>
      </c>
      <c r="AB21" s="57">
        <f t="shared" si="4"/>
        <v>1.47574603174603</v>
      </c>
      <c r="AC21" s="51">
        <v>200</v>
      </c>
      <c r="AD21" s="51">
        <v>0</v>
      </c>
      <c r="AE21" s="51" t="s">
        <v>896</v>
      </c>
      <c r="AF21" s="78">
        <v>25607.3</v>
      </c>
      <c r="AG21" s="78">
        <f t="shared" si="5"/>
        <v>40</v>
      </c>
      <c r="AH21" s="51" t="s">
        <v>881</v>
      </c>
      <c r="AI21" s="70">
        <v>19514.5</v>
      </c>
      <c r="AJ21" s="74">
        <f t="shared" si="6"/>
        <v>1.12637806637807</v>
      </c>
      <c r="AK21" s="51">
        <v>200</v>
      </c>
      <c r="AL21" s="51"/>
      <c r="AM21" s="51"/>
      <c r="AN21" s="78">
        <v>13120.76</v>
      </c>
      <c r="AO21" s="110">
        <f t="shared" si="7"/>
        <v>0.75733102453102497</v>
      </c>
      <c r="AP21" s="78"/>
      <c r="AQ21" s="78"/>
      <c r="AR21" s="78"/>
      <c r="AS21" s="78"/>
      <c r="AT21" s="104">
        <v>10870.2</v>
      </c>
      <c r="AU21" s="105">
        <f t="shared" si="8"/>
        <v>0.627428571428571</v>
      </c>
      <c r="AV21" s="78"/>
      <c r="AW21" s="78"/>
      <c r="AX21" s="78"/>
      <c r="AY21" s="78"/>
      <c r="AZ21" s="104">
        <f t="shared" si="9"/>
        <v>800</v>
      </c>
      <c r="BA21" s="78">
        <f t="shared" si="10"/>
        <v>800</v>
      </c>
      <c r="BB21" s="78">
        <f t="shared" si="11"/>
        <v>0</v>
      </c>
      <c r="BC21" s="78">
        <f t="shared" si="12"/>
        <v>200</v>
      </c>
      <c r="BD21" s="104">
        <v>0</v>
      </c>
      <c r="BE21" s="115"/>
    </row>
    <row r="22" spans="1:57">
      <c r="A22" s="35">
        <v>20</v>
      </c>
      <c r="B22" s="35">
        <v>30</v>
      </c>
      <c r="C22" s="35">
        <v>571</v>
      </c>
      <c r="D22" s="36" t="s">
        <v>897</v>
      </c>
      <c r="E22" s="35" t="s">
        <v>90</v>
      </c>
      <c r="F22" s="37">
        <v>9</v>
      </c>
      <c r="G22" s="38">
        <v>200</v>
      </c>
      <c r="H22" s="35" t="s">
        <v>83</v>
      </c>
      <c r="I22" s="35" t="s">
        <v>91</v>
      </c>
      <c r="J22" s="61">
        <v>19800</v>
      </c>
      <c r="K22" s="62">
        <v>20425.509999999998</v>
      </c>
      <c r="L22" s="63">
        <f t="shared" si="0"/>
        <v>1.03159141414141</v>
      </c>
      <c r="M22" s="54">
        <v>200</v>
      </c>
      <c r="N22" s="54"/>
      <c r="O22" s="54"/>
      <c r="P22" s="52">
        <v>20425.509999999998</v>
      </c>
      <c r="Q22" s="52">
        <f t="shared" si="1"/>
        <v>0</v>
      </c>
      <c r="R22" s="54" t="s">
        <v>881</v>
      </c>
      <c r="S22" s="71">
        <v>19796.95</v>
      </c>
      <c r="T22" s="72">
        <f t="shared" si="2"/>
        <v>0.99984595959596001</v>
      </c>
      <c r="U22" s="54">
        <v>0</v>
      </c>
      <c r="V22" s="54"/>
      <c r="W22" s="54"/>
      <c r="X22" s="52">
        <v>19796.95</v>
      </c>
      <c r="Y22" s="52">
        <f t="shared" si="3"/>
        <v>0</v>
      </c>
      <c r="Z22" s="54"/>
      <c r="AA22" s="71">
        <v>21322.91</v>
      </c>
      <c r="AB22" s="72">
        <f t="shared" si="4"/>
        <v>1.07691464646465</v>
      </c>
      <c r="AC22" s="54">
        <v>200</v>
      </c>
      <c r="AD22" s="54"/>
      <c r="AE22" s="54"/>
      <c r="AF22" s="78">
        <v>21322.91</v>
      </c>
      <c r="AG22" s="78">
        <f t="shared" si="5"/>
        <v>0</v>
      </c>
      <c r="AH22" s="78" t="s">
        <v>881</v>
      </c>
      <c r="AI22" s="71">
        <v>16501.09</v>
      </c>
      <c r="AJ22" s="72">
        <f t="shared" si="6"/>
        <v>0.83338838383838398</v>
      </c>
      <c r="AK22" s="54">
        <v>0</v>
      </c>
      <c r="AL22" s="54"/>
      <c r="AM22" s="54"/>
      <c r="AN22" s="78">
        <v>15258.97</v>
      </c>
      <c r="AO22" s="110">
        <f t="shared" si="7"/>
        <v>0.77065505050505001</v>
      </c>
      <c r="AP22" s="78"/>
      <c r="AQ22" s="78"/>
      <c r="AR22" s="78"/>
      <c r="AS22" s="78"/>
      <c r="AT22" s="104">
        <v>13833.21</v>
      </c>
      <c r="AU22" s="105">
        <f t="shared" si="8"/>
        <v>0.69864696969697004</v>
      </c>
      <c r="AV22" s="78"/>
      <c r="AW22" s="78"/>
      <c r="AX22" s="78"/>
      <c r="AY22" s="78"/>
      <c r="AZ22" s="104">
        <f t="shared" si="9"/>
        <v>800</v>
      </c>
      <c r="BA22" s="78">
        <f t="shared" si="10"/>
        <v>400</v>
      </c>
      <c r="BB22" s="78">
        <f t="shared" si="11"/>
        <v>-400</v>
      </c>
      <c r="BC22" s="78">
        <f t="shared" si="12"/>
        <v>0</v>
      </c>
      <c r="BD22" s="104">
        <v>0</v>
      </c>
      <c r="BE22" s="115"/>
    </row>
    <row r="23" spans="1:57">
      <c r="A23" s="35">
        <v>21</v>
      </c>
      <c r="B23" s="35">
        <v>30</v>
      </c>
      <c r="C23" s="35">
        <v>546</v>
      </c>
      <c r="D23" s="36" t="s">
        <v>898</v>
      </c>
      <c r="E23" s="35" t="s">
        <v>90</v>
      </c>
      <c r="F23" s="37">
        <v>9</v>
      </c>
      <c r="G23" s="38">
        <v>200</v>
      </c>
      <c r="H23" s="35" t="s">
        <v>78</v>
      </c>
      <c r="I23" s="35" t="s">
        <v>91</v>
      </c>
      <c r="J23" s="61">
        <v>15345</v>
      </c>
      <c r="K23" s="62">
        <v>23627.06</v>
      </c>
      <c r="L23" s="55">
        <f t="shared" si="0"/>
        <v>1.53972368849788</v>
      </c>
      <c r="M23" s="54">
        <v>200</v>
      </c>
      <c r="N23" s="54">
        <v>200</v>
      </c>
      <c r="O23" s="54" t="s">
        <v>880</v>
      </c>
      <c r="P23" s="52">
        <v>23627.06</v>
      </c>
      <c r="Q23" s="52">
        <f t="shared" si="1"/>
        <v>0</v>
      </c>
      <c r="R23" s="54" t="s">
        <v>881</v>
      </c>
      <c r="S23" s="71">
        <v>18797.27</v>
      </c>
      <c r="T23" s="55">
        <f t="shared" si="2"/>
        <v>1.2249768654284801</v>
      </c>
      <c r="U23" s="54">
        <v>200</v>
      </c>
      <c r="V23" s="54">
        <v>200</v>
      </c>
      <c r="W23" s="54" t="s">
        <v>795</v>
      </c>
      <c r="X23" s="52">
        <v>18797.27</v>
      </c>
      <c r="Y23" s="52">
        <f t="shared" si="3"/>
        <v>0</v>
      </c>
      <c r="Z23" s="54" t="s">
        <v>881</v>
      </c>
      <c r="AA23" s="71">
        <v>12754.14</v>
      </c>
      <c r="AB23" s="72">
        <f t="shared" si="4"/>
        <v>0.83115933528836705</v>
      </c>
      <c r="AC23" s="54">
        <v>0</v>
      </c>
      <c r="AD23" s="54"/>
      <c r="AE23" s="54"/>
      <c r="AF23" s="78">
        <v>12754.14</v>
      </c>
      <c r="AG23" s="78">
        <f t="shared" si="5"/>
        <v>0</v>
      </c>
      <c r="AH23" s="78"/>
      <c r="AI23" s="71">
        <v>10803.06</v>
      </c>
      <c r="AJ23" s="72">
        <f t="shared" si="6"/>
        <v>0.70401173020527896</v>
      </c>
      <c r="AK23" s="54">
        <v>0</v>
      </c>
      <c r="AL23" s="54"/>
      <c r="AM23" s="54"/>
      <c r="AN23" s="78">
        <v>6767.46</v>
      </c>
      <c r="AO23" s="110">
        <f t="shared" si="7"/>
        <v>0.44102052785923801</v>
      </c>
      <c r="AP23" s="78"/>
      <c r="AQ23" s="78"/>
      <c r="AR23" s="78"/>
      <c r="AS23" s="78"/>
      <c r="AT23" s="104">
        <v>9692.42</v>
      </c>
      <c r="AU23" s="105">
        <f t="shared" si="8"/>
        <v>0.63163375692407997</v>
      </c>
      <c r="AV23" s="78"/>
      <c r="AW23" s="78"/>
      <c r="AX23" s="78"/>
      <c r="AY23" s="78"/>
      <c r="AZ23" s="104">
        <f t="shared" si="9"/>
        <v>800</v>
      </c>
      <c r="BA23" s="78">
        <f t="shared" si="10"/>
        <v>400</v>
      </c>
      <c r="BB23" s="78">
        <f t="shared" si="11"/>
        <v>-400</v>
      </c>
      <c r="BC23" s="78">
        <f t="shared" si="12"/>
        <v>400</v>
      </c>
      <c r="BD23" s="104">
        <v>0</v>
      </c>
      <c r="BE23" s="115"/>
    </row>
    <row r="24" spans="1:57">
      <c r="A24" s="35">
        <v>22</v>
      </c>
      <c r="B24" s="35">
        <v>30</v>
      </c>
      <c r="C24" s="35">
        <v>581</v>
      </c>
      <c r="D24" s="36" t="s">
        <v>264</v>
      </c>
      <c r="E24" s="35" t="s">
        <v>87</v>
      </c>
      <c r="F24" s="37">
        <v>9</v>
      </c>
      <c r="G24" s="38">
        <v>200</v>
      </c>
      <c r="H24" s="35" t="s">
        <v>78</v>
      </c>
      <c r="I24" s="35" t="s">
        <v>88</v>
      </c>
      <c r="J24" s="61">
        <v>14520</v>
      </c>
      <c r="K24" s="62">
        <v>16523.330000000002</v>
      </c>
      <c r="L24" s="63">
        <f t="shared" si="0"/>
        <v>1.1379703856749299</v>
      </c>
      <c r="M24" s="54">
        <v>200</v>
      </c>
      <c r="N24" s="54"/>
      <c r="O24" s="54"/>
      <c r="P24" s="52">
        <v>16523.330000000002</v>
      </c>
      <c r="Q24" s="52">
        <f t="shared" si="1"/>
        <v>0</v>
      </c>
      <c r="R24" s="54" t="s">
        <v>881</v>
      </c>
      <c r="S24" s="71">
        <v>14876.95</v>
      </c>
      <c r="T24" s="72">
        <f t="shared" si="2"/>
        <v>1.0245833333333301</v>
      </c>
      <c r="U24" s="54">
        <v>200</v>
      </c>
      <c r="V24" s="54"/>
      <c r="W24" s="54"/>
      <c r="X24" s="52">
        <v>14876.95</v>
      </c>
      <c r="Y24" s="52">
        <f t="shared" si="3"/>
        <v>0</v>
      </c>
      <c r="Z24" s="54" t="s">
        <v>881</v>
      </c>
      <c r="AA24" s="71">
        <v>16020.26</v>
      </c>
      <c r="AB24" s="55">
        <f t="shared" si="4"/>
        <v>1.1033236914600599</v>
      </c>
      <c r="AC24" s="54">
        <v>200</v>
      </c>
      <c r="AD24" s="54">
        <v>200</v>
      </c>
      <c r="AE24" s="54" t="s">
        <v>792</v>
      </c>
      <c r="AF24" s="78">
        <v>16020.26</v>
      </c>
      <c r="AG24" s="78">
        <f t="shared" si="5"/>
        <v>0</v>
      </c>
      <c r="AH24" s="78" t="s">
        <v>881</v>
      </c>
      <c r="AI24" s="71">
        <v>14712.1</v>
      </c>
      <c r="AJ24" s="55">
        <f t="shared" si="6"/>
        <v>1.01323002754821</v>
      </c>
      <c r="AK24" s="54">
        <v>200</v>
      </c>
      <c r="AL24" s="54">
        <v>400</v>
      </c>
      <c r="AM24" s="54" t="s">
        <v>899</v>
      </c>
      <c r="AN24" s="78">
        <v>11891.76</v>
      </c>
      <c r="AO24" s="110">
        <f t="shared" si="7"/>
        <v>0.81899173553718996</v>
      </c>
      <c r="AP24" s="78"/>
      <c r="AQ24" s="78"/>
      <c r="AR24" s="78"/>
      <c r="AS24" s="78"/>
      <c r="AT24" s="104">
        <v>10898.09</v>
      </c>
      <c r="AU24" s="105">
        <f t="shared" si="8"/>
        <v>0.75055716253443505</v>
      </c>
      <c r="AV24" s="78"/>
      <c r="AW24" s="78"/>
      <c r="AX24" s="78"/>
      <c r="AY24" s="78"/>
      <c r="AZ24" s="104">
        <f t="shared" si="9"/>
        <v>800</v>
      </c>
      <c r="BA24" s="78">
        <f t="shared" si="10"/>
        <v>800</v>
      </c>
      <c r="BB24" s="78">
        <f t="shared" si="11"/>
        <v>0</v>
      </c>
      <c r="BC24" s="78">
        <f t="shared" si="12"/>
        <v>600</v>
      </c>
      <c r="BD24" s="104">
        <v>0</v>
      </c>
      <c r="BE24" s="115"/>
    </row>
    <row r="25" spans="1:57">
      <c r="A25" s="19">
        <v>23</v>
      </c>
      <c r="B25" s="19">
        <v>30</v>
      </c>
      <c r="C25" s="19">
        <v>106066</v>
      </c>
      <c r="D25" s="20" t="s">
        <v>900</v>
      </c>
      <c r="E25" s="19" t="s">
        <v>161</v>
      </c>
      <c r="F25" s="21">
        <v>10</v>
      </c>
      <c r="G25" s="22">
        <v>150</v>
      </c>
      <c r="H25" s="19" t="s">
        <v>71</v>
      </c>
      <c r="I25" s="19" t="s">
        <v>162</v>
      </c>
      <c r="J25" s="48">
        <v>11900</v>
      </c>
      <c r="K25" s="49">
        <v>14620.19</v>
      </c>
      <c r="L25" s="57">
        <f t="shared" si="0"/>
        <v>1.22858739495798</v>
      </c>
      <c r="M25" s="51">
        <v>150</v>
      </c>
      <c r="N25" s="51">
        <v>150</v>
      </c>
      <c r="O25" s="51" t="s">
        <v>880</v>
      </c>
      <c r="P25" s="52">
        <v>14314.38</v>
      </c>
      <c r="Q25" s="73">
        <f t="shared" si="1"/>
        <v>-305.81000000000103</v>
      </c>
      <c r="R25" s="51" t="s">
        <v>881</v>
      </c>
      <c r="S25" s="70">
        <v>14095.45</v>
      </c>
      <c r="T25" s="74">
        <f t="shared" si="2"/>
        <v>1.18449159663866</v>
      </c>
      <c r="U25" s="51">
        <v>150</v>
      </c>
      <c r="V25" s="51"/>
      <c r="W25" s="51"/>
      <c r="X25" s="52">
        <v>14095.45</v>
      </c>
      <c r="Y25" s="73">
        <f t="shared" si="3"/>
        <v>0</v>
      </c>
      <c r="Z25" s="51" t="s">
        <v>881</v>
      </c>
      <c r="AA25" s="70">
        <v>14875.57</v>
      </c>
      <c r="AB25" s="57">
        <f t="shared" si="4"/>
        <v>1.25004789915966</v>
      </c>
      <c r="AC25" s="51">
        <v>150</v>
      </c>
      <c r="AD25" s="51">
        <v>150</v>
      </c>
      <c r="AE25" s="51" t="s">
        <v>880</v>
      </c>
      <c r="AF25" s="78">
        <v>14905.37</v>
      </c>
      <c r="AG25" s="78">
        <f t="shared" si="5"/>
        <v>29.800000000001098</v>
      </c>
      <c r="AH25" s="51" t="s">
        <v>881</v>
      </c>
      <c r="AI25" s="70">
        <v>14417.23</v>
      </c>
      <c r="AJ25" s="57">
        <f t="shared" si="6"/>
        <v>1.21153193277311</v>
      </c>
      <c r="AK25" s="51">
        <v>150</v>
      </c>
      <c r="AL25" s="51">
        <v>150</v>
      </c>
      <c r="AM25" s="51" t="s">
        <v>901</v>
      </c>
      <c r="AN25" s="78">
        <v>6438.45</v>
      </c>
      <c r="AO25" s="110">
        <f t="shared" si="7"/>
        <v>0.54104621848739498</v>
      </c>
      <c r="AP25" s="78"/>
      <c r="AQ25" s="78"/>
      <c r="AR25" s="78"/>
      <c r="AS25" s="78"/>
      <c r="AT25" s="104">
        <v>9355.9</v>
      </c>
      <c r="AU25" s="105">
        <f t="shared" si="8"/>
        <v>0.78621008403361303</v>
      </c>
      <c r="AV25" s="78"/>
      <c r="AW25" s="78"/>
      <c r="AX25" s="78"/>
      <c r="AY25" s="78"/>
      <c r="AZ25" s="104">
        <f t="shared" si="9"/>
        <v>600</v>
      </c>
      <c r="BA25" s="78">
        <f t="shared" si="10"/>
        <v>600</v>
      </c>
      <c r="BB25" s="78">
        <f t="shared" si="11"/>
        <v>0</v>
      </c>
      <c r="BC25" s="78">
        <f t="shared" si="12"/>
        <v>450</v>
      </c>
      <c r="BD25" s="104">
        <v>0</v>
      </c>
      <c r="BE25" s="115"/>
    </row>
    <row r="26" spans="1:57">
      <c r="A26" s="19">
        <v>24</v>
      </c>
      <c r="B26" s="19">
        <v>30</v>
      </c>
      <c r="C26" s="19">
        <v>105267</v>
      </c>
      <c r="D26" s="20" t="s">
        <v>902</v>
      </c>
      <c r="E26" s="19" t="s">
        <v>70</v>
      </c>
      <c r="F26" s="21">
        <v>10</v>
      </c>
      <c r="G26" s="22">
        <v>150</v>
      </c>
      <c r="H26" s="19" t="s">
        <v>71</v>
      </c>
      <c r="I26" s="19" t="s">
        <v>72</v>
      </c>
      <c r="J26" s="48">
        <v>11700</v>
      </c>
      <c r="K26" s="49">
        <v>12372.83</v>
      </c>
      <c r="L26" s="50">
        <f t="shared" si="0"/>
        <v>1.0575068376068399</v>
      </c>
      <c r="M26" s="51">
        <v>150</v>
      </c>
      <c r="N26" s="51"/>
      <c r="O26" s="51"/>
      <c r="P26" s="52">
        <v>12372.83</v>
      </c>
      <c r="Q26" s="73">
        <f t="shared" si="1"/>
        <v>0</v>
      </c>
      <c r="R26" s="51" t="s">
        <v>881</v>
      </c>
      <c r="S26" s="70">
        <v>14774.13</v>
      </c>
      <c r="T26" s="57">
        <f t="shared" si="2"/>
        <v>1.26274615384615</v>
      </c>
      <c r="U26" s="51">
        <v>150</v>
      </c>
      <c r="V26" s="51">
        <v>150</v>
      </c>
      <c r="W26" s="51" t="s">
        <v>880</v>
      </c>
      <c r="X26" s="52">
        <v>14774.13</v>
      </c>
      <c r="Y26" s="73">
        <f t="shared" si="3"/>
        <v>0</v>
      </c>
      <c r="Z26" s="51" t="s">
        <v>881</v>
      </c>
      <c r="AA26" s="70">
        <v>12069.33</v>
      </c>
      <c r="AB26" s="74">
        <f t="shared" si="4"/>
        <v>1.0315666666666701</v>
      </c>
      <c r="AC26" s="51">
        <v>150</v>
      </c>
      <c r="AD26" s="51"/>
      <c r="AE26" s="51"/>
      <c r="AF26" s="78">
        <v>12069.33</v>
      </c>
      <c r="AG26" s="78">
        <f t="shared" si="5"/>
        <v>0</v>
      </c>
      <c r="AH26" s="51" t="s">
        <v>881</v>
      </c>
      <c r="AI26" s="70">
        <v>7888.64</v>
      </c>
      <c r="AJ26" s="74">
        <f t="shared" si="6"/>
        <v>0.67424273504273502</v>
      </c>
      <c r="AK26" s="51">
        <v>0</v>
      </c>
      <c r="AL26" s="51"/>
      <c r="AM26" s="51"/>
      <c r="AN26" s="78">
        <v>8173.06</v>
      </c>
      <c r="AO26" s="110">
        <f t="shared" si="7"/>
        <v>0.69855213675213701</v>
      </c>
      <c r="AP26" s="78"/>
      <c r="AQ26" s="78"/>
      <c r="AR26" s="78"/>
      <c r="AS26" s="78"/>
      <c r="AT26" s="104">
        <v>5463.3</v>
      </c>
      <c r="AU26" s="105">
        <f t="shared" si="8"/>
        <v>0.46694871794871801</v>
      </c>
      <c r="AV26" s="78"/>
      <c r="AW26" s="78"/>
      <c r="AX26" s="78"/>
      <c r="AY26" s="78"/>
      <c r="AZ26" s="104">
        <f t="shared" si="9"/>
        <v>600</v>
      </c>
      <c r="BA26" s="78">
        <f t="shared" si="10"/>
        <v>450</v>
      </c>
      <c r="BB26" s="78">
        <f t="shared" si="11"/>
        <v>-150</v>
      </c>
      <c r="BC26" s="78">
        <f t="shared" si="12"/>
        <v>150</v>
      </c>
      <c r="BD26" s="104">
        <v>0</v>
      </c>
      <c r="BE26" s="115"/>
    </row>
    <row r="27" spans="1:57">
      <c r="A27" s="19">
        <v>25</v>
      </c>
      <c r="B27" s="19">
        <v>30</v>
      </c>
      <c r="C27" s="19">
        <v>108656</v>
      </c>
      <c r="D27" s="20" t="s">
        <v>903</v>
      </c>
      <c r="E27" s="19" t="s">
        <v>77</v>
      </c>
      <c r="F27" s="21">
        <v>10</v>
      </c>
      <c r="G27" s="22">
        <v>150</v>
      </c>
      <c r="H27" s="19" t="s">
        <v>71</v>
      </c>
      <c r="I27" s="19" t="s">
        <v>79</v>
      </c>
      <c r="J27" s="48">
        <v>11520</v>
      </c>
      <c r="K27" s="49">
        <v>12172.92</v>
      </c>
      <c r="L27" s="50">
        <f t="shared" si="0"/>
        <v>1.0566770833333301</v>
      </c>
      <c r="M27" s="51">
        <v>150</v>
      </c>
      <c r="N27" s="51"/>
      <c r="O27" s="51"/>
      <c r="P27" s="52">
        <v>12172.92</v>
      </c>
      <c r="Q27" s="73">
        <f t="shared" si="1"/>
        <v>0</v>
      </c>
      <c r="R27" s="51" t="s">
        <v>881</v>
      </c>
      <c r="S27" s="70">
        <v>11530.15</v>
      </c>
      <c r="T27" s="74">
        <f t="shared" si="2"/>
        <v>1.00088107638889</v>
      </c>
      <c r="U27" s="51">
        <v>150</v>
      </c>
      <c r="V27" s="51"/>
      <c r="W27" s="51"/>
      <c r="X27" s="52">
        <v>11530.15</v>
      </c>
      <c r="Y27" s="73">
        <f t="shared" si="3"/>
        <v>0</v>
      </c>
      <c r="Z27" s="51" t="s">
        <v>881</v>
      </c>
      <c r="AA27" s="70">
        <v>12475.84</v>
      </c>
      <c r="AB27" s="74">
        <f t="shared" si="4"/>
        <v>1.08297222222222</v>
      </c>
      <c r="AC27" s="51">
        <v>150</v>
      </c>
      <c r="AD27" s="51"/>
      <c r="AE27" s="51"/>
      <c r="AF27" s="78">
        <v>12475.84</v>
      </c>
      <c r="AG27" s="78">
        <f t="shared" si="5"/>
        <v>0</v>
      </c>
      <c r="AH27" s="51" t="s">
        <v>881</v>
      </c>
      <c r="AI27" s="70">
        <v>11688.01</v>
      </c>
      <c r="AJ27" s="74">
        <f t="shared" si="6"/>
        <v>1.0145842013888899</v>
      </c>
      <c r="AK27" s="51">
        <v>150</v>
      </c>
      <c r="AL27" s="51"/>
      <c r="AM27" s="51"/>
      <c r="AN27" s="78">
        <v>4485.54</v>
      </c>
      <c r="AO27" s="110">
        <f t="shared" si="7"/>
        <v>0.38936979166666702</v>
      </c>
      <c r="AP27" s="78"/>
      <c r="AQ27" s="78"/>
      <c r="AR27" s="78"/>
      <c r="AS27" s="78"/>
      <c r="AT27" s="104">
        <v>3705.7</v>
      </c>
      <c r="AU27" s="105">
        <f t="shared" si="8"/>
        <v>0.32167534722222202</v>
      </c>
      <c r="AV27" s="78"/>
      <c r="AW27" s="78"/>
      <c r="AX27" s="78"/>
      <c r="AY27" s="78"/>
      <c r="AZ27" s="104">
        <f t="shared" si="9"/>
        <v>600</v>
      </c>
      <c r="BA27" s="78">
        <f t="shared" si="10"/>
        <v>600</v>
      </c>
      <c r="BB27" s="78">
        <f t="shared" si="11"/>
        <v>0</v>
      </c>
      <c r="BC27" s="78">
        <f t="shared" si="12"/>
        <v>0</v>
      </c>
      <c r="BD27" s="104">
        <v>0</v>
      </c>
      <c r="BE27" s="115"/>
    </row>
    <row r="28" spans="1:57">
      <c r="A28" s="35">
        <v>26</v>
      </c>
      <c r="B28" s="35">
        <v>30</v>
      </c>
      <c r="C28" s="35">
        <v>578</v>
      </c>
      <c r="D28" s="36" t="s">
        <v>904</v>
      </c>
      <c r="E28" s="35" t="s">
        <v>87</v>
      </c>
      <c r="F28" s="37">
        <v>11</v>
      </c>
      <c r="G28" s="38">
        <v>150</v>
      </c>
      <c r="H28" s="35" t="s">
        <v>71</v>
      </c>
      <c r="I28" s="35" t="s">
        <v>88</v>
      </c>
      <c r="J28" s="61">
        <v>12750</v>
      </c>
      <c r="K28" s="62">
        <v>14357.63</v>
      </c>
      <c r="L28" s="63">
        <f t="shared" si="0"/>
        <v>1.12608862745098</v>
      </c>
      <c r="M28" s="54">
        <v>150</v>
      </c>
      <c r="N28" s="54"/>
      <c r="O28" s="54"/>
      <c r="P28" s="52">
        <v>14357.63</v>
      </c>
      <c r="Q28" s="52">
        <f t="shared" si="1"/>
        <v>0</v>
      </c>
      <c r="R28" s="54" t="s">
        <v>881</v>
      </c>
      <c r="S28" s="71">
        <v>15032.41</v>
      </c>
      <c r="T28" s="72">
        <f t="shared" si="2"/>
        <v>1.1790125490196099</v>
      </c>
      <c r="U28" s="54">
        <v>150</v>
      </c>
      <c r="V28" s="54"/>
      <c r="W28" s="54"/>
      <c r="X28" s="52">
        <v>15032.41</v>
      </c>
      <c r="Y28" s="52">
        <f t="shared" si="3"/>
        <v>0</v>
      </c>
      <c r="Z28" s="54" t="s">
        <v>881</v>
      </c>
      <c r="AA28" s="71">
        <v>15236.45</v>
      </c>
      <c r="AB28" s="55">
        <f t="shared" si="4"/>
        <v>1.19501568627451</v>
      </c>
      <c r="AC28" s="54">
        <v>150</v>
      </c>
      <c r="AD28" s="54">
        <v>150</v>
      </c>
      <c r="AE28" s="54" t="s">
        <v>880</v>
      </c>
      <c r="AF28" s="78">
        <v>15236.45</v>
      </c>
      <c r="AG28" s="78">
        <f t="shared" si="5"/>
        <v>0</v>
      </c>
      <c r="AH28" s="78" t="s">
        <v>881</v>
      </c>
      <c r="AI28" s="71">
        <v>14914.66</v>
      </c>
      <c r="AJ28" s="72">
        <f t="shared" si="6"/>
        <v>1.1697772549019601</v>
      </c>
      <c r="AK28" s="54">
        <v>150</v>
      </c>
      <c r="AL28" s="54"/>
      <c r="AM28" s="54"/>
      <c r="AN28" s="78">
        <v>10245.5</v>
      </c>
      <c r="AO28" s="110">
        <f t="shared" si="7"/>
        <v>0.80356862745098001</v>
      </c>
      <c r="AP28" s="78"/>
      <c r="AQ28" s="78"/>
      <c r="AR28" s="78"/>
      <c r="AS28" s="78"/>
      <c r="AT28" s="104">
        <v>11629.09</v>
      </c>
      <c r="AU28" s="105">
        <f t="shared" si="8"/>
        <v>0.91208549019607799</v>
      </c>
      <c r="AV28" s="78"/>
      <c r="AW28" s="78"/>
      <c r="AX28" s="78"/>
      <c r="AY28" s="78"/>
      <c r="AZ28" s="104">
        <f t="shared" si="9"/>
        <v>600</v>
      </c>
      <c r="BA28" s="78">
        <f t="shared" si="10"/>
        <v>600</v>
      </c>
      <c r="BB28" s="78">
        <f t="shared" si="11"/>
        <v>0</v>
      </c>
      <c r="BC28" s="78">
        <f t="shared" si="12"/>
        <v>150</v>
      </c>
      <c r="BD28" s="104">
        <v>0</v>
      </c>
      <c r="BE28" s="115"/>
    </row>
    <row r="29" spans="1:57">
      <c r="A29" s="35">
        <v>27</v>
      </c>
      <c r="B29" s="35">
        <v>30</v>
      </c>
      <c r="C29" s="35">
        <v>511</v>
      </c>
      <c r="D29" s="36" t="s">
        <v>905</v>
      </c>
      <c r="E29" s="35" t="s">
        <v>90</v>
      </c>
      <c r="F29" s="37">
        <v>11</v>
      </c>
      <c r="G29" s="38">
        <v>150</v>
      </c>
      <c r="H29" s="35" t="s">
        <v>78</v>
      </c>
      <c r="I29" s="35" t="s">
        <v>91</v>
      </c>
      <c r="J29" s="61">
        <v>13600</v>
      </c>
      <c r="K29" s="62">
        <v>19495.23</v>
      </c>
      <c r="L29" s="55">
        <f t="shared" si="0"/>
        <v>1.4334727941176499</v>
      </c>
      <c r="M29" s="54">
        <v>150</v>
      </c>
      <c r="N29" s="54">
        <v>150</v>
      </c>
      <c r="O29" s="54" t="s">
        <v>880</v>
      </c>
      <c r="P29" s="52">
        <v>19495.23</v>
      </c>
      <c r="Q29" s="52">
        <f t="shared" si="1"/>
        <v>0</v>
      </c>
      <c r="R29" s="54" t="s">
        <v>881</v>
      </c>
      <c r="S29" s="71">
        <v>16879.439999999999</v>
      </c>
      <c r="T29" s="55">
        <f t="shared" si="2"/>
        <v>1.2411352941176499</v>
      </c>
      <c r="U29" s="54">
        <v>150</v>
      </c>
      <c r="V29" s="54">
        <v>150</v>
      </c>
      <c r="W29" s="54" t="s">
        <v>880</v>
      </c>
      <c r="X29" s="52">
        <v>16879.439999999999</v>
      </c>
      <c r="Y29" s="52">
        <f t="shared" si="3"/>
        <v>0</v>
      </c>
      <c r="Z29" s="54" t="s">
        <v>881</v>
      </c>
      <c r="AA29" s="71">
        <v>13739.76</v>
      </c>
      <c r="AB29" s="72">
        <f t="shared" si="4"/>
        <v>1.0102764705882401</v>
      </c>
      <c r="AC29" s="54">
        <v>150</v>
      </c>
      <c r="AD29" s="54"/>
      <c r="AE29" s="54"/>
      <c r="AF29" s="78">
        <v>13739.76</v>
      </c>
      <c r="AG29" s="78">
        <f t="shared" si="5"/>
        <v>0</v>
      </c>
      <c r="AH29" s="78" t="s">
        <v>881</v>
      </c>
      <c r="AI29" s="71">
        <v>20272.36</v>
      </c>
      <c r="AJ29" s="55">
        <f t="shared" si="6"/>
        <v>1.49061470588235</v>
      </c>
      <c r="AK29" s="54">
        <v>150</v>
      </c>
      <c r="AL29" s="54">
        <v>150</v>
      </c>
      <c r="AM29" s="54" t="s">
        <v>880</v>
      </c>
      <c r="AN29" s="78">
        <v>12613.07</v>
      </c>
      <c r="AO29" s="110">
        <f t="shared" si="7"/>
        <v>0.92743161764705895</v>
      </c>
      <c r="AP29" s="78"/>
      <c r="AQ29" s="78"/>
      <c r="AR29" s="78"/>
      <c r="AS29" s="78"/>
      <c r="AT29" s="104">
        <v>13796.65</v>
      </c>
      <c r="AU29" s="105">
        <f t="shared" si="8"/>
        <v>1.0144595588235299</v>
      </c>
      <c r="AV29" s="78"/>
      <c r="AW29" s="78"/>
      <c r="AX29" s="78"/>
      <c r="AY29" s="78"/>
      <c r="AZ29" s="104">
        <f t="shared" si="9"/>
        <v>600</v>
      </c>
      <c r="BA29" s="78">
        <f t="shared" si="10"/>
        <v>600</v>
      </c>
      <c r="BB29" s="78">
        <f t="shared" si="11"/>
        <v>0</v>
      </c>
      <c r="BC29" s="78">
        <f t="shared" si="12"/>
        <v>450</v>
      </c>
      <c r="BD29" s="104">
        <v>0</v>
      </c>
      <c r="BE29" s="115"/>
    </row>
    <row r="30" spans="1:57" ht="15" customHeight="1">
      <c r="A30" s="35">
        <v>28</v>
      </c>
      <c r="B30" s="35">
        <v>30</v>
      </c>
      <c r="C30" s="35">
        <v>724</v>
      </c>
      <c r="D30" s="36" t="s">
        <v>906</v>
      </c>
      <c r="E30" s="35" t="s">
        <v>63</v>
      </c>
      <c r="F30" s="37">
        <v>11</v>
      </c>
      <c r="G30" s="38">
        <v>150</v>
      </c>
      <c r="H30" s="35" t="s">
        <v>71</v>
      </c>
      <c r="I30" s="35" t="s">
        <v>65</v>
      </c>
      <c r="J30" s="61">
        <v>12410</v>
      </c>
      <c r="K30" s="62">
        <v>15510.81</v>
      </c>
      <c r="L30" s="63">
        <f t="shared" si="0"/>
        <v>1.2498638195003999</v>
      </c>
      <c r="M30" s="54">
        <v>150</v>
      </c>
      <c r="N30" s="54"/>
      <c r="O30" s="54"/>
      <c r="P30" s="52">
        <v>15510.81</v>
      </c>
      <c r="Q30" s="52">
        <f t="shared" si="1"/>
        <v>0</v>
      </c>
      <c r="R30" s="54" t="s">
        <v>881</v>
      </c>
      <c r="S30" s="71">
        <v>13121.36</v>
      </c>
      <c r="T30" s="72">
        <f t="shared" si="2"/>
        <v>1.0573215149073301</v>
      </c>
      <c r="U30" s="54">
        <v>150</v>
      </c>
      <c r="V30" s="54"/>
      <c r="W30" s="54"/>
      <c r="X30" s="52">
        <v>13121.36</v>
      </c>
      <c r="Y30" s="52">
        <f t="shared" si="3"/>
        <v>0</v>
      </c>
      <c r="Z30" s="54" t="s">
        <v>881</v>
      </c>
      <c r="AA30" s="71">
        <v>13918.98</v>
      </c>
      <c r="AB30" s="72">
        <f t="shared" si="4"/>
        <v>1.12159387590653</v>
      </c>
      <c r="AC30" s="54">
        <v>150</v>
      </c>
      <c r="AD30" s="54"/>
      <c r="AE30" s="54"/>
      <c r="AF30" s="78">
        <v>13918.98</v>
      </c>
      <c r="AG30" s="78">
        <f t="shared" si="5"/>
        <v>0</v>
      </c>
      <c r="AH30" s="78" t="s">
        <v>881</v>
      </c>
      <c r="AI30" s="71">
        <v>12647.9</v>
      </c>
      <c r="AJ30" s="72">
        <f t="shared" si="6"/>
        <v>1.01917002417405</v>
      </c>
      <c r="AK30" s="54">
        <v>150</v>
      </c>
      <c r="AL30" s="54"/>
      <c r="AM30" s="54"/>
      <c r="AN30" s="78">
        <v>9779.9599999999991</v>
      </c>
      <c r="AO30" s="110">
        <f t="shared" si="7"/>
        <v>0.78807091055600298</v>
      </c>
      <c r="AP30" s="78"/>
      <c r="AQ30" s="78"/>
      <c r="AR30" s="78"/>
      <c r="AS30" s="78"/>
      <c r="AT30" s="104">
        <v>7453.86</v>
      </c>
      <c r="AU30" s="105">
        <f t="shared" si="8"/>
        <v>0.60063336019339197</v>
      </c>
      <c r="AV30" s="78"/>
      <c r="AW30" s="78"/>
      <c r="AX30" s="78"/>
      <c r="AY30" s="78"/>
      <c r="AZ30" s="104">
        <f t="shared" si="9"/>
        <v>600</v>
      </c>
      <c r="BA30" s="78">
        <f t="shared" si="10"/>
        <v>600</v>
      </c>
      <c r="BB30" s="78">
        <f t="shared" si="11"/>
        <v>0</v>
      </c>
      <c r="BC30" s="78">
        <f t="shared" si="12"/>
        <v>0</v>
      </c>
      <c r="BD30" s="104">
        <v>0</v>
      </c>
      <c r="BE30" s="115"/>
    </row>
    <row r="31" spans="1:57">
      <c r="A31" s="19">
        <v>29</v>
      </c>
      <c r="B31" s="39">
        <v>30</v>
      </c>
      <c r="C31" s="19">
        <v>54</v>
      </c>
      <c r="D31" s="20" t="s">
        <v>907</v>
      </c>
      <c r="E31" s="19" t="s">
        <v>74</v>
      </c>
      <c r="F31" s="21">
        <v>12</v>
      </c>
      <c r="G31" s="22">
        <v>150</v>
      </c>
      <c r="H31" s="39" t="s">
        <v>71</v>
      </c>
      <c r="I31" s="39" t="s">
        <v>75</v>
      </c>
      <c r="J31" s="48">
        <v>12960</v>
      </c>
      <c r="K31" s="64">
        <v>21823.46</v>
      </c>
      <c r="L31" s="65">
        <f t="shared" si="0"/>
        <v>1.68390895061728</v>
      </c>
      <c r="M31" s="66">
        <v>150</v>
      </c>
      <c r="N31" s="66">
        <v>150</v>
      </c>
      <c r="O31" s="66" t="s">
        <v>880</v>
      </c>
      <c r="P31" s="52">
        <v>21823.46</v>
      </c>
      <c r="Q31" s="52">
        <f t="shared" si="1"/>
        <v>0</v>
      </c>
      <c r="R31" s="66" t="s">
        <v>881</v>
      </c>
      <c r="S31" s="75">
        <v>13957.45</v>
      </c>
      <c r="T31" s="76">
        <f t="shared" si="2"/>
        <v>1.0769637345679</v>
      </c>
      <c r="U31" s="66">
        <v>150</v>
      </c>
      <c r="V31" s="66"/>
      <c r="W31" s="66"/>
      <c r="X31" s="52">
        <v>13957.45</v>
      </c>
      <c r="Y31" s="52">
        <f t="shared" si="3"/>
        <v>0</v>
      </c>
      <c r="Z31" s="66" t="s">
        <v>881</v>
      </c>
      <c r="AA31" s="75">
        <v>16831.47</v>
      </c>
      <c r="AB31" s="76">
        <f t="shared" si="4"/>
        <v>1.2987245370370399</v>
      </c>
      <c r="AC31" s="66">
        <v>150</v>
      </c>
      <c r="AD31" s="66"/>
      <c r="AE31" s="66"/>
      <c r="AF31" s="78">
        <v>16831.47</v>
      </c>
      <c r="AG31" s="78">
        <f t="shared" si="5"/>
        <v>0</v>
      </c>
      <c r="AH31" s="78" t="s">
        <v>881</v>
      </c>
      <c r="AI31" s="70">
        <v>20744.560000000001</v>
      </c>
      <c r="AJ31" s="74">
        <f t="shared" si="6"/>
        <v>1.60066049382716</v>
      </c>
      <c r="AK31" s="51">
        <v>150</v>
      </c>
      <c r="AL31" s="51"/>
      <c r="AM31" s="51"/>
      <c r="AN31" s="78">
        <v>11552.27</v>
      </c>
      <c r="AO31" s="110">
        <f t="shared" si="7"/>
        <v>0.89137885802469097</v>
      </c>
      <c r="AP31" s="78"/>
      <c r="AQ31" s="78"/>
      <c r="AR31" s="78"/>
      <c r="AS31" s="78"/>
      <c r="AT31" s="104">
        <v>6370.73</v>
      </c>
      <c r="AU31" s="105">
        <f t="shared" si="8"/>
        <v>0.491568672839506</v>
      </c>
      <c r="AV31" s="78"/>
      <c r="AW31" s="78"/>
      <c r="AX31" s="78"/>
      <c r="AY31" s="78"/>
      <c r="AZ31" s="104">
        <f t="shared" si="9"/>
        <v>600</v>
      </c>
      <c r="BA31" s="78">
        <f t="shared" si="10"/>
        <v>600</v>
      </c>
      <c r="BB31" s="78">
        <f t="shared" si="11"/>
        <v>0</v>
      </c>
      <c r="BC31" s="78">
        <f t="shared" si="12"/>
        <v>150</v>
      </c>
      <c r="BD31" s="104">
        <v>0</v>
      </c>
      <c r="BE31" s="115"/>
    </row>
    <row r="32" spans="1:57">
      <c r="A32" s="19">
        <v>30</v>
      </c>
      <c r="B32" s="39">
        <v>30</v>
      </c>
      <c r="C32" s="19">
        <v>726</v>
      </c>
      <c r="D32" s="20" t="s">
        <v>908</v>
      </c>
      <c r="E32" s="19" t="s">
        <v>70</v>
      </c>
      <c r="F32" s="21">
        <v>12</v>
      </c>
      <c r="G32" s="22">
        <v>150</v>
      </c>
      <c r="H32" s="39" t="s">
        <v>71</v>
      </c>
      <c r="I32" s="39" t="s">
        <v>72</v>
      </c>
      <c r="J32" s="48">
        <v>11700</v>
      </c>
      <c r="K32" s="64">
        <v>12492.93</v>
      </c>
      <c r="L32" s="67">
        <f t="shared" si="0"/>
        <v>1.06777179487179</v>
      </c>
      <c r="M32" s="66">
        <v>150</v>
      </c>
      <c r="N32" s="66"/>
      <c r="O32" s="66"/>
      <c r="P32" s="52">
        <v>12492.93</v>
      </c>
      <c r="Q32" s="52">
        <f t="shared" si="1"/>
        <v>0</v>
      </c>
      <c r="R32" s="66" t="s">
        <v>881</v>
      </c>
      <c r="S32" s="75">
        <v>18274.21</v>
      </c>
      <c r="T32" s="65">
        <f t="shared" si="2"/>
        <v>1.5618982905982901</v>
      </c>
      <c r="U32" s="66">
        <v>150</v>
      </c>
      <c r="V32" s="66">
        <v>150</v>
      </c>
      <c r="W32" s="66" t="s">
        <v>880</v>
      </c>
      <c r="X32" s="52">
        <v>19192.21</v>
      </c>
      <c r="Y32" s="52">
        <f t="shared" si="3"/>
        <v>918</v>
      </c>
      <c r="Z32" s="66" t="s">
        <v>881</v>
      </c>
      <c r="AA32" s="75">
        <v>17613.88</v>
      </c>
      <c r="AB32" s="65">
        <f t="shared" si="4"/>
        <v>1.50545982905983</v>
      </c>
      <c r="AC32" s="66">
        <v>150</v>
      </c>
      <c r="AD32" s="66">
        <v>150</v>
      </c>
      <c r="AE32" s="66" t="s">
        <v>880</v>
      </c>
      <c r="AF32" s="78">
        <v>17613.88</v>
      </c>
      <c r="AG32" s="78">
        <f t="shared" si="5"/>
        <v>0</v>
      </c>
      <c r="AH32" s="78" t="s">
        <v>881</v>
      </c>
      <c r="AI32" s="70">
        <v>12395.62</v>
      </c>
      <c r="AJ32" s="74">
        <f t="shared" si="6"/>
        <v>1.0594547008546999</v>
      </c>
      <c r="AK32" s="51">
        <v>150</v>
      </c>
      <c r="AL32" s="51"/>
      <c r="AM32" s="51"/>
      <c r="AN32" s="78">
        <v>10949.24</v>
      </c>
      <c r="AO32" s="110">
        <f t="shared" si="7"/>
        <v>0.93583247863247898</v>
      </c>
      <c r="AP32" s="78"/>
      <c r="AQ32" s="78"/>
      <c r="AR32" s="78"/>
      <c r="AS32" s="78"/>
      <c r="AT32" s="104">
        <v>9769.51</v>
      </c>
      <c r="AU32" s="105">
        <f t="shared" si="8"/>
        <v>0.83500085470085506</v>
      </c>
      <c r="AV32" s="78"/>
      <c r="AW32" s="78"/>
      <c r="AX32" s="78"/>
      <c r="AY32" s="78"/>
      <c r="AZ32" s="104">
        <f t="shared" si="9"/>
        <v>600</v>
      </c>
      <c r="BA32" s="78">
        <f t="shared" si="10"/>
        <v>600</v>
      </c>
      <c r="BB32" s="78">
        <f t="shared" si="11"/>
        <v>0</v>
      </c>
      <c r="BC32" s="78">
        <f t="shared" si="12"/>
        <v>300</v>
      </c>
      <c r="BD32" s="104">
        <v>0</v>
      </c>
      <c r="BE32" s="115"/>
    </row>
    <row r="33" spans="1:57">
      <c r="A33" s="19">
        <v>31</v>
      </c>
      <c r="B33" s="39">
        <v>30</v>
      </c>
      <c r="C33" s="19">
        <v>102934</v>
      </c>
      <c r="D33" s="20" t="s">
        <v>909</v>
      </c>
      <c r="E33" s="19" t="s">
        <v>70</v>
      </c>
      <c r="F33" s="21">
        <v>12</v>
      </c>
      <c r="G33" s="22">
        <v>150</v>
      </c>
      <c r="H33" s="39" t="s">
        <v>71</v>
      </c>
      <c r="I33" s="39" t="s">
        <v>72</v>
      </c>
      <c r="J33" s="48">
        <v>10440</v>
      </c>
      <c r="K33" s="64">
        <v>15605.77</v>
      </c>
      <c r="L33" s="67">
        <f t="shared" si="0"/>
        <v>1.4948055555555599</v>
      </c>
      <c r="M33" s="66">
        <v>150</v>
      </c>
      <c r="N33" s="66"/>
      <c r="O33" s="66"/>
      <c r="P33" s="52">
        <v>15605.77</v>
      </c>
      <c r="Q33" s="52">
        <f t="shared" si="1"/>
        <v>0</v>
      </c>
      <c r="R33" s="66" t="s">
        <v>881</v>
      </c>
      <c r="S33" s="75">
        <v>15390.39</v>
      </c>
      <c r="T33" s="76">
        <f t="shared" si="2"/>
        <v>1.4741752873563201</v>
      </c>
      <c r="U33" s="66">
        <v>150</v>
      </c>
      <c r="V33" s="66"/>
      <c r="W33" s="66"/>
      <c r="X33" s="52">
        <v>15390.39</v>
      </c>
      <c r="Y33" s="52">
        <f t="shared" si="3"/>
        <v>0</v>
      </c>
      <c r="Z33" s="66" t="s">
        <v>881</v>
      </c>
      <c r="AA33" s="75">
        <v>10529.14</v>
      </c>
      <c r="AB33" s="76">
        <f t="shared" si="4"/>
        <v>1.0085383141762501</v>
      </c>
      <c r="AC33" s="66">
        <v>150</v>
      </c>
      <c r="AD33" s="66"/>
      <c r="AE33" s="66"/>
      <c r="AF33" s="78">
        <v>10529.14</v>
      </c>
      <c r="AG33" s="78">
        <f t="shared" si="5"/>
        <v>0</v>
      </c>
      <c r="AH33" s="78" t="s">
        <v>881</v>
      </c>
      <c r="AI33" s="70">
        <v>21411.95</v>
      </c>
      <c r="AJ33" s="57">
        <f t="shared" si="6"/>
        <v>2.0509530651341001</v>
      </c>
      <c r="AK33" s="51">
        <v>150</v>
      </c>
      <c r="AL33" s="51">
        <v>150</v>
      </c>
      <c r="AM33" s="51" t="s">
        <v>880</v>
      </c>
      <c r="AN33" s="78">
        <v>5671.7</v>
      </c>
      <c r="AO33" s="110">
        <f t="shared" si="7"/>
        <v>0.54326628352490403</v>
      </c>
      <c r="AP33" s="78"/>
      <c r="AQ33" s="78"/>
      <c r="AR33" s="78"/>
      <c r="AS33" s="78"/>
      <c r="AT33" s="104">
        <v>9427.81</v>
      </c>
      <c r="AU33" s="105">
        <f t="shared" si="8"/>
        <v>0.90304693486590004</v>
      </c>
      <c r="AV33" s="78"/>
      <c r="AW33" s="78"/>
      <c r="AX33" s="78"/>
      <c r="AY33" s="78"/>
      <c r="AZ33" s="104">
        <f t="shared" si="9"/>
        <v>600</v>
      </c>
      <c r="BA33" s="78">
        <f t="shared" si="10"/>
        <v>600</v>
      </c>
      <c r="BB33" s="78">
        <f t="shared" si="11"/>
        <v>0</v>
      </c>
      <c r="BC33" s="78">
        <f t="shared" si="12"/>
        <v>150</v>
      </c>
      <c r="BD33" s="104">
        <v>0</v>
      </c>
      <c r="BE33" s="115"/>
    </row>
    <row r="34" spans="1:57">
      <c r="A34" s="35">
        <v>32</v>
      </c>
      <c r="B34" s="35">
        <v>30</v>
      </c>
      <c r="C34" s="35">
        <v>111219</v>
      </c>
      <c r="D34" s="36" t="s">
        <v>910</v>
      </c>
      <c r="E34" s="35" t="s">
        <v>70</v>
      </c>
      <c r="F34" s="37">
        <v>13</v>
      </c>
      <c r="G34" s="38">
        <v>150</v>
      </c>
      <c r="H34" s="35" t="s">
        <v>71</v>
      </c>
      <c r="I34" s="35" t="s">
        <v>72</v>
      </c>
      <c r="J34" s="61">
        <v>11880</v>
      </c>
      <c r="K34" s="62">
        <v>11962.31</v>
      </c>
      <c r="L34" s="63">
        <f t="shared" si="0"/>
        <v>1.00692845117845</v>
      </c>
      <c r="M34" s="54">
        <v>150</v>
      </c>
      <c r="N34" s="54"/>
      <c r="O34" s="54"/>
      <c r="P34" s="52">
        <v>11962.31</v>
      </c>
      <c r="Q34" s="52">
        <f t="shared" si="1"/>
        <v>0</v>
      </c>
      <c r="R34" s="54" t="s">
        <v>881</v>
      </c>
      <c r="S34" s="71">
        <v>12028.21</v>
      </c>
      <c r="T34" s="72">
        <f t="shared" si="2"/>
        <v>1.0124755892255899</v>
      </c>
      <c r="U34" s="54">
        <v>150</v>
      </c>
      <c r="V34" s="54"/>
      <c r="W34" s="54"/>
      <c r="X34" s="52">
        <v>12028.21</v>
      </c>
      <c r="Y34" s="52">
        <f t="shared" si="3"/>
        <v>0</v>
      </c>
      <c r="Z34" s="54" t="s">
        <v>881</v>
      </c>
      <c r="AA34" s="71">
        <v>12195.81</v>
      </c>
      <c r="AB34" s="72">
        <f t="shared" si="4"/>
        <v>1.0265833333333301</v>
      </c>
      <c r="AC34" s="54">
        <v>150</v>
      </c>
      <c r="AD34" s="54"/>
      <c r="AE34" s="54"/>
      <c r="AF34" s="78">
        <v>12195.81</v>
      </c>
      <c r="AG34" s="78">
        <f t="shared" si="5"/>
        <v>0</v>
      </c>
      <c r="AH34" s="78" t="s">
        <v>881</v>
      </c>
      <c r="AI34" s="71">
        <v>11947.6</v>
      </c>
      <c r="AJ34" s="72">
        <f t="shared" si="6"/>
        <v>1.00569023569024</v>
      </c>
      <c r="AK34" s="54">
        <v>150</v>
      </c>
      <c r="AL34" s="54"/>
      <c r="AM34" s="54"/>
      <c r="AN34" s="78">
        <v>7472.28</v>
      </c>
      <c r="AO34" s="110">
        <f t="shared" si="7"/>
        <v>0.62897979797979797</v>
      </c>
      <c r="AP34" s="78"/>
      <c r="AQ34" s="78"/>
      <c r="AR34" s="78"/>
      <c r="AS34" s="78"/>
      <c r="AT34" s="104">
        <v>8370.14</v>
      </c>
      <c r="AU34" s="105">
        <f t="shared" si="8"/>
        <v>0.70455723905723899</v>
      </c>
      <c r="AV34" s="78"/>
      <c r="AW34" s="78"/>
      <c r="AX34" s="78"/>
      <c r="AY34" s="78"/>
      <c r="AZ34" s="104">
        <f t="shared" si="9"/>
        <v>600</v>
      </c>
      <c r="BA34" s="78">
        <f t="shared" si="10"/>
        <v>600</v>
      </c>
      <c r="BB34" s="78">
        <f t="shared" si="11"/>
        <v>0</v>
      </c>
      <c r="BC34" s="78">
        <f t="shared" si="12"/>
        <v>0</v>
      </c>
      <c r="BD34" s="104">
        <v>0</v>
      </c>
      <c r="BE34" s="115"/>
    </row>
    <row r="35" spans="1:57">
      <c r="A35" s="35">
        <v>33</v>
      </c>
      <c r="B35" s="35">
        <v>30</v>
      </c>
      <c r="C35" s="35">
        <v>387</v>
      </c>
      <c r="D35" s="36" t="s">
        <v>911</v>
      </c>
      <c r="E35" s="35" t="s">
        <v>90</v>
      </c>
      <c r="F35" s="37">
        <v>13</v>
      </c>
      <c r="G35" s="38">
        <v>150</v>
      </c>
      <c r="H35" s="35" t="s">
        <v>71</v>
      </c>
      <c r="I35" s="35" t="s">
        <v>91</v>
      </c>
      <c r="J35" s="61">
        <v>12750</v>
      </c>
      <c r="K35" s="62">
        <v>13906.79</v>
      </c>
      <c r="L35" s="63">
        <f t="shared" si="0"/>
        <v>1.09072862745098</v>
      </c>
      <c r="M35" s="54">
        <v>150</v>
      </c>
      <c r="N35" s="54"/>
      <c r="O35" s="54"/>
      <c r="P35" s="52">
        <v>13906.79</v>
      </c>
      <c r="Q35" s="52">
        <f t="shared" si="1"/>
        <v>0</v>
      </c>
      <c r="R35" s="54" t="s">
        <v>881</v>
      </c>
      <c r="S35" s="71">
        <v>13124.89</v>
      </c>
      <c r="T35" s="72">
        <f t="shared" si="2"/>
        <v>1.0294031372549</v>
      </c>
      <c r="U35" s="54">
        <v>150</v>
      </c>
      <c r="V35" s="54"/>
      <c r="W35" s="54"/>
      <c r="X35" s="52">
        <v>13124.89</v>
      </c>
      <c r="Y35" s="52">
        <f t="shared" si="3"/>
        <v>0</v>
      </c>
      <c r="Z35" s="54" t="s">
        <v>881</v>
      </c>
      <c r="AA35" s="71">
        <v>13056.02</v>
      </c>
      <c r="AB35" s="72">
        <f t="shared" si="4"/>
        <v>1.02400156862745</v>
      </c>
      <c r="AC35" s="54">
        <v>150</v>
      </c>
      <c r="AD35" s="54"/>
      <c r="AE35" s="54"/>
      <c r="AF35" s="78">
        <v>13056.02</v>
      </c>
      <c r="AG35" s="78">
        <f t="shared" si="5"/>
        <v>0</v>
      </c>
      <c r="AH35" s="78" t="s">
        <v>881</v>
      </c>
      <c r="AI35" s="71">
        <v>14365.27</v>
      </c>
      <c r="AJ35" s="72">
        <f t="shared" si="6"/>
        <v>1.12668784313725</v>
      </c>
      <c r="AK35" s="54">
        <v>150</v>
      </c>
      <c r="AL35" s="54"/>
      <c r="AM35" s="54"/>
      <c r="AN35" s="78">
        <v>12144.66</v>
      </c>
      <c r="AO35" s="110">
        <f t="shared" si="7"/>
        <v>0.95252235294117604</v>
      </c>
      <c r="AP35" s="78"/>
      <c r="AQ35" s="78"/>
      <c r="AR35" s="78"/>
      <c r="AS35" s="78"/>
      <c r="AT35" s="104">
        <v>14432.74</v>
      </c>
      <c r="AU35" s="105">
        <f t="shared" si="8"/>
        <v>1.1319796078431399</v>
      </c>
      <c r="AV35" s="78"/>
      <c r="AW35" s="78"/>
      <c r="AX35" s="78"/>
      <c r="AY35" s="78"/>
      <c r="AZ35" s="104">
        <f t="shared" si="9"/>
        <v>600</v>
      </c>
      <c r="BA35" s="78">
        <f t="shared" si="10"/>
        <v>600</v>
      </c>
      <c r="BB35" s="78">
        <f t="shared" si="11"/>
        <v>0</v>
      </c>
      <c r="BC35" s="78">
        <f t="shared" si="12"/>
        <v>0</v>
      </c>
      <c r="BD35" s="104">
        <v>0</v>
      </c>
      <c r="BE35" s="115"/>
    </row>
    <row r="36" spans="1:57">
      <c r="A36" s="35">
        <v>34</v>
      </c>
      <c r="B36" s="35">
        <v>30</v>
      </c>
      <c r="C36" s="35">
        <v>311</v>
      </c>
      <c r="D36" s="36" t="s">
        <v>238</v>
      </c>
      <c r="E36" s="35" t="s">
        <v>70</v>
      </c>
      <c r="F36" s="37">
        <v>13</v>
      </c>
      <c r="G36" s="38">
        <v>150</v>
      </c>
      <c r="H36" s="35" t="s">
        <v>71</v>
      </c>
      <c r="I36" s="35" t="s">
        <v>72</v>
      </c>
      <c r="J36" s="61">
        <v>11970</v>
      </c>
      <c r="K36" s="62">
        <v>25871.24</v>
      </c>
      <c r="L36" s="55">
        <f t="shared" si="0"/>
        <v>2.16134001670844</v>
      </c>
      <c r="M36" s="54">
        <v>150</v>
      </c>
      <c r="N36" s="54">
        <v>150</v>
      </c>
      <c r="O36" s="54" t="s">
        <v>880</v>
      </c>
      <c r="P36" s="52">
        <v>25871.24</v>
      </c>
      <c r="Q36" s="52">
        <f t="shared" si="1"/>
        <v>0</v>
      </c>
      <c r="R36" s="54" t="s">
        <v>881</v>
      </c>
      <c r="S36" s="71">
        <v>20548.04</v>
      </c>
      <c r="T36" s="55">
        <f t="shared" si="2"/>
        <v>1.7166282372598201</v>
      </c>
      <c r="U36" s="54">
        <v>150</v>
      </c>
      <c r="V36" s="54">
        <v>150</v>
      </c>
      <c r="W36" s="54" t="s">
        <v>880</v>
      </c>
      <c r="X36" s="52">
        <v>20548.04</v>
      </c>
      <c r="Y36" s="52">
        <f t="shared" si="3"/>
        <v>0</v>
      </c>
      <c r="Z36" s="54" t="s">
        <v>881</v>
      </c>
      <c r="AA36" s="71">
        <v>28123.82</v>
      </c>
      <c r="AB36" s="55">
        <f t="shared" si="4"/>
        <v>2.34952548036759</v>
      </c>
      <c r="AC36" s="54">
        <v>150</v>
      </c>
      <c r="AD36" s="54">
        <v>150</v>
      </c>
      <c r="AE36" s="54" t="s">
        <v>880</v>
      </c>
      <c r="AF36" s="78">
        <v>28123.82</v>
      </c>
      <c r="AG36" s="78">
        <f t="shared" si="5"/>
        <v>0</v>
      </c>
      <c r="AH36" s="78" t="s">
        <v>881</v>
      </c>
      <c r="AI36" s="71">
        <v>36112.39</v>
      </c>
      <c r="AJ36" s="55">
        <f t="shared" si="6"/>
        <v>3.0169081035923102</v>
      </c>
      <c r="AK36" s="54">
        <v>150</v>
      </c>
      <c r="AL36" s="54">
        <v>150</v>
      </c>
      <c r="AM36" s="54" t="s">
        <v>880</v>
      </c>
      <c r="AN36" s="78">
        <v>48054.17</v>
      </c>
      <c r="AO36" s="110">
        <f t="shared" si="7"/>
        <v>4.0145505430242299</v>
      </c>
      <c r="AP36" s="78"/>
      <c r="AQ36" s="78"/>
      <c r="AR36" s="78"/>
      <c r="AS36" s="78"/>
      <c r="AT36" s="104">
        <v>19729.560000000001</v>
      </c>
      <c r="AU36" s="105">
        <f t="shared" si="8"/>
        <v>1.6482506265664201</v>
      </c>
      <c r="AV36" s="78"/>
      <c r="AW36" s="78"/>
      <c r="AX36" s="78"/>
      <c r="AY36" s="78"/>
      <c r="AZ36" s="104">
        <f t="shared" ref="AZ36:AZ67" si="13">G36*4</f>
        <v>600</v>
      </c>
      <c r="BA36" s="78">
        <f t="shared" ref="BA36:BA67" si="14">M36+U36+AC36+AK36+AP36+AV36</f>
        <v>600</v>
      </c>
      <c r="BB36" s="78">
        <f t="shared" ref="BB36:BB67" si="15">BA36-AZ36</f>
        <v>0</v>
      </c>
      <c r="BC36" s="78">
        <f t="shared" ref="BC36:BC67" si="16">N36+V36+AD36+AL36+AQ36+AW36</f>
        <v>600</v>
      </c>
      <c r="BD36" s="104">
        <v>0</v>
      </c>
      <c r="BE36" s="115"/>
    </row>
    <row r="37" spans="1:57">
      <c r="A37" s="19">
        <v>35</v>
      </c>
      <c r="B37" s="39">
        <v>30</v>
      </c>
      <c r="C37" s="19">
        <v>746</v>
      </c>
      <c r="D37" s="20" t="s">
        <v>912</v>
      </c>
      <c r="E37" s="19" t="s">
        <v>94</v>
      </c>
      <c r="F37" s="21">
        <v>14</v>
      </c>
      <c r="G37" s="22">
        <v>150</v>
      </c>
      <c r="H37" s="39" t="s">
        <v>71</v>
      </c>
      <c r="I37" s="39" t="s">
        <v>96</v>
      </c>
      <c r="J37" s="48">
        <v>12240</v>
      </c>
      <c r="K37" s="64">
        <v>12712.12</v>
      </c>
      <c r="L37" s="67">
        <f t="shared" si="0"/>
        <v>1.03857189542484</v>
      </c>
      <c r="M37" s="66">
        <v>150</v>
      </c>
      <c r="N37" s="66"/>
      <c r="O37" s="66"/>
      <c r="P37" s="52">
        <v>12712.12</v>
      </c>
      <c r="Q37" s="52">
        <f t="shared" si="1"/>
        <v>0</v>
      </c>
      <c r="R37" s="66" t="s">
        <v>881</v>
      </c>
      <c r="S37" s="75">
        <v>7596.66</v>
      </c>
      <c r="T37" s="76">
        <f t="shared" si="2"/>
        <v>0.62064215686274504</v>
      </c>
      <c r="U37" s="66">
        <v>0</v>
      </c>
      <c r="V37" s="66"/>
      <c r="W37" s="66"/>
      <c r="X37" s="52">
        <v>7596.66</v>
      </c>
      <c r="Y37" s="52">
        <f t="shared" si="3"/>
        <v>0</v>
      </c>
      <c r="Z37" s="66"/>
      <c r="AA37" s="75">
        <v>11340.01</v>
      </c>
      <c r="AB37" s="76">
        <f t="shared" si="4"/>
        <v>0.92647140522875804</v>
      </c>
      <c r="AC37" s="66">
        <v>0</v>
      </c>
      <c r="AD37" s="66"/>
      <c r="AE37" s="66"/>
      <c r="AF37" s="78">
        <v>11340.01</v>
      </c>
      <c r="AG37" s="78">
        <f t="shared" si="5"/>
        <v>0</v>
      </c>
      <c r="AH37" s="78"/>
      <c r="AI37" s="70">
        <v>9071.2999999999993</v>
      </c>
      <c r="AJ37" s="74">
        <f t="shared" si="6"/>
        <v>0.74111928104575198</v>
      </c>
      <c r="AK37" s="51">
        <v>0</v>
      </c>
      <c r="AL37" s="51"/>
      <c r="AM37" s="51"/>
      <c r="AN37" s="78">
        <v>8152.84</v>
      </c>
      <c r="AO37" s="110">
        <f t="shared" si="7"/>
        <v>0.66608169934640504</v>
      </c>
      <c r="AP37" s="78"/>
      <c r="AQ37" s="78"/>
      <c r="AR37" s="78"/>
      <c r="AS37" s="78"/>
      <c r="AT37" s="104">
        <v>5234.45</v>
      </c>
      <c r="AU37" s="105">
        <f t="shared" si="8"/>
        <v>0.42765114379085001</v>
      </c>
      <c r="AV37" s="78"/>
      <c r="AW37" s="78"/>
      <c r="AX37" s="78"/>
      <c r="AY37" s="78"/>
      <c r="AZ37" s="104">
        <f t="shared" si="13"/>
        <v>600</v>
      </c>
      <c r="BA37" s="78">
        <f t="shared" si="14"/>
        <v>150</v>
      </c>
      <c r="BB37" s="78">
        <f t="shared" si="15"/>
        <v>-450</v>
      </c>
      <c r="BC37" s="78">
        <f t="shared" si="16"/>
        <v>0</v>
      </c>
      <c r="BD37" s="104">
        <v>0</v>
      </c>
      <c r="BE37" s="115"/>
    </row>
    <row r="38" spans="1:57">
      <c r="A38" s="19">
        <v>36</v>
      </c>
      <c r="B38" s="39">
        <v>30</v>
      </c>
      <c r="C38" s="19">
        <v>357</v>
      </c>
      <c r="D38" s="20" t="s">
        <v>913</v>
      </c>
      <c r="E38" s="19" t="s">
        <v>70</v>
      </c>
      <c r="F38" s="21">
        <v>14</v>
      </c>
      <c r="G38" s="22">
        <v>150</v>
      </c>
      <c r="H38" s="39" t="s">
        <v>71</v>
      </c>
      <c r="I38" s="39" t="s">
        <v>72</v>
      </c>
      <c r="J38" s="48">
        <v>12240</v>
      </c>
      <c r="K38" s="64">
        <v>13857.61</v>
      </c>
      <c r="L38" s="67">
        <f t="shared" si="0"/>
        <v>1.13215767973856</v>
      </c>
      <c r="M38" s="66">
        <v>150</v>
      </c>
      <c r="N38" s="66"/>
      <c r="O38" s="66"/>
      <c r="P38" s="52">
        <v>13857.61</v>
      </c>
      <c r="Q38" s="52">
        <f t="shared" si="1"/>
        <v>0</v>
      </c>
      <c r="R38" s="66" t="s">
        <v>881</v>
      </c>
      <c r="S38" s="75">
        <v>12438.41</v>
      </c>
      <c r="T38" s="76">
        <f t="shared" si="2"/>
        <v>1.01620996732026</v>
      </c>
      <c r="U38" s="66">
        <v>150</v>
      </c>
      <c r="V38" s="66"/>
      <c r="W38" s="66"/>
      <c r="X38" s="52">
        <v>12438.41</v>
      </c>
      <c r="Y38" s="52">
        <f t="shared" si="3"/>
        <v>0</v>
      </c>
      <c r="Z38" s="66" t="s">
        <v>881</v>
      </c>
      <c r="AA38" s="75">
        <v>6753.29</v>
      </c>
      <c r="AB38" s="76">
        <f t="shared" si="4"/>
        <v>0.55173937908496695</v>
      </c>
      <c r="AC38" s="66">
        <v>0</v>
      </c>
      <c r="AD38" s="66"/>
      <c r="AE38" s="66"/>
      <c r="AF38" s="78">
        <v>6753.29</v>
      </c>
      <c r="AG38" s="78">
        <f t="shared" si="5"/>
        <v>0</v>
      </c>
      <c r="AH38" s="78"/>
      <c r="AI38" s="70">
        <v>12840.63</v>
      </c>
      <c r="AJ38" s="57">
        <f t="shared" si="6"/>
        <v>1.0490710784313699</v>
      </c>
      <c r="AK38" s="51">
        <v>150</v>
      </c>
      <c r="AL38" s="51">
        <v>150</v>
      </c>
      <c r="AM38" s="51" t="s">
        <v>914</v>
      </c>
      <c r="AN38" s="78">
        <v>10574.33</v>
      </c>
      <c r="AO38" s="110">
        <f t="shared" si="7"/>
        <v>0.86391584967320301</v>
      </c>
      <c r="AP38" s="78"/>
      <c r="AQ38" s="78"/>
      <c r="AR38" s="78"/>
      <c r="AS38" s="78"/>
      <c r="AT38" s="104">
        <v>7622.11</v>
      </c>
      <c r="AU38" s="105">
        <f t="shared" si="8"/>
        <v>0.62272140522875796</v>
      </c>
      <c r="AV38" s="78"/>
      <c r="AW38" s="78"/>
      <c r="AX38" s="78"/>
      <c r="AY38" s="78"/>
      <c r="AZ38" s="104">
        <f t="shared" si="13"/>
        <v>600</v>
      </c>
      <c r="BA38" s="78">
        <f t="shared" si="14"/>
        <v>450</v>
      </c>
      <c r="BB38" s="78">
        <f t="shared" si="15"/>
        <v>-150</v>
      </c>
      <c r="BC38" s="78">
        <f t="shared" si="16"/>
        <v>150</v>
      </c>
      <c r="BD38" s="104">
        <v>0</v>
      </c>
      <c r="BE38" s="115"/>
    </row>
    <row r="39" spans="1:57">
      <c r="A39" s="19">
        <v>37</v>
      </c>
      <c r="B39" s="39">
        <v>30</v>
      </c>
      <c r="C39" s="19">
        <v>513</v>
      </c>
      <c r="D39" s="20" t="s">
        <v>255</v>
      </c>
      <c r="E39" s="19" t="s">
        <v>87</v>
      </c>
      <c r="F39" s="21">
        <v>14</v>
      </c>
      <c r="G39" s="22">
        <v>150</v>
      </c>
      <c r="H39" s="39" t="s">
        <v>71</v>
      </c>
      <c r="I39" s="39" t="s">
        <v>88</v>
      </c>
      <c r="J39" s="48">
        <v>12750</v>
      </c>
      <c r="K39" s="64">
        <v>14971.4</v>
      </c>
      <c r="L39" s="65">
        <f t="shared" si="0"/>
        <v>1.1742274509803901</v>
      </c>
      <c r="M39" s="66">
        <v>150</v>
      </c>
      <c r="N39" s="66">
        <v>150</v>
      </c>
      <c r="O39" s="66" t="s">
        <v>880</v>
      </c>
      <c r="P39" s="52">
        <v>14971.4</v>
      </c>
      <c r="Q39" s="52">
        <f t="shared" si="1"/>
        <v>0</v>
      </c>
      <c r="R39" s="66" t="s">
        <v>881</v>
      </c>
      <c r="S39" s="75">
        <v>14384.08</v>
      </c>
      <c r="T39" s="65">
        <f t="shared" si="2"/>
        <v>1.1281631372548999</v>
      </c>
      <c r="U39" s="66">
        <v>150</v>
      </c>
      <c r="V39" s="66">
        <v>150</v>
      </c>
      <c r="W39" s="66" t="s">
        <v>914</v>
      </c>
      <c r="X39" s="52">
        <v>14427.28</v>
      </c>
      <c r="Y39" s="52">
        <f t="shared" si="3"/>
        <v>43.200000000000699</v>
      </c>
      <c r="Z39" s="66" t="s">
        <v>881</v>
      </c>
      <c r="AA39" s="75">
        <v>13098.63</v>
      </c>
      <c r="AB39" s="65">
        <f t="shared" si="4"/>
        <v>1.0273435294117601</v>
      </c>
      <c r="AC39" s="66">
        <v>150</v>
      </c>
      <c r="AD39" s="66">
        <v>300</v>
      </c>
      <c r="AE39" s="66" t="s">
        <v>915</v>
      </c>
      <c r="AF39" s="78">
        <v>13098.63</v>
      </c>
      <c r="AG39" s="78">
        <f t="shared" si="5"/>
        <v>0</v>
      </c>
      <c r="AH39" s="78" t="s">
        <v>881</v>
      </c>
      <c r="AI39" s="70">
        <v>13047.2</v>
      </c>
      <c r="AJ39" s="74">
        <f t="shared" si="6"/>
        <v>1.02330980392157</v>
      </c>
      <c r="AK39" s="51">
        <v>150</v>
      </c>
      <c r="AL39" s="51"/>
      <c r="AM39" s="51"/>
      <c r="AN39" s="78">
        <v>7903.28</v>
      </c>
      <c r="AO39" s="110">
        <f t="shared" si="7"/>
        <v>0.61986509803921597</v>
      </c>
      <c r="AP39" s="78"/>
      <c r="AQ39" s="78"/>
      <c r="AR39" s="78"/>
      <c r="AS39" s="78"/>
      <c r="AT39" s="104">
        <v>6756.01</v>
      </c>
      <c r="AU39" s="105">
        <f t="shared" si="8"/>
        <v>0.52988313725490199</v>
      </c>
      <c r="AV39" s="78"/>
      <c r="AW39" s="78"/>
      <c r="AX39" s="78"/>
      <c r="AY39" s="78"/>
      <c r="AZ39" s="104">
        <f t="shared" si="13"/>
        <v>600</v>
      </c>
      <c r="BA39" s="78">
        <f t="shared" si="14"/>
        <v>600</v>
      </c>
      <c r="BB39" s="78">
        <f t="shared" si="15"/>
        <v>0</v>
      </c>
      <c r="BC39" s="78">
        <f t="shared" si="16"/>
        <v>600</v>
      </c>
      <c r="BD39" s="104">
        <v>0</v>
      </c>
      <c r="BE39" s="115"/>
    </row>
    <row r="40" spans="1:57">
      <c r="A40" s="35">
        <v>38</v>
      </c>
      <c r="B40" s="35">
        <v>30</v>
      </c>
      <c r="C40" s="35">
        <v>737</v>
      </c>
      <c r="D40" s="36" t="s">
        <v>916</v>
      </c>
      <c r="E40" s="35" t="s">
        <v>90</v>
      </c>
      <c r="F40" s="37">
        <v>15</v>
      </c>
      <c r="G40" s="38">
        <v>150</v>
      </c>
      <c r="H40" s="35" t="s">
        <v>78</v>
      </c>
      <c r="I40" s="35" t="s">
        <v>91</v>
      </c>
      <c r="J40" s="61">
        <v>13260</v>
      </c>
      <c r="K40" s="62">
        <v>14056.42</v>
      </c>
      <c r="L40" s="63">
        <f t="shared" si="0"/>
        <v>1.0600618401206601</v>
      </c>
      <c r="M40" s="54">
        <v>150</v>
      </c>
      <c r="N40" s="54"/>
      <c r="O40" s="54"/>
      <c r="P40" s="52">
        <v>14056.42</v>
      </c>
      <c r="Q40" s="52">
        <f t="shared" si="1"/>
        <v>0</v>
      </c>
      <c r="R40" s="54" t="s">
        <v>881</v>
      </c>
      <c r="S40" s="71">
        <v>13267.1</v>
      </c>
      <c r="T40" s="72">
        <f t="shared" si="2"/>
        <v>1.0005354449472099</v>
      </c>
      <c r="U40" s="54">
        <v>150</v>
      </c>
      <c r="V40" s="54"/>
      <c r="W40" s="54"/>
      <c r="X40" s="52">
        <v>13267.1</v>
      </c>
      <c r="Y40" s="52">
        <f t="shared" si="3"/>
        <v>0</v>
      </c>
      <c r="Z40" s="54" t="s">
        <v>881</v>
      </c>
      <c r="AA40" s="71">
        <v>13692.53</v>
      </c>
      <c r="AB40" s="72">
        <f t="shared" si="4"/>
        <v>1.0326191553544499</v>
      </c>
      <c r="AC40" s="54">
        <v>150</v>
      </c>
      <c r="AD40" s="54"/>
      <c r="AE40" s="54"/>
      <c r="AF40" s="78">
        <v>13692.53</v>
      </c>
      <c r="AG40" s="78">
        <f t="shared" si="5"/>
        <v>0</v>
      </c>
      <c r="AH40" s="78" t="s">
        <v>881</v>
      </c>
      <c r="AI40" s="71">
        <v>11400.87</v>
      </c>
      <c r="AJ40" s="72">
        <f t="shared" si="6"/>
        <v>0.85979411764705904</v>
      </c>
      <c r="AK40" s="54">
        <v>0</v>
      </c>
      <c r="AL40" s="54"/>
      <c r="AM40" s="54"/>
      <c r="AN40" s="78">
        <v>5838.06</v>
      </c>
      <c r="AO40" s="110">
        <f t="shared" si="7"/>
        <v>0.44027601809954803</v>
      </c>
      <c r="AP40" s="78"/>
      <c r="AQ40" s="78"/>
      <c r="AR40" s="78"/>
      <c r="AS40" s="78"/>
      <c r="AT40" s="104">
        <v>9451.1</v>
      </c>
      <c r="AU40" s="105">
        <f t="shared" si="8"/>
        <v>0.71275263951734502</v>
      </c>
      <c r="AV40" s="78"/>
      <c r="AW40" s="78"/>
      <c r="AX40" s="78"/>
      <c r="AY40" s="78"/>
      <c r="AZ40" s="104">
        <f t="shared" si="13"/>
        <v>600</v>
      </c>
      <c r="BA40" s="78">
        <f t="shared" si="14"/>
        <v>450</v>
      </c>
      <c r="BB40" s="78">
        <f t="shared" si="15"/>
        <v>-150</v>
      </c>
      <c r="BC40" s="78">
        <f t="shared" si="16"/>
        <v>0</v>
      </c>
      <c r="BD40" s="104">
        <v>0</v>
      </c>
      <c r="BE40" s="115"/>
    </row>
    <row r="41" spans="1:57">
      <c r="A41" s="35">
        <v>39</v>
      </c>
      <c r="B41" s="35">
        <v>30</v>
      </c>
      <c r="C41" s="35">
        <v>709</v>
      </c>
      <c r="D41" s="36" t="s">
        <v>917</v>
      </c>
      <c r="E41" s="35" t="s">
        <v>87</v>
      </c>
      <c r="F41" s="37">
        <v>15</v>
      </c>
      <c r="G41" s="38">
        <v>150</v>
      </c>
      <c r="H41" s="35" t="s">
        <v>71</v>
      </c>
      <c r="I41" s="35" t="s">
        <v>88</v>
      </c>
      <c r="J41" s="61">
        <v>13260</v>
      </c>
      <c r="K41" s="62">
        <v>12048.78</v>
      </c>
      <c r="L41" s="63">
        <f t="shared" si="0"/>
        <v>0.90865610859728496</v>
      </c>
      <c r="M41" s="54">
        <v>0</v>
      </c>
      <c r="N41" s="54"/>
      <c r="O41" s="54"/>
      <c r="P41" s="52">
        <v>12048.78</v>
      </c>
      <c r="Q41" s="52">
        <f t="shared" si="1"/>
        <v>0</v>
      </c>
      <c r="R41" s="54"/>
      <c r="S41" s="71">
        <v>13503.72</v>
      </c>
      <c r="T41" s="72">
        <f t="shared" si="2"/>
        <v>1.01838009049774</v>
      </c>
      <c r="U41" s="54">
        <v>150</v>
      </c>
      <c r="V41" s="54"/>
      <c r="W41" s="54"/>
      <c r="X41" s="52">
        <v>13503.72</v>
      </c>
      <c r="Y41" s="52">
        <f t="shared" si="3"/>
        <v>0</v>
      </c>
      <c r="Z41" s="54" t="s">
        <v>881</v>
      </c>
      <c r="AA41" s="71">
        <v>14211.19</v>
      </c>
      <c r="AB41" s="55">
        <f t="shared" si="4"/>
        <v>1.0717337858220199</v>
      </c>
      <c r="AC41" s="54">
        <v>150</v>
      </c>
      <c r="AD41" s="54">
        <v>150</v>
      </c>
      <c r="AE41" s="54" t="s">
        <v>918</v>
      </c>
      <c r="AF41" s="78">
        <v>14211.19</v>
      </c>
      <c r="AG41" s="78">
        <f t="shared" si="5"/>
        <v>0</v>
      </c>
      <c r="AH41" s="78" t="s">
        <v>881</v>
      </c>
      <c r="AI41" s="71">
        <v>8352.61</v>
      </c>
      <c r="AJ41" s="72">
        <f t="shared" si="6"/>
        <v>0.629910256410256</v>
      </c>
      <c r="AK41" s="54">
        <v>0</v>
      </c>
      <c r="AL41" s="54"/>
      <c r="AM41" s="54"/>
      <c r="AN41" s="78">
        <v>6869.33</v>
      </c>
      <c r="AO41" s="110">
        <f t="shared" si="7"/>
        <v>0.518049019607843</v>
      </c>
      <c r="AP41" s="78"/>
      <c r="AQ41" s="78"/>
      <c r="AR41" s="78"/>
      <c r="AS41" s="78"/>
      <c r="AT41" s="104">
        <v>6859.95</v>
      </c>
      <c r="AU41" s="105">
        <f t="shared" si="8"/>
        <v>0.51734162895927605</v>
      </c>
      <c r="AV41" s="78"/>
      <c r="AW41" s="78"/>
      <c r="AX41" s="78"/>
      <c r="AY41" s="78"/>
      <c r="AZ41" s="104">
        <f t="shared" si="13"/>
        <v>600</v>
      </c>
      <c r="BA41" s="78">
        <f t="shared" si="14"/>
        <v>300</v>
      </c>
      <c r="BB41" s="78">
        <f t="shared" si="15"/>
        <v>-300</v>
      </c>
      <c r="BC41" s="78">
        <f t="shared" si="16"/>
        <v>150</v>
      </c>
      <c r="BD41" s="104">
        <v>0</v>
      </c>
      <c r="BE41" s="115"/>
    </row>
    <row r="42" spans="1:57">
      <c r="A42" s="35">
        <v>40</v>
      </c>
      <c r="B42" s="35">
        <v>30</v>
      </c>
      <c r="C42" s="35">
        <v>747</v>
      </c>
      <c r="D42" s="36" t="s">
        <v>919</v>
      </c>
      <c r="E42" s="35" t="s">
        <v>63</v>
      </c>
      <c r="F42" s="37">
        <v>15</v>
      </c>
      <c r="G42" s="38">
        <v>150</v>
      </c>
      <c r="H42" s="35" t="s">
        <v>71</v>
      </c>
      <c r="I42" s="35" t="s">
        <v>65</v>
      </c>
      <c r="J42" s="61">
        <v>12580</v>
      </c>
      <c r="K42" s="62">
        <v>15361.01</v>
      </c>
      <c r="L42" s="55">
        <f t="shared" si="0"/>
        <v>1.22106597774245</v>
      </c>
      <c r="M42" s="54">
        <v>150</v>
      </c>
      <c r="N42" s="54">
        <v>150</v>
      </c>
      <c r="O42" s="54" t="s">
        <v>920</v>
      </c>
      <c r="P42" s="52">
        <v>15361.01</v>
      </c>
      <c r="Q42" s="52">
        <f t="shared" si="1"/>
        <v>0</v>
      </c>
      <c r="R42" s="54" t="s">
        <v>881</v>
      </c>
      <c r="S42" s="71">
        <v>13122.95</v>
      </c>
      <c r="T42" s="55">
        <f t="shared" si="2"/>
        <v>1.0431597774244801</v>
      </c>
      <c r="U42" s="54">
        <v>150</v>
      </c>
      <c r="V42" s="54">
        <v>150</v>
      </c>
      <c r="W42" s="54" t="s">
        <v>880</v>
      </c>
      <c r="X42" s="52">
        <v>13201.85</v>
      </c>
      <c r="Y42" s="52">
        <f t="shared" si="3"/>
        <v>78.899999999999594</v>
      </c>
      <c r="Z42" s="54" t="s">
        <v>881</v>
      </c>
      <c r="AA42" s="71">
        <v>6279.07</v>
      </c>
      <c r="AB42" s="72">
        <f t="shared" si="4"/>
        <v>0.49913116057233697</v>
      </c>
      <c r="AC42" s="54">
        <v>0</v>
      </c>
      <c r="AD42" s="54"/>
      <c r="AE42" s="54"/>
      <c r="AF42" s="78">
        <v>6279.07</v>
      </c>
      <c r="AG42" s="78">
        <f t="shared" si="5"/>
        <v>0</v>
      </c>
      <c r="AH42" s="78"/>
      <c r="AI42" s="71">
        <v>5358.82</v>
      </c>
      <c r="AJ42" s="72">
        <f t="shared" si="6"/>
        <v>0.42597933227344997</v>
      </c>
      <c r="AK42" s="54">
        <v>0</v>
      </c>
      <c r="AL42" s="54"/>
      <c r="AM42" s="54"/>
      <c r="AN42" s="78">
        <v>4045.87</v>
      </c>
      <c r="AO42" s="110">
        <f t="shared" si="7"/>
        <v>0.32161128775834702</v>
      </c>
      <c r="AP42" s="78"/>
      <c r="AQ42" s="78"/>
      <c r="AR42" s="78"/>
      <c r="AS42" s="78"/>
      <c r="AT42" s="104">
        <v>4058.49</v>
      </c>
      <c r="AU42" s="105">
        <f t="shared" si="8"/>
        <v>0.32261446740858502</v>
      </c>
      <c r="AV42" s="78"/>
      <c r="AW42" s="78"/>
      <c r="AX42" s="78"/>
      <c r="AY42" s="78"/>
      <c r="AZ42" s="104">
        <f t="shared" si="13"/>
        <v>600</v>
      </c>
      <c r="BA42" s="78">
        <f t="shared" si="14"/>
        <v>300</v>
      </c>
      <c r="BB42" s="78">
        <f t="shared" si="15"/>
        <v>-300</v>
      </c>
      <c r="BC42" s="78">
        <f t="shared" si="16"/>
        <v>300</v>
      </c>
      <c r="BD42" s="104">
        <v>0</v>
      </c>
      <c r="BE42" s="115"/>
    </row>
    <row r="43" spans="1:57">
      <c r="A43" s="19">
        <v>41</v>
      </c>
      <c r="B43" s="39">
        <v>30</v>
      </c>
      <c r="C43" s="19">
        <v>359</v>
      </c>
      <c r="D43" s="20" t="s">
        <v>921</v>
      </c>
      <c r="E43" s="19" t="s">
        <v>70</v>
      </c>
      <c r="F43" s="21">
        <v>16</v>
      </c>
      <c r="G43" s="22">
        <v>150</v>
      </c>
      <c r="H43" s="39" t="s">
        <v>78</v>
      </c>
      <c r="I43" s="39" t="s">
        <v>72</v>
      </c>
      <c r="J43" s="48">
        <v>14850</v>
      </c>
      <c r="K43" s="64">
        <v>8719.83</v>
      </c>
      <c r="L43" s="67">
        <f t="shared" si="0"/>
        <v>0.58719393939393905</v>
      </c>
      <c r="M43" s="66">
        <v>0</v>
      </c>
      <c r="N43" s="66"/>
      <c r="O43" s="66"/>
      <c r="P43" s="52">
        <v>8719.83</v>
      </c>
      <c r="Q43" s="52">
        <f t="shared" si="1"/>
        <v>0</v>
      </c>
      <c r="R43" s="66"/>
      <c r="S43" s="75">
        <v>15871.14</v>
      </c>
      <c r="T43" s="65">
        <f t="shared" si="2"/>
        <v>1.0687636363636399</v>
      </c>
      <c r="U43" s="66">
        <v>150</v>
      </c>
      <c r="V43" s="66">
        <v>150</v>
      </c>
      <c r="W43" s="66" t="s">
        <v>922</v>
      </c>
      <c r="X43" s="52">
        <v>15871.14</v>
      </c>
      <c r="Y43" s="52">
        <f t="shared" si="3"/>
        <v>0</v>
      </c>
      <c r="Z43" s="66" t="s">
        <v>881</v>
      </c>
      <c r="AA43" s="75">
        <v>17477.41</v>
      </c>
      <c r="AB43" s="65">
        <f t="shared" si="4"/>
        <v>1.1769299663299699</v>
      </c>
      <c r="AC43" s="66">
        <v>150</v>
      </c>
      <c r="AD43" s="66">
        <v>300</v>
      </c>
      <c r="AE43" s="66" t="s">
        <v>923</v>
      </c>
      <c r="AF43" s="78">
        <v>17477.41</v>
      </c>
      <c r="AG43" s="78">
        <f t="shared" si="5"/>
        <v>0</v>
      </c>
      <c r="AH43" s="78" t="s">
        <v>881</v>
      </c>
      <c r="AI43" s="70">
        <v>16162.09</v>
      </c>
      <c r="AJ43" s="57">
        <f t="shared" si="6"/>
        <v>1.0883562289562301</v>
      </c>
      <c r="AK43" s="51">
        <v>150</v>
      </c>
      <c r="AL43" s="51">
        <v>150</v>
      </c>
      <c r="AM43" s="51" t="s">
        <v>922</v>
      </c>
      <c r="AN43" s="78">
        <v>8077.78</v>
      </c>
      <c r="AO43" s="110">
        <f t="shared" si="7"/>
        <v>0.54395824915824897</v>
      </c>
      <c r="AP43" s="78"/>
      <c r="AQ43" s="78"/>
      <c r="AR43" s="78"/>
      <c r="AS43" s="78"/>
      <c r="AT43" s="104">
        <v>8059.11</v>
      </c>
      <c r="AU43" s="105">
        <f t="shared" si="8"/>
        <v>0.54270101010101002</v>
      </c>
      <c r="AV43" s="78"/>
      <c r="AW43" s="78"/>
      <c r="AX43" s="78"/>
      <c r="AY43" s="78"/>
      <c r="AZ43" s="104">
        <f t="shared" si="13"/>
        <v>600</v>
      </c>
      <c r="BA43" s="78">
        <f t="shared" si="14"/>
        <v>450</v>
      </c>
      <c r="BB43" s="78">
        <f t="shared" si="15"/>
        <v>-150</v>
      </c>
      <c r="BC43" s="78">
        <f t="shared" si="16"/>
        <v>600</v>
      </c>
      <c r="BD43" s="104">
        <v>0</v>
      </c>
      <c r="BE43" s="115"/>
    </row>
    <row r="44" spans="1:57">
      <c r="A44" s="19">
        <v>42</v>
      </c>
      <c r="B44" s="39">
        <v>30</v>
      </c>
      <c r="C44" s="19">
        <v>107658</v>
      </c>
      <c r="D44" s="20" t="s">
        <v>924</v>
      </c>
      <c r="E44" s="19" t="s">
        <v>87</v>
      </c>
      <c r="F44" s="21">
        <v>16</v>
      </c>
      <c r="G44" s="22">
        <v>150</v>
      </c>
      <c r="H44" s="39" t="s">
        <v>71</v>
      </c>
      <c r="I44" s="39" t="s">
        <v>88</v>
      </c>
      <c r="J44" s="48">
        <v>11900</v>
      </c>
      <c r="K44" s="64">
        <v>14254.86</v>
      </c>
      <c r="L44" s="65">
        <f t="shared" si="0"/>
        <v>1.19788739495798</v>
      </c>
      <c r="M44" s="66">
        <v>150</v>
      </c>
      <c r="N44" s="66">
        <v>150</v>
      </c>
      <c r="O44" s="66" t="s">
        <v>778</v>
      </c>
      <c r="P44" s="52">
        <v>14254.86</v>
      </c>
      <c r="Q44" s="52">
        <f t="shared" si="1"/>
        <v>0</v>
      </c>
      <c r="R44" s="66" t="s">
        <v>881</v>
      </c>
      <c r="S44" s="75">
        <v>10522.2</v>
      </c>
      <c r="T44" s="76">
        <f t="shared" si="2"/>
        <v>0.88421848739495801</v>
      </c>
      <c r="U44" s="66">
        <v>0</v>
      </c>
      <c r="V44" s="66"/>
      <c r="W44" s="66"/>
      <c r="X44" s="52">
        <v>10522.2</v>
      </c>
      <c r="Y44" s="52">
        <f t="shared" si="3"/>
        <v>0</v>
      </c>
      <c r="Z44" s="66"/>
      <c r="AA44" s="75">
        <v>9939.92</v>
      </c>
      <c r="AB44" s="76">
        <f t="shared" si="4"/>
        <v>0.83528739495798299</v>
      </c>
      <c r="AC44" s="66">
        <v>0</v>
      </c>
      <c r="AD44" s="66"/>
      <c r="AE44" s="66"/>
      <c r="AF44" s="78">
        <v>9939.92</v>
      </c>
      <c r="AG44" s="78">
        <f t="shared" si="5"/>
        <v>0</v>
      </c>
      <c r="AH44" s="78"/>
      <c r="AI44" s="70">
        <v>11360.09</v>
      </c>
      <c r="AJ44" s="74">
        <f t="shared" si="6"/>
        <v>0.95462941176470595</v>
      </c>
      <c r="AK44" s="51">
        <v>0</v>
      </c>
      <c r="AL44" s="51"/>
      <c r="AM44" s="51"/>
      <c r="AN44" s="78">
        <v>10190.27</v>
      </c>
      <c r="AO44" s="110">
        <f t="shared" si="7"/>
        <v>0.85632521008403395</v>
      </c>
      <c r="AP44" s="78"/>
      <c r="AQ44" s="78"/>
      <c r="AR44" s="78"/>
      <c r="AS44" s="78"/>
      <c r="AT44" s="104">
        <v>7360.12</v>
      </c>
      <c r="AU44" s="105">
        <f t="shared" si="8"/>
        <v>0.61849747899159702</v>
      </c>
      <c r="AV44" s="78"/>
      <c r="AW44" s="78"/>
      <c r="AX44" s="78"/>
      <c r="AY44" s="78"/>
      <c r="AZ44" s="104">
        <f t="shared" si="13"/>
        <v>600</v>
      </c>
      <c r="BA44" s="78">
        <f t="shared" si="14"/>
        <v>150</v>
      </c>
      <c r="BB44" s="78">
        <f t="shared" si="15"/>
        <v>-450</v>
      </c>
      <c r="BC44" s="78">
        <f t="shared" si="16"/>
        <v>150</v>
      </c>
      <c r="BD44" s="104">
        <v>0</v>
      </c>
      <c r="BE44" s="115"/>
    </row>
    <row r="45" spans="1:57">
      <c r="A45" s="19">
        <v>43</v>
      </c>
      <c r="B45" s="39">
        <v>30</v>
      </c>
      <c r="C45" s="19">
        <v>106399</v>
      </c>
      <c r="D45" s="20" t="s">
        <v>925</v>
      </c>
      <c r="E45" s="19" t="s">
        <v>87</v>
      </c>
      <c r="F45" s="21">
        <v>16</v>
      </c>
      <c r="G45" s="22">
        <v>150</v>
      </c>
      <c r="H45" s="39" t="s">
        <v>71</v>
      </c>
      <c r="I45" s="39" t="s">
        <v>88</v>
      </c>
      <c r="J45" s="48">
        <v>10800</v>
      </c>
      <c r="K45" s="64">
        <v>10880.78</v>
      </c>
      <c r="L45" s="67">
        <f t="shared" si="0"/>
        <v>1.00747962962963</v>
      </c>
      <c r="M45" s="66">
        <v>150</v>
      </c>
      <c r="N45" s="66"/>
      <c r="O45" s="66"/>
      <c r="P45" s="52">
        <v>10880.78</v>
      </c>
      <c r="Q45" s="52">
        <f t="shared" si="1"/>
        <v>0</v>
      </c>
      <c r="R45" s="66" t="s">
        <v>881</v>
      </c>
      <c r="S45" s="75">
        <v>10814.76</v>
      </c>
      <c r="T45" s="76">
        <f t="shared" si="2"/>
        <v>1.0013666666666701</v>
      </c>
      <c r="U45" s="66">
        <v>150</v>
      </c>
      <c r="V45" s="66"/>
      <c r="W45" s="66"/>
      <c r="X45" s="52">
        <v>10852.06</v>
      </c>
      <c r="Y45" s="52">
        <f t="shared" si="3"/>
        <v>37.299999999999301</v>
      </c>
      <c r="Z45" s="66" t="s">
        <v>881</v>
      </c>
      <c r="AA45" s="75">
        <v>4843.82</v>
      </c>
      <c r="AB45" s="76">
        <f t="shared" si="4"/>
        <v>0.44850185185185198</v>
      </c>
      <c r="AC45" s="66">
        <v>0</v>
      </c>
      <c r="AD45" s="66"/>
      <c r="AE45" s="66"/>
      <c r="AF45" s="78">
        <v>4843.82</v>
      </c>
      <c r="AG45" s="78">
        <f t="shared" si="5"/>
        <v>0</v>
      </c>
      <c r="AH45" s="78"/>
      <c r="AI45" s="70">
        <v>11182.37</v>
      </c>
      <c r="AJ45" s="74">
        <f t="shared" si="6"/>
        <v>1.03540462962963</v>
      </c>
      <c r="AK45" s="51">
        <v>150</v>
      </c>
      <c r="AL45" s="51"/>
      <c r="AM45" s="51"/>
      <c r="AN45" s="78">
        <v>6297.31</v>
      </c>
      <c r="AO45" s="110">
        <f t="shared" si="7"/>
        <v>0.583084259259259</v>
      </c>
      <c r="AP45" s="78"/>
      <c r="AQ45" s="78"/>
      <c r="AR45" s="78"/>
      <c r="AS45" s="78"/>
      <c r="AT45" s="104">
        <v>23045.58</v>
      </c>
      <c r="AU45" s="105">
        <f t="shared" si="8"/>
        <v>2.1338499999999998</v>
      </c>
      <c r="AV45" s="78"/>
      <c r="AW45" s="78"/>
      <c r="AX45" s="78"/>
      <c r="AY45" s="78"/>
      <c r="AZ45" s="104">
        <f t="shared" si="13"/>
        <v>600</v>
      </c>
      <c r="BA45" s="78">
        <f t="shared" si="14"/>
        <v>450</v>
      </c>
      <c r="BB45" s="78">
        <f t="shared" si="15"/>
        <v>-150</v>
      </c>
      <c r="BC45" s="78">
        <f t="shared" si="16"/>
        <v>0</v>
      </c>
      <c r="BD45" s="104">
        <v>0</v>
      </c>
      <c r="BE45" s="115"/>
    </row>
    <row r="46" spans="1:57">
      <c r="A46" s="35">
        <v>44</v>
      </c>
      <c r="B46" s="35">
        <v>30</v>
      </c>
      <c r="C46" s="35">
        <v>377</v>
      </c>
      <c r="D46" s="36" t="s">
        <v>926</v>
      </c>
      <c r="E46" s="35" t="s">
        <v>90</v>
      </c>
      <c r="F46" s="37">
        <v>17</v>
      </c>
      <c r="G46" s="38">
        <v>150</v>
      </c>
      <c r="H46" s="35" t="s">
        <v>71</v>
      </c>
      <c r="I46" s="35" t="s">
        <v>91</v>
      </c>
      <c r="J46" s="61">
        <v>12240</v>
      </c>
      <c r="K46" s="62">
        <v>14411.55</v>
      </c>
      <c r="L46" s="55">
        <f t="shared" si="0"/>
        <v>1.1774142156862699</v>
      </c>
      <c r="M46" s="54">
        <v>150</v>
      </c>
      <c r="N46" s="54">
        <v>150</v>
      </c>
      <c r="O46" s="54" t="s">
        <v>880</v>
      </c>
      <c r="P46" s="52">
        <v>14411.55</v>
      </c>
      <c r="Q46" s="52">
        <f t="shared" si="1"/>
        <v>0</v>
      </c>
      <c r="R46" s="54" t="s">
        <v>881</v>
      </c>
      <c r="S46" s="71">
        <v>14744.6</v>
      </c>
      <c r="T46" s="55">
        <f t="shared" si="2"/>
        <v>1.2046241830065401</v>
      </c>
      <c r="U46" s="54">
        <v>150</v>
      </c>
      <c r="V46" s="54">
        <v>150</v>
      </c>
      <c r="W46" s="54" t="s">
        <v>880</v>
      </c>
      <c r="X46" s="52">
        <v>14744.6</v>
      </c>
      <c r="Y46" s="52">
        <f t="shared" si="3"/>
        <v>0</v>
      </c>
      <c r="Z46" s="54" t="s">
        <v>881</v>
      </c>
      <c r="AA46" s="71">
        <v>6287.38</v>
      </c>
      <c r="AB46" s="72">
        <f t="shared" si="4"/>
        <v>0.51367483660130697</v>
      </c>
      <c r="AC46" s="54">
        <v>0</v>
      </c>
      <c r="AD46" s="54"/>
      <c r="AE46" s="54"/>
      <c r="AF46" s="78">
        <v>6287.38</v>
      </c>
      <c r="AG46" s="78">
        <f t="shared" si="5"/>
        <v>0</v>
      </c>
      <c r="AH46" s="78"/>
      <c r="AI46" s="71">
        <v>7961.99</v>
      </c>
      <c r="AJ46" s="72">
        <f t="shared" si="6"/>
        <v>0.65048937908496696</v>
      </c>
      <c r="AK46" s="54">
        <v>0</v>
      </c>
      <c r="AL46" s="54"/>
      <c r="AM46" s="54"/>
      <c r="AN46" s="78">
        <v>10622.59</v>
      </c>
      <c r="AO46" s="110">
        <f t="shared" si="7"/>
        <v>0.867858660130719</v>
      </c>
      <c r="AP46" s="78"/>
      <c r="AQ46" s="78"/>
      <c r="AR46" s="78"/>
      <c r="AS46" s="78"/>
      <c r="AT46" s="104">
        <v>10728.87</v>
      </c>
      <c r="AU46" s="105">
        <f t="shared" si="8"/>
        <v>0.876541666666667</v>
      </c>
      <c r="AV46" s="78"/>
      <c r="AW46" s="78"/>
      <c r="AX46" s="78"/>
      <c r="AY46" s="78"/>
      <c r="AZ46" s="104">
        <f t="shared" si="13"/>
        <v>600</v>
      </c>
      <c r="BA46" s="78">
        <f t="shared" si="14"/>
        <v>300</v>
      </c>
      <c r="BB46" s="78">
        <f t="shared" si="15"/>
        <v>-300</v>
      </c>
      <c r="BC46" s="78">
        <f t="shared" si="16"/>
        <v>300</v>
      </c>
      <c r="BD46" s="104">
        <v>0</v>
      </c>
      <c r="BE46" s="115"/>
    </row>
    <row r="47" spans="1:57">
      <c r="A47" s="35">
        <v>45</v>
      </c>
      <c r="B47" s="35">
        <v>30</v>
      </c>
      <c r="C47" s="35">
        <v>101453</v>
      </c>
      <c r="D47" s="36" t="s">
        <v>927</v>
      </c>
      <c r="E47" s="35" t="s">
        <v>74</v>
      </c>
      <c r="F47" s="37">
        <v>17</v>
      </c>
      <c r="G47" s="38">
        <v>150</v>
      </c>
      <c r="H47" s="35" t="s">
        <v>95</v>
      </c>
      <c r="I47" s="35" t="s">
        <v>75</v>
      </c>
      <c r="J47" s="61">
        <v>11160</v>
      </c>
      <c r="K47" s="62">
        <v>11160.67</v>
      </c>
      <c r="L47" s="63">
        <f t="shared" si="0"/>
        <v>1.00006003584229</v>
      </c>
      <c r="M47" s="54">
        <v>150</v>
      </c>
      <c r="N47" s="54"/>
      <c r="O47" s="54"/>
      <c r="P47" s="52">
        <v>11160.67</v>
      </c>
      <c r="Q47" s="52">
        <f t="shared" si="1"/>
        <v>0</v>
      </c>
      <c r="R47" s="54" t="s">
        <v>881</v>
      </c>
      <c r="S47" s="71">
        <v>12202.18</v>
      </c>
      <c r="T47" s="72">
        <f t="shared" si="2"/>
        <v>1.0933853046594999</v>
      </c>
      <c r="U47" s="54">
        <v>150</v>
      </c>
      <c r="V47" s="54"/>
      <c r="W47" s="54"/>
      <c r="X47" s="52">
        <v>12202.18</v>
      </c>
      <c r="Y47" s="52">
        <f t="shared" si="3"/>
        <v>0</v>
      </c>
      <c r="Z47" s="54" t="s">
        <v>881</v>
      </c>
      <c r="AA47" s="71">
        <v>9921.48</v>
      </c>
      <c r="AB47" s="72">
        <f t="shared" si="4"/>
        <v>0.88902150537634395</v>
      </c>
      <c r="AC47" s="54">
        <v>0</v>
      </c>
      <c r="AD47" s="54"/>
      <c r="AE47" s="54"/>
      <c r="AF47" s="78">
        <v>9921.48</v>
      </c>
      <c r="AG47" s="78">
        <f t="shared" si="5"/>
        <v>0</v>
      </c>
      <c r="AH47" s="78"/>
      <c r="AI47" s="71">
        <v>9509.1299999999992</v>
      </c>
      <c r="AJ47" s="72">
        <f t="shared" si="6"/>
        <v>0.852072580645161</v>
      </c>
      <c r="AK47" s="54">
        <v>0</v>
      </c>
      <c r="AL47" s="54"/>
      <c r="AM47" s="54"/>
      <c r="AN47" s="78">
        <v>5412.41</v>
      </c>
      <c r="AO47" s="110">
        <f t="shared" si="7"/>
        <v>0.48498297491039399</v>
      </c>
      <c r="AP47" s="78"/>
      <c r="AQ47" s="78"/>
      <c r="AR47" s="78"/>
      <c r="AS47" s="78"/>
      <c r="AT47" s="104">
        <v>7250.43</v>
      </c>
      <c r="AU47" s="105">
        <f t="shared" si="8"/>
        <v>0.64968010752688199</v>
      </c>
      <c r="AV47" s="78"/>
      <c r="AW47" s="78"/>
      <c r="AX47" s="78"/>
      <c r="AY47" s="78"/>
      <c r="AZ47" s="104">
        <f t="shared" si="13"/>
        <v>600</v>
      </c>
      <c r="BA47" s="78">
        <f t="shared" si="14"/>
        <v>300</v>
      </c>
      <c r="BB47" s="78">
        <f t="shared" si="15"/>
        <v>-300</v>
      </c>
      <c r="BC47" s="78">
        <f t="shared" si="16"/>
        <v>0</v>
      </c>
      <c r="BD47" s="104">
        <v>0</v>
      </c>
      <c r="BE47" s="115"/>
    </row>
    <row r="48" spans="1:57">
      <c r="A48" s="35">
        <v>46</v>
      </c>
      <c r="B48" s="35">
        <v>30</v>
      </c>
      <c r="C48" s="35">
        <v>117184</v>
      </c>
      <c r="D48" s="36" t="s">
        <v>928</v>
      </c>
      <c r="E48" s="35" t="s">
        <v>63</v>
      </c>
      <c r="F48" s="37">
        <v>17</v>
      </c>
      <c r="G48" s="38">
        <v>150</v>
      </c>
      <c r="H48" s="35" t="s">
        <v>95</v>
      </c>
      <c r="I48" s="35" t="s">
        <v>65</v>
      </c>
      <c r="J48" s="61">
        <v>9620</v>
      </c>
      <c r="K48" s="62">
        <v>10240.629999999999</v>
      </c>
      <c r="L48" s="63">
        <f t="shared" si="0"/>
        <v>1.0645145530145499</v>
      </c>
      <c r="M48" s="54">
        <v>150</v>
      </c>
      <c r="N48" s="54"/>
      <c r="O48" s="54"/>
      <c r="P48" s="52">
        <v>10240.629999999999</v>
      </c>
      <c r="Q48" s="52">
        <f t="shared" si="1"/>
        <v>0</v>
      </c>
      <c r="R48" s="54" t="s">
        <v>881</v>
      </c>
      <c r="S48" s="71">
        <v>10302</v>
      </c>
      <c r="T48" s="72">
        <f t="shared" si="2"/>
        <v>1.07089397089397</v>
      </c>
      <c r="U48" s="54">
        <v>150</v>
      </c>
      <c r="V48" s="54"/>
      <c r="W48" s="54"/>
      <c r="X48" s="52">
        <v>10302</v>
      </c>
      <c r="Y48" s="52">
        <f t="shared" si="3"/>
        <v>0</v>
      </c>
      <c r="Z48" s="54" t="s">
        <v>881</v>
      </c>
      <c r="AA48" s="71">
        <v>10957.33</v>
      </c>
      <c r="AB48" s="55">
        <f t="shared" si="4"/>
        <v>1.13901559251559</v>
      </c>
      <c r="AC48" s="54">
        <v>150</v>
      </c>
      <c r="AD48" s="54">
        <v>300</v>
      </c>
      <c r="AE48" s="54" t="s">
        <v>929</v>
      </c>
      <c r="AF48" s="78">
        <v>10957.33</v>
      </c>
      <c r="AG48" s="78">
        <f t="shared" si="5"/>
        <v>0</v>
      </c>
      <c r="AH48" s="78" t="s">
        <v>881</v>
      </c>
      <c r="AI48" s="71">
        <v>13808.39</v>
      </c>
      <c r="AJ48" s="55">
        <f t="shared" si="6"/>
        <v>1.43538357588358</v>
      </c>
      <c r="AK48" s="54">
        <v>150</v>
      </c>
      <c r="AL48" s="54">
        <v>300</v>
      </c>
      <c r="AM48" s="54" t="s">
        <v>930</v>
      </c>
      <c r="AN48" s="78">
        <v>6889.56</v>
      </c>
      <c r="AO48" s="110">
        <f t="shared" si="7"/>
        <v>0.71617047817047796</v>
      </c>
      <c r="AP48" s="78"/>
      <c r="AQ48" s="78"/>
      <c r="AR48" s="78"/>
      <c r="AS48" s="78"/>
      <c r="AT48" s="104">
        <v>4036.06</v>
      </c>
      <c r="AU48" s="105">
        <f t="shared" si="8"/>
        <v>0.41954885654885699</v>
      </c>
      <c r="AV48" s="78"/>
      <c r="AW48" s="78"/>
      <c r="AX48" s="78"/>
      <c r="AY48" s="78"/>
      <c r="AZ48" s="104">
        <f t="shared" si="13"/>
        <v>600</v>
      </c>
      <c r="BA48" s="78">
        <f t="shared" si="14"/>
        <v>600</v>
      </c>
      <c r="BB48" s="78">
        <f t="shared" si="15"/>
        <v>0</v>
      </c>
      <c r="BC48" s="78">
        <f t="shared" si="16"/>
        <v>600</v>
      </c>
      <c r="BD48" s="104">
        <v>0</v>
      </c>
      <c r="BE48" s="115"/>
    </row>
    <row r="49" spans="1:57">
      <c r="A49" s="19">
        <v>47</v>
      </c>
      <c r="B49" s="39">
        <v>30</v>
      </c>
      <c r="C49" s="19">
        <v>103198</v>
      </c>
      <c r="D49" s="20" t="s">
        <v>931</v>
      </c>
      <c r="E49" s="19" t="s">
        <v>87</v>
      </c>
      <c r="F49" s="21">
        <v>18</v>
      </c>
      <c r="G49" s="22">
        <v>150</v>
      </c>
      <c r="H49" s="39" t="s">
        <v>71</v>
      </c>
      <c r="I49" s="39" t="s">
        <v>88</v>
      </c>
      <c r="J49" s="48">
        <v>11160</v>
      </c>
      <c r="K49" s="64">
        <v>14871.59</v>
      </c>
      <c r="L49" s="65">
        <f t="shared" si="0"/>
        <v>1.3325797491039399</v>
      </c>
      <c r="M49" s="66">
        <v>150</v>
      </c>
      <c r="N49" s="66">
        <v>150</v>
      </c>
      <c r="O49" s="66" t="s">
        <v>880</v>
      </c>
      <c r="P49" s="52">
        <v>15239.6</v>
      </c>
      <c r="Q49" s="52">
        <f t="shared" si="1"/>
        <v>368.01</v>
      </c>
      <c r="R49" s="66" t="s">
        <v>881</v>
      </c>
      <c r="S49" s="75">
        <v>14600.34</v>
      </c>
      <c r="T49" s="65">
        <f t="shared" si="2"/>
        <v>1.3082741935483899</v>
      </c>
      <c r="U49" s="66">
        <v>150</v>
      </c>
      <c r="V49" s="66">
        <v>150</v>
      </c>
      <c r="W49" s="66" t="s">
        <v>880</v>
      </c>
      <c r="X49" s="52">
        <v>14765.74</v>
      </c>
      <c r="Y49" s="52">
        <f t="shared" si="3"/>
        <v>165.4</v>
      </c>
      <c r="Z49" s="66" t="s">
        <v>881</v>
      </c>
      <c r="AA49" s="75">
        <v>15803.17</v>
      </c>
      <c r="AB49" s="76">
        <f t="shared" si="4"/>
        <v>1.41605465949821</v>
      </c>
      <c r="AC49" s="66">
        <v>150</v>
      </c>
      <c r="AD49" s="66"/>
      <c r="AE49" s="66"/>
      <c r="AF49" s="78">
        <v>15803.17</v>
      </c>
      <c r="AG49" s="78">
        <f t="shared" si="5"/>
        <v>0</v>
      </c>
      <c r="AH49" s="78" t="s">
        <v>881</v>
      </c>
      <c r="AI49" s="70">
        <v>11621.35</v>
      </c>
      <c r="AJ49" s="74">
        <f t="shared" si="6"/>
        <v>1.0413396057347699</v>
      </c>
      <c r="AK49" s="51">
        <v>150</v>
      </c>
      <c r="AL49" s="51"/>
      <c r="AM49" s="51"/>
      <c r="AN49" s="78">
        <v>4907.3100000000004</v>
      </c>
      <c r="AO49" s="110">
        <f t="shared" si="7"/>
        <v>0.43972311827957</v>
      </c>
      <c r="AP49" s="78"/>
      <c r="AQ49" s="78"/>
      <c r="AR49" s="78"/>
      <c r="AS49" s="78"/>
      <c r="AT49" s="104">
        <v>9105.4</v>
      </c>
      <c r="AU49" s="105">
        <f t="shared" si="8"/>
        <v>0.81589605734767001</v>
      </c>
      <c r="AV49" s="78"/>
      <c r="AW49" s="78"/>
      <c r="AX49" s="78"/>
      <c r="AY49" s="78"/>
      <c r="AZ49" s="104">
        <f t="shared" si="13"/>
        <v>600</v>
      </c>
      <c r="BA49" s="78">
        <f t="shared" si="14"/>
        <v>600</v>
      </c>
      <c r="BB49" s="78">
        <f t="shared" si="15"/>
        <v>0</v>
      </c>
      <c r="BC49" s="78">
        <f t="shared" si="16"/>
        <v>300</v>
      </c>
      <c r="BD49" s="104">
        <v>0</v>
      </c>
      <c r="BE49" s="115"/>
    </row>
    <row r="50" spans="1:57">
      <c r="A50" s="19">
        <v>48</v>
      </c>
      <c r="B50" s="39">
        <v>30</v>
      </c>
      <c r="C50" s="19">
        <v>744</v>
      </c>
      <c r="D50" s="20" t="s">
        <v>932</v>
      </c>
      <c r="E50" s="19" t="s">
        <v>63</v>
      </c>
      <c r="F50" s="21">
        <v>18</v>
      </c>
      <c r="G50" s="22">
        <v>150</v>
      </c>
      <c r="H50" s="39" t="s">
        <v>95</v>
      </c>
      <c r="I50" s="39" t="s">
        <v>65</v>
      </c>
      <c r="J50" s="48">
        <v>10800</v>
      </c>
      <c r="K50" s="64">
        <v>14311.41</v>
      </c>
      <c r="L50" s="67">
        <f t="shared" si="0"/>
        <v>1.3251305555555599</v>
      </c>
      <c r="M50" s="66">
        <v>150</v>
      </c>
      <c r="N50" s="66"/>
      <c r="O50" s="66"/>
      <c r="P50" s="52">
        <v>15191.41</v>
      </c>
      <c r="Q50" s="52">
        <f t="shared" si="1"/>
        <v>880</v>
      </c>
      <c r="R50" s="66" t="s">
        <v>881</v>
      </c>
      <c r="S50" s="75">
        <v>11207.37</v>
      </c>
      <c r="T50" s="76">
        <f t="shared" si="2"/>
        <v>1.03771944444444</v>
      </c>
      <c r="U50" s="66">
        <v>150</v>
      </c>
      <c r="V50" s="66"/>
      <c r="W50" s="66"/>
      <c r="X50" s="52">
        <v>11239.37</v>
      </c>
      <c r="Y50" s="52">
        <f t="shared" si="3"/>
        <v>32</v>
      </c>
      <c r="Z50" s="66" t="s">
        <v>881</v>
      </c>
      <c r="AA50" s="75">
        <v>10837.58</v>
      </c>
      <c r="AB50" s="76">
        <f t="shared" si="4"/>
        <v>1.00347962962963</v>
      </c>
      <c r="AC50" s="66">
        <v>150</v>
      </c>
      <c r="AD50" s="66"/>
      <c r="AE50" s="66"/>
      <c r="AF50" s="78">
        <v>10837.58</v>
      </c>
      <c r="AG50" s="78">
        <f t="shared" si="5"/>
        <v>0</v>
      </c>
      <c r="AH50" s="78" t="s">
        <v>881</v>
      </c>
      <c r="AI50" s="70">
        <v>11781.09</v>
      </c>
      <c r="AJ50" s="74">
        <f t="shared" si="6"/>
        <v>1.09084166666667</v>
      </c>
      <c r="AK50" s="51">
        <v>150</v>
      </c>
      <c r="AL50" s="51"/>
      <c r="AM50" s="51"/>
      <c r="AN50" s="78">
        <v>10331.23</v>
      </c>
      <c r="AO50" s="110">
        <f t="shared" si="7"/>
        <v>0.95659537037037001</v>
      </c>
      <c r="AP50" s="78"/>
      <c r="AQ50" s="78"/>
      <c r="AR50" s="78"/>
      <c r="AS50" s="78"/>
      <c r="AT50" s="104">
        <v>5612.71</v>
      </c>
      <c r="AU50" s="105">
        <f t="shared" si="8"/>
        <v>0.51969537037036995</v>
      </c>
      <c r="AV50" s="78"/>
      <c r="AW50" s="78"/>
      <c r="AX50" s="78"/>
      <c r="AY50" s="78"/>
      <c r="AZ50" s="104">
        <f t="shared" si="13"/>
        <v>600</v>
      </c>
      <c r="BA50" s="78">
        <f t="shared" si="14"/>
        <v>600</v>
      </c>
      <c r="BB50" s="78">
        <f t="shared" si="15"/>
        <v>0</v>
      </c>
      <c r="BC50" s="78">
        <f t="shared" si="16"/>
        <v>0</v>
      </c>
      <c r="BD50" s="104">
        <v>0</v>
      </c>
      <c r="BE50" s="115"/>
    </row>
    <row r="51" spans="1:57">
      <c r="A51" s="19">
        <v>49</v>
      </c>
      <c r="B51" s="39">
        <v>30</v>
      </c>
      <c r="C51" s="19">
        <v>105910</v>
      </c>
      <c r="D51" s="20" t="s">
        <v>933</v>
      </c>
      <c r="E51" s="19" t="s">
        <v>63</v>
      </c>
      <c r="F51" s="21">
        <v>18</v>
      </c>
      <c r="G51" s="22">
        <v>150</v>
      </c>
      <c r="H51" s="39" t="s">
        <v>95</v>
      </c>
      <c r="I51" s="39" t="s">
        <v>65</v>
      </c>
      <c r="J51" s="48">
        <v>9120</v>
      </c>
      <c r="K51" s="64">
        <v>9956.17</v>
      </c>
      <c r="L51" s="67">
        <f t="shared" si="0"/>
        <v>1.0916853070175401</v>
      </c>
      <c r="M51" s="66">
        <v>150</v>
      </c>
      <c r="N51" s="66"/>
      <c r="O51" s="66"/>
      <c r="P51" s="52">
        <v>9956.17</v>
      </c>
      <c r="Q51" s="52">
        <f t="shared" si="1"/>
        <v>0</v>
      </c>
      <c r="R51" s="66" t="s">
        <v>881</v>
      </c>
      <c r="S51" s="75">
        <v>10411.5</v>
      </c>
      <c r="T51" s="76">
        <f t="shared" si="2"/>
        <v>1.1416118421052599</v>
      </c>
      <c r="U51" s="66">
        <v>150</v>
      </c>
      <c r="V51" s="66"/>
      <c r="W51" s="66"/>
      <c r="X51" s="52">
        <v>10451.299999999999</v>
      </c>
      <c r="Y51" s="52">
        <f t="shared" si="3"/>
        <v>39.799999999999301</v>
      </c>
      <c r="Z51" s="66" t="s">
        <v>881</v>
      </c>
      <c r="AA51" s="75">
        <v>12993.66</v>
      </c>
      <c r="AB51" s="65">
        <f t="shared" si="4"/>
        <v>1.42474342105263</v>
      </c>
      <c r="AC51" s="66">
        <v>150</v>
      </c>
      <c r="AD51" s="66">
        <v>150</v>
      </c>
      <c r="AE51" s="66" t="s">
        <v>880</v>
      </c>
      <c r="AF51" s="78">
        <v>13048.46</v>
      </c>
      <c r="AG51" s="78">
        <f t="shared" si="5"/>
        <v>54.799999999999301</v>
      </c>
      <c r="AH51" s="78" t="s">
        <v>881</v>
      </c>
      <c r="AI51" s="70">
        <v>11216.43</v>
      </c>
      <c r="AJ51" s="57">
        <f t="shared" si="6"/>
        <v>1.2298717105263199</v>
      </c>
      <c r="AK51" s="51">
        <v>150</v>
      </c>
      <c r="AL51" s="51">
        <v>150</v>
      </c>
      <c r="AM51" s="51" t="s">
        <v>880</v>
      </c>
      <c r="AN51" s="78">
        <v>5127.97</v>
      </c>
      <c r="AO51" s="110">
        <f t="shared" si="7"/>
        <v>0.56227741228070205</v>
      </c>
      <c r="AP51" s="78"/>
      <c r="AQ51" s="78"/>
      <c r="AR51" s="78"/>
      <c r="AS51" s="78"/>
      <c r="AT51" s="104">
        <v>6844.85</v>
      </c>
      <c r="AU51" s="105">
        <f t="shared" si="8"/>
        <v>0.750531798245614</v>
      </c>
      <c r="AV51" s="78"/>
      <c r="AW51" s="78"/>
      <c r="AX51" s="78"/>
      <c r="AY51" s="78"/>
      <c r="AZ51" s="104">
        <f t="shared" si="13"/>
        <v>600</v>
      </c>
      <c r="BA51" s="78">
        <f t="shared" si="14"/>
        <v>600</v>
      </c>
      <c r="BB51" s="78">
        <f t="shared" si="15"/>
        <v>0</v>
      </c>
      <c r="BC51" s="78">
        <f t="shared" si="16"/>
        <v>300</v>
      </c>
      <c r="BD51" s="104">
        <v>0</v>
      </c>
      <c r="BE51" s="115"/>
    </row>
    <row r="52" spans="1:57">
      <c r="A52" s="35">
        <v>50</v>
      </c>
      <c r="B52" s="35">
        <v>30</v>
      </c>
      <c r="C52" s="35">
        <v>399</v>
      </c>
      <c r="D52" s="36" t="s">
        <v>934</v>
      </c>
      <c r="E52" s="35" t="s">
        <v>63</v>
      </c>
      <c r="F52" s="37">
        <v>19</v>
      </c>
      <c r="G52" s="38">
        <v>150</v>
      </c>
      <c r="H52" s="35" t="s">
        <v>95</v>
      </c>
      <c r="I52" s="35" t="s">
        <v>65</v>
      </c>
      <c r="J52" s="61">
        <v>11160</v>
      </c>
      <c r="K52" s="62">
        <v>13505.9</v>
      </c>
      <c r="L52" s="55">
        <f t="shared" si="0"/>
        <v>1.2102060931899601</v>
      </c>
      <c r="M52" s="54">
        <v>150</v>
      </c>
      <c r="N52" s="54">
        <v>150</v>
      </c>
      <c r="O52" s="54" t="s">
        <v>880</v>
      </c>
      <c r="P52" s="52">
        <v>13505.9</v>
      </c>
      <c r="Q52" s="52">
        <f t="shared" si="1"/>
        <v>0</v>
      </c>
      <c r="R52" s="54" t="s">
        <v>881</v>
      </c>
      <c r="S52" s="71">
        <v>11542.57</v>
      </c>
      <c r="T52" s="72">
        <f t="shared" si="2"/>
        <v>1.0342804659498199</v>
      </c>
      <c r="U52" s="54">
        <v>150</v>
      </c>
      <c r="V52" s="54"/>
      <c r="W52" s="54"/>
      <c r="X52" s="52">
        <v>11542.57</v>
      </c>
      <c r="Y52" s="52">
        <f t="shared" si="3"/>
        <v>0</v>
      </c>
      <c r="Z52" s="54" t="s">
        <v>881</v>
      </c>
      <c r="AA52" s="71">
        <v>11239.9</v>
      </c>
      <c r="AB52" s="72">
        <f t="shared" si="4"/>
        <v>1.00715949820789</v>
      </c>
      <c r="AC52" s="54">
        <v>150</v>
      </c>
      <c r="AD52" s="54"/>
      <c r="AE52" s="54"/>
      <c r="AF52" s="78">
        <v>11239.9</v>
      </c>
      <c r="AG52" s="78">
        <f t="shared" si="5"/>
        <v>0</v>
      </c>
      <c r="AH52" s="78" t="s">
        <v>881</v>
      </c>
      <c r="AI52" s="71">
        <v>18545.650000000001</v>
      </c>
      <c r="AJ52" s="55">
        <f t="shared" si="6"/>
        <v>1.6617965949820801</v>
      </c>
      <c r="AK52" s="54">
        <v>150</v>
      </c>
      <c r="AL52" s="54">
        <v>150</v>
      </c>
      <c r="AM52" s="54" t="s">
        <v>880</v>
      </c>
      <c r="AN52" s="78">
        <v>10531.84</v>
      </c>
      <c r="AO52" s="110">
        <f t="shared" si="7"/>
        <v>0.94371326164874603</v>
      </c>
      <c r="AP52" s="78"/>
      <c r="AQ52" s="78"/>
      <c r="AR52" s="78"/>
      <c r="AS52" s="78"/>
      <c r="AT52" s="104">
        <v>8117.77</v>
      </c>
      <c r="AU52" s="105">
        <f t="shared" si="8"/>
        <v>0.72739874551971295</v>
      </c>
      <c r="AV52" s="78"/>
      <c r="AW52" s="78"/>
      <c r="AX52" s="78"/>
      <c r="AY52" s="78"/>
      <c r="AZ52" s="104">
        <f t="shared" si="13"/>
        <v>600</v>
      </c>
      <c r="BA52" s="78">
        <f t="shared" si="14"/>
        <v>600</v>
      </c>
      <c r="BB52" s="78">
        <f t="shared" si="15"/>
        <v>0</v>
      </c>
      <c r="BC52" s="78">
        <f t="shared" si="16"/>
        <v>300</v>
      </c>
      <c r="BD52" s="104">
        <v>0</v>
      </c>
      <c r="BE52" s="115"/>
    </row>
    <row r="53" spans="1:57">
      <c r="A53" s="35">
        <v>51</v>
      </c>
      <c r="B53" s="35">
        <v>30</v>
      </c>
      <c r="C53" s="35">
        <v>598</v>
      </c>
      <c r="D53" s="36" t="s">
        <v>935</v>
      </c>
      <c r="E53" s="35" t="s">
        <v>63</v>
      </c>
      <c r="F53" s="37">
        <v>19</v>
      </c>
      <c r="G53" s="38">
        <v>150</v>
      </c>
      <c r="H53" s="35" t="s">
        <v>71</v>
      </c>
      <c r="I53" s="35" t="s">
        <v>65</v>
      </c>
      <c r="J53" s="61">
        <v>10800</v>
      </c>
      <c r="K53" s="62">
        <v>11220.85</v>
      </c>
      <c r="L53" s="63">
        <f t="shared" si="0"/>
        <v>1.0389675925925901</v>
      </c>
      <c r="M53" s="54">
        <v>150</v>
      </c>
      <c r="N53" s="54"/>
      <c r="O53" s="54"/>
      <c r="P53" s="52">
        <v>11220.85</v>
      </c>
      <c r="Q53" s="52">
        <f t="shared" si="1"/>
        <v>0</v>
      </c>
      <c r="R53" s="54" t="s">
        <v>881</v>
      </c>
      <c r="S53" s="71">
        <v>11279.71</v>
      </c>
      <c r="T53" s="72">
        <f t="shared" si="2"/>
        <v>1.04441759259259</v>
      </c>
      <c r="U53" s="54">
        <v>150</v>
      </c>
      <c r="V53" s="54"/>
      <c r="W53" s="54"/>
      <c r="X53" s="52">
        <v>11279.71</v>
      </c>
      <c r="Y53" s="52">
        <f t="shared" si="3"/>
        <v>0</v>
      </c>
      <c r="Z53" s="54" t="s">
        <v>881</v>
      </c>
      <c r="AA53" s="71">
        <v>13169.36</v>
      </c>
      <c r="AB53" s="55">
        <f t="shared" si="4"/>
        <v>1.21938518518519</v>
      </c>
      <c r="AC53" s="54">
        <v>150</v>
      </c>
      <c r="AD53" s="54">
        <v>150</v>
      </c>
      <c r="AE53" s="54" t="s">
        <v>880</v>
      </c>
      <c r="AF53" s="78">
        <v>13169.36</v>
      </c>
      <c r="AG53" s="78">
        <f t="shared" si="5"/>
        <v>0</v>
      </c>
      <c r="AH53" s="78" t="s">
        <v>881</v>
      </c>
      <c r="AI53" s="71">
        <v>15860.13</v>
      </c>
      <c r="AJ53" s="72">
        <f t="shared" si="6"/>
        <v>1.4685305555555599</v>
      </c>
      <c r="AK53" s="54">
        <v>150</v>
      </c>
      <c r="AL53" s="54"/>
      <c r="AM53" s="54"/>
      <c r="AN53" s="78">
        <v>6231.08</v>
      </c>
      <c r="AO53" s="110">
        <f t="shared" si="7"/>
        <v>0.57695185185185205</v>
      </c>
      <c r="AP53" s="78"/>
      <c r="AQ53" s="78"/>
      <c r="AR53" s="78"/>
      <c r="AS53" s="78"/>
      <c r="AT53" s="104">
        <v>7782.25</v>
      </c>
      <c r="AU53" s="105">
        <f t="shared" si="8"/>
        <v>0.72057870370370403</v>
      </c>
      <c r="AV53" s="78"/>
      <c r="AW53" s="78"/>
      <c r="AX53" s="78"/>
      <c r="AY53" s="78"/>
      <c r="AZ53" s="104">
        <f t="shared" si="13"/>
        <v>600</v>
      </c>
      <c r="BA53" s="78">
        <f t="shared" si="14"/>
        <v>600</v>
      </c>
      <c r="BB53" s="78">
        <f t="shared" si="15"/>
        <v>0</v>
      </c>
      <c r="BC53" s="78">
        <f t="shared" si="16"/>
        <v>150</v>
      </c>
      <c r="BD53" s="104">
        <v>0</v>
      </c>
      <c r="BE53" s="115"/>
    </row>
    <row r="54" spans="1:57">
      <c r="A54" s="35">
        <v>52</v>
      </c>
      <c r="B54" s="35">
        <v>30</v>
      </c>
      <c r="C54" s="35">
        <v>103639</v>
      </c>
      <c r="D54" s="36" t="s">
        <v>936</v>
      </c>
      <c r="E54" s="35" t="s">
        <v>90</v>
      </c>
      <c r="F54" s="37">
        <v>19</v>
      </c>
      <c r="G54" s="38">
        <v>150</v>
      </c>
      <c r="H54" s="35" t="s">
        <v>95</v>
      </c>
      <c r="I54" s="35" t="s">
        <v>91</v>
      </c>
      <c r="J54" s="61">
        <v>9805</v>
      </c>
      <c r="K54" s="62">
        <v>11274.88</v>
      </c>
      <c r="L54" s="63">
        <f t="shared" si="0"/>
        <v>1.14991126976033</v>
      </c>
      <c r="M54" s="54">
        <v>150</v>
      </c>
      <c r="N54" s="54"/>
      <c r="O54" s="54"/>
      <c r="P54" s="52">
        <v>12321.06</v>
      </c>
      <c r="Q54" s="52">
        <f t="shared" si="1"/>
        <v>1046.18</v>
      </c>
      <c r="R54" s="54" t="s">
        <v>881</v>
      </c>
      <c r="S54" s="71">
        <v>10351.200000000001</v>
      </c>
      <c r="T54" s="55">
        <f t="shared" si="2"/>
        <v>1.0557062723100501</v>
      </c>
      <c r="U54" s="54">
        <v>150</v>
      </c>
      <c r="V54" s="54">
        <v>150</v>
      </c>
      <c r="W54" s="54" t="s">
        <v>880</v>
      </c>
      <c r="X54" s="52">
        <v>10351.200000000001</v>
      </c>
      <c r="Y54" s="52">
        <f t="shared" si="3"/>
        <v>0</v>
      </c>
      <c r="Z54" s="54" t="s">
        <v>881</v>
      </c>
      <c r="AA54" s="71">
        <v>10027.5</v>
      </c>
      <c r="AB54" s="72">
        <f t="shared" si="4"/>
        <v>1.02269250382458</v>
      </c>
      <c r="AC54" s="54">
        <v>150</v>
      </c>
      <c r="AD54" s="54"/>
      <c r="AE54" s="54"/>
      <c r="AF54" s="78">
        <v>10245.5</v>
      </c>
      <c r="AG54" s="78">
        <f t="shared" si="5"/>
        <v>218</v>
      </c>
      <c r="AH54" s="78" t="s">
        <v>881</v>
      </c>
      <c r="AI54" s="71">
        <v>12790.7</v>
      </c>
      <c r="AJ54" s="72">
        <f t="shared" si="6"/>
        <v>1.3045079041305501</v>
      </c>
      <c r="AK54" s="54">
        <v>150</v>
      </c>
      <c r="AL54" s="54"/>
      <c r="AM54" s="54"/>
      <c r="AN54" s="78">
        <v>5536.25</v>
      </c>
      <c r="AO54" s="110">
        <f t="shared" si="7"/>
        <v>0.56463539010708796</v>
      </c>
      <c r="AP54" s="78"/>
      <c r="AQ54" s="78"/>
      <c r="AR54" s="78"/>
      <c r="AS54" s="78"/>
      <c r="AT54" s="104">
        <v>8110.4</v>
      </c>
      <c r="AU54" s="105">
        <f t="shared" si="8"/>
        <v>0.82716981132075496</v>
      </c>
      <c r="AV54" s="78"/>
      <c r="AW54" s="78"/>
      <c r="AX54" s="78"/>
      <c r="AY54" s="78"/>
      <c r="AZ54" s="104">
        <f t="shared" si="13"/>
        <v>600</v>
      </c>
      <c r="BA54" s="78">
        <f t="shared" si="14"/>
        <v>600</v>
      </c>
      <c r="BB54" s="78">
        <f t="shared" si="15"/>
        <v>0</v>
      </c>
      <c r="BC54" s="78">
        <f t="shared" si="16"/>
        <v>150</v>
      </c>
      <c r="BD54" s="104">
        <v>0</v>
      </c>
      <c r="BE54" s="115"/>
    </row>
    <row r="55" spans="1:57">
      <c r="A55" s="19">
        <v>53</v>
      </c>
      <c r="B55" s="39">
        <v>30</v>
      </c>
      <c r="C55" s="19">
        <v>329</v>
      </c>
      <c r="D55" s="20" t="s">
        <v>266</v>
      </c>
      <c r="E55" s="19" t="s">
        <v>74</v>
      </c>
      <c r="F55" s="21">
        <v>20</v>
      </c>
      <c r="G55" s="22">
        <v>150</v>
      </c>
      <c r="H55" s="39" t="s">
        <v>78</v>
      </c>
      <c r="I55" s="39" t="s">
        <v>75</v>
      </c>
      <c r="J55" s="48">
        <v>11900</v>
      </c>
      <c r="K55" s="64">
        <v>16696.2</v>
      </c>
      <c r="L55" s="65">
        <f t="shared" si="0"/>
        <v>1.4030420168067199</v>
      </c>
      <c r="M55" s="66">
        <v>150</v>
      </c>
      <c r="N55" s="66">
        <v>150</v>
      </c>
      <c r="O55" s="66" t="s">
        <v>880</v>
      </c>
      <c r="P55" s="52">
        <v>16696.2</v>
      </c>
      <c r="Q55" s="52">
        <f t="shared" si="1"/>
        <v>0</v>
      </c>
      <c r="R55" s="66" t="s">
        <v>881</v>
      </c>
      <c r="S55" s="75">
        <v>12554.63</v>
      </c>
      <c r="T55" s="76">
        <f t="shared" si="2"/>
        <v>1.0550109243697501</v>
      </c>
      <c r="U55" s="66">
        <v>150</v>
      </c>
      <c r="V55" s="66"/>
      <c r="W55" s="66"/>
      <c r="X55" s="52">
        <v>12603.63</v>
      </c>
      <c r="Y55" s="52">
        <f t="shared" si="3"/>
        <v>49</v>
      </c>
      <c r="Z55" s="66" t="s">
        <v>881</v>
      </c>
      <c r="AA55" s="75">
        <v>13410.39</v>
      </c>
      <c r="AB55" s="76">
        <f t="shared" si="4"/>
        <v>1.1269235294117601</v>
      </c>
      <c r="AC55" s="66">
        <v>150</v>
      </c>
      <c r="AD55" s="66"/>
      <c r="AE55" s="66"/>
      <c r="AF55" s="78">
        <v>13410.39</v>
      </c>
      <c r="AG55" s="78">
        <f t="shared" si="5"/>
        <v>0</v>
      </c>
      <c r="AH55" s="78" t="s">
        <v>881</v>
      </c>
      <c r="AI55" s="70">
        <v>18754.060000000001</v>
      </c>
      <c r="AJ55" s="57">
        <f t="shared" si="6"/>
        <v>1.5759714285714299</v>
      </c>
      <c r="AK55" s="51">
        <v>150</v>
      </c>
      <c r="AL55" s="51">
        <v>150</v>
      </c>
      <c r="AM55" s="51" t="s">
        <v>937</v>
      </c>
      <c r="AN55" s="78">
        <v>10206.620000000001</v>
      </c>
      <c r="AO55" s="110">
        <f t="shared" si="7"/>
        <v>0.85769915966386601</v>
      </c>
      <c r="AP55" s="78"/>
      <c r="AQ55" s="78"/>
      <c r="AR55" s="78"/>
      <c r="AS55" s="78"/>
      <c r="AT55" s="104">
        <v>6834.93</v>
      </c>
      <c r="AU55" s="105">
        <f t="shared" si="8"/>
        <v>0.57436386554621899</v>
      </c>
      <c r="AV55" s="78"/>
      <c r="AW55" s="78"/>
      <c r="AX55" s="78"/>
      <c r="AY55" s="78"/>
      <c r="AZ55" s="104">
        <f t="shared" si="13"/>
        <v>600</v>
      </c>
      <c r="BA55" s="78">
        <f t="shared" si="14"/>
        <v>600</v>
      </c>
      <c r="BB55" s="78">
        <f t="shared" si="15"/>
        <v>0</v>
      </c>
      <c r="BC55" s="78">
        <f t="shared" si="16"/>
        <v>300</v>
      </c>
      <c r="BD55" s="104">
        <v>0</v>
      </c>
      <c r="BE55" s="115"/>
    </row>
    <row r="56" spans="1:57">
      <c r="A56" s="19">
        <v>54</v>
      </c>
      <c r="B56" s="39">
        <v>30</v>
      </c>
      <c r="C56" s="19">
        <v>515</v>
      </c>
      <c r="D56" s="20" t="s">
        <v>938</v>
      </c>
      <c r="E56" s="19" t="s">
        <v>90</v>
      </c>
      <c r="F56" s="21">
        <v>20</v>
      </c>
      <c r="G56" s="22">
        <v>150</v>
      </c>
      <c r="H56" s="39" t="s">
        <v>95</v>
      </c>
      <c r="I56" s="39" t="s">
        <v>91</v>
      </c>
      <c r="J56" s="48">
        <v>10800</v>
      </c>
      <c r="K56" s="64">
        <v>10843.36</v>
      </c>
      <c r="L56" s="67">
        <f t="shared" si="0"/>
        <v>1.00401481481481</v>
      </c>
      <c r="M56" s="66">
        <v>150</v>
      </c>
      <c r="N56" s="66"/>
      <c r="O56" s="66"/>
      <c r="P56" s="52">
        <v>10843.36</v>
      </c>
      <c r="Q56" s="52">
        <f t="shared" si="1"/>
        <v>0</v>
      </c>
      <c r="R56" s="66" t="s">
        <v>881</v>
      </c>
      <c r="S56" s="75">
        <v>10954.62</v>
      </c>
      <c r="T56" s="76">
        <f t="shared" si="2"/>
        <v>1.0143166666666701</v>
      </c>
      <c r="U56" s="66">
        <v>150</v>
      </c>
      <c r="V56" s="66"/>
      <c r="W56" s="66"/>
      <c r="X56" s="52">
        <v>11355.62</v>
      </c>
      <c r="Y56" s="52">
        <f t="shared" si="3"/>
        <v>401</v>
      </c>
      <c r="Z56" s="66" t="s">
        <v>881</v>
      </c>
      <c r="AA56" s="75">
        <v>6866.08</v>
      </c>
      <c r="AB56" s="76">
        <f t="shared" si="4"/>
        <v>0.63574814814814795</v>
      </c>
      <c r="AC56" s="66">
        <v>0</v>
      </c>
      <c r="AD56" s="66"/>
      <c r="AE56" s="66"/>
      <c r="AF56" s="78">
        <v>6866.08</v>
      </c>
      <c r="AG56" s="78">
        <f t="shared" si="5"/>
        <v>0</v>
      </c>
      <c r="AH56" s="78"/>
      <c r="AI56" s="70">
        <v>8497.52</v>
      </c>
      <c r="AJ56" s="74">
        <f t="shared" si="6"/>
        <v>0.78680740740740696</v>
      </c>
      <c r="AK56" s="51">
        <v>0</v>
      </c>
      <c r="AL56" s="51"/>
      <c r="AM56" s="51"/>
      <c r="AN56" s="78">
        <v>4843.97</v>
      </c>
      <c r="AO56" s="110">
        <f t="shared" si="7"/>
        <v>0.44851574074074102</v>
      </c>
      <c r="AP56" s="78"/>
      <c r="AQ56" s="78"/>
      <c r="AR56" s="78"/>
      <c r="AS56" s="78"/>
      <c r="AT56" s="104">
        <v>5027.3100000000004</v>
      </c>
      <c r="AU56" s="105">
        <f t="shared" si="8"/>
        <v>0.46549166666666703</v>
      </c>
      <c r="AV56" s="78"/>
      <c r="AW56" s="78"/>
      <c r="AX56" s="78"/>
      <c r="AY56" s="78"/>
      <c r="AZ56" s="104">
        <f t="shared" si="13"/>
        <v>600</v>
      </c>
      <c r="BA56" s="78">
        <f t="shared" si="14"/>
        <v>300</v>
      </c>
      <c r="BB56" s="78">
        <f t="shared" si="15"/>
        <v>-300</v>
      </c>
      <c r="BC56" s="78">
        <f t="shared" si="16"/>
        <v>0</v>
      </c>
      <c r="BD56" s="104">
        <v>0</v>
      </c>
      <c r="BE56" s="115"/>
    </row>
    <row r="57" spans="1:57">
      <c r="A57" s="19">
        <v>55</v>
      </c>
      <c r="B57" s="39">
        <v>30</v>
      </c>
      <c r="C57" s="19">
        <v>721</v>
      </c>
      <c r="D57" s="20" t="s">
        <v>939</v>
      </c>
      <c r="E57" s="19" t="s">
        <v>94</v>
      </c>
      <c r="F57" s="21">
        <v>20</v>
      </c>
      <c r="G57" s="22">
        <v>150</v>
      </c>
      <c r="H57" s="39" t="s">
        <v>95</v>
      </c>
      <c r="I57" s="39" t="s">
        <v>96</v>
      </c>
      <c r="J57" s="48">
        <v>9620</v>
      </c>
      <c r="K57" s="64">
        <v>12371.78</v>
      </c>
      <c r="L57" s="67">
        <f t="shared" si="0"/>
        <v>1.28604781704782</v>
      </c>
      <c r="M57" s="66">
        <v>150</v>
      </c>
      <c r="N57" s="66"/>
      <c r="O57" s="66"/>
      <c r="P57" s="52">
        <v>12371.78</v>
      </c>
      <c r="Q57" s="52">
        <f t="shared" si="1"/>
        <v>0</v>
      </c>
      <c r="R57" s="66" t="s">
        <v>881</v>
      </c>
      <c r="S57" s="75">
        <v>10433.879999999999</v>
      </c>
      <c r="T57" s="65">
        <f t="shared" si="2"/>
        <v>1.08460291060291</v>
      </c>
      <c r="U57" s="66">
        <v>150</v>
      </c>
      <c r="V57" s="66">
        <v>150</v>
      </c>
      <c r="W57" s="66" t="s">
        <v>880</v>
      </c>
      <c r="X57" s="52">
        <v>10531.68</v>
      </c>
      <c r="Y57" s="52">
        <f t="shared" si="3"/>
        <v>97.800000000001106</v>
      </c>
      <c r="Z57" s="66" t="s">
        <v>881</v>
      </c>
      <c r="AA57" s="75">
        <v>11505.84</v>
      </c>
      <c r="AB57" s="65">
        <f t="shared" si="4"/>
        <v>1.19603326403326</v>
      </c>
      <c r="AC57" s="66">
        <v>150</v>
      </c>
      <c r="AD57" s="66">
        <v>150</v>
      </c>
      <c r="AE57" s="66" t="s">
        <v>937</v>
      </c>
      <c r="AF57" s="78">
        <v>11511.84</v>
      </c>
      <c r="AG57" s="78">
        <f t="shared" si="5"/>
        <v>6</v>
      </c>
      <c r="AH57" s="78" t="s">
        <v>881</v>
      </c>
      <c r="AI57" s="70">
        <v>10429.32</v>
      </c>
      <c r="AJ57" s="74">
        <f t="shared" si="6"/>
        <v>1.0841288981288999</v>
      </c>
      <c r="AK57" s="51">
        <v>150</v>
      </c>
      <c r="AL57" s="51"/>
      <c r="AM57" s="51"/>
      <c r="AN57" s="78">
        <v>7435.05</v>
      </c>
      <c r="AO57" s="110">
        <f t="shared" si="7"/>
        <v>0.77287422037422004</v>
      </c>
      <c r="AP57" s="78"/>
      <c r="AQ57" s="78"/>
      <c r="AR57" s="78"/>
      <c r="AS57" s="78"/>
      <c r="AT57" s="104">
        <v>6796.98</v>
      </c>
      <c r="AU57" s="105">
        <f t="shared" si="8"/>
        <v>0.70654677754677797</v>
      </c>
      <c r="AV57" s="78"/>
      <c r="AW57" s="78"/>
      <c r="AX57" s="78"/>
      <c r="AY57" s="78"/>
      <c r="AZ57" s="104">
        <f t="shared" si="13"/>
        <v>600</v>
      </c>
      <c r="BA57" s="78">
        <f t="shared" si="14"/>
        <v>600</v>
      </c>
      <c r="BB57" s="78">
        <f t="shared" si="15"/>
        <v>0</v>
      </c>
      <c r="BC57" s="78">
        <f t="shared" si="16"/>
        <v>300</v>
      </c>
      <c r="BD57" s="104">
        <v>0</v>
      </c>
      <c r="BE57" s="115"/>
    </row>
    <row r="58" spans="1:57">
      <c r="A58" s="35">
        <v>56</v>
      </c>
      <c r="B58" s="35">
        <v>30</v>
      </c>
      <c r="C58" s="35">
        <v>114622</v>
      </c>
      <c r="D58" s="36" t="s">
        <v>940</v>
      </c>
      <c r="E58" s="35" t="s">
        <v>87</v>
      </c>
      <c r="F58" s="37">
        <v>21</v>
      </c>
      <c r="G58" s="38">
        <v>150</v>
      </c>
      <c r="H58" s="35" t="s">
        <v>71</v>
      </c>
      <c r="I58" s="35" t="s">
        <v>88</v>
      </c>
      <c r="J58" s="61">
        <v>11160</v>
      </c>
      <c r="K58" s="62">
        <v>11384.8</v>
      </c>
      <c r="L58" s="63">
        <f t="shared" si="0"/>
        <v>1.0201433691756301</v>
      </c>
      <c r="M58" s="54">
        <v>150</v>
      </c>
      <c r="N58" s="54"/>
      <c r="O58" s="54"/>
      <c r="P58" s="52">
        <v>11384.8</v>
      </c>
      <c r="Q58" s="52">
        <f t="shared" si="1"/>
        <v>0</v>
      </c>
      <c r="R58" s="54" t="s">
        <v>881</v>
      </c>
      <c r="S58" s="71">
        <v>12445.6</v>
      </c>
      <c r="T58" s="72">
        <f t="shared" si="2"/>
        <v>1.11519713261649</v>
      </c>
      <c r="U58" s="54">
        <v>150</v>
      </c>
      <c r="V58" s="54"/>
      <c r="W58" s="54"/>
      <c r="X58" s="52">
        <v>12445.6</v>
      </c>
      <c r="Y58" s="52">
        <f t="shared" si="3"/>
        <v>0</v>
      </c>
      <c r="Z58" s="54" t="s">
        <v>881</v>
      </c>
      <c r="AA58" s="71">
        <v>11847.06</v>
      </c>
      <c r="AB58" s="72">
        <f t="shared" si="4"/>
        <v>1.0615645161290299</v>
      </c>
      <c r="AC58" s="54">
        <v>150</v>
      </c>
      <c r="AD58" s="54"/>
      <c r="AE58" s="54"/>
      <c r="AF58" s="78">
        <v>12080.96</v>
      </c>
      <c r="AG58" s="78">
        <f t="shared" si="5"/>
        <v>233.9</v>
      </c>
      <c r="AH58" s="78" t="s">
        <v>881</v>
      </c>
      <c r="AI58" s="71">
        <v>11182.5</v>
      </c>
      <c r="AJ58" s="72">
        <f t="shared" si="6"/>
        <v>1.00201612903226</v>
      </c>
      <c r="AK58" s="54">
        <v>150</v>
      </c>
      <c r="AL58" s="54"/>
      <c r="AM58" s="54"/>
      <c r="AN58" s="78">
        <v>8676.08</v>
      </c>
      <c r="AO58" s="110">
        <f t="shared" si="7"/>
        <v>0.77742652329749096</v>
      </c>
      <c r="AP58" s="78"/>
      <c r="AQ58" s="78"/>
      <c r="AR58" s="78"/>
      <c r="AS58" s="78"/>
      <c r="AT58" s="104">
        <v>8701.58</v>
      </c>
      <c r="AU58" s="105">
        <f t="shared" si="8"/>
        <v>0.77971146953405002</v>
      </c>
      <c r="AV58" s="78"/>
      <c r="AW58" s="78"/>
      <c r="AX58" s="78"/>
      <c r="AY58" s="78"/>
      <c r="AZ58" s="104">
        <f t="shared" si="13"/>
        <v>600</v>
      </c>
      <c r="BA58" s="78">
        <f t="shared" si="14"/>
        <v>600</v>
      </c>
      <c r="BB58" s="78">
        <f t="shared" si="15"/>
        <v>0</v>
      </c>
      <c r="BC58" s="78">
        <f t="shared" si="16"/>
        <v>0</v>
      </c>
      <c r="BD58" s="104">
        <v>0</v>
      </c>
      <c r="BE58" s="115"/>
    </row>
    <row r="59" spans="1:57" ht="15.95" customHeight="1">
      <c r="A59" s="35">
        <v>57</v>
      </c>
      <c r="B59" s="35">
        <v>30</v>
      </c>
      <c r="C59" s="35">
        <v>106569</v>
      </c>
      <c r="D59" s="36" t="s">
        <v>941</v>
      </c>
      <c r="E59" s="35" t="s">
        <v>87</v>
      </c>
      <c r="F59" s="37">
        <v>21</v>
      </c>
      <c r="G59" s="38">
        <v>150</v>
      </c>
      <c r="H59" s="35" t="s">
        <v>95</v>
      </c>
      <c r="I59" s="35" t="s">
        <v>88</v>
      </c>
      <c r="J59" s="61">
        <v>9620</v>
      </c>
      <c r="K59" s="62">
        <v>6752.67</v>
      </c>
      <c r="L59" s="63">
        <f t="shared" si="0"/>
        <v>0.70194074844074805</v>
      </c>
      <c r="M59" s="54">
        <v>0</v>
      </c>
      <c r="N59" s="54"/>
      <c r="O59" s="54"/>
      <c r="P59" s="52">
        <v>6752.67</v>
      </c>
      <c r="Q59" s="52">
        <f t="shared" si="1"/>
        <v>0</v>
      </c>
      <c r="R59" s="54"/>
      <c r="S59" s="71">
        <v>12198.32</v>
      </c>
      <c r="T59" s="72">
        <f t="shared" si="2"/>
        <v>1.26801663201663</v>
      </c>
      <c r="U59" s="54">
        <v>150</v>
      </c>
      <c r="V59" s="54"/>
      <c r="W59" s="54"/>
      <c r="X59" s="52">
        <v>12175.52</v>
      </c>
      <c r="Y59" s="52">
        <f t="shared" si="3"/>
        <v>-22.799999999999301</v>
      </c>
      <c r="Z59" s="54" t="s">
        <v>881</v>
      </c>
      <c r="AA59" s="71">
        <v>7104.93</v>
      </c>
      <c r="AB59" s="72">
        <f t="shared" si="4"/>
        <v>0.73855821205821204</v>
      </c>
      <c r="AC59" s="54">
        <v>0</v>
      </c>
      <c r="AD59" s="54"/>
      <c r="AE59" s="54"/>
      <c r="AF59" s="78">
        <v>7761.13</v>
      </c>
      <c r="AG59" s="78">
        <f t="shared" si="5"/>
        <v>656.2</v>
      </c>
      <c r="AH59" s="78"/>
      <c r="AI59" s="71">
        <v>5537.96</v>
      </c>
      <c r="AJ59" s="72">
        <f t="shared" si="6"/>
        <v>0.57567151767151803</v>
      </c>
      <c r="AK59" s="54">
        <v>0</v>
      </c>
      <c r="AL59" s="54"/>
      <c r="AM59" s="54"/>
      <c r="AN59" s="78">
        <v>6489</v>
      </c>
      <c r="AO59" s="110">
        <f t="shared" si="7"/>
        <v>0.67453222453222506</v>
      </c>
      <c r="AP59" s="78"/>
      <c r="AQ59" s="78"/>
      <c r="AR59" s="78"/>
      <c r="AS59" s="78"/>
      <c r="AT59" s="104">
        <v>5088.95</v>
      </c>
      <c r="AU59" s="105">
        <f t="shared" si="8"/>
        <v>0.52899688149688195</v>
      </c>
      <c r="AV59" s="78"/>
      <c r="AW59" s="78"/>
      <c r="AX59" s="78"/>
      <c r="AY59" s="78"/>
      <c r="AZ59" s="104">
        <f t="shared" si="13"/>
        <v>600</v>
      </c>
      <c r="BA59" s="78">
        <f t="shared" si="14"/>
        <v>150</v>
      </c>
      <c r="BB59" s="78">
        <f t="shared" si="15"/>
        <v>-450</v>
      </c>
      <c r="BC59" s="78">
        <f t="shared" si="16"/>
        <v>0</v>
      </c>
      <c r="BD59" s="104">
        <v>300</v>
      </c>
      <c r="BE59" s="115"/>
    </row>
    <row r="60" spans="1:57">
      <c r="A60" s="35">
        <v>58</v>
      </c>
      <c r="B60" s="35">
        <v>30</v>
      </c>
      <c r="C60" s="35">
        <v>539</v>
      </c>
      <c r="D60" s="36" t="s">
        <v>942</v>
      </c>
      <c r="E60" s="35" t="s">
        <v>94</v>
      </c>
      <c r="F60" s="37">
        <v>21</v>
      </c>
      <c r="G60" s="38">
        <v>150</v>
      </c>
      <c r="H60" s="35" t="s">
        <v>95</v>
      </c>
      <c r="I60" s="35" t="s">
        <v>96</v>
      </c>
      <c r="J60" s="61">
        <v>8550</v>
      </c>
      <c r="K60" s="62">
        <v>8868.31</v>
      </c>
      <c r="L60" s="55">
        <f t="shared" si="0"/>
        <v>1.0372292397660801</v>
      </c>
      <c r="M60" s="54">
        <v>150</v>
      </c>
      <c r="N60" s="54">
        <v>150</v>
      </c>
      <c r="O60" s="54" t="s">
        <v>943</v>
      </c>
      <c r="P60" s="52">
        <v>8879.31</v>
      </c>
      <c r="Q60" s="52">
        <f t="shared" si="1"/>
        <v>11</v>
      </c>
      <c r="R60" s="54" t="s">
        <v>881</v>
      </c>
      <c r="S60" s="71">
        <v>16739.77</v>
      </c>
      <c r="T60" s="55">
        <f t="shared" si="2"/>
        <v>1.9578678362573101</v>
      </c>
      <c r="U60" s="54">
        <v>150</v>
      </c>
      <c r="V60" s="54">
        <v>150</v>
      </c>
      <c r="W60" s="54" t="s">
        <v>880</v>
      </c>
      <c r="X60" s="52">
        <v>16739.77</v>
      </c>
      <c r="Y60" s="52">
        <f t="shared" si="3"/>
        <v>0</v>
      </c>
      <c r="Z60" s="54" t="s">
        <v>881</v>
      </c>
      <c r="AA60" s="71">
        <v>11972.67</v>
      </c>
      <c r="AB60" s="55">
        <f t="shared" si="4"/>
        <v>1.4003122807017501</v>
      </c>
      <c r="AC60" s="54">
        <v>150</v>
      </c>
      <c r="AD60" s="54">
        <v>150</v>
      </c>
      <c r="AE60" s="54" t="s">
        <v>943</v>
      </c>
      <c r="AF60" s="78">
        <v>11972.67</v>
      </c>
      <c r="AG60" s="78">
        <f t="shared" si="5"/>
        <v>0</v>
      </c>
      <c r="AH60" s="78" t="s">
        <v>881</v>
      </c>
      <c r="AI60" s="71">
        <v>10886.69</v>
      </c>
      <c r="AJ60" s="55">
        <f t="shared" si="6"/>
        <v>1.2732970760233899</v>
      </c>
      <c r="AK60" s="54">
        <v>150</v>
      </c>
      <c r="AL60" s="54">
        <v>150</v>
      </c>
      <c r="AM60" s="54" t="s">
        <v>943</v>
      </c>
      <c r="AN60" s="78">
        <v>5541.47</v>
      </c>
      <c r="AO60" s="110">
        <f t="shared" si="7"/>
        <v>0.64812514619882999</v>
      </c>
      <c r="AP60" s="78"/>
      <c r="AQ60" s="78"/>
      <c r="AR60" s="78"/>
      <c r="AS60" s="78"/>
      <c r="AT60" s="104">
        <v>8598.9</v>
      </c>
      <c r="AU60" s="105">
        <f t="shared" si="8"/>
        <v>1.00571929824561</v>
      </c>
      <c r="AV60" s="78"/>
      <c r="AW60" s="78"/>
      <c r="AX60" s="78"/>
      <c r="AY60" s="78"/>
      <c r="AZ60" s="104">
        <f t="shared" si="13"/>
        <v>600</v>
      </c>
      <c r="BA60" s="78">
        <f t="shared" si="14"/>
        <v>600</v>
      </c>
      <c r="BB60" s="78">
        <f t="shared" si="15"/>
        <v>0</v>
      </c>
      <c r="BC60" s="78">
        <f t="shared" si="16"/>
        <v>600</v>
      </c>
      <c r="BD60" s="104">
        <v>0</v>
      </c>
      <c r="BE60" s="115"/>
    </row>
    <row r="61" spans="1:57">
      <c r="A61" s="19">
        <v>59</v>
      </c>
      <c r="B61" s="39">
        <v>30</v>
      </c>
      <c r="C61" s="19">
        <v>102565</v>
      </c>
      <c r="D61" s="20" t="s">
        <v>944</v>
      </c>
      <c r="E61" s="19" t="s">
        <v>87</v>
      </c>
      <c r="F61" s="21">
        <v>22</v>
      </c>
      <c r="G61" s="22">
        <v>150</v>
      </c>
      <c r="H61" s="39" t="s">
        <v>95</v>
      </c>
      <c r="I61" s="39" t="s">
        <v>88</v>
      </c>
      <c r="J61" s="48">
        <v>9990</v>
      </c>
      <c r="K61" s="64">
        <v>10395.459999999999</v>
      </c>
      <c r="L61" s="67">
        <f t="shared" si="0"/>
        <v>1.04058658658659</v>
      </c>
      <c r="M61" s="66">
        <v>150</v>
      </c>
      <c r="N61" s="66"/>
      <c r="O61" s="66"/>
      <c r="P61" s="52">
        <v>10395.459999999999</v>
      </c>
      <c r="Q61" s="52">
        <f t="shared" si="1"/>
        <v>0</v>
      </c>
      <c r="R61" s="66" t="s">
        <v>881</v>
      </c>
      <c r="S61" s="75">
        <v>8352.51</v>
      </c>
      <c r="T61" s="76">
        <f t="shared" si="2"/>
        <v>0.83608708708708701</v>
      </c>
      <c r="U61" s="66">
        <v>0</v>
      </c>
      <c r="V61" s="66"/>
      <c r="W61" s="66"/>
      <c r="X61" s="52">
        <v>8352.51</v>
      </c>
      <c r="Y61" s="52">
        <f t="shared" si="3"/>
        <v>0</v>
      </c>
      <c r="Z61" s="66"/>
      <c r="AA61" s="75">
        <v>8554.0400000000009</v>
      </c>
      <c r="AB61" s="76">
        <f t="shared" si="4"/>
        <v>0.85626026026026003</v>
      </c>
      <c r="AC61" s="66">
        <v>0</v>
      </c>
      <c r="AD61" s="66"/>
      <c r="AE61" s="66"/>
      <c r="AF61" s="78">
        <v>8554.0400000000009</v>
      </c>
      <c r="AG61" s="78">
        <f t="shared" si="5"/>
        <v>0</v>
      </c>
      <c r="AH61" s="78"/>
      <c r="AI61" s="70">
        <v>11584.88</v>
      </c>
      <c r="AJ61" s="57">
        <f t="shared" si="6"/>
        <v>1.15964764764765</v>
      </c>
      <c r="AK61" s="51">
        <v>150</v>
      </c>
      <c r="AL61" s="51">
        <v>300</v>
      </c>
      <c r="AM61" s="51" t="s">
        <v>945</v>
      </c>
      <c r="AN61" s="78">
        <v>5283.2</v>
      </c>
      <c r="AO61" s="110">
        <f t="shared" si="7"/>
        <v>0.52884884884884897</v>
      </c>
      <c r="AP61" s="78"/>
      <c r="AQ61" s="78"/>
      <c r="AR61" s="78"/>
      <c r="AS61" s="78"/>
      <c r="AT61" s="104">
        <v>8282.27</v>
      </c>
      <c r="AU61" s="105">
        <f t="shared" si="8"/>
        <v>0.82905605605605603</v>
      </c>
      <c r="AV61" s="78"/>
      <c r="AW61" s="78"/>
      <c r="AX61" s="78"/>
      <c r="AY61" s="78"/>
      <c r="AZ61" s="104">
        <f t="shared" si="13"/>
        <v>600</v>
      </c>
      <c r="BA61" s="78">
        <f t="shared" si="14"/>
        <v>300</v>
      </c>
      <c r="BB61" s="78">
        <f t="shared" si="15"/>
        <v>-300</v>
      </c>
      <c r="BC61" s="78">
        <f t="shared" si="16"/>
        <v>300</v>
      </c>
      <c r="BD61" s="104">
        <v>0</v>
      </c>
      <c r="BE61" s="115"/>
    </row>
    <row r="62" spans="1:57">
      <c r="A62" s="19">
        <v>60</v>
      </c>
      <c r="B62" s="39">
        <v>29</v>
      </c>
      <c r="C62" s="19">
        <v>105751</v>
      </c>
      <c r="D62" s="20" t="s">
        <v>946</v>
      </c>
      <c r="E62" s="19" t="s">
        <v>90</v>
      </c>
      <c r="F62" s="21">
        <v>22</v>
      </c>
      <c r="G62" s="22">
        <v>150</v>
      </c>
      <c r="H62" s="39" t="s">
        <v>95</v>
      </c>
      <c r="I62" s="39" t="s">
        <v>91</v>
      </c>
      <c r="J62" s="48">
        <v>11700</v>
      </c>
      <c r="K62" s="64">
        <v>11748.43</v>
      </c>
      <c r="L62" s="67">
        <f t="shared" si="0"/>
        <v>1.00413931623932</v>
      </c>
      <c r="M62" s="66">
        <v>150</v>
      </c>
      <c r="N62" s="66"/>
      <c r="O62" s="66"/>
      <c r="P62" s="52">
        <v>11748.43</v>
      </c>
      <c r="Q62" s="52">
        <f t="shared" si="1"/>
        <v>0</v>
      </c>
      <c r="R62" s="66" t="s">
        <v>881</v>
      </c>
      <c r="S62" s="75">
        <v>8621.42</v>
      </c>
      <c r="T62" s="76">
        <f t="shared" si="2"/>
        <v>0.73687350427350395</v>
      </c>
      <c r="U62" s="66">
        <v>0</v>
      </c>
      <c r="V62" s="66"/>
      <c r="W62" s="66"/>
      <c r="X62" s="52">
        <v>8621.42</v>
      </c>
      <c r="Y62" s="52">
        <f t="shared" si="3"/>
        <v>0</v>
      </c>
      <c r="Z62" s="66"/>
      <c r="AA62" s="75">
        <v>11868.51</v>
      </c>
      <c r="AB62" s="65">
        <f t="shared" si="4"/>
        <v>1.01440256410256</v>
      </c>
      <c r="AC62" s="66">
        <v>150</v>
      </c>
      <c r="AD62" s="66">
        <v>300</v>
      </c>
      <c r="AE62" s="66" t="s">
        <v>947</v>
      </c>
      <c r="AF62" s="78">
        <v>11868.51</v>
      </c>
      <c r="AG62" s="78">
        <f t="shared" si="5"/>
        <v>0</v>
      </c>
      <c r="AH62" s="78" t="s">
        <v>881</v>
      </c>
      <c r="AI62" s="70">
        <v>5543.64</v>
      </c>
      <c r="AJ62" s="74">
        <f t="shared" si="6"/>
        <v>0.47381538461538503</v>
      </c>
      <c r="AK62" s="51">
        <v>0</v>
      </c>
      <c r="AL62" s="51"/>
      <c r="AM62" s="51"/>
      <c r="AN62" s="78">
        <v>5842.56</v>
      </c>
      <c r="AO62" s="110">
        <f t="shared" si="7"/>
        <v>0.49936410256410302</v>
      </c>
      <c r="AP62" s="78"/>
      <c r="AQ62" s="78"/>
      <c r="AR62" s="78"/>
      <c r="AS62" s="78"/>
      <c r="AT62" s="104">
        <v>5858.33</v>
      </c>
      <c r="AU62" s="105">
        <f t="shared" si="8"/>
        <v>0.50071196581196598</v>
      </c>
      <c r="AV62" s="78"/>
      <c r="AW62" s="78"/>
      <c r="AX62" s="78"/>
      <c r="AY62" s="78"/>
      <c r="AZ62" s="104">
        <f t="shared" si="13"/>
        <v>600</v>
      </c>
      <c r="BA62" s="78">
        <f t="shared" si="14"/>
        <v>300</v>
      </c>
      <c r="BB62" s="78">
        <f t="shared" si="15"/>
        <v>-300</v>
      </c>
      <c r="BC62" s="78">
        <f t="shared" si="16"/>
        <v>300</v>
      </c>
      <c r="BD62" s="104">
        <v>0</v>
      </c>
      <c r="BE62" s="115"/>
    </row>
    <row r="63" spans="1:57">
      <c r="A63" s="19">
        <v>61</v>
      </c>
      <c r="B63" s="39">
        <v>30</v>
      </c>
      <c r="C63" s="19">
        <v>748</v>
      </c>
      <c r="D63" s="20" t="s">
        <v>948</v>
      </c>
      <c r="E63" s="19" t="s">
        <v>94</v>
      </c>
      <c r="F63" s="21">
        <v>22</v>
      </c>
      <c r="G63" s="22">
        <v>150</v>
      </c>
      <c r="H63" s="39" t="s">
        <v>95</v>
      </c>
      <c r="I63" s="39" t="s">
        <v>96</v>
      </c>
      <c r="J63" s="48">
        <v>9435</v>
      </c>
      <c r="K63" s="64">
        <v>12807.81</v>
      </c>
      <c r="L63" s="65">
        <f t="shared" si="0"/>
        <v>1.35747853736089</v>
      </c>
      <c r="M63" s="66">
        <v>150</v>
      </c>
      <c r="N63" s="66">
        <v>150</v>
      </c>
      <c r="O63" s="66" t="s">
        <v>880</v>
      </c>
      <c r="P63" s="52">
        <v>12807.81</v>
      </c>
      <c r="Q63" s="52">
        <f t="shared" si="1"/>
        <v>0</v>
      </c>
      <c r="R63" s="66" t="s">
        <v>881</v>
      </c>
      <c r="S63" s="75">
        <v>10248.84</v>
      </c>
      <c r="T63" s="65">
        <f t="shared" si="2"/>
        <v>1.08625755166932</v>
      </c>
      <c r="U63" s="66">
        <v>150</v>
      </c>
      <c r="V63" s="66">
        <v>300</v>
      </c>
      <c r="W63" s="66" t="s">
        <v>949</v>
      </c>
      <c r="X63" s="52">
        <v>10248.84</v>
      </c>
      <c r="Y63" s="52">
        <f t="shared" si="3"/>
        <v>0</v>
      </c>
      <c r="Z63" s="66" t="s">
        <v>881</v>
      </c>
      <c r="AA63" s="75">
        <v>4665.24</v>
      </c>
      <c r="AB63" s="76">
        <f t="shared" si="4"/>
        <v>0.49446104928457901</v>
      </c>
      <c r="AC63" s="66">
        <v>0</v>
      </c>
      <c r="AD63" s="66"/>
      <c r="AE63" s="66"/>
      <c r="AF63" s="78">
        <v>4665.24</v>
      </c>
      <c r="AG63" s="78">
        <f t="shared" si="5"/>
        <v>0</v>
      </c>
      <c r="AH63" s="78"/>
      <c r="AI63" s="70">
        <v>6646.43</v>
      </c>
      <c r="AJ63" s="74">
        <f t="shared" si="6"/>
        <v>0.70444409114997397</v>
      </c>
      <c r="AK63" s="51">
        <v>0</v>
      </c>
      <c r="AL63" s="51"/>
      <c r="AM63" s="51"/>
      <c r="AN63" s="78">
        <v>5190.38</v>
      </c>
      <c r="AO63" s="110">
        <f t="shared" si="7"/>
        <v>0.550119766825649</v>
      </c>
      <c r="AP63" s="78"/>
      <c r="AQ63" s="78"/>
      <c r="AR63" s="78"/>
      <c r="AS63" s="78"/>
      <c r="AT63" s="104">
        <v>7490.75</v>
      </c>
      <c r="AU63" s="105">
        <f t="shared" si="8"/>
        <v>0.79393216746157902</v>
      </c>
      <c r="AV63" s="78"/>
      <c r="AW63" s="78"/>
      <c r="AX63" s="78"/>
      <c r="AY63" s="78"/>
      <c r="AZ63" s="104">
        <f t="shared" si="13"/>
        <v>600</v>
      </c>
      <c r="BA63" s="78">
        <f t="shared" si="14"/>
        <v>300</v>
      </c>
      <c r="BB63" s="78">
        <f t="shared" si="15"/>
        <v>-300</v>
      </c>
      <c r="BC63" s="78">
        <f t="shared" si="16"/>
        <v>450</v>
      </c>
      <c r="BD63" s="104">
        <v>0</v>
      </c>
      <c r="BE63" s="115"/>
    </row>
    <row r="64" spans="1:57">
      <c r="A64" s="35">
        <v>62</v>
      </c>
      <c r="B64" s="35">
        <v>30</v>
      </c>
      <c r="C64" s="35">
        <v>587</v>
      </c>
      <c r="D64" s="36" t="s">
        <v>950</v>
      </c>
      <c r="E64" s="35" t="s">
        <v>74</v>
      </c>
      <c r="F64" s="37">
        <v>23</v>
      </c>
      <c r="G64" s="38">
        <v>150</v>
      </c>
      <c r="H64" s="35" t="s">
        <v>95</v>
      </c>
      <c r="I64" s="35" t="s">
        <v>75</v>
      </c>
      <c r="J64" s="61">
        <v>9250</v>
      </c>
      <c r="K64" s="62">
        <v>10938.24</v>
      </c>
      <c r="L64" s="63">
        <f t="shared" si="0"/>
        <v>1.1825124324324301</v>
      </c>
      <c r="M64" s="54">
        <v>150</v>
      </c>
      <c r="N64" s="54"/>
      <c r="O64" s="54"/>
      <c r="P64" s="52">
        <v>10938.24</v>
      </c>
      <c r="Q64" s="52">
        <f t="shared" si="1"/>
        <v>0</v>
      </c>
      <c r="R64" s="54" t="s">
        <v>881</v>
      </c>
      <c r="S64" s="71">
        <v>10156.629999999999</v>
      </c>
      <c r="T64" s="72">
        <f t="shared" si="2"/>
        <v>1.0980140540540499</v>
      </c>
      <c r="U64" s="54">
        <v>150</v>
      </c>
      <c r="V64" s="54"/>
      <c r="W64" s="54"/>
      <c r="X64" s="52">
        <v>10156.629999999999</v>
      </c>
      <c r="Y64" s="52">
        <f t="shared" si="3"/>
        <v>0</v>
      </c>
      <c r="Z64" s="54" t="s">
        <v>881</v>
      </c>
      <c r="AA64" s="71">
        <v>9927.4</v>
      </c>
      <c r="AB64" s="72">
        <f t="shared" si="4"/>
        <v>1.0732324324324301</v>
      </c>
      <c r="AC64" s="54">
        <v>150</v>
      </c>
      <c r="AD64" s="54"/>
      <c r="AE64" s="54"/>
      <c r="AF64" s="78">
        <v>9927.4</v>
      </c>
      <c r="AG64" s="78">
        <f t="shared" si="5"/>
        <v>0</v>
      </c>
      <c r="AH64" s="78" t="s">
        <v>881</v>
      </c>
      <c r="AI64" s="71">
        <v>10573.44</v>
      </c>
      <c r="AJ64" s="72">
        <f t="shared" si="6"/>
        <v>1.1430745945945899</v>
      </c>
      <c r="AK64" s="54">
        <v>150</v>
      </c>
      <c r="AL64" s="54"/>
      <c r="AM64" s="54"/>
      <c r="AN64" s="78">
        <v>5925.38</v>
      </c>
      <c r="AO64" s="110">
        <f t="shared" si="7"/>
        <v>0.64058162162162202</v>
      </c>
      <c r="AP64" s="78"/>
      <c r="AQ64" s="78"/>
      <c r="AR64" s="78"/>
      <c r="AS64" s="78"/>
      <c r="AT64" s="104">
        <v>4359.2</v>
      </c>
      <c r="AU64" s="105">
        <f t="shared" si="8"/>
        <v>0.47126486486486502</v>
      </c>
      <c r="AV64" s="78"/>
      <c r="AW64" s="78"/>
      <c r="AX64" s="78"/>
      <c r="AY64" s="78"/>
      <c r="AZ64" s="104">
        <f t="shared" si="13"/>
        <v>600</v>
      </c>
      <c r="BA64" s="78">
        <f t="shared" si="14"/>
        <v>600</v>
      </c>
      <c r="BB64" s="78">
        <f t="shared" si="15"/>
        <v>0</v>
      </c>
      <c r="BC64" s="78">
        <f t="shared" si="16"/>
        <v>0</v>
      </c>
      <c r="BD64" s="104">
        <v>0</v>
      </c>
      <c r="BE64" s="115"/>
    </row>
    <row r="65" spans="1:57">
      <c r="A65" s="35">
        <v>63</v>
      </c>
      <c r="B65" s="35">
        <v>30</v>
      </c>
      <c r="C65" s="35">
        <v>106865</v>
      </c>
      <c r="D65" s="36" t="s">
        <v>951</v>
      </c>
      <c r="E65" s="35" t="s">
        <v>161</v>
      </c>
      <c r="F65" s="37">
        <v>23</v>
      </c>
      <c r="G65" s="38">
        <v>150</v>
      </c>
      <c r="H65" s="35" t="s">
        <v>64</v>
      </c>
      <c r="I65" s="35" t="s">
        <v>162</v>
      </c>
      <c r="J65" s="61">
        <v>7980</v>
      </c>
      <c r="K65" s="62">
        <v>10031.58</v>
      </c>
      <c r="L65" s="55">
        <f t="shared" si="0"/>
        <v>1.25709022556391</v>
      </c>
      <c r="M65" s="54">
        <v>150</v>
      </c>
      <c r="N65" s="54">
        <v>150</v>
      </c>
      <c r="O65" s="54" t="s">
        <v>880</v>
      </c>
      <c r="P65" s="52">
        <v>10436.69</v>
      </c>
      <c r="Q65" s="52">
        <f t="shared" si="1"/>
        <v>405.11000000000098</v>
      </c>
      <c r="R65" s="54" t="s">
        <v>881</v>
      </c>
      <c r="S65" s="71">
        <v>9783.2900000000009</v>
      </c>
      <c r="T65" s="55">
        <f t="shared" si="2"/>
        <v>1.2259761904761901</v>
      </c>
      <c r="U65" s="54">
        <v>150</v>
      </c>
      <c r="V65" s="54">
        <v>150</v>
      </c>
      <c r="W65" s="54" t="s">
        <v>880</v>
      </c>
      <c r="X65" s="52">
        <v>9001.2900000000009</v>
      </c>
      <c r="Y65" s="52">
        <f t="shared" si="3"/>
        <v>-782</v>
      </c>
      <c r="Z65" s="54" t="s">
        <v>881</v>
      </c>
      <c r="AA65" s="71">
        <v>14913.71</v>
      </c>
      <c r="AB65" s="55">
        <f t="shared" si="4"/>
        <v>1.86888596491228</v>
      </c>
      <c r="AC65" s="54">
        <v>150</v>
      </c>
      <c r="AD65" s="54">
        <v>150</v>
      </c>
      <c r="AE65" s="54" t="s">
        <v>880</v>
      </c>
      <c r="AF65" s="78">
        <v>14553.41</v>
      </c>
      <c r="AG65" s="78">
        <f t="shared" si="5"/>
        <v>-360.29999999999899</v>
      </c>
      <c r="AH65" s="78" t="s">
        <v>881</v>
      </c>
      <c r="AI65" s="71">
        <v>12419.33</v>
      </c>
      <c r="AJ65" s="55">
        <f t="shared" si="6"/>
        <v>1.55630701754386</v>
      </c>
      <c r="AK65" s="54">
        <v>150</v>
      </c>
      <c r="AL65" s="54">
        <v>150</v>
      </c>
      <c r="AM65" s="54" t="s">
        <v>880</v>
      </c>
      <c r="AN65" s="78">
        <v>5654</v>
      </c>
      <c r="AO65" s="110">
        <f t="shared" si="7"/>
        <v>0.708521303258145</v>
      </c>
      <c r="AP65" s="78"/>
      <c r="AQ65" s="78"/>
      <c r="AR65" s="78"/>
      <c r="AS65" s="78"/>
      <c r="AT65" s="104">
        <v>6011.5</v>
      </c>
      <c r="AU65" s="105">
        <f t="shared" si="8"/>
        <v>0.75332080200501295</v>
      </c>
      <c r="AV65" s="78"/>
      <c r="AW65" s="78"/>
      <c r="AX65" s="78"/>
      <c r="AY65" s="78"/>
      <c r="AZ65" s="104">
        <f t="shared" si="13"/>
        <v>600</v>
      </c>
      <c r="BA65" s="78">
        <f t="shared" si="14"/>
        <v>600</v>
      </c>
      <c r="BB65" s="78">
        <f t="shared" si="15"/>
        <v>0</v>
      </c>
      <c r="BC65" s="78">
        <f t="shared" si="16"/>
        <v>600</v>
      </c>
      <c r="BD65" s="104">
        <v>0</v>
      </c>
      <c r="BE65" s="115"/>
    </row>
    <row r="66" spans="1:57">
      <c r="A66" s="35">
        <v>64</v>
      </c>
      <c r="B66" s="35">
        <v>30</v>
      </c>
      <c r="C66" s="35">
        <v>108277</v>
      </c>
      <c r="D66" s="36" t="s">
        <v>952</v>
      </c>
      <c r="E66" s="35" t="s">
        <v>70</v>
      </c>
      <c r="F66" s="37">
        <v>23</v>
      </c>
      <c r="G66" s="38">
        <v>150</v>
      </c>
      <c r="H66" s="35" t="s">
        <v>64</v>
      </c>
      <c r="I66" s="35" t="s">
        <v>72</v>
      </c>
      <c r="J66" s="61">
        <v>7600</v>
      </c>
      <c r="K66" s="62">
        <v>9050.26</v>
      </c>
      <c r="L66" s="63">
        <f t="shared" si="0"/>
        <v>1.19082368421053</v>
      </c>
      <c r="M66" s="54">
        <v>150</v>
      </c>
      <c r="N66" s="54"/>
      <c r="O66" s="54"/>
      <c r="P66" s="52">
        <v>9050.26</v>
      </c>
      <c r="Q66" s="52">
        <f t="shared" si="1"/>
        <v>0</v>
      </c>
      <c r="R66" s="54" t="s">
        <v>881</v>
      </c>
      <c r="S66" s="71">
        <v>7708.54</v>
      </c>
      <c r="T66" s="72">
        <f t="shared" si="2"/>
        <v>1.01428157894737</v>
      </c>
      <c r="U66" s="54">
        <v>150</v>
      </c>
      <c r="V66" s="54"/>
      <c r="W66" s="54"/>
      <c r="X66" s="52">
        <v>7708.54</v>
      </c>
      <c r="Y66" s="52">
        <f t="shared" si="3"/>
        <v>0</v>
      </c>
      <c r="Z66" s="54" t="s">
        <v>881</v>
      </c>
      <c r="AA66" s="71">
        <v>11648.46</v>
      </c>
      <c r="AB66" s="72">
        <f t="shared" si="4"/>
        <v>1.5326921052631599</v>
      </c>
      <c r="AC66" s="54">
        <v>150</v>
      </c>
      <c r="AD66" s="54"/>
      <c r="AE66" s="54"/>
      <c r="AF66" s="78">
        <v>11648.46</v>
      </c>
      <c r="AG66" s="78">
        <f t="shared" si="5"/>
        <v>0</v>
      </c>
      <c r="AH66" s="78" t="s">
        <v>881</v>
      </c>
      <c r="AI66" s="71">
        <v>10404.620000000001</v>
      </c>
      <c r="AJ66" s="72">
        <f t="shared" si="6"/>
        <v>1.3690289473684201</v>
      </c>
      <c r="AK66" s="54">
        <v>150</v>
      </c>
      <c r="AL66" s="54"/>
      <c r="AM66" s="54"/>
      <c r="AN66" s="78">
        <v>5353.87</v>
      </c>
      <c r="AO66" s="110">
        <f t="shared" si="7"/>
        <v>0.70445657894736802</v>
      </c>
      <c r="AP66" s="78"/>
      <c r="AQ66" s="78"/>
      <c r="AR66" s="78"/>
      <c r="AS66" s="78"/>
      <c r="AT66" s="104">
        <v>4262.43</v>
      </c>
      <c r="AU66" s="105">
        <f t="shared" si="8"/>
        <v>0.56084605263157905</v>
      </c>
      <c r="AV66" s="78"/>
      <c r="AW66" s="78"/>
      <c r="AX66" s="78"/>
      <c r="AY66" s="78"/>
      <c r="AZ66" s="104">
        <f t="shared" si="13"/>
        <v>600</v>
      </c>
      <c r="BA66" s="78">
        <f t="shared" si="14"/>
        <v>600</v>
      </c>
      <c r="BB66" s="78">
        <f t="shared" si="15"/>
        <v>0</v>
      </c>
      <c r="BC66" s="78">
        <f t="shared" si="16"/>
        <v>0</v>
      </c>
      <c r="BD66" s="104">
        <v>0</v>
      </c>
      <c r="BE66" s="115"/>
    </row>
    <row r="67" spans="1:57">
      <c r="A67" s="19">
        <v>65</v>
      </c>
      <c r="B67" s="39">
        <v>30</v>
      </c>
      <c r="C67" s="19">
        <v>572</v>
      </c>
      <c r="D67" s="20" t="s">
        <v>953</v>
      </c>
      <c r="E67" s="19" t="s">
        <v>63</v>
      </c>
      <c r="F67" s="21">
        <v>24</v>
      </c>
      <c r="G67" s="22">
        <v>150</v>
      </c>
      <c r="H67" s="39" t="s">
        <v>64</v>
      </c>
      <c r="I67" s="39" t="s">
        <v>65</v>
      </c>
      <c r="J67" s="48">
        <v>9620</v>
      </c>
      <c r="K67" s="64">
        <v>11230.98</v>
      </c>
      <c r="L67" s="65">
        <f t="shared" ref="L67:L130" si="17">K67/J67</f>
        <v>1.1674615384615401</v>
      </c>
      <c r="M67" s="66">
        <v>150</v>
      </c>
      <c r="N67" s="66">
        <v>150</v>
      </c>
      <c r="O67" s="66" t="s">
        <v>880</v>
      </c>
      <c r="P67" s="52">
        <v>11230.98</v>
      </c>
      <c r="Q67" s="52">
        <f t="shared" ref="Q67:Q130" si="18">P67-K67</f>
        <v>0</v>
      </c>
      <c r="R67" s="66" t="s">
        <v>881</v>
      </c>
      <c r="S67" s="75">
        <v>9938.5300000000007</v>
      </c>
      <c r="T67" s="76">
        <f t="shared" ref="T67:T130" si="19">S67/J67</f>
        <v>1.0331112266112299</v>
      </c>
      <c r="U67" s="66">
        <v>150</v>
      </c>
      <c r="V67" s="66"/>
      <c r="W67" s="66"/>
      <c r="X67" s="52">
        <v>9938.5300000000007</v>
      </c>
      <c r="Y67" s="52">
        <f t="shared" ref="Y67:Y130" si="20">X67-S67</f>
        <v>0</v>
      </c>
      <c r="Z67" s="66" t="s">
        <v>881</v>
      </c>
      <c r="AA67" s="75">
        <v>10662.09</v>
      </c>
      <c r="AB67" s="76">
        <f t="shared" ref="AB67:AB130" si="21">AA67/J67</f>
        <v>1.1083253638253601</v>
      </c>
      <c r="AC67" s="66">
        <v>150</v>
      </c>
      <c r="AD67" s="66"/>
      <c r="AE67" s="66"/>
      <c r="AF67" s="78">
        <v>10662.09</v>
      </c>
      <c r="AG67" s="78">
        <f t="shared" ref="AG67:AG130" si="22">AF67-AA67</f>
        <v>0</v>
      </c>
      <c r="AH67" s="78" t="s">
        <v>881</v>
      </c>
      <c r="AI67" s="70">
        <v>25841.85</v>
      </c>
      <c r="AJ67" s="57">
        <f t="shared" ref="AJ67:AJ130" si="23">AI67/J67</f>
        <v>2.6862629937629898</v>
      </c>
      <c r="AK67" s="51">
        <v>150</v>
      </c>
      <c r="AL67" s="51">
        <v>150</v>
      </c>
      <c r="AM67" s="51" t="s">
        <v>880</v>
      </c>
      <c r="AN67" s="78">
        <v>5625.33</v>
      </c>
      <c r="AO67" s="110">
        <f t="shared" ref="AO67:AO130" si="24">AN67/J67</f>
        <v>0.58475363825363802</v>
      </c>
      <c r="AP67" s="78"/>
      <c r="AQ67" s="78"/>
      <c r="AR67" s="78"/>
      <c r="AS67" s="78"/>
      <c r="AT67" s="104">
        <v>6828.67</v>
      </c>
      <c r="AU67" s="105">
        <f t="shared" ref="AU67:AU130" si="25">AT67/J67</f>
        <v>0.70984095634095601</v>
      </c>
      <c r="AV67" s="78"/>
      <c r="AW67" s="78"/>
      <c r="AX67" s="78"/>
      <c r="AY67" s="78"/>
      <c r="AZ67" s="104">
        <f t="shared" si="13"/>
        <v>600</v>
      </c>
      <c r="BA67" s="78">
        <f t="shared" si="14"/>
        <v>600</v>
      </c>
      <c r="BB67" s="78">
        <f t="shared" si="15"/>
        <v>0</v>
      </c>
      <c r="BC67" s="78">
        <f t="shared" si="16"/>
        <v>300</v>
      </c>
      <c r="BD67" s="104">
        <v>0</v>
      </c>
      <c r="BE67" s="115"/>
    </row>
    <row r="68" spans="1:57">
      <c r="A68" s="19">
        <v>66</v>
      </c>
      <c r="B68" s="39">
        <v>30</v>
      </c>
      <c r="C68" s="19">
        <v>720</v>
      </c>
      <c r="D68" s="20" t="s">
        <v>954</v>
      </c>
      <c r="E68" s="19" t="s">
        <v>94</v>
      </c>
      <c r="F68" s="21">
        <v>24</v>
      </c>
      <c r="G68" s="22">
        <v>150</v>
      </c>
      <c r="H68" s="39" t="s">
        <v>64</v>
      </c>
      <c r="I68" s="39" t="s">
        <v>96</v>
      </c>
      <c r="J68" s="48">
        <v>7980</v>
      </c>
      <c r="K68" s="64">
        <v>8569.2199999999993</v>
      </c>
      <c r="L68" s="67">
        <f t="shared" si="17"/>
        <v>1.0738370927318299</v>
      </c>
      <c r="M68" s="66">
        <v>150</v>
      </c>
      <c r="N68" s="66"/>
      <c r="O68" s="66"/>
      <c r="P68" s="52">
        <v>8569.2199999999993</v>
      </c>
      <c r="Q68" s="52">
        <f t="shared" si="18"/>
        <v>0</v>
      </c>
      <c r="R68" s="66" t="s">
        <v>881</v>
      </c>
      <c r="S68" s="75">
        <v>8919.81</v>
      </c>
      <c r="T68" s="65">
        <f t="shared" si="19"/>
        <v>1.1177706766917299</v>
      </c>
      <c r="U68" s="66">
        <v>150</v>
      </c>
      <c r="V68" s="66">
        <v>150</v>
      </c>
      <c r="W68" s="66" t="s">
        <v>880</v>
      </c>
      <c r="X68" s="52">
        <v>8919.81</v>
      </c>
      <c r="Y68" s="52">
        <f t="shared" si="20"/>
        <v>0</v>
      </c>
      <c r="Z68" s="66" t="s">
        <v>881</v>
      </c>
      <c r="AA68" s="75">
        <v>9170.81</v>
      </c>
      <c r="AB68" s="65">
        <f t="shared" si="21"/>
        <v>1.14922431077694</v>
      </c>
      <c r="AC68" s="66">
        <v>150</v>
      </c>
      <c r="AD68" s="66">
        <v>150</v>
      </c>
      <c r="AE68" s="66" t="s">
        <v>880</v>
      </c>
      <c r="AF68" s="78">
        <v>9170.81</v>
      </c>
      <c r="AG68" s="78">
        <f t="shared" si="22"/>
        <v>0</v>
      </c>
      <c r="AH68" s="78" t="s">
        <v>881</v>
      </c>
      <c r="AI68" s="70">
        <v>8006.69</v>
      </c>
      <c r="AJ68" s="74">
        <f t="shared" si="23"/>
        <v>1.00334461152882</v>
      </c>
      <c r="AK68" s="51">
        <v>150</v>
      </c>
      <c r="AL68" s="51"/>
      <c r="AM68" s="51"/>
      <c r="AN68" s="78">
        <v>6479.85</v>
      </c>
      <c r="AO68" s="110">
        <f t="shared" si="24"/>
        <v>0.81201127819548902</v>
      </c>
      <c r="AP68" s="78"/>
      <c r="AQ68" s="78"/>
      <c r="AR68" s="78"/>
      <c r="AS68" s="78"/>
      <c r="AT68" s="104">
        <v>4547</v>
      </c>
      <c r="AU68" s="105">
        <f t="shared" si="25"/>
        <v>0.56979949874686697</v>
      </c>
      <c r="AV68" s="78"/>
      <c r="AW68" s="78"/>
      <c r="AX68" s="78"/>
      <c r="AY68" s="78"/>
      <c r="AZ68" s="104">
        <f t="shared" ref="AZ68:AZ99" si="26">G68*4</f>
        <v>600</v>
      </c>
      <c r="BA68" s="78">
        <f t="shared" ref="BA68:BA99" si="27">M68+U68+AC68+AK68+AP68+AV68</f>
        <v>600</v>
      </c>
      <c r="BB68" s="78">
        <f t="shared" ref="BB68:BB99" si="28">BA68-AZ68</f>
        <v>0</v>
      </c>
      <c r="BC68" s="78">
        <f t="shared" ref="BC68:BC99" si="29">N68+V68+AD68+AL68+AQ68+AW68</f>
        <v>300</v>
      </c>
      <c r="BD68" s="104">
        <v>0</v>
      </c>
      <c r="BE68" s="115"/>
    </row>
    <row r="69" spans="1:57">
      <c r="A69" s="19">
        <v>67</v>
      </c>
      <c r="B69" s="39">
        <v>30</v>
      </c>
      <c r="C69" s="19">
        <v>717</v>
      </c>
      <c r="D69" s="20" t="s">
        <v>955</v>
      </c>
      <c r="E69" s="19" t="s">
        <v>94</v>
      </c>
      <c r="F69" s="21">
        <v>24</v>
      </c>
      <c r="G69" s="22">
        <v>150</v>
      </c>
      <c r="H69" s="39" t="s">
        <v>64</v>
      </c>
      <c r="I69" s="39" t="s">
        <v>96</v>
      </c>
      <c r="J69" s="48">
        <v>8550</v>
      </c>
      <c r="K69" s="64">
        <v>8561.9699999999993</v>
      </c>
      <c r="L69" s="67">
        <f t="shared" si="17"/>
        <v>1.0014000000000001</v>
      </c>
      <c r="M69" s="66">
        <v>150</v>
      </c>
      <c r="N69" s="66"/>
      <c r="O69" s="66"/>
      <c r="P69" s="52">
        <v>8561.9699999999993</v>
      </c>
      <c r="Q69" s="52">
        <f t="shared" si="18"/>
        <v>0</v>
      </c>
      <c r="R69" s="66" t="s">
        <v>881</v>
      </c>
      <c r="S69" s="75">
        <v>9347.67</v>
      </c>
      <c r="T69" s="76">
        <f t="shared" si="19"/>
        <v>1.09329473684211</v>
      </c>
      <c r="U69" s="66">
        <v>150</v>
      </c>
      <c r="V69" s="66"/>
      <c r="W69" s="66"/>
      <c r="X69" s="52">
        <v>9347.67</v>
      </c>
      <c r="Y69" s="52">
        <f t="shared" si="20"/>
        <v>0</v>
      </c>
      <c r="Z69" s="66" t="s">
        <v>881</v>
      </c>
      <c r="AA69" s="75">
        <v>8605.18</v>
      </c>
      <c r="AB69" s="76">
        <f t="shared" si="21"/>
        <v>1.00645380116959</v>
      </c>
      <c r="AC69" s="66">
        <v>150</v>
      </c>
      <c r="AD69" s="66"/>
      <c r="AE69" s="66"/>
      <c r="AF69" s="78">
        <v>8605.18</v>
      </c>
      <c r="AG69" s="78">
        <f t="shared" si="22"/>
        <v>0</v>
      </c>
      <c r="AH69" s="78" t="s">
        <v>881</v>
      </c>
      <c r="AI69" s="70">
        <v>8613.18</v>
      </c>
      <c r="AJ69" s="74">
        <f t="shared" si="23"/>
        <v>1.0073894736842099</v>
      </c>
      <c r="AK69" s="51">
        <v>150</v>
      </c>
      <c r="AL69" s="51"/>
      <c r="AM69" s="51"/>
      <c r="AN69" s="78">
        <v>4661.3500000000004</v>
      </c>
      <c r="AO69" s="110">
        <f t="shared" si="24"/>
        <v>0.545187134502924</v>
      </c>
      <c r="AP69" s="78"/>
      <c r="AQ69" s="78"/>
      <c r="AR69" s="78"/>
      <c r="AS69" s="78"/>
      <c r="AT69" s="104">
        <v>4112.05</v>
      </c>
      <c r="AU69" s="105">
        <f t="shared" si="25"/>
        <v>0.480941520467836</v>
      </c>
      <c r="AV69" s="78"/>
      <c r="AW69" s="78"/>
      <c r="AX69" s="78"/>
      <c r="AY69" s="78"/>
      <c r="AZ69" s="104">
        <f t="shared" si="26"/>
        <v>600</v>
      </c>
      <c r="BA69" s="78">
        <f t="shared" si="27"/>
        <v>600</v>
      </c>
      <c r="BB69" s="78">
        <f t="shared" si="28"/>
        <v>0</v>
      </c>
      <c r="BC69" s="78">
        <f t="shared" si="29"/>
        <v>0</v>
      </c>
      <c r="BD69" s="104">
        <v>0</v>
      </c>
      <c r="BE69" s="115"/>
    </row>
    <row r="70" spans="1:57">
      <c r="A70" s="35">
        <v>68</v>
      </c>
      <c r="B70" s="35">
        <v>30</v>
      </c>
      <c r="C70" s="35">
        <v>355</v>
      </c>
      <c r="D70" s="36" t="s">
        <v>956</v>
      </c>
      <c r="E70" s="35" t="s">
        <v>90</v>
      </c>
      <c r="F70" s="37">
        <v>25</v>
      </c>
      <c r="G70" s="38">
        <v>150</v>
      </c>
      <c r="H70" s="35" t="s">
        <v>64</v>
      </c>
      <c r="I70" s="35" t="s">
        <v>91</v>
      </c>
      <c r="J70" s="61">
        <v>9250</v>
      </c>
      <c r="K70" s="62">
        <v>10784.16</v>
      </c>
      <c r="L70" s="55">
        <f t="shared" si="17"/>
        <v>1.1658551351351401</v>
      </c>
      <c r="M70" s="54">
        <v>150</v>
      </c>
      <c r="N70" s="54">
        <v>150</v>
      </c>
      <c r="O70" s="54" t="s">
        <v>880</v>
      </c>
      <c r="P70" s="52">
        <v>10784.16</v>
      </c>
      <c r="Q70" s="52">
        <f t="shared" si="18"/>
        <v>0</v>
      </c>
      <c r="R70" s="54" t="s">
        <v>881</v>
      </c>
      <c r="S70" s="71">
        <v>11189.13</v>
      </c>
      <c r="T70" s="55">
        <f t="shared" si="19"/>
        <v>1.2096356756756801</v>
      </c>
      <c r="U70" s="54">
        <v>150</v>
      </c>
      <c r="V70" s="54">
        <v>150</v>
      </c>
      <c r="W70" s="54" t="s">
        <v>880</v>
      </c>
      <c r="X70" s="52">
        <v>11189.13</v>
      </c>
      <c r="Y70" s="52">
        <f t="shared" si="20"/>
        <v>0</v>
      </c>
      <c r="Z70" s="54" t="s">
        <v>881</v>
      </c>
      <c r="AA70" s="71">
        <v>10795.61</v>
      </c>
      <c r="AB70" s="72">
        <f t="shared" si="21"/>
        <v>1.16709297297297</v>
      </c>
      <c r="AC70" s="54">
        <v>150</v>
      </c>
      <c r="AD70" s="54"/>
      <c r="AE70" s="54"/>
      <c r="AF70" s="78">
        <v>10795.61</v>
      </c>
      <c r="AG70" s="78">
        <f t="shared" si="22"/>
        <v>0</v>
      </c>
      <c r="AH70" s="78" t="s">
        <v>881</v>
      </c>
      <c r="AI70" s="71">
        <v>13446.43</v>
      </c>
      <c r="AJ70" s="72">
        <f t="shared" si="23"/>
        <v>1.45366810810811</v>
      </c>
      <c r="AK70" s="54">
        <v>150</v>
      </c>
      <c r="AL70" s="54"/>
      <c r="AM70" s="54"/>
      <c r="AN70" s="78">
        <v>4841.68</v>
      </c>
      <c r="AO70" s="110">
        <f t="shared" si="24"/>
        <v>0.52342486486486495</v>
      </c>
      <c r="AP70" s="78"/>
      <c r="AQ70" s="78"/>
      <c r="AR70" s="78"/>
      <c r="AS70" s="78"/>
      <c r="AT70" s="104">
        <v>5301.46</v>
      </c>
      <c r="AU70" s="105">
        <f t="shared" si="25"/>
        <v>0.57313081081081096</v>
      </c>
      <c r="AV70" s="78"/>
      <c r="AW70" s="78"/>
      <c r="AX70" s="78"/>
      <c r="AY70" s="78"/>
      <c r="AZ70" s="104">
        <f t="shared" si="26"/>
        <v>600</v>
      </c>
      <c r="BA70" s="78">
        <f t="shared" si="27"/>
        <v>600</v>
      </c>
      <c r="BB70" s="78">
        <f t="shared" si="28"/>
        <v>0</v>
      </c>
      <c r="BC70" s="78">
        <f t="shared" si="29"/>
        <v>300</v>
      </c>
      <c r="BD70" s="104">
        <v>0</v>
      </c>
      <c r="BE70" s="115"/>
    </row>
    <row r="71" spans="1:57">
      <c r="A71" s="35">
        <v>69</v>
      </c>
      <c r="B71" s="35">
        <v>30</v>
      </c>
      <c r="C71" s="35">
        <v>745</v>
      </c>
      <c r="D71" s="36" t="s">
        <v>957</v>
      </c>
      <c r="E71" s="35" t="s">
        <v>70</v>
      </c>
      <c r="F71" s="37">
        <v>25</v>
      </c>
      <c r="G71" s="38">
        <v>150</v>
      </c>
      <c r="H71" s="35" t="s">
        <v>64</v>
      </c>
      <c r="I71" s="35" t="s">
        <v>72</v>
      </c>
      <c r="J71" s="61">
        <v>9250</v>
      </c>
      <c r="K71" s="62">
        <v>9728.26</v>
      </c>
      <c r="L71" s="63">
        <f t="shared" si="17"/>
        <v>1.0517037837837799</v>
      </c>
      <c r="M71" s="54">
        <v>150</v>
      </c>
      <c r="N71" s="54"/>
      <c r="O71" s="54"/>
      <c r="P71" s="52">
        <v>9728.26</v>
      </c>
      <c r="Q71" s="52">
        <f t="shared" si="18"/>
        <v>0</v>
      </c>
      <c r="R71" s="54" t="s">
        <v>881</v>
      </c>
      <c r="S71" s="71">
        <v>11078.73</v>
      </c>
      <c r="T71" s="72">
        <f t="shared" si="19"/>
        <v>1.1977005405405401</v>
      </c>
      <c r="U71" s="54">
        <v>150</v>
      </c>
      <c r="V71" s="54"/>
      <c r="W71" s="54"/>
      <c r="X71" s="52">
        <v>12620.26</v>
      </c>
      <c r="Y71" s="52">
        <f t="shared" si="20"/>
        <v>1541.53</v>
      </c>
      <c r="Z71" s="54" t="s">
        <v>881</v>
      </c>
      <c r="AA71" s="71">
        <v>11318.91</v>
      </c>
      <c r="AB71" s="55">
        <f t="shared" si="21"/>
        <v>1.22366594594595</v>
      </c>
      <c r="AC71" s="54">
        <v>150</v>
      </c>
      <c r="AD71" s="54">
        <v>150</v>
      </c>
      <c r="AE71" s="54" t="s">
        <v>880</v>
      </c>
      <c r="AF71" s="78">
        <v>9777.3799999999992</v>
      </c>
      <c r="AG71" s="78">
        <f t="shared" si="22"/>
        <v>-1541.53</v>
      </c>
      <c r="AH71" s="78" t="s">
        <v>881</v>
      </c>
      <c r="AI71" s="71">
        <v>13729.19</v>
      </c>
      <c r="AJ71" s="55">
        <f t="shared" si="23"/>
        <v>1.48423675675676</v>
      </c>
      <c r="AK71" s="54">
        <v>150</v>
      </c>
      <c r="AL71" s="54">
        <v>150</v>
      </c>
      <c r="AM71" s="54" t="s">
        <v>880</v>
      </c>
      <c r="AN71" s="78">
        <v>4612.68</v>
      </c>
      <c r="AO71" s="110">
        <f t="shared" si="24"/>
        <v>0.49866810810810802</v>
      </c>
      <c r="AP71" s="78"/>
      <c r="AQ71" s="78"/>
      <c r="AR71" s="78"/>
      <c r="AS71" s="78"/>
      <c r="AT71" s="104">
        <v>4753.96</v>
      </c>
      <c r="AU71" s="105">
        <f t="shared" si="25"/>
        <v>0.51394162162162205</v>
      </c>
      <c r="AV71" s="78"/>
      <c r="AW71" s="78"/>
      <c r="AX71" s="78"/>
      <c r="AY71" s="78"/>
      <c r="AZ71" s="104">
        <f t="shared" si="26"/>
        <v>600</v>
      </c>
      <c r="BA71" s="78">
        <f t="shared" si="27"/>
        <v>600</v>
      </c>
      <c r="BB71" s="78">
        <f t="shared" si="28"/>
        <v>0</v>
      </c>
      <c r="BC71" s="78">
        <f t="shared" si="29"/>
        <v>300</v>
      </c>
      <c r="BD71" s="104">
        <v>0</v>
      </c>
      <c r="BE71" s="115"/>
    </row>
    <row r="72" spans="1:57">
      <c r="A72" s="35">
        <v>70</v>
      </c>
      <c r="B72" s="35">
        <v>30</v>
      </c>
      <c r="C72" s="35">
        <v>752</v>
      </c>
      <c r="D72" s="36" t="s">
        <v>958</v>
      </c>
      <c r="E72" s="35" t="s">
        <v>87</v>
      </c>
      <c r="F72" s="37">
        <v>25</v>
      </c>
      <c r="G72" s="38">
        <v>150</v>
      </c>
      <c r="H72" s="35" t="s">
        <v>64</v>
      </c>
      <c r="I72" s="35" t="s">
        <v>88</v>
      </c>
      <c r="J72" s="61">
        <v>7800</v>
      </c>
      <c r="K72" s="62">
        <v>8118</v>
      </c>
      <c r="L72" s="63">
        <f t="shared" si="17"/>
        <v>1.04076923076923</v>
      </c>
      <c r="M72" s="54">
        <v>150</v>
      </c>
      <c r="N72" s="54"/>
      <c r="O72" s="54"/>
      <c r="P72" s="52">
        <v>8118</v>
      </c>
      <c r="Q72" s="52">
        <f t="shared" si="18"/>
        <v>0</v>
      </c>
      <c r="R72" s="54" t="s">
        <v>881</v>
      </c>
      <c r="S72" s="71">
        <v>8286.49</v>
      </c>
      <c r="T72" s="72">
        <f t="shared" si="19"/>
        <v>1.0623705128205101</v>
      </c>
      <c r="U72" s="54">
        <v>150</v>
      </c>
      <c r="V72" s="54"/>
      <c r="W72" s="54"/>
      <c r="X72" s="52">
        <v>8286.49</v>
      </c>
      <c r="Y72" s="52">
        <f t="shared" si="20"/>
        <v>0</v>
      </c>
      <c r="Z72" s="54" t="s">
        <v>881</v>
      </c>
      <c r="AA72" s="71">
        <v>7963.13</v>
      </c>
      <c r="AB72" s="72">
        <f t="shared" si="21"/>
        <v>1.0209141025641</v>
      </c>
      <c r="AC72" s="54">
        <v>150</v>
      </c>
      <c r="AD72" s="54"/>
      <c r="AE72" s="54"/>
      <c r="AF72" s="78">
        <v>7963.13</v>
      </c>
      <c r="AG72" s="78">
        <f t="shared" si="22"/>
        <v>0</v>
      </c>
      <c r="AH72" s="78" t="s">
        <v>881</v>
      </c>
      <c r="AI72" s="71">
        <v>8103.37</v>
      </c>
      <c r="AJ72" s="72">
        <f t="shared" si="23"/>
        <v>1.03889358974359</v>
      </c>
      <c r="AK72" s="54">
        <v>150</v>
      </c>
      <c r="AL72" s="54"/>
      <c r="AM72" s="54"/>
      <c r="AN72" s="78">
        <v>2175.36</v>
      </c>
      <c r="AO72" s="110">
        <f t="shared" si="24"/>
        <v>0.27889230769230799</v>
      </c>
      <c r="AP72" s="78"/>
      <c r="AQ72" s="78"/>
      <c r="AR72" s="78"/>
      <c r="AS72" s="78"/>
      <c r="AT72" s="104">
        <v>3869.64</v>
      </c>
      <c r="AU72" s="105">
        <f t="shared" si="25"/>
        <v>0.49610769230769203</v>
      </c>
      <c r="AV72" s="78"/>
      <c r="AW72" s="78"/>
      <c r="AX72" s="78"/>
      <c r="AY72" s="78"/>
      <c r="AZ72" s="104">
        <f t="shared" si="26"/>
        <v>600</v>
      </c>
      <c r="BA72" s="78">
        <f t="shared" si="27"/>
        <v>600</v>
      </c>
      <c r="BB72" s="78">
        <f t="shared" si="28"/>
        <v>0</v>
      </c>
      <c r="BC72" s="78">
        <f t="shared" si="29"/>
        <v>0</v>
      </c>
      <c r="BD72" s="104">
        <v>0</v>
      </c>
      <c r="BE72" s="115"/>
    </row>
    <row r="73" spans="1:57">
      <c r="A73" s="19">
        <v>71</v>
      </c>
      <c r="B73" s="39">
        <v>30</v>
      </c>
      <c r="C73" s="19">
        <v>716</v>
      </c>
      <c r="D73" s="20" t="s">
        <v>959</v>
      </c>
      <c r="E73" s="19" t="s">
        <v>94</v>
      </c>
      <c r="F73" s="21">
        <v>26</v>
      </c>
      <c r="G73" s="22">
        <v>150</v>
      </c>
      <c r="H73" s="39" t="s">
        <v>95</v>
      </c>
      <c r="I73" s="39" t="s">
        <v>96</v>
      </c>
      <c r="J73" s="48">
        <v>9250</v>
      </c>
      <c r="K73" s="64">
        <v>9830.06</v>
      </c>
      <c r="L73" s="67">
        <f t="shared" si="17"/>
        <v>1.06270918918919</v>
      </c>
      <c r="M73" s="66">
        <v>150</v>
      </c>
      <c r="N73" s="66"/>
      <c r="O73" s="66"/>
      <c r="P73" s="52">
        <v>9830.06</v>
      </c>
      <c r="Q73" s="52">
        <f t="shared" si="18"/>
        <v>0</v>
      </c>
      <c r="R73" s="66" t="s">
        <v>881</v>
      </c>
      <c r="S73" s="75">
        <v>9316.94</v>
      </c>
      <c r="T73" s="65">
        <f t="shared" si="19"/>
        <v>1.0072367567567599</v>
      </c>
      <c r="U73" s="66">
        <v>150</v>
      </c>
      <c r="V73" s="66">
        <v>300</v>
      </c>
      <c r="W73" s="66" t="s">
        <v>960</v>
      </c>
      <c r="X73" s="52">
        <v>9316.94</v>
      </c>
      <c r="Y73" s="52">
        <f t="shared" si="20"/>
        <v>0</v>
      </c>
      <c r="Z73" s="66" t="s">
        <v>881</v>
      </c>
      <c r="AA73" s="75">
        <v>5316.38</v>
      </c>
      <c r="AB73" s="76">
        <f t="shared" si="21"/>
        <v>0.57474378378378399</v>
      </c>
      <c r="AC73" s="66">
        <v>0</v>
      </c>
      <c r="AD73" s="66"/>
      <c r="AE73" s="66"/>
      <c r="AF73" s="78">
        <v>5316.38</v>
      </c>
      <c r="AG73" s="78">
        <f t="shared" si="22"/>
        <v>0</v>
      </c>
      <c r="AH73" s="78"/>
      <c r="AI73" s="70">
        <v>9439.15</v>
      </c>
      <c r="AJ73" s="74">
        <f t="shared" si="23"/>
        <v>1.0204486486486499</v>
      </c>
      <c r="AK73" s="51">
        <v>150</v>
      </c>
      <c r="AL73" s="51"/>
      <c r="AM73" s="51"/>
      <c r="AN73" s="78">
        <v>7146.66</v>
      </c>
      <c r="AO73" s="110">
        <f t="shared" si="24"/>
        <v>0.77261189189189206</v>
      </c>
      <c r="AP73" s="78"/>
      <c r="AQ73" s="78"/>
      <c r="AR73" s="78"/>
      <c r="AS73" s="78"/>
      <c r="AT73" s="104">
        <v>7201.6</v>
      </c>
      <c r="AU73" s="105">
        <f t="shared" si="25"/>
        <v>0.77855135135135101</v>
      </c>
      <c r="AV73" s="78"/>
      <c r="AW73" s="78"/>
      <c r="AX73" s="78"/>
      <c r="AY73" s="78"/>
      <c r="AZ73" s="104">
        <f t="shared" si="26"/>
        <v>600</v>
      </c>
      <c r="BA73" s="78">
        <f t="shared" si="27"/>
        <v>450</v>
      </c>
      <c r="BB73" s="78">
        <f t="shared" si="28"/>
        <v>-150</v>
      </c>
      <c r="BC73" s="78">
        <f t="shared" si="29"/>
        <v>300</v>
      </c>
      <c r="BD73" s="104">
        <v>0</v>
      </c>
      <c r="BE73" s="115"/>
    </row>
    <row r="74" spans="1:57">
      <c r="A74" s="19">
        <v>72</v>
      </c>
      <c r="B74" s="39">
        <v>30</v>
      </c>
      <c r="C74" s="19">
        <v>594</v>
      </c>
      <c r="D74" s="20" t="s">
        <v>961</v>
      </c>
      <c r="E74" s="19" t="s">
        <v>94</v>
      </c>
      <c r="F74" s="21">
        <v>26</v>
      </c>
      <c r="G74" s="22">
        <v>150</v>
      </c>
      <c r="H74" s="39" t="s">
        <v>64</v>
      </c>
      <c r="I74" s="39" t="s">
        <v>96</v>
      </c>
      <c r="J74" s="48">
        <v>7800</v>
      </c>
      <c r="K74" s="64">
        <v>9854.81</v>
      </c>
      <c r="L74" s="65">
        <f t="shared" si="17"/>
        <v>1.2634371794871799</v>
      </c>
      <c r="M74" s="66">
        <v>150</v>
      </c>
      <c r="N74" s="66">
        <v>150</v>
      </c>
      <c r="O74" s="66" t="s">
        <v>880</v>
      </c>
      <c r="P74" s="52">
        <v>9854.81</v>
      </c>
      <c r="Q74" s="52">
        <f t="shared" si="18"/>
        <v>0</v>
      </c>
      <c r="R74" s="66" t="s">
        <v>881</v>
      </c>
      <c r="S74" s="75">
        <v>6938.46</v>
      </c>
      <c r="T74" s="76">
        <f t="shared" si="19"/>
        <v>0.88954615384615399</v>
      </c>
      <c r="U74" s="66">
        <v>0</v>
      </c>
      <c r="V74" s="66"/>
      <c r="W74" s="66"/>
      <c r="X74" s="52">
        <v>6938.46</v>
      </c>
      <c r="Y74" s="52">
        <f t="shared" si="20"/>
        <v>0</v>
      </c>
      <c r="Z74" s="66"/>
      <c r="AA74" s="75">
        <v>5318.59</v>
      </c>
      <c r="AB74" s="76">
        <f t="shared" si="21"/>
        <v>0.68187051282051303</v>
      </c>
      <c r="AC74" s="66">
        <v>0</v>
      </c>
      <c r="AD74" s="66"/>
      <c r="AE74" s="66"/>
      <c r="AF74" s="78">
        <v>5318.59</v>
      </c>
      <c r="AG74" s="78">
        <f t="shared" si="22"/>
        <v>0</v>
      </c>
      <c r="AH74" s="78"/>
      <c r="AI74" s="70">
        <v>6667.96</v>
      </c>
      <c r="AJ74" s="74">
        <f t="shared" si="23"/>
        <v>0.854866666666667</v>
      </c>
      <c r="AK74" s="51">
        <v>0</v>
      </c>
      <c r="AL74" s="51"/>
      <c r="AM74" s="51"/>
      <c r="AN74" s="78">
        <v>3857.54</v>
      </c>
      <c r="AO74" s="110">
        <f t="shared" si="24"/>
        <v>0.49455641025641001</v>
      </c>
      <c r="AP74" s="78"/>
      <c r="AQ74" s="78"/>
      <c r="AR74" s="78"/>
      <c r="AS74" s="78"/>
      <c r="AT74" s="104">
        <v>4809.4399999999996</v>
      </c>
      <c r="AU74" s="105">
        <f t="shared" si="25"/>
        <v>0.61659487179487205</v>
      </c>
      <c r="AV74" s="78"/>
      <c r="AW74" s="78"/>
      <c r="AX74" s="78"/>
      <c r="AY74" s="78"/>
      <c r="AZ74" s="104">
        <f t="shared" si="26"/>
        <v>600</v>
      </c>
      <c r="BA74" s="78">
        <f t="shared" si="27"/>
        <v>150</v>
      </c>
      <c r="BB74" s="78">
        <f t="shared" si="28"/>
        <v>-450</v>
      </c>
      <c r="BC74" s="78">
        <f t="shared" si="29"/>
        <v>150</v>
      </c>
      <c r="BD74" s="104">
        <v>0</v>
      </c>
      <c r="BE74" s="115"/>
    </row>
    <row r="75" spans="1:57">
      <c r="A75" s="19">
        <v>73</v>
      </c>
      <c r="B75" s="39">
        <v>30</v>
      </c>
      <c r="C75" s="19">
        <v>733</v>
      </c>
      <c r="D75" s="20" t="s">
        <v>962</v>
      </c>
      <c r="E75" s="19" t="s">
        <v>90</v>
      </c>
      <c r="F75" s="21">
        <v>26</v>
      </c>
      <c r="G75" s="22">
        <v>150</v>
      </c>
      <c r="H75" s="39" t="s">
        <v>64</v>
      </c>
      <c r="I75" s="39" t="s">
        <v>91</v>
      </c>
      <c r="J75" s="48">
        <v>7800</v>
      </c>
      <c r="K75" s="64">
        <v>7899.36</v>
      </c>
      <c r="L75" s="67">
        <f t="shared" si="17"/>
        <v>1.01273846153846</v>
      </c>
      <c r="M75" s="66">
        <v>150</v>
      </c>
      <c r="N75" s="66"/>
      <c r="O75" s="66"/>
      <c r="P75" s="52">
        <v>7899.36</v>
      </c>
      <c r="Q75" s="52">
        <f t="shared" si="18"/>
        <v>0</v>
      </c>
      <c r="R75" s="66" t="s">
        <v>881</v>
      </c>
      <c r="S75" s="75">
        <v>4374.42</v>
      </c>
      <c r="T75" s="76">
        <f t="shared" si="19"/>
        <v>0.56082307692307698</v>
      </c>
      <c r="U75" s="66">
        <v>0</v>
      </c>
      <c r="V75" s="66"/>
      <c r="W75" s="66"/>
      <c r="X75" s="52">
        <v>4374.42</v>
      </c>
      <c r="Y75" s="52">
        <f t="shared" si="20"/>
        <v>0</v>
      </c>
      <c r="Z75" s="66"/>
      <c r="AA75" s="75">
        <v>13205.66</v>
      </c>
      <c r="AB75" s="65">
        <f t="shared" si="21"/>
        <v>1.6930333333333301</v>
      </c>
      <c r="AC75" s="66">
        <v>150</v>
      </c>
      <c r="AD75" s="66">
        <v>300</v>
      </c>
      <c r="AE75" s="66" t="s">
        <v>963</v>
      </c>
      <c r="AF75" s="78">
        <v>13205.66</v>
      </c>
      <c r="AG75" s="78">
        <f t="shared" si="22"/>
        <v>0</v>
      </c>
      <c r="AH75" s="78" t="s">
        <v>881</v>
      </c>
      <c r="AI75" s="70">
        <v>13183.05</v>
      </c>
      <c r="AJ75" s="57">
        <f t="shared" si="23"/>
        <v>1.69013461538462</v>
      </c>
      <c r="AK75" s="51">
        <v>150</v>
      </c>
      <c r="AL75" s="51">
        <v>150</v>
      </c>
      <c r="AM75" s="51" t="s">
        <v>964</v>
      </c>
      <c r="AN75" s="78">
        <v>5281.36</v>
      </c>
      <c r="AO75" s="110">
        <f t="shared" si="24"/>
        <v>0.67709743589743598</v>
      </c>
      <c r="AP75" s="78"/>
      <c r="AQ75" s="78"/>
      <c r="AR75" s="78"/>
      <c r="AS75" s="78"/>
      <c r="AT75" s="104">
        <v>5692.16</v>
      </c>
      <c r="AU75" s="105">
        <f t="shared" si="25"/>
        <v>0.72976410256410296</v>
      </c>
      <c r="AV75" s="78"/>
      <c r="AW75" s="78"/>
      <c r="AX75" s="78"/>
      <c r="AY75" s="78"/>
      <c r="AZ75" s="104">
        <f t="shared" si="26"/>
        <v>600</v>
      </c>
      <c r="BA75" s="78">
        <f t="shared" si="27"/>
        <v>450</v>
      </c>
      <c r="BB75" s="78">
        <f t="shared" si="28"/>
        <v>-150</v>
      </c>
      <c r="BC75" s="78">
        <f t="shared" si="29"/>
        <v>450</v>
      </c>
      <c r="BD75" s="104">
        <v>0</v>
      </c>
      <c r="BE75" s="115"/>
    </row>
    <row r="76" spans="1:57">
      <c r="A76" s="35">
        <v>74</v>
      </c>
      <c r="B76" s="35">
        <v>30</v>
      </c>
      <c r="C76" s="35">
        <v>754</v>
      </c>
      <c r="D76" s="36" t="s">
        <v>965</v>
      </c>
      <c r="E76" s="35" t="s">
        <v>74</v>
      </c>
      <c r="F76" s="37">
        <v>27</v>
      </c>
      <c r="G76" s="38">
        <v>150</v>
      </c>
      <c r="H76" s="35" t="s">
        <v>95</v>
      </c>
      <c r="I76" s="35" t="s">
        <v>75</v>
      </c>
      <c r="J76" s="61">
        <v>9900</v>
      </c>
      <c r="K76" s="62">
        <v>10904.34</v>
      </c>
      <c r="L76" s="63">
        <f t="shared" si="17"/>
        <v>1.10144848484848</v>
      </c>
      <c r="M76" s="54">
        <v>150</v>
      </c>
      <c r="N76" s="54"/>
      <c r="O76" s="54"/>
      <c r="P76" s="52">
        <v>10904.34</v>
      </c>
      <c r="Q76" s="52">
        <f t="shared" si="18"/>
        <v>0</v>
      </c>
      <c r="R76" s="54" t="s">
        <v>881</v>
      </c>
      <c r="S76" s="71">
        <v>14092.84</v>
      </c>
      <c r="T76" s="55">
        <f t="shared" si="19"/>
        <v>1.4235191919191901</v>
      </c>
      <c r="U76" s="54">
        <v>150</v>
      </c>
      <c r="V76" s="54">
        <v>150</v>
      </c>
      <c r="W76" s="54" t="s">
        <v>966</v>
      </c>
      <c r="X76" s="52">
        <v>14092.84</v>
      </c>
      <c r="Y76" s="52">
        <f t="shared" si="20"/>
        <v>0</v>
      </c>
      <c r="Z76" s="54" t="s">
        <v>881</v>
      </c>
      <c r="AA76" s="71">
        <v>4749.3</v>
      </c>
      <c r="AB76" s="72">
        <f t="shared" si="21"/>
        <v>0.479727272727273</v>
      </c>
      <c r="AC76" s="54">
        <v>0</v>
      </c>
      <c r="AD76" s="54"/>
      <c r="AE76" s="54"/>
      <c r="AF76" s="78">
        <v>4749.3</v>
      </c>
      <c r="AG76" s="78">
        <f t="shared" si="22"/>
        <v>0</v>
      </c>
      <c r="AH76" s="78"/>
      <c r="AI76" s="71">
        <v>13228.94</v>
      </c>
      <c r="AJ76" s="72">
        <f t="shared" si="23"/>
        <v>1.3362565656565699</v>
      </c>
      <c r="AK76" s="54">
        <v>150</v>
      </c>
      <c r="AL76" s="54"/>
      <c r="AM76" s="54"/>
      <c r="AN76" s="78">
        <v>5168.09</v>
      </c>
      <c r="AO76" s="110">
        <f t="shared" si="24"/>
        <v>0.52202929292929301</v>
      </c>
      <c r="AP76" s="78"/>
      <c r="AQ76" s="78"/>
      <c r="AR76" s="78"/>
      <c r="AS76" s="78"/>
      <c r="AT76" s="104">
        <v>5763.63</v>
      </c>
      <c r="AU76" s="105">
        <f t="shared" si="25"/>
        <v>0.58218484848484897</v>
      </c>
      <c r="AV76" s="78"/>
      <c r="AW76" s="78"/>
      <c r="AX76" s="78"/>
      <c r="AY76" s="78"/>
      <c r="AZ76" s="104">
        <f t="shared" si="26"/>
        <v>600</v>
      </c>
      <c r="BA76" s="78">
        <f t="shared" si="27"/>
        <v>450</v>
      </c>
      <c r="BB76" s="78">
        <f t="shared" si="28"/>
        <v>-150</v>
      </c>
      <c r="BC76" s="78">
        <f t="shared" si="29"/>
        <v>150</v>
      </c>
      <c r="BD76" s="104">
        <v>0</v>
      </c>
      <c r="BE76" s="115"/>
    </row>
    <row r="77" spans="1:57">
      <c r="A77" s="35">
        <v>75</v>
      </c>
      <c r="B77" s="35">
        <v>30</v>
      </c>
      <c r="C77" s="35">
        <v>367</v>
      </c>
      <c r="D77" s="36" t="s">
        <v>967</v>
      </c>
      <c r="E77" s="35" t="s">
        <v>74</v>
      </c>
      <c r="F77" s="37">
        <v>27</v>
      </c>
      <c r="G77" s="38">
        <v>150</v>
      </c>
      <c r="H77" s="35" t="s">
        <v>64</v>
      </c>
      <c r="I77" s="35" t="s">
        <v>75</v>
      </c>
      <c r="J77" s="61">
        <v>9120</v>
      </c>
      <c r="K77" s="62">
        <v>9134.68</v>
      </c>
      <c r="L77" s="63">
        <f t="shared" si="17"/>
        <v>1.0016096491228099</v>
      </c>
      <c r="M77" s="54">
        <v>150</v>
      </c>
      <c r="N77" s="54"/>
      <c r="O77" s="54"/>
      <c r="P77" s="52">
        <v>9134.68</v>
      </c>
      <c r="Q77" s="52">
        <f t="shared" si="18"/>
        <v>0</v>
      </c>
      <c r="R77" s="54" t="s">
        <v>881</v>
      </c>
      <c r="S77" s="71">
        <v>10264.99</v>
      </c>
      <c r="T77" s="72">
        <f t="shared" si="19"/>
        <v>1.12554714912281</v>
      </c>
      <c r="U77" s="54">
        <v>150</v>
      </c>
      <c r="V77" s="54"/>
      <c r="W77" s="54"/>
      <c r="X77" s="52">
        <v>10264.99</v>
      </c>
      <c r="Y77" s="52">
        <f t="shared" si="20"/>
        <v>0</v>
      </c>
      <c r="Z77" s="54" t="s">
        <v>881</v>
      </c>
      <c r="AA77" s="71">
        <v>12396.96</v>
      </c>
      <c r="AB77" s="55">
        <f t="shared" si="21"/>
        <v>1.35931578947368</v>
      </c>
      <c r="AC77" s="54">
        <v>150</v>
      </c>
      <c r="AD77" s="54">
        <v>300</v>
      </c>
      <c r="AE77" s="54" t="s">
        <v>968</v>
      </c>
      <c r="AF77" s="78">
        <v>12396.96</v>
      </c>
      <c r="AG77" s="78">
        <f t="shared" si="22"/>
        <v>0</v>
      </c>
      <c r="AH77" s="78" t="s">
        <v>881</v>
      </c>
      <c r="AI77" s="71">
        <v>14831.18</v>
      </c>
      <c r="AJ77" s="55">
        <f t="shared" si="23"/>
        <v>1.6262258771929801</v>
      </c>
      <c r="AK77" s="54">
        <v>150</v>
      </c>
      <c r="AL77" s="54">
        <v>150</v>
      </c>
      <c r="AM77" s="54" t="s">
        <v>969</v>
      </c>
      <c r="AN77" s="78">
        <v>6296.39</v>
      </c>
      <c r="AO77" s="110">
        <f t="shared" si="24"/>
        <v>0.69039364035087702</v>
      </c>
      <c r="AP77" s="78"/>
      <c r="AQ77" s="78"/>
      <c r="AR77" s="78"/>
      <c r="AS77" s="78"/>
      <c r="AT77" s="104">
        <v>4046.45</v>
      </c>
      <c r="AU77" s="105">
        <f t="shared" si="25"/>
        <v>0.44368969298245597</v>
      </c>
      <c r="AV77" s="78"/>
      <c r="AW77" s="78"/>
      <c r="AX77" s="78"/>
      <c r="AY77" s="78"/>
      <c r="AZ77" s="104">
        <f t="shared" si="26"/>
        <v>600</v>
      </c>
      <c r="BA77" s="78">
        <f t="shared" si="27"/>
        <v>600</v>
      </c>
      <c r="BB77" s="78">
        <f t="shared" si="28"/>
        <v>0</v>
      </c>
      <c r="BC77" s="78">
        <f t="shared" si="29"/>
        <v>450</v>
      </c>
      <c r="BD77" s="104">
        <v>0</v>
      </c>
      <c r="BE77" s="115"/>
    </row>
    <row r="78" spans="1:57" ht="45.95" customHeight="1">
      <c r="A78" s="35">
        <v>76</v>
      </c>
      <c r="B78" s="35">
        <v>30</v>
      </c>
      <c r="C78" s="35">
        <v>114286</v>
      </c>
      <c r="D78" s="36" t="s">
        <v>970</v>
      </c>
      <c r="E78" s="35" t="s">
        <v>70</v>
      </c>
      <c r="F78" s="37">
        <v>27</v>
      </c>
      <c r="G78" s="38">
        <v>150</v>
      </c>
      <c r="H78" s="35" t="s">
        <v>64</v>
      </c>
      <c r="I78" s="35" t="s">
        <v>72</v>
      </c>
      <c r="J78" s="61">
        <v>9120</v>
      </c>
      <c r="K78" s="62">
        <v>10294.049999999999</v>
      </c>
      <c r="L78" s="55">
        <f t="shared" si="17"/>
        <v>1.12873355263158</v>
      </c>
      <c r="M78" s="54">
        <v>150</v>
      </c>
      <c r="N78" s="54">
        <v>150</v>
      </c>
      <c r="O78" s="54" t="s">
        <v>880</v>
      </c>
      <c r="P78" s="52">
        <v>10303.049999999999</v>
      </c>
      <c r="Q78" s="52">
        <f t="shared" si="18"/>
        <v>9</v>
      </c>
      <c r="R78" s="54" t="s">
        <v>881</v>
      </c>
      <c r="S78" s="71">
        <v>4390</v>
      </c>
      <c r="T78" s="72">
        <f t="shared" si="19"/>
        <v>0.48135964912280699</v>
      </c>
      <c r="U78" s="54">
        <v>0</v>
      </c>
      <c r="V78" s="54"/>
      <c r="W78" s="54"/>
      <c r="X78" s="52">
        <v>4390</v>
      </c>
      <c r="Y78" s="52">
        <f t="shared" si="20"/>
        <v>0</v>
      </c>
      <c r="Z78" s="54"/>
      <c r="AA78" s="71">
        <v>4008.65</v>
      </c>
      <c r="AB78" s="72">
        <f t="shared" si="21"/>
        <v>0.439544956140351</v>
      </c>
      <c r="AC78" s="54">
        <v>0</v>
      </c>
      <c r="AD78" s="54"/>
      <c r="AE78" s="54"/>
      <c r="AF78" s="78">
        <v>4008.65</v>
      </c>
      <c r="AG78" s="78">
        <f t="shared" si="22"/>
        <v>0</v>
      </c>
      <c r="AH78" s="78"/>
      <c r="AI78" s="71">
        <v>5239.78</v>
      </c>
      <c r="AJ78" s="72">
        <f t="shared" si="23"/>
        <v>0.57453728070175403</v>
      </c>
      <c r="AK78" s="54">
        <v>0</v>
      </c>
      <c r="AL78" s="54"/>
      <c r="AM78" s="54"/>
      <c r="AN78" s="78">
        <v>3304.55</v>
      </c>
      <c r="AO78" s="110">
        <f t="shared" si="24"/>
        <v>0.36234100877192998</v>
      </c>
      <c r="AP78" s="78"/>
      <c r="AQ78" s="78"/>
      <c r="AR78" s="78"/>
      <c r="AS78" s="78"/>
      <c r="AT78" s="104">
        <v>3954.25</v>
      </c>
      <c r="AU78" s="105">
        <f t="shared" si="25"/>
        <v>0.43358004385964899</v>
      </c>
      <c r="AV78" s="78"/>
      <c r="AW78" s="78"/>
      <c r="AX78" s="78"/>
      <c r="AY78" s="78"/>
      <c r="AZ78" s="104">
        <f t="shared" si="26"/>
        <v>600</v>
      </c>
      <c r="BA78" s="78">
        <f t="shared" si="27"/>
        <v>150</v>
      </c>
      <c r="BB78" s="78">
        <f t="shared" si="28"/>
        <v>-450</v>
      </c>
      <c r="BC78" s="78">
        <f t="shared" si="29"/>
        <v>150</v>
      </c>
      <c r="BD78" s="104">
        <v>150</v>
      </c>
      <c r="BE78" s="115"/>
    </row>
    <row r="79" spans="1:57">
      <c r="A79" s="19">
        <v>77</v>
      </c>
      <c r="B79" s="39">
        <v>30</v>
      </c>
      <c r="C79" s="19">
        <v>104428</v>
      </c>
      <c r="D79" s="20" t="s">
        <v>971</v>
      </c>
      <c r="E79" s="19" t="s">
        <v>74</v>
      </c>
      <c r="F79" s="21">
        <v>28</v>
      </c>
      <c r="G79" s="22">
        <v>150</v>
      </c>
      <c r="H79" s="39" t="s">
        <v>64</v>
      </c>
      <c r="I79" s="39" t="s">
        <v>75</v>
      </c>
      <c r="J79" s="48">
        <v>9500</v>
      </c>
      <c r="K79" s="64">
        <v>10655.89</v>
      </c>
      <c r="L79" s="65">
        <f t="shared" si="17"/>
        <v>1.12167263157895</v>
      </c>
      <c r="M79" s="66">
        <v>150</v>
      </c>
      <c r="N79" s="66">
        <v>150</v>
      </c>
      <c r="O79" s="66" t="s">
        <v>880</v>
      </c>
      <c r="P79" s="52">
        <v>10655.89</v>
      </c>
      <c r="Q79" s="52">
        <f t="shared" si="18"/>
        <v>0</v>
      </c>
      <c r="R79" s="66" t="s">
        <v>881</v>
      </c>
      <c r="S79" s="75">
        <v>9740.33</v>
      </c>
      <c r="T79" s="76">
        <f t="shared" si="19"/>
        <v>1.0252978947368401</v>
      </c>
      <c r="U79" s="66">
        <v>150</v>
      </c>
      <c r="V79" s="66"/>
      <c r="W79" s="66"/>
      <c r="X79" s="52">
        <v>9740.33</v>
      </c>
      <c r="Y79" s="52">
        <f t="shared" si="20"/>
        <v>0</v>
      </c>
      <c r="Z79" s="66" t="s">
        <v>881</v>
      </c>
      <c r="AA79" s="75">
        <v>9909.6</v>
      </c>
      <c r="AB79" s="65">
        <f t="shared" si="21"/>
        <v>1.04311578947368</v>
      </c>
      <c r="AC79" s="66">
        <v>150</v>
      </c>
      <c r="AD79" s="66">
        <v>150</v>
      </c>
      <c r="AE79" s="66" t="s">
        <v>880</v>
      </c>
      <c r="AF79" s="78">
        <v>9933.6</v>
      </c>
      <c r="AG79" s="78">
        <f t="shared" si="22"/>
        <v>24</v>
      </c>
      <c r="AH79" s="78" t="s">
        <v>881</v>
      </c>
      <c r="AI79" s="70">
        <v>9639.91</v>
      </c>
      <c r="AJ79" s="74">
        <f t="shared" si="23"/>
        <v>1.01472736842105</v>
      </c>
      <c r="AK79" s="51">
        <v>150</v>
      </c>
      <c r="AL79" s="51"/>
      <c r="AM79" s="51"/>
      <c r="AN79" s="78">
        <v>4462.0600000000004</v>
      </c>
      <c r="AO79" s="110">
        <f t="shared" si="24"/>
        <v>0.46969052631579</v>
      </c>
      <c r="AP79" s="78"/>
      <c r="AQ79" s="78"/>
      <c r="AR79" s="78"/>
      <c r="AS79" s="78"/>
      <c r="AT79" s="104">
        <v>5673.31</v>
      </c>
      <c r="AU79" s="105">
        <f t="shared" si="25"/>
        <v>0.59719052631578995</v>
      </c>
      <c r="AV79" s="78"/>
      <c r="AW79" s="78"/>
      <c r="AX79" s="78"/>
      <c r="AY79" s="78"/>
      <c r="AZ79" s="104">
        <f t="shared" si="26"/>
        <v>600</v>
      </c>
      <c r="BA79" s="78">
        <f t="shared" si="27"/>
        <v>600</v>
      </c>
      <c r="BB79" s="78">
        <f t="shared" si="28"/>
        <v>0</v>
      </c>
      <c r="BC79" s="78">
        <f t="shared" si="29"/>
        <v>300</v>
      </c>
      <c r="BD79" s="104">
        <v>0</v>
      </c>
      <c r="BE79" s="115"/>
    </row>
    <row r="80" spans="1:57">
      <c r="A80" s="19">
        <v>78</v>
      </c>
      <c r="B80" s="39">
        <v>30</v>
      </c>
      <c r="C80" s="19">
        <v>102479</v>
      </c>
      <c r="D80" s="20" t="s">
        <v>972</v>
      </c>
      <c r="E80" s="19" t="s">
        <v>63</v>
      </c>
      <c r="F80" s="21">
        <v>28</v>
      </c>
      <c r="G80" s="22">
        <v>150</v>
      </c>
      <c r="H80" s="39" t="s">
        <v>64</v>
      </c>
      <c r="I80" s="39" t="s">
        <v>65</v>
      </c>
      <c r="J80" s="48">
        <v>8360</v>
      </c>
      <c r="K80" s="64">
        <v>9008.09</v>
      </c>
      <c r="L80" s="67">
        <f t="shared" si="17"/>
        <v>1.0775227272727299</v>
      </c>
      <c r="M80" s="66">
        <v>150</v>
      </c>
      <c r="N80" s="66"/>
      <c r="O80" s="66"/>
      <c r="P80" s="52">
        <v>9008.09</v>
      </c>
      <c r="Q80" s="52">
        <f t="shared" si="18"/>
        <v>0</v>
      </c>
      <c r="R80" s="66" t="s">
        <v>881</v>
      </c>
      <c r="S80" s="75">
        <v>8468.0499999999993</v>
      </c>
      <c r="T80" s="76">
        <f t="shared" si="19"/>
        <v>1.0129246411483299</v>
      </c>
      <c r="U80" s="66">
        <v>150</v>
      </c>
      <c r="V80" s="66"/>
      <c r="W80" s="66"/>
      <c r="X80" s="52">
        <v>8468.0499999999993</v>
      </c>
      <c r="Y80" s="52">
        <f t="shared" si="20"/>
        <v>0</v>
      </c>
      <c r="Z80" s="66" t="s">
        <v>881</v>
      </c>
      <c r="AA80" s="75">
        <v>8527.23</v>
      </c>
      <c r="AB80" s="76">
        <f t="shared" si="21"/>
        <v>1.02000358851675</v>
      </c>
      <c r="AC80" s="66">
        <v>150</v>
      </c>
      <c r="AD80" s="66"/>
      <c r="AE80" s="66"/>
      <c r="AF80" s="78">
        <v>8527.23</v>
      </c>
      <c r="AG80" s="78">
        <f t="shared" si="22"/>
        <v>0</v>
      </c>
      <c r="AH80" s="78" t="s">
        <v>881</v>
      </c>
      <c r="AI80" s="70">
        <v>5036.2299999999996</v>
      </c>
      <c r="AJ80" s="74">
        <f t="shared" si="23"/>
        <v>0.60241985645933005</v>
      </c>
      <c r="AK80" s="51">
        <v>0</v>
      </c>
      <c r="AL80" s="51"/>
      <c r="AM80" s="51"/>
      <c r="AN80" s="78">
        <v>5384.82</v>
      </c>
      <c r="AO80" s="110">
        <f t="shared" si="24"/>
        <v>0.64411722488038303</v>
      </c>
      <c r="AP80" s="78"/>
      <c r="AQ80" s="78"/>
      <c r="AR80" s="78"/>
      <c r="AS80" s="78"/>
      <c r="AT80" s="104">
        <v>3719.07</v>
      </c>
      <c r="AU80" s="105">
        <f t="shared" si="25"/>
        <v>0.44486483253588499</v>
      </c>
      <c r="AV80" s="78"/>
      <c r="AW80" s="78"/>
      <c r="AX80" s="78"/>
      <c r="AY80" s="78"/>
      <c r="AZ80" s="104">
        <f t="shared" si="26"/>
        <v>600</v>
      </c>
      <c r="BA80" s="78">
        <f t="shared" si="27"/>
        <v>450</v>
      </c>
      <c r="BB80" s="78">
        <f t="shared" si="28"/>
        <v>-150</v>
      </c>
      <c r="BC80" s="78">
        <f t="shared" si="29"/>
        <v>0</v>
      </c>
      <c r="BD80" s="104">
        <v>75</v>
      </c>
      <c r="BE80" s="115"/>
    </row>
    <row r="81" spans="1:57">
      <c r="A81" s="19">
        <v>79</v>
      </c>
      <c r="B81" s="39">
        <v>30</v>
      </c>
      <c r="C81" s="19">
        <v>347</v>
      </c>
      <c r="D81" s="20" t="s">
        <v>973</v>
      </c>
      <c r="E81" s="19" t="s">
        <v>70</v>
      </c>
      <c r="F81" s="21">
        <v>28</v>
      </c>
      <c r="G81" s="22">
        <v>150</v>
      </c>
      <c r="H81" s="39" t="s">
        <v>64</v>
      </c>
      <c r="I81" s="39" t="s">
        <v>72</v>
      </c>
      <c r="J81" s="48">
        <v>7800</v>
      </c>
      <c r="K81" s="64">
        <v>7878.37</v>
      </c>
      <c r="L81" s="67">
        <f t="shared" si="17"/>
        <v>1.0100474358974401</v>
      </c>
      <c r="M81" s="66">
        <v>150</v>
      </c>
      <c r="N81" s="66"/>
      <c r="O81" s="66"/>
      <c r="P81" s="52">
        <v>7878.37</v>
      </c>
      <c r="Q81" s="52">
        <f t="shared" si="18"/>
        <v>0</v>
      </c>
      <c r="R81" s="66" t="s">
        <v>881</v>
      </c>
      <c r="S81" s="75">
        <v>8412.34</v>
      </c>
      <c r="T81" s="65">
        <f t="shared" si="19"/>
        <v>1.0785051282051299</v>
      </c>
      <c r="U81" s="66">
        <v>150</v>
      </c>
      <c r="V81" s="66">
        <v>150</v>
      </c>
      <c r="W81" s="66" t="s">
        <v>880</v>
      </c>
      <c r="X81" s="52">
        <v>8412.34</v>
      </c>
      <c r="Y81" s="52">
        <f t="shared" si="20"/>
        <v>0</v>
      </c>
      <c r="Z81" s="66" t="s">
        <v>881</v>
      </c>
      <c r="AA81" s="75">
        <v>8008.95</v>
      </c>
      <c r="AB81" s="76">
        <f t="shared" si="21"/>
        <v>1.0267884615384599</v>
      </c>
      <c r="AC81" s="66">
        <v>150</v>
      </c>
      <c r="AD81" s="66"/>
      <c r="AE81" s="66"/>
      <c r="AF81" s="78">
        <v>8008.95</v>
      </c>
      <c r="AG81" s="78">
        <f t="shared" si="22"/>
        <v>0</v>
      </c>
      <c r="AH81" s="78" t="s">
        <v>881</v>
      </c>
      <c r="AI81" s="70">
        <v>7964.44</v>
      </c>
      <c r="AJ81" s="57">
        <f t="shared" si="23"/>
        <v>1.02108205128205</v>
      </c>
      <c r="AK81" s="51">
        <v>150</v>
      </c>
      <c r="AL81" s="51">
        <v>150</v>
      </c>
      <c r="AM81" s="51" t="s">
        <v>974</v>
      </c>
      <c r="AN81" s="78">
        <v>4746.33</v>
      </c>
      <c r="AO81" s="110">
        <f t="shared" si="24"/>
        <v>0.60850384615384601</v>
      </c>
      <c r="AP81" s="78"/>
      <c r="AQ81" s="78"/>
      <c r="AR81" s="78"/>
      <c r="AS81" s="78"/>
      <c r="AT81" s="104">
        <v>2931.75</v>
      </c>
      <c r="AU81" s="105">
        <f t="shared" si="25"/>
        <v>0.37586538461538499</v>
      </c>
      <c r="AV81" s="78"/>
      <c r="AW81" s="78"/>
      <c r="AX81" s="78"/>
      <c r="AY81" s="78"/>
      <c r="AZ81" s="104">
        <f t="shared" si="26"/>
        <v>600</v>
      </c>
      <c r="BA81" s="78">
        <f t="shared" si="27"/>
        <v>600</v>
      </c>
      <c r="BB81" s="78">
        <f t="shared" si="28"/>
        <v>0</v>
      </c>
      <c r="BC81" s="78">
        <f t="shared" si="29"/>
        <v>300</v>
      </c>
      <c r="BD81" s="104">
        <v>0</v>
      </c>
      <c r="BE81" s="115"/>
    </row>
    <row r="82" spans="1:57" s="1" customFormat="1">
      <c r="A82" s="23">
        <v>80</v>
      </c>
      <c r="B82" s="23">
        <v>30</v>
      </c>
      <c r="C82" s="23">
        <v>107728</v>
      </c>
      <c r="D82" s="24" t="s">
        <v>975</v>
      </c>
      <c r="E82" s="23" t="s">
        <v>94</v>
      </c>
      <c r="F82" s="25">
        <v>29</v>
      </c>
      <c r="G82" s="26">
        <v>100</v>
      </c>
      <c r="H82" s="23" t="s">
        <v>64</v>
      </c>
      <c r="I82" s="23" t="s">
        <v>96</v>
      </c>
      <c r="J82" s="53">
        <v>8550</v>
      </c>
      <c r="K82" s="54">
        <v>4194.82</v>
      </c>
      <c r="L82" s="55">
        <f t="shared" si="17"/>
        <v>0.49062222222222202</v>
      </c>
      <c r="M82" s="54">
        <v>0</v>
      </c>
      <c r="N82" s="54"/>
      <c r="O82" s="54"/>
      <c r="P82" s="52">
        <v>4194.82</v>
      </c>
      <c r="Q82" s="52">
        <f t="shared" si="18"/>
        <v>0</v>
      </c>
      <c r="R82" s="54"/>
      <c r="S82" s="71">
        <v>3447.9</v>
      </c>
      <c r="T82" s="72">
        <f t="shared" si="19"/>
        <v>0.40326315789473699</v>
      </c>
      <c r="U82" s="54">
        <v>0</v>
      </c>
      <c r="V82" s="54"/>
      <c r="W82" s="54"/>
      <c r="X82" s="52">
        <v>3447.9</v>
      </c>
      <c r="Y82" s="52">
        <f t="shared" si="20"/>
        <v>0</v>
      </c>
      <c r="Z82" s="54"/>
      <c r="AA82" s="71">
        <v>6071.22</v>
      </c>
      <c r="AB82" s="72">
        <f t="shared" si="21"/>
        <v>0.71008421052631598</v>
      </c>
      <c r="AC82" s="54">
        <v>0</v>
      </c>
      <c r="AD82" s="54"/>
      <c r="AE82" s="54"/>
      <c r="AF82" s="78">
        <v>6071.22</v>
      </c>
      <c r="AG82" s="78">
        <f t="shared" si="22"/>
        <v>0</v>
      </c>
      <c r="AH82" s="78"/>
      <c r="AI82" s="71">
        <v>3845.44</v>
      </c>
      <c r="AJ82" s="72">
        <f t="shared" si="23"/>
        <v>0.44975906432748503</v>
      </c>
      <c r="AK82" s="54">
        <v>0</v>
      </c>
      <c r="AL82" s="54"/>
      <c r="AM82" s="54"/>
      <c r="AN82" s="71">
        <v>4394.57</v>
      </c>
      <c r="AO82" s="72">
        <f t="shared" si="24"/>
        <v>0.51398479532163699</v>
      </c>
      <c r="AP82" s="54">
        <v>0</v>
      </c>
      <c r="AQ82" s="54"/>
      <c r="AR82" s="54"/>
      <c r="AS82" s="78"/>
      <c r="AT82" s="71">
        <v>4829.09</v>
      </c>
      <c r="AU82" s="72">
        <f t="shared" si="25"/>
        <v>0.56480584795321598</v>
      </c>
      <c r="AV82" s="54">
        <v>0</v>
      </c>
      <c r="AW82" s="54"/>
      <c r="AX82" s="54"/>
      <c r="AY82" s="114"/>
      <c r="AZ82" s="104">
        <f t="shared" si="26"/>
        <v>400</v>
      </c>
      <c r="BA82" s="78">
        <f t="shared" si="27"/>
        <v>0</v>
      </c>
      <c r="BB82" s="78">
        <f t="shared" si="28"/>
        <v>-400</v>
      </c>
      <c r="BC82" s="78">
        <f t="shared" si="29"/>
        <v>0</v>
      </c>
      <c r="BD82" s="104">
        <v>0</v>
      </c>
      <c r="BE82" s="116" t="s">
        <v>882</v>
      </c>
    </row>
    <row r="83" spans="1:57" s="1" customFormat="1">
      <c r="A83" s="23">
        <v>81</v>
      </c>
      <c r="B83" s="23">
        <v>30</v>
      </c>
      <c r="C83" s="23">
        <v>308</v>
      </c>
      <c r="D83" s="24" t="s">
        <v>976</v>
      </c>
      <c r="E83" s="23" t="s">
        <v>63</v>
      </c>
      <c r="F83" s="25">
        <v>29</v>
      </c>
      <c r="G83" s="26">
        <v>100</v>
      </c>
      <c r="H83" s="23" t="s">
        <v>64</v>
      </c>
      <c r="I83" s="23" t="s">
        <v>65</v>
      </c>
      <c r="J83" s="53">
        <v>8550</v>
      </c>
      <c r="K83" s="54">
        <v>4429.82</v>
      </c>
      <c r="L83" s="55">
        <f t="shared" si="17"/>
        <v>0.51810760233918096</v>
      </c>
      <c r="M83" s="54">
        <v>0</v>
      </c>
      <c r="N83" s="54"/>
      <c r="O83" s="54"/>
      <c r="P83" s="52">
        <v>4429.82</v>
      </c>
      <c r="Q83" s="52">
        <f t="shared" si="18"/>
        <v>0</v>
      </c>
      <c r="R83" s="54"/>
      <c r="S83" s="71">
        <v>4463.88</v>
      </c>
      <c r="T83" s="72">
        <f t="shared" si="19"/>
        <v>0.52209122807017505</v>
      </c>
      <c r="U83" s="54">
        <v>0</v>
      </c>
      <c r="V83" s="54"/>
      <c r="W83" s="54"/>
      <c r="X83" s="52">
        <v>4463.88</v>
      </c>
      <c r="Y83" s="52">
        <f t="shared" si="20"/>
        <v>0</v>
      </c>
      <c r="Z83" s="54"/>
      <c r="AA83" s="71">
        <v>10218.02</v>
      </c>
      <c r="AB83" s="55">
        <f t="shared" si="21"/>
        <v>1.1950900584795301</v>
      </c>
      <c r="AC83" s="54">
        <v>100</v>
      </c>
      <c r="AD83" s="54">
        <v>100</v>
      </c>
      <c r="AE83" s="54" t="s">
        <v>977</v>
      </c>
      <c r="AF83" s="78">
        <v>10218.02</v>
      </c>
      <c r="AG83" s="78">
        <f t="shared" si="22"/>
        <v>0</v>
      </c>
      <c r="AH83" s="78" t="s">
        <v>881</v>
      </c>
      <c r="AI83" s="71">
        <v>9594.7999999999993</v>
      </c>
      <c r="AJ83" s="55">
        <f t="shared" si="23"/>
        <v>1.12219883040936</v>
      </c>
      <c r="AK83" s="54">
        <v>100</v>
      </c>
      <c r="AL83" s="54">
        <v>100</v>
      </c>
      <c r="AM83" s="54" t="s">
        <v>978</v>
      </c>
      <c r="AN83" s="71">
        <v>8718.14</v>
      </c>
      <c r="AO83" s="72">
        <f t="shared" si="24"/>
        <v>1.0196654970760199</v>
      </c>
      <c r="AP83" s="54">
        <v>100</v>
      </c>
      <c r="AQ83" s="54"/>
      <c r="AR83" s="54"/>
      <c r="AS83" s="78" t="s">
        <v>881</v>
      </c>
      <c r="AT83" s="71">
        <v>9024.9500000000007</v>
      </c>
      <c r="AU83" s="72">
        <f t="shared" si="25"/>
        <v>1.0555497076023399</v>
      </c>
      <c r="AV83" s="54">
        <v>100</v>
      </c>
      <c r="AW83" s="54"/>
      <c r="AX83" s="54"/>
      <c r="AY83" s="114" t="s">
        <v>881</v>
      </c>
      <c r="AZ83" s="104">
        <f t="shared" si="26"/>
        <v>400</v>
      </c>
      <c r="BA83" s="78">
        <f t="shared" si="27"/>
        <v>400</v>
      </c>
      <c r="BB83" s="78">
        <f t="shared" si="28"/>
        <v>0</v>
      </c>
      <c r="BC83" s="78">
        <f t="shared" si="29"/>
        <v>200</v>
      </c>
      <c r="BD83" s="104">
        <v>0</v>
      </c>
      <c r="BE83" s="116" t="s">
        <v>882</v>
      </c>
    </row>
    <row r="84" spans="1:57" s="1" customFormat="1">
      <c r="A84" s="23">
        <v>82</v>
      </c>
      <c r="B84" s="23">
        <v>30</v>
      </c>
      <c r="C84" s="23">
        <v>117310</v>
      </c>
      <c r="D84" s="24" t="s">
        <v>979</v>
      </c>
      <c r="E84" s="23" t="s">
        <v>63</v>
      </c>
      <c r="F84" s="25">
        <v>29</v>
      </c>
      <c r="G84" s="26">
        <v>100</v>
      </c>
      <c r="H84" s="23" t="s">
        <v>103</v>
      </c>
      <c r="I84" s="23" t="s">
        <v>65</v>
      </c>
      <c r="J84" s="53">
        <v>6000</v>
      </c>
      <c r="K84" s="54">
        <v>3922.24</v>
      </c>
      <c r="L84" s="55">
        <f t="shared" si="17"/>
        <v>0.65370666666666699</v>
      </c>
      <c r="M84" s="54">
        <v>0</v>
      </c>
      <c r="N84" s="54"/>
      <c r="O84" s="54"/>
      <c r="P84" s="52">
        <v>3922.24</v>
      </c>
      <c r="Q84" s="52">
        <f t="shared" si="18"/>
        <v>0</v>
      </c>
      <c r="R84" s="54"/>
      <c r="S84" s="71">
        <v>3971.97</v>
      </c>
      <c r="T84" s="72">
        <f t="shared" si="19"/>
        <v>0.661995</v>
      </c>
      <c r="U84" s="54">
        <v>0</v>
      </c>
      <c r="V84" s="54"/>
      <c r="W84" s="54"/>
      <c r="X84" s="52">
        <v>3971.97</v>
      </c>
      <c r="Y84" s="52">
        <f t="shared" si="20"/>
        <v>0</v>
      </c>
      <c r="Z84" s="54"/>
      <c r="AA84" s="71">
        <v>6036.93</v>
      </c>
      <c r="AB84" s="72">
        <f t="shared" si="21"/>
        <v>1.0061549999999999</v>
      </c>
      <c r="AC84" s="54">
        <v>100</v>
      </c>
      <c r="AD84" s="54"/>
      <c r="AE84" s="54"/>
      <c r="AF84" s="78">
        <v>6036.93</v>
      </c>
      <c r="AG84" s="78">
        <f t="shared" si="22"/>
        <v>0</v>
      </c>
      <c r="AH84" s="78" t="s">
        <v>881</v>
      </c>
      <c r="AI84" s="71">
        <v>6016.64</v>
      </c>
      <c r="AJ84" s="72">
        <f t="shared" si="23"/>
        <v>1.00277333333333</v>
      </c>
      <c r="AK84" s="54">
        <v>100</v>
      </c>
      <c r="AL84" s="54"/>
      <c r="AM84" s="54"/>
      <c r="AN84" s="71">
        <v>6349.04</v>
      </c>
      <c r="AO84" s="55">
        <f t="shared" si="24"/>
        <v>1.0581733333333301</v>
      </c>
      <c r="AP84" s="54">
        <v>100</v>
      </c>
      <c r="AQ84" s="54">
        <v>100</v>
      </c>
      <c r="AR84" s="54" t="s">
        <v>977</v>
      </c>
      <c r="AS84" s="78" t="s">
        <v>881</v>
      </c>
      <c r="AT84" s="71">
        <v>7781</v>
      </c>
      <c r="AU84" s="55">
        <f t="shared" si="25"/>
        <v>1.29683333333333</v>
      </c>
      <c r="AV84" s="54">
        <v>100</v>
      </c>
      <c r="AW84" s="54">
        <v>100</v>
      </c>
      <c r="AX84" s="54" t="s">
        <v>977</v>
      </c>
      <c r="AY84" s="114" t="s">
        <v>881</v>
      </c>
      <c r="AZ84" s="104">
        <f t="shared" si="26"/>
        <v>400</v>
      </c>
      <c r="BA84" s="78">
        <f t="shared" si="27"/>
        <v>400</v>
      </c>
      <c r="BB84" s="78">
        <f t="shared" si="28"/>
        <v>0</v>
      </c>
      <c r="BC84" s="78">
        <f t="shared" si="29"/>
        <v>200</v>
      </c>
      <c r="BD84" s="104">
        <v>0</v>
      </c>
      <c r="BE84" s="116" t="s">
        <v>882</v>
      </c>
    </row>
    <row r="85" spans="1:57" s="1" customFormat="1">
      <c r="A85" s="27">
        <v>83</v>
      </c>
      <c r="B85" s="93">
        <v>30</v>
      </c>
      <c r="C85" s="27">
        <v>114844</v>
      </c>
      <c r="D85" s="28" t="s">
        <v>980</v>
      </c>
      <c r="E85" s="27" t="s">
        <v>63</v>
      </c>
      <c r="F85" s="29">
        <v>30</v>
      </c>
      <c r="G85" s="30">
        <v>100</v>
      </c>
      <c r="H85" s="93" t="s">
        <v>71</v>
      </c>
      <c r="I85" s="93" t="s">
        <v>65</v>
      </c>
      <c r="J85" s="56">
        <v>13260</v>
      </c>
      <c r="K85" s="66">
        <v>7702.94</v>
      </c>
      <c r="L85" s="65">
        <f t="shared" si="17"/>
        <v>0.58091553544494701</v>
      </c>
      <c r="M85" s="66">
        <v>0</v>
      </c>
      <c r="N85" s="66"/>
      <c r="O85" s="66"/>
      <c r="P85" s="52">
        <v>7702.94</v>
      </c>
      <c r="Q85" s="52">
        <f t="shared" si="18"/>
        <v>0</v>
      </c>
      <c r="R85" s="66"/>
      <c r="S85" s="75">
        <v>6289.46</v>
      </c>
      <c r="T85" s="76">
        <f t="shared" si="19"/>
        <v>0.47431825037707398</v>
      </c>
      <c r="U85" s="66">
        <v>0</v>
      </c>
      <c r="V85" s="66"/>
      <c r="W85" s="66"/>
      <c r="X85" s="52">
        <v>6289.46</v>
      </c>
      <c r="Y85" s="52">
        <f t="shared" si="20"/>
        <v>0</v>
      </c>
      <c r="Z85" s="66"/>
      <c r="AA85" s="75">
        <v>14640.01</v>
      </c>
      <c r="AB85" s="65">
        <f t="shared" si="21"/>
        <v>1.10407315233786</v>
      </c>
      <c r="AC85" s="66">
        <v>100</v>
      </c>
      <c r="AD85" s="66">
        <v>100</v>
      </c>
      <c r="AE85" s="66" t="s">
        <v>981</v>
      </c>
      <c r="AF85" s="78">
        <v>14640.01</v>
      </c>
      <c r="AG85" s="78">
        <f t="shared" si="22"/>
        <v>0</v>
      </c>
      <c r="AH85" s="78" t="s">
        <v>881</v>
      </c>
      <c r="AI85" s="70">
        <v>14637.5</v>
      </c>
      <c r="AJ85" s="74">
        <f t="shared" si="23"/>
        <v>1.1038838612368</v>
      </c>
      <c r="AK85" s="51">
        <v>100</v>
      </c>
      <c r="AL85" s="51"/>
      <c r="AM85" s="51"/>
      <c r="AN85" s="70">
        <v>14700.3</v>
      </c>
      <c r="AO85" s="74">
        <f t="shared" si="24"/>
        <v>1.10861990950226</v>
      </c>
      <c r="AP85" s="51">
        <v>100</v>
      </c>
      <c r="AQ85" s="51"/>
      <c r="AR85" s="51"/>
      <c r="AS85" s="78" t="s">
        <v>881</v>
      </c>
      <c r="AT85" s="70">
        <v>14369.83</v>
      </c>
      <c r="AU85" s="74">
        <f t="shared" si="25"/>
        <v>1.083697586727</v>
      </c>
      <c r="AV85" s="51">
        <v>100</v>
      </c>
      <c r="AW85" s="51"/>
      <c r="AX85" s="51"/>
      <c r="AY85" s="114" t="s">
        <v>881</v>
      </c>
      <c r="AZ85" s="104">
        <f t="shared" si="26"/>
        <v>400</v>
      </c>
      <c r="BA85" s="78">
        <f t="shared" si="27"/>
        <v>400</v>
      </c>
      <c r="BB85" s="78">
        <f t="shared" si="28"/>
        <v>0</v>
      </c>
      <c r="BC85" s="78">
        <f t="shared" si="29"/>
        <v>100</v>
      </c>
      <c r="BD85" s="104">
        <v>0</v>
      </c>
      <c r="BE85" s="116" t="s">
        <v>882</v>
      </c>
    </row>
    <row r="86" spans="1:57" s="1" customFormat="1">
      <c r="A86" s="27">
        <v>84</v>
      </c>
      <c r="B86" s="93">
        <v>30</v>
      </c>
      <c r="C86" s="27">
        <v>117491</v>
      </c>
      <c r="D86" s="28" t="s">
        <v>604</v>
      </c>
      <c r="E86" s="27" t="s">
        <v>70</v>
      </c>
      <c r="F86" s="29">
        <v>30</v>
      </c>
      <c r="G86" s="30">
        <v>100</v>
      </c>
      <c r="H86" s="93" t="s">
        <v>71</v>
      </c>
      <c r="I86" s="93" t="s">
        <v>72</v>
      </c>
      <c r="J86" s="56">
        <v>11700</v>
      </c>
      <c r="K86" s="66">
        <v>8182.71</v>
      </c>
      <c r="L86" s="65">
        <f t="shared" si="17"/>
        <v>0.69937692307692301</v>
      </c>
      <c r="M86" s="66">
        <v>0</v>
      </c>
      <c r="N86" s="66"/>
      <c r="O86" s="66"/>
      <c r="P86" s="52">
        <v>8182.71</v>
      </c>
      <c r="Q86" s="52">
        <f t="shared" si="18"/>
        <v>0</v>
      </c>
      <c r="R86" s="66"/>
      <c r="S86" s="75">
        <v>6978.48</v>
      </c>
      <c r="T86" s="76">
        <f t="shared" si="19"/>
        <v>0.59645128205128195</v>
      </c>
      <c r="U86" s="66">
        <v>0</v>
      </c>
      <c r="V86" s="66"/>
      <c r="W86" s="66"/>
      <c r="X86" s="52">
        <v>6978.48</v>
      </c>
      <c r="Y86" s="52">
        <f t="shared" si="20"/>
        <v>0</v>
      </c>
      <c r="Z86" s="66"/>
      <c r="AA86" s="75">
        <v>12253.42</v>
      </c>
      <c r="AB86" s="76">
        <f t="shared" si="21"/>
        <v>1.04730085470085</v>
      </c>
      <c r="AC86" s="66">
        <v>100</v>
      </c>
      <c r="AD86" s="66"/>
      <c r="AE86" s="66"/>
      <c r="AF86" s="78">
        <v>12253.42</v>
      </c>
      <c r="AG86" s="78">
        <f t="shared" si="22"/>
        <v>0</v>
      </c>
      <c r="AH86" s="78" t="s">
        <v>881</v>
      </c>
      <c r="AI86" s="70">
        <v>11737.48</v>
      </c>
      <c r="AJ86" s="74">
        <f t="shared" si="23"/>
        <v>1.00320341880342</v>
      </c>
      <c r="AK86" s="51">
        <v>100</v>
      </c>
      <c r="AL86" s="51"/>
      <c r="AM86" s="51"/>
      <c r="AN86" s="70">
        <v>13376.03</v>
      </c>
      <c r="AO86" s="74">
        <f t="shared" si="24"/>
        <v>1.14325042735043</v>
      </c>
      <c r="AP86" s="51">
        <v>100</v>
      </c>
      <c r="AQ86" s="51"/>
      <c r="AR86" s="51"/>
      <c r="AS86" s="78" t="s">
        <v>881</v>
      </c>
      <c r="AT86" s="70">
        <v>15983.32</v>
      </c>
      <c r="AU86" s="57">
        <f t="shared" si="25"/>
        <v>1.3660957264957301</v>
      </c>
      <c r="AV86" s="51">
        <v>100</v>
      </c>
      <c r="AW86" s="51">
        <v>100</v>
      </c>
      <c r="AX86" s="51" t="s">
        <v>981</v>
      </c>
      <c r="AY86" s="114" t="s">
        <v>881</v>
      </c>
      <c r="AZ86" s="104">
        <f t="shared" si="26"/>
        <v>400</v>
      </c>
      <c r="BA86" s="78">
        <f t="shared" si="27"/>
        <v>400</v>
      </c>
      <c r="BB86" s="78">
        <f t="shared" si="28"/>
        <v>0</v>
      </c>
      <c r="BC86" s="78">
        <f t="shared" si="29"/>
        <v>100</v>
      </c>
      <c r="BD86" s="104">
        <v>0</v>
      </c>
      <c r="BE86" s="116" t="s">
        <v>882</v>
      </c>
    </row>
    <row r="87" spans="1:57" s="1" customFormat="1">
      <c r="A87" s="27">
        <v>85</v>
      </c>
      <c r="B87" s="93">
        <v>30</v>
      </c>
      <c r="C87" s="27">
        <v>349</v>
      </c>
      <c r="D87" s="28" t="s">
        <v>252</v>
      </c>
      <c r="E87" s="27" t="s">
        <v>63</v>
      </c>
      <c r="F87" s="29">
        <v>30</v>
      </c>
      <c r="G87" s="30">
        <v>100</v>
      </c>
      <c r="H87" s="93" t="s">
        <v>64</v>
      </c>
      <c r="I87" s="93" t="s">
        <v>65</v>
      </c>
      <c r="J87" s="56">
        <v>8360</v>
      </c>
      <c r="K87" s="66">
        <v>6146.19</v>
      </c>
      <c r="L87" s="65">
        <f t="shared" si="17"/>
        <v>0.73519019138756003</v>
      </c>
      <c r="M87" s="66">
        <v>0</v>
      </c>
      <c r="N87" s="66"/>
      <c r="O87" s="66"/>
      <c r="P87" s="52">
        <v>6146.19</v>
      </c>
      <c r="Q87" s="52">
        <f t="shared" si="18"/>
        <v>0</v>
      </c>
      <c r="R87" s="66"/>
      <c r="S87" s="75">
        <v>6411.83</v>
      </c>
      <c r="T87" s="76">
        <f t="shared" si="19"/>
        <v>0.76696531100478504</v>
      </c>
      <c r="U87" s="66">
        <v>0</v>
      </c>
      <c r="V87" s="66"/>
      <c r="W87" s="66"/>
      <c r="X87" s="52">
        <v>6411.83</v>
      </c>
      <c r="Y87" s="52">
        <f t="shared" si="20"/>
        <v>0</v>
      </c>
      <c r="Z87" s="66"/>
      <c r="AA87" s="75">
        <v>7959.74</v>
      </c>
      <c r="AB87" s="76">
        <f t="shared" si="21"/>
        <v>0.95212200956937798</v>
      </c>
      <c r="AC87" s="66">
        <v>0</v>
      </c>
      <c r="AD87" s="66"/>
      <c r="AE87" s="66"/>
      <c r="AF87" s="78">
        <v>7959.74</v>
      </c>
      <c r="AG87" s="78">
        <f t="shared" si="22"/>
        <v>0</v>
      </c>
      <c r="AH87" s="78"/>
      <c r="AI87" s="70">
        <v>16030.87</v>
      </c>
      <c r="AJ87" s="57">
        <f t="shared" si="23"/>
        <v>1.91756818181818</v>
      </c>
      <c r="AK87" s="51">
        <v>100</v>
      </c>
      <c r="AL87" s="51">
        <v>100</v>
      </c>
      <c r="AM87" s="51" t="s">
        <v>880</v>
      </c>
      <c r="AN87" s="70">
        <v>37547.1</v>
      </c>
      <c r="AO87" s="57">
        <f t="shared" si="24"/>
        <v>4.4912799043062197</v>
      </c>
      <c r="AP87" s="51">
        <v>100</v>
      </c>
      <c r="AQ87" s="51">
        <v>100</v>
      </c>
      <c r="AR87" s="51" t="s">
        <v>880</v>
      </c>
      <c r="AS87" s="78" t="s">
        <v>881</v>
      </c>
      <c r="AT87" s="70">
        <v>5786</v>
      </c>
      <c r="AU87" s="74">
        <f t="shared" si="25"/>
        <v>0.692105263157895</v>
      </c>
      <c r="AV87" s="51">
        <v>0</v>
      </c>
      <c r="AW87" s="51"/>
      <c r="AX87" s="51"/>
      <c r="AY87" s="114"/>
      <c r="AZ87" s="104">
        <f t="shared" si="26"/>
        <v>400</v>
      </c>
      <c r="BA87" s="78">
        <f t="shared" si="27"/>
        <v>200</v>
      </c>
      <c r="BB87" s="78">
        <f t="shared" si="28"/>
        <v>-200</v>
      </c>
      <c r="BC87" s="78">
        <f t="shared" si="29"/>
        <v>200</v>
      </c>
      <c r="BD87" s="104">
        <v>0</v>
      </c>
      <c r="BE87" s="116" t="s">
        <v>882</v>
      </c>
    </row>
    <row r="88" spans="1:57" s="1" customFormat="1">
      <c r="A88" s="23">
        <v>86</v>
      </c>
      <c r="B88" s="23">
        <v>30</v>
      </c>
      <c r="C88" s="23">
        <v>391</v>
      </c>
      <c r="D88" s="24" t="s">
        <v>982</v>
      </c>
      <c r="E88" s="23" t="s">
        <v>63</v>
      </c>
      <c r="F88" s="25">
        <v>31</v>
      </c>
      <c r="G88" s="26">
        <v>100</v>
      </c>
      <c r="H88" s="23" t="s">
        <v>95</v>
      </c>
      <c r="I88" s="23" t="s">
        <v>65</v>
      </c>
      <c r="J88" s="53">
        <v>10080</v>
      </c>
      <c r="K88" s="54">
        <v>5087.7299999999996</v>
      </c>
      <c r="L88" s="55">
        <f t="shared" si="17"/>
        <v>0.50473511904761903</v>
      </c>
      <c r="M88" s="54">
        <v>0</v>
      </c>
      <c r="N88" s="54"/>
      <c r="O88" s="54"/>
      <c r="P88" s="52">
        <v>5087.7299999999996</v>
      </c>
      <c r="Q88" s="52">
        <f t="shared" si="18"/>
        <v>0</v>
      </c>
      <c r="R88" s="54"/>
      <c r="S88" s="71">
        <v>4393.79</v>
      </c>
      <c r="T88" s="72">
        <f t="shared" si="19"/>
        <v>0.435891865079365</v>
      </c>
      <c r="U88" s="54">
        <v>0</v>
      </c>
      <c r="V88" s="54"/>
      <c r="W88" s="54"/>
      <c r="X88" s="52">
        <v>4663.79</v>
      </c>
      <c r="Y88" s="52">
        <f t="shared" si="20"/>
        <v>270</v>
      </c>
      <c r="Z88" s="54"/>
      <c r="AA88" s="71">
        <v>10169.16</v>
      </c>
      <c r="AB88" s="72">
        <f t="shared" si="21"/>
        <v>1.00884523809524</v>
      </c>
      <c r="AC88" s="54">
        <v>100</v>
      </c>
      <c r="AD88" s="54"/>
      <c r="AE88" s="54"/>
      <c r="AF88" s="78">
        <v>10169.16</v>
      </c>
      <c r="AG88" s="78">
        <f t="shared" si="22"/>
        <v>0</v>
      </c>
      <c r="AH88" s="78" t="s">
        <v>881</v>
      </c>
      <c r="AI88" s="71">
        <v>10082.290000000001</v>
      </c>
      <c r="AJ88" s="72">
        <f t="shared" si="23"/>
        <v>1.00022718253968</v>
      </c>
      <c r="AK88" s="54">
        <v>100</v>
      </c>
      <c r="AL88" s="54"/>
      <c r="AM88" s="54"/>
      <c r="AN88" s="71">
        <v>4860.29</v>
      </c>
      <c r="AO88" s="72">
        <f t="shared" si="24"/>
        <v>0.48217162698412702</v>
      </c>
      <c r="AP88" s="54">
        <v>0</v>
      </c>
      <c r="AQ88" s="54"/>
      <c r="AR88" s="54"/>
      <c r="AS88" s="78"/>
      <c r="AT88" s="71">
        <v>5531.28</v>
      </c>
      <c r="AU88" s="72">
        <f t="shared" si="25"/>
        <v>0.54873809523809502</v>
      </c>
      <c r="AV88" s="54">
        <v>0</v>
      </c>
      <c r="AW88" s="54"/>
      <c r="AX88" s="54"/>
      <c r="AY88" s="114"/>
      <c r="AZ88" s="104">
        <f t="shared" si="26"/>
        <v>400</v>
      </c>
      <c r="BA88" s="78">
        <f t="shared" si="27"/>
        <v>200</v>
      </c>
      <c r="BB88" s="78">
        <f t="shared" si="28"/>
        <v>-200</v>
      </c>
      <c r="BC88" s="78">
        <f t="shared" si="29"/>
        <v>0</v>
      </c>
      <c r="BD88" s="104">
        <v>0</v>
      </c>
      <c r="BE88" s="116" t="s">
        <v>882</v>
      </c>
    </row>
    <row r="89" spans="1:57" s="1" customFormat="1">
      <c r="A89" s="23">
        <v>87</v>
      </c>
      <c r="B89" s="23">
        <v>30</v>
      </c>
      <c r="C89" s="23">
        <v>105396</v>
      </c>
      <c r="D89" s="24" t="s">
        <v>983</v>
      </c>
      <c r="E89" s="23" t="s">
        <v>63</v>
      </c>
      <c r="F89" s="25">
        <v>31</v>
      </c>
      <c r="G89" s="26">
        <v>100</v>
      </c>
      <c r="H89" s="23" t="s">
        <v>64</v>
      </c>
      <c r="I89" s="23" t="s">
        <v>65</v>
      </c>
      <c r="J89" s="53">
        <v>6600</v>
      </c>
      <c r="K89" s="54">
        <v>2752.12</v>
      </c>
      <c r="L89" s="55">
        <f t="shared" si="17"/>
        <v>0.41698787878787902</v>
      </c>
      <c r="M89" s="54">
        <v>0</v>
      </c>
      <c r="N89" s="54"/>
      <c r="O89" s="54"/>
      <c r="P89" s="52">
        <v>2752.12</v>
      </c>
      <c r="Q89" s="52">
        <f t="shared" si="18"/>
        <v>0</v>
      </c>
      <c r="R89" s="54"/>
      <c r="S89" s="71">
        <v>2396.5500000000002</v>
      </c>
      <c r="T89" s="72">
        <f t="shared" si="19"/>
        <v>0.36311363636363603</v>
      </c>
      <c r="U89" s="54">
        <v>0</v>
      </c>
      <c r="V89" s="54"/>
      <c r="W89" s="54"/>
      <c r="X89" s="52">
        <v>2396.5500000000002</v>
      </c>
      <c r="Y89" s="52">
        <f t="shared" si="20"/>
        <v>0</v>
      </c>
      <c r="Z89" s="54"/>
      <c r="AA89" s="71">
        <v>10768.56</v>
      </c>
      <c r="AB89" s="55">
        <f t="shared" si="21"/>
        <v>1.6315999999999999</v>
      </c>
      <c r="AC89" s="54">
        <v>100</v>
      </c>
      <c r="AD89" s="54">
        <v>100</v>
      </c>
      <c r="AE89" s="54" t="s">
        <v>880</v>
      </c>
      <c r="AF89" s="78">
        <v>10798.36</v>
      </c>
      <c r="AG89" s="78">
        <f t="shared" si="22"/>
        <v>29.800000000001098</v>
      </c>
      <c r="AH89" s="78" t="s">
        <v>881</v>
      </c>
      <c r="AI89" s="71">
        <v>8759.25</v>
      </c>
      <c r="AJ89" s="55">
        <f t="shared" si="23"/>
        <v>1.32715909090909</v>
      </c>
      <c r="AK89" s="54">
        <v>100</v>
      </c>
      <c r="AL89" s="54">
        <v>100</v>
      </c>
      <c r="AM89" s="54" t="s">
        <v>880</v>
      </c>
      <c r="AN89" s="71">
        <v>6745.54</v>
      </c>
      <c r="AO89" s="55">
        <f t="shared" si="24"/>
        <v>1.0220515151515199</v>
      </c>
      <c r="AP89" s="54">
        <v>100</v>
      </c>
      <c r="AQ89" s="54">
        <v>200</v>
      </c>
      <c r="AR89" s="54" t="s">
        <v>984</v>
      </c>
      <c r="AS89" s="78" t="s">
        <v>985</v>
      </c>
      <c r="AT89" s="71">
        <v>6719.92</v>
      </c>
      <c r="AU89" s="55">
        <f t="shared" si="25"/>
        <v>1.0181696969697001</v>
      </c>
      <c r="AV89" s="54">
        <v>100</v>
      </c>
      <c r="AW89" s="54">
        <v>100</v>
      </c>
      <c r="AX89" s="54" t="s">
        <v>986</v>
      </c>
      <c r="AY89" s="114" t="s">
        <v>881</v>
      </c>
      <c r="AZ89" s="104">
        <f t="shared" si="26"/>
        <v>400</v>
      </c>
      <c r="BA89" s="78">
        <f t="shared" si="27"/>
        <v>400</v>
      </c>
      <c r="BB89" s="78">
        <f t="shared" si="28"/>
        <v>0</v>
      </c>
      <c r="BC89" s="78">
        <f t="shared" si="29"/>
        <v>500</v>
      </c>
      <c r="BD89" s="104">
        <v>0</v>
      </c>
      <c r="BE89" s="116" t="s">
        <v>882</v>
      </c>
    </row>
    <row r="90" spans="1:57" s="1" customFormat="1">
      <c r="A90" s="23">
        <v>88</v>
      </c>
      <c r="B90" s="23">
        <v>30</v>
      </c>
      <c r="C90" s="23">
        <v>116773</v>
      </c>
      <c r="D90" s="24" t="s">
        <v>987</v>
      </c>
      <c r="E90" s="23" t="s">
        <v>70</v>
      </c>
      <c r="F90" s="25">
        <v>31</v>
      </c>
      <c r="G90" s="26">
        <v>100</v>
      </c>
      <c r="H90" s="23" t="s">
        <v>103</v>
      </c>
      <c r="I90" s="23" t="s">
        <v>72</v>
      </c>
      <c r="J90" s="53">
        <v>6200</v>
      </c>
      <c r="K90" s="54">
        <v>6261.14</v>
      </c>
      <c r="L90" s="55">
        <f t="shared" si="17"/>
        <v>1.0098612903225801</v>
      </c>
      <c r="M90" s="54">
        <v>0</v>
      </c>
      <c r="N90" s="54"/>
      <c r="O90" s="54"/>
      <c r="P90" s="52">
        <v>6261.14</v>
      </c>
      <c r="Q90" s="52">
        <f t="shared" si="18"/>
        <v>0</v>
      </c>
      <c r="R90" s="54"/>
      <c r="S90" s="71">
        <v>1986.68</v>
      </c>
      <c r="T90" s="72">
        <f t="shared" si="19"/>
        <v>0.32043225806451597</v>
      </c>
      <c r="U90" s="54">
        <v>0</v>
      </c>
      <c r="V90" s="54"/>
      <c r="W90" s="54"/>
      <c r="X90" s="52">
        <v>1986.68</v>
      </c>
      <c r="Y90" s="52">
        <f t="shared" si="20"/>
        <v>0</v>
      </c>
      <c r="Z90" s="54"/>
      <c r="AA90" s="71">
        <v>6476.69</v>
      </c>
      <c r="AB90" s="72">
        <f t="shared" si="21"/>
        <v>1.0446274193548399</v>
      </c>
      <c r="AC90" s="54">
        <v>100</v>
      </c>
      <c r="AD90" s="54"/>
      <c r="AE90" s="54"/>
      <c r="AF90" s="78">
        <v>6476.69</v>
      </c>
      <c r="AG90" s="78">
        <f t="shared" si="22"/>
        <v>0</v>
      </c>
      <c r="AH90" s="78" t="s">
        <v>881</v>
      </c>
      <c r="AI90" s="71">
        <v>6253.78</v>
      </c>
      <c r="AJ90" s="72">
        <f t="shared" si="23"/>
        <v>1.0086741935483901</v>
      </c>
      <c r="AK90" s="54">
        <v>100</v>
      </c>
      <c r="AL90" s="54"/>
      <c r="AM90" s="54"/>
      <c r="AN90" s="71">
        <v>2853.44</v>
      </c>
      <c r="AO90" s="72">
        <f t="shared" si="24"/>
        <v>0.46023225806451601</v>
      </c>
      <c r="AP90" s="54">
        <v>0</v>
      </c>
      <c r="AQ90" s="54"/>
      <c r="AR90" s="54"/>
      <c r="AS90" s="78"/>
      <c r="AT90" s="71">
        <v>6258.2</v>
      </c>
      <c r="AU90" s="72">
        <f t="shared" si="25"/>
        <v>1.00938709677419</v>
      </c>
      <c r="AV90" s="54">
        <v>100</v>
      </c>
      <c r="AW90" s="54"/>
      <c r="AX90" s="54"/>
      <c r="AY90" s="114" t="s">
        <v>881</v>
      </c>
      <c r="AZ90" s="104">
        <f t="shared" si="26"/>
        <v>400</v>
      </c>
      <c r="BA90" s="78">
        <f t="shared" si="27"/>
        <v>300</v>
      </c>
      <c r="BB90" s="78">
        <f t="shared" si="28"/>
        <v>-100</v>
      </c>
      <c r="BC90" s="78">
        <f t="shared" si="29"/>
        <v>0</v>
      </c>
      <c r="BD90" s="104">
        <v>0</v>
      </c>
      <c r="BE90" s="116" t="s">
        <v>882</v>
      </c>
    </row>
    <row r="91" spans="1:57">
      <c r="A91" s="19">
        <v>89</v>
      </c>
      <c r="B91" s="39">
        <v>30</v>
      </c>
      <c r="C91" s="19">
        <v>743</v>
      </c>
      <c r="D91" s="20" t="s">
        <v>988</v>
      </c>
      <c r="E91" s="19" t="s">
        <v>90</v>
      </c>
      <c r="F91" s="21">
        <v>32</v>
      </c>
      <c r="G91" s="22">
        <v>100</v>
      </c>
      <c r="H91" s="39" t="s">
        <v>64</v>
      </c>
      <c r="I91" s="39" t="s">
        <v>91</v>
      </c>
      <c r="J91" s="48">
        <v>9900</v>
      </c>
      <c r="K91" s="64">
        <v>10022.42</v>
      </c>
      <c r="L91" s="67">
        <f t="shared" si="17"/>
        <v>1.01236565656566</v>
      </c>
      <c r="M91" s="66">
        <v>100</v>
      </c>
      <c r="N91" s="66"/>
      <c r="O91" s="66"/>
      <c r="P91" s="52">
        <v>10022.42</v>
      </c>
      <c r="Q91" s="52">
        <f t="shared" si="18"/>
        <v>0</v>
      </c>
      <c r="R91" s="66" t="s">
        <v>881</v>
      </c>
      <c r="S91" s="75">
        <v>12741.41</v>
      </c>
      <c r="T91" s="76">
        <f t="shared" si="19"/>
        <v>1.28701111111111</v>
      </c>
      <c r="U91" s="66">
        <v>100</v>
      </c>
      <c r="V91" s="66"/>
      <c r="W91" s="66"/>
      <c r="X91" s="52">
        <v>10577.41</v>
      </c>
      <c r="Y91" s="52">
        <f t="shared" si="20"/>
        <v>-2164</v>
      </c>
      <c r="Z91" s="66" t="s">
        <v>881</v>
      </c>
      <c r="AA91" s="75">
        <v>7482.32</v>
      </c>
      <c r="AB91" s="76">
        <f t="shared" si="21"/>
        <v>0.75578989898989901</v>
      </c>
      <c r="AC91" s="66">
        <v>0</v>
      </c>
      <c r="AD91" s="66"/>
      <c r="AE91" s="66"/>
      <c r="AF91" s="78">
        <v>7482.32</v>
      </c>
      <c r="AG91" s="78">
        <f t="shared" si="22"/>
        <v>0</v>
      </c>
      <c r="AH91" s="78"/>
      <c r="AI91" s="70">
        <v>4231.9799999999996</v>
      </c>
      <c r="AJ91" s="74">
        <f t="shared" si="23"/>
        <v>0.427472727272727</v>
      </c>
      <c r="AK91" s="51">
        <v>0</v>
      </c>
      <c r="AL91" s="51"/>
      <c r="AM91" s="51"/>
      <c r="AN91" s="78">
        <v>3851.03</v>
      </c>
      <c r="AO91" s="110">
        <f t="shared" si="24"/>
        <v>0.388992929292929</v>
      </c>
      <c r="AP91" s="78"/>
      <c r="AQ91" s="78"/>
      <c r="AR91" s="78"/>
      <c r="AS91" s="78"/>
      <c r="AT91" s="104">
        <v>4732.08</v>
      </c>
      <c r="AU91" s="105">
        <f t="shared" si="25"/>
        <v>0.47798787878787902</v>
      </c>
      <c r="AV91" s="78"/>
      <c r="AW91" s="78"/>
      <c r="AX91" s="78"/>
      <c r="AY91" s="78"/>
      <c r="AZ91" s="104">
        <f t="shared" si="26"/>
        <v>400</v>
      </c>
      <c r="BA91" s="78">
        <f t="shared" si="27"/>
        <v>200</v>
      </c>
      <c r="BB91" s="78">
        <f t="shared" si="28"/>
        <v>-200</v>
      </c>
      <c r="BC91" s="78">
        <f t="shared" si="29"/>
        <v>0</v>
      </c>
      <c r="BD91" s="104">
        <v>0</v>
      </c>
      <c r="BE91" s="115"/>
    </row>
    <row r="92" spans="1:57">
      <c r="A92" s="19">
        <v>90</v>
      </c>
      <c r="B92" s="39">
        <v>30</v>
      </c>
      <c r="C92" s="19">
        <v>723</v>
      </c>
      <c r="D92" s="20" t="s">
        <v>989</v>
      </c>
      <c r="E92" s="19" t="s">
        <v>90</v>
      </c>
      <c r="F92" s="21">
        <v>32</v>
      </c>
      <c r="G92" s="22">
        <v>100</v>
      </c>
      <c r="H92" s="39" t="s">
        <v>64</v>
      </c>
      <c r="I92" s="39" t="s">
        <v>91</v>
      </c>
      <c r="J92" s="48">
        <v>7200</v>
      </c>
      <c r="K92" s="64">
        <v>7928.09</v>
      </c>
      <c r="L92" s="65">
        <f t="shared" si="17"/>
        <v>1.10112361111111</v>
      </c>
      <c r="M92" s="66">
        <v>100</v>
      </c>
      <c r="N92" s="66">
        <v>100</v>
      </c>
      <c r="O92" s="66" t="s">
        <v>880</v>
      </c>
      <c r="P92" s="52">
        <v>7928.09</v>
      </c>
      <c r="Q92" s="52">
        <f t="shared" si="18"/>
        <v>0</v>
      </c>
      <c r="R92" s="66" t="s">
        <v>881</v>
      </c>
      <c r="S92" s="75">
        <v>9459.35</v>
      </c>
      <c r="T92" s="65">
        <f t="shared" si="19"/>
        <v>1.31379861111111</v>
      </c>
      <c r="U92" s="66">
        <v>100</v>
      </c>
      <c r="V92" s="66">
        <v>100</v>
      </c>
      <c r="W92" s="66" t="s">
        <v>798</v>
      </c>
      <c r="X92" s="52">
        <v>9459.35</v>
      </c>
      <c r="Y92" s="52">
        <f t="shared" si="20"/>
        <v>0</v>
      </c>
      <c r="Z92" s="66" t="s">
        <v>881</v>
      </c>
      <c r="AA92" s="75">
        <v>5613.74</v>
      </c>
      <c r="AB92" s="76">
        <f t="shared" si="21"/>
        <v>0.77968611111111097</v>
      </c>
      <c r="AC92" s="66">
        <v>0</v>
      </c>
      <c r="AD92" s="66"/>
      <c r="AE92" s="66"/>
      <c r="AF92" s="78">
        <v>5613.74</v>
      </c>
      <c r="AG92" s="78">
        <f t="shared" si="22"/>
        <v>0</v>
      </c>
      <c r="AH92" s="78"/>
      <c r="AI92" s="70">
        <v>5923.71</v>
      </c>
      <c r="AJ92" s="74">
        <f t="shared" si="23"/>
        <v>0.82273750000000001</v>
      </c>
      <c r="AK92" s="51">
        <v>0</v>
      </c>
      <c r="AL92" s="51"/>
      <c r="AM92" s="51"/>
      <c r="AN92" s="78">
        <v>4662.84</v>
      </c>
      <c r="AO92" s="110">
        <f t="shared" si="24"/>
        <v>0.64761666666666695</v>
      </c>
      <c r="AP92" s="78"/>
      <c r="AQ92" s="78"/>
      <c r="AR92" s="78"/>
      <c r="AS92" s="78"/>
      <c r="AT92" s="104">
        <v>4503.76</v>
      </c>
      <c r="AU92" s="105">
        <f t="shared" si="25"/>
        <v>0.62552222222222198</v>
      </c>
      <c r="AV92" s="78"/>
      <c r="AW92" s="78"/>
      <c r="AX92" s="78"/>
      <c r="AY92" s="78"/>
      <c r="AZ92" s="104">
        <f t="shared" si="26"/>
        <v>400</v>
      </c>
      <c r="BA92" s="78">
        <f t="shared" si="27"/>
        <v>200</v>
      </c>
      <c r="BB92" s="78">
        <f t="shared" si="28"/>
        <v>-200</v>
      </c>
      <c r="BC92" s="78">
        <f t="shared" si="29"/>
        <v>200</v>
      </c>
      <c r="BD92" s="104">
        <v>0</v>
      </c>
      <c r="BE92" s="115"/>
    </row>
    <row r="93" spans="1:57">
      <c r="A93" s="19">
        <v>91</v>
      </c>
      <c r="B93" s="39">
        <v>30</v>
      </c>
      <c r="C93" s="19">
        <v>573</v>
      </c>
      <c r="D93" s="20" t="s">
        <v>990</v>
      </c>
      <c r="E93" s="19" t="s">
        <v>90</v>
      </c>
      <c r="F93" s="21">
        <v>32</v>
      </c>
      <c r="G93" s="22">
        <v>100</v>
      </c>
      <c r="H93" s="39" t="s">
        <v>64</v>
      </c>
      <c r="I93" s="39" t="s">
        <v>91</v>
      </c>
      <c r="J93" s="48">
        <v>7980</v>
      </c>
      <c r="K93" s="64">
        <v>8570.65</v>
      </c>
      <c r="L93" s="67">
        <f t="shared" si="17"/>
        <v>1.07401629072682</v>
      </c>
      <c r="M93" s="66">
        <v>100</v>
      </c>
      <c r="N93" s="66"/>
      <c r="O93" s="66"/>
      <c r="P93" s="52">
        <v>8570.65</v>
      </c>
      <c r="Q93" s="52">
        <f t="shared" si="18"/>
        <v>0</v>
      </c>
      <c r="R93" s="66" t="s">
        <v>881</v>
      </c>
      <c r="S93" s="75">
        <v>6885.4</v>
      </c>
      <c r="T93" s="76">
        <f t="shared" si="19"/>
        <v>0.86283208020050095</v>
      </c>
      <c r="U93" s="66">
        <v>0</v>
      </c>
      <c r="V93" s="66"/>
      <c r="W93" s="66"/>
      <c r="X93" s="52">
        <v>6885.4</v>
      </c>
      <c r="Y93" s="52">
        <f t="shared" si="20"/>
        <v>0</v>
      </c>
      <c r="Z93" s="66"/>
      <c r="AA93" s="75">
        <v>6912.8</v>
      </c>
      <c r="AB93" s="76">
        <f t="shared" si="21"/>
        <v>0.86626566416040096</v>
      </c>
      <c r="AC93" s="66">
        <v>0</v>
      </c>
      <c r="AD93" s="66"/>
      <c r="AE93" s="66"/>
      <c r="AF93" s="78">
        <v>6912.8</v>
      </c>
      <c r="AG93" s="78">
        <f t="shared" si="22"/>
        <v>0</v>
      </c>
      <c r="AH93" s="78"/>
      <c r="AI93" s="70">
        <v>12302.07</v>
      </c>
      <c r="AJ93" s="57">
        <f t="shared" si="23"/>
        <v>1.5416127819548899</v>
      </c>
      <c r="AK93" s="51">
        <v>100</v>
      </c>
      <c r="AL93" s="51">
        <v>200</v>
      </c>
      <c r="AM93" s="51" t="s">
        <v>991</v>
      </c>
      <c r="AN93" s="78">
        <v>2378.11</v>
      </c>
      <c r="AO93" s="110">
        <f t="shared" si="24"/>
        <v>0.298008771929825</v>
      </c>
      <c r="AP93" s="78"/>
      <c r="AQ93" s="78"/>
      <c r="AR93" s="78"/>
      <c r="AS93" s="78"/>
      <c r="AT93" s="104">
        <v>4443.8900000000003</v>
      </c>
      <c r="AU93" s="105">
        <f t="shared" si="25"/>
        <v>0.55687844611528803</v>
      </c>
      <c r="AV93" s="78"/>
      <c r="AW93" s="78"/>
      <c r="AX93" s="78"/>
      <c r="AY93" s="78"/>
      <c r="AZ93" s="104">
        <f t="shared" si="26"/>
        <v>400</v>
      </c>
      <c r="BA93" s="78">
        <f t="shared" si="27"/>
        <v>200</v>
      </c>
      <c r="BB93" s="78">
        <f t="shared" si="28"/>
        <v>-200</v>
      </c>
      <c r="BC93" s="78">
        <f t="shared" si="29"/>
        <v>200</v>
      </c>
      <c r="BD93" s="104">
        <v>0</v>
      </c>
      <c r="BE93" s="115"/>
    </row>
    <row r="94" spans="1:57">
      <c r="A94" s="35">
        <v>92</v>
      </c>
      <c r="B94" s="35">
        <v>30</v>
      </c>
      <c r="C94" s="35">
        <v>549</v>
      </c>
      <c r="D94" s="36" t="s">
        <v>992</v>
      </c>
      <c r="E94" s="35" t="s">
        <v>94</v>
      </c>
      <c r="F94" s="37">
        <v>33</v>
      </c>
      <c r="G94" s="38">
        <v>100</v>
      </c>
      <c r="H94" s="35" t="s">
        <v>64</v>
      </c>
      <c r="I94" s="35" t="s">
        <v>96</v>
      </c>
      <c r="J94" s="61">
        <v>7000</v>
      </c>
      <c r="K94" s="62">
        <v>10306.85</v>
      </c>
      <c r="L94" s="55">
        <f t="shared" si="17"/>
        <v>1.4724071428571399</v>
      </c>
      <c r="M94" s="54">
        <v>100</v>
      </c>
      <c r="N94" s="54">
        <v>100</v>
      </c>
      <c r="O94" s="54" t="s">
        <v>993</v>
      </c>
      <c r="P94" s="52">
        <v>10306.85</v>
      </c>
      <c r="Q94" s="52">
        <f t="shared" si="18"/>
        <v>0</v>
      </c>
      <c r="R94" s="54" t="s">
        <v>881</v>
      </c>
      <c r="S94" s="71">
        <v>7781.42</v>
      </c>
      <c r="T94" s="55">
        <f t="shared" si="19"/>
        <v>1.1116314285714299</v>
      </c>
      <c r="U94" s="54">
        <v>100</v>
      </c>
      <c r="V94" s="54">
        <v>100</v>
      </c>
      <c r="W94" s="54" t="s">
        <v>993</v>
      </c>
      <c r="X94" s="52">
        <v>7781.42</v>
      </c>
      <c r="Y94" s="52">
        <f t="shared" si="20"/>
        <v>0</v>
      </c>
      <c r="Z94" s="54" t="s">
        <v>881</v>
      </c>
      <c r="AA94" s="71">
        <v>7457.14</v>
      </c>
      <c r="AB94" s="55">
        <f t="shared" si="21"/>
        <v>1.0653057142857101</v>
      </c>
      <c r="AC94" s="54">
        <v>100</v>
      </c>
      <c r="AD94" s="54">
        <v>100</v>
      </c>
      <c r="AE94" s="54" t="s">
        <v>993</v>
      </c>
      <c r="AF94" s="78">
        <v>7457.14</v>
      </c>
      <c r="AG94" s="78">
        <f t="shared" si="22"/>
        <v>0</v>
      </c>
      <c r="AH94" s="78" t="s">
        <v>881</v>
      </c>
      <c r="AI94" s="71">
        <v>7068.68</v>
      </c>
      <c r="AJ94" s="72">
        <f t="shared" si="23"/>
        <v>1.0098114285714299</v>
      </c>
      <c r="AK94" s="54">
        <v>100</v>
      </c>
      <c r="AL94" s="54"/>
      <c r="AM94" s="54"/>
      <c r="AN94" s="78">
        <v>5596.75</v>
      </c>
      <c r="AO94" s="110">
        <f t="shared" si="24"/>
        <v>0.79953571428571402</v>
      </c>
      <c r="AP94" s="78"/>
      <c r="AQ94" s="78"/>
      <c r="AR94" s="78"/>
      <c r="AS94" s="78"/>
      <c r="AT94" s="104">
        <v>4336.21</v>
      </c>
      <c r="AU94" s="105">
        <f t="shared" si="25"/>
        <v>0.61945857142857097</v>
      </c>
      <c r="AV94" s="78"/>
      <c r="AW94" s="78"/>
      <c r="AX94" s="78"/>
      <c r="AY94" s="78"/>
      <c r="AZ94" s="104">
        <f t="shared" si="26"/>
        <v>400</v>
      </c>
      <c r="BA94" s="78">
        <f t="shared" si="27"/>
        <v>400</v>
      </c>
      <c r="BB94" s="78">
        <f t="shared" si="28"/>
        <v>0</v>
      </c>
      <c r="BC94" s="78">
        <f t="shared" si="29"/>
        <v>300</v>
      </c>
      <c r="BD94" s="104">
        <v>0</v>
      </c>
      <c r="BE94" s="115"/>
    </row>
    <row r="95" spans="1:57">
      <c r="A95" s="35">
        <v>93</v>
      </c>
      <c r="B95" s="35">
        <v>30</v>
      </c>
      <c r="C95" s="35">
        <v>103199</v>
      </c>
      <c r="D95" s="36" t="s">
        <v>994</v>
      </c>
      <c r="E95" s="35" t="s">
        <v>87</v>
      </c>
      <c r="F95" s="37">
        <v>33</v>
      </c>
      <c r="G95" s="38">
        <v>100</v>
      </c>
      <c r="H95" s="35" t="s">
        <v>64</v>
      </c>
      <c r="I95" s="35" t="s">
        <v>88</v>
      </c>
      <c r="J95" s="61">
        <v>9120</v>
      </c>
      <c r="K95" s="62">
        <v>5748.21</v>
      </c>
      <c r="L95" s="63">
        <f t="shared" si="17"/>
        <v>0.63028618421052596</v>
      </c>
      <c r="M95" s="54">
        <v>0</v>
      </c>
      <c r="N95" s="54"/>
      <c r="O95" s="54"/>
      <c r="P95" s="52">
        <v>5748.21</v>
      </c>
      <c r="Q95" s="52">
        <f t="shared" si="18"/>
        <v>0</v>
      </c>
      <c r="R95" s="54"/>
      <c r="S95" s="71">
        <v>5008.08</v>
      </c>
      <c r="T95" s="72">
        <f t="shared" si="19"/>
        <v>0.54913157894736797</v>
      </c>
      <c r="U95" s="54">
        <v>0</v>
      </c>
      <c r="V95" s="54"/>
      <c r="W95" s="54"/>
      <c r="X95" s="52">
        <v>5008.08</v>
      </c>
      <c r="Y95" s="52">
        <f t="shared" si="20"/>
        <v>0</v>
      </c>
      <c r="Z95" s="54"/>
      <c r="AA95" s="71">
        <v>5117.13</v>
      </c>
      <c r="AB95" s="72">
        <f t="shared" si="21"/>
        <v>0.561088815789474</v>
      </c>
      <c r="AC95" s="54">
        <v>0</v>
      </c>
      <c r="AD95" s="54"/>
      <c r="AE95" s="54"/>
      <c r="AF95" s="78">
        <v>5117.13</v>
      </c>
      <c r="AG95" s="78">
        <f t="shared" si="22"/>
        <v>0</v>
      </c>
      <c r="AH95" s="78"/>
      <c r="AI95" s="71">
        <v>3528.83</v>
      </c>
      <c r="AJ95" s="72">
        <f t="shared" si="23"/>
        <v>0.38693311403508801</v>
      </c>
      <c r="AK95" s="54">
        <v>0</v>
      </c>
      <c r="AL95" s="54"/>
      <c r="AM95" s="54"/>
      <c r="AN95" s="78">
        <v>4188.58</v>
      </c>
      <c r="AO95" s="110">
        <f t="shared" si="24"/>
        <v>0.45927412280701801</v>
      </c>
      <c r="AP95" s="78"/>
      <c r="AQ95" s="78"/>
      <c r="AR95" s="78"/>
      <c r="AS95" s="78"/>
      <c r="AT95" s="104">
        <v>6227.29</v>
      </c>
      <c r="AU95" s="105">
        <f t="shared" si="25"/>
        <v>0.68281688596491197</v>
      </c>
      <c r="AV95" s="78"/>
      <c r="AW95" s="78"/>
      <c r="AX95" s="78"/>
      <c r="AY95" s="78"/>
      <c r="AZ95" s="104">
        <f t="shared" si="26"/>
        <v>400</v>
      </c>
      <c r="BA95" s="78">
        <f t="shared" si="27"/>
        <v>0</v>
      </c>
      <c r="BB95" s="78">
        <f t="shared" si="28"/>
        <v>-400</v>
      </c>
      <c r="BC95" s="78">
        <f t="shared" si="29"/>
        <v>0</v>
      </c>
      <c r="BD95" s="104">
        <v>400</v>
      </c>
      <c r="BE95" s="115"/>
    </row>
    <row r="96" spans="1:57">
      <c r="A96" s="35">
        <v>94</v>
      </c>
      <c r="B96" s="35">
        <v>30</v>
      </c>
      <c r="C96" s="35">
        <v>738</v>
      </c>
      <c r="D96" s="36" t="s">
        <v>995</v>
      </c>
      <c r="E96" s="35" t="s">
        <v>74</v>
      </c>
      <c r="F96" s="37">
        <v>33</v>
      </c>
      <c r="G96" s="38">
        <v>100</v>
      </c>
      <c r="H96" s="35" t="s">
        <v>64</v>
      </c>
      <c r="I96" s="35" t="s">
        <v>75</v>
      </c>
      <c r="J96" s="61">
        <v>7600</v>
      </c>
      <c r="K96" s="62">
        <v>8179.98</v>
      </c>
      <c r="L96" s="63">
        <f t="shared" si="17"/>
        <v>1.07631315789474</v>
      </c>
      <c r="M96" s="54">
        <v>100</v>
      </c>
      <c r="N96" s="54"/>
      <c r="O96" s="54"/>
      <c r="P96" s="52">
        <v>8179.98</v>
      </c>
      <c r="Q96" s="52">
        <f t="shared" si="18"/>
        <v>0</v>
      </c>
      <c r="R96" s="54" t="s">
        <v>881</v>
      </c>
      <c r="S96" s="71">
        <v>7710.58</v>
      </c>
      <c r="T96" s="72">
        <f t="shared" si="19"/>
        <v>1.0145500000000001</v>
      </c>
      <c r="U96" s="54">
        <v>100</v>
      </c>
      <c r="V96" s="54"/>
      <c r="W96" s="54"/>
      <c r="X96" s="52">
        <v>7710.58</v>
      </c>
      <c r="Y96" s="52">
        <f t="shared" si="20"/>
        <v>0</v>
      </c>
      <c r="Z96" s="54" t="s">
        <v>881</v>
      </c>
      <c r="AA96" s="71">
        <v>7622.49</v>
      </c>
      <c r="AB96" s="72">
        <f t="shared" si="21"/>
        <v>1.0029592105263201</v>
      </c>
      <c r="AC96" s="54">
        <v>100</v>
      </c>
      <c r="AD96" s="54"/>
      <c r="AE96" s="54"/>
      <c r="AF96" s="78">
        <v>7622.49</v>
      </c>
      <c r="AG96" s="78">
        <f t="shared" si="22"/>
        <v>0</v>
      </c>
      <c r="AH96" s="78" t="s">
        <v>881</v>
      </c>
      <c r="AI96" s="71">
        <v>8471.26</v>
      </c>
      <c r="AJ96" s="55">
        <f t="shared" si="23"/>
        <v>1.11463947368421</v>
      </c>
      <c r="AK96" s="54">
        <v>100</v>
      </c>
      <c r="AL96" s="54">
        <v>100</v>
      </c>
      <c r="AM96" s="54" t="s">
        <v>993</v>
      </c>
      <c r="AN96" s="78">
        <v>4149.43</v>
      </c>
      <c r="AO96" s="110">
        <f t="shared" si="24"/>
        <v>0.54597763157894696</v>
      </c>
      <c r="AP96" s="78"/>
      <c r="AQ96" s="78"/>
      <c r="AR96" s="78"/>
      <c r="AS96" s="78"/>
      <c r="AT96" s="104">
        <v>3413.2</v>
      </c>
      <c r="AU96" s="105">
        <f t="shared" si="25"/>
        <v>0.44910526315789501</v>
      </c>
      <c r="AV96" s="78"/>
      <c r="AW96" s="78"/>
      <c r="AX96" s="78"/>
      <c r="AY96" s="78"/>
      <c r="AZ96" s="104">
        <f t="shared" si="26"/>
        <v>400</v>
      </c>
      <c r="BA96" s="78">
        <f t="shared" si="27"/>
        <v>400</v>
      </c>
      <c r="BB96" s="78">
        <f t="shared" si="28"/>
        <v>0</v>
      </c>
      <c r="BC96" s="78">
        <f t="shared" si="29"/>
        <v>100</v>
      </c>
      <c r="BD96" s="104">
        <v>0</v>
      </c>
      <c r="BE96" s="115"/>
    </row>
    <row r="97" spans="1:57">
      <c r="A97" s="19">
        <v>95</v>
      </c>
      <c r="B97" s="39">
        <v>30</v>
      </c>
      <c r="C97" s="19">
        <v>704</v>
      </c>
      <c r="D97" s="20" t="s">
        <v>996</v>
      </c>
      <c r="E97" s="19" t="s">
        <v>74</v>
      </c>
      <c r="F97" s="21">
        <v>34</v>
      </c>
      <c r="G97" s="22">
        <v>100</v>
      </c>
      <c r="H97" s="39" t="s">
        <v>64</v>
      </c>
      <c r="I97" s="39" t="s">
        <v>75</v>
      </c>
      <c r="J97" s="48">
        <v>8170</v>
      </c>
      <c r="K97" s="64">
        <v>8232.2999999999993</v>
      </c>
      <c r="L97" s="67">
        <f t="shared" si="17"/>
        <v>1.00762545899633</v>
      </c>
      <c r="M97" s="66">
        <v>100</v>
      </c>
      <c r="N97" s="66"/>
      <c r="O97" s="66"/>
      <c r="P97" s="52">
        <v>8232.2999999999993</v>
      </c>
      <c r="Q97" s="52">
        <f t="shared" si="18"/>
        <v>0</v>
      </c>
      <c r="R97" s="66" t="s">
        <v>881</v>
      </c>
      <c r="S97" s="75">
        <v>9169.43</v>
      </c>
      <c r="T97" s="65">
        <f t="shared" si="19"/>
        <v>1.1223292533659699</v>
      </c>
      <c r="U97" s="66">
        <v>100</v>
      </c>
      <c r="V97" s="66">
        <v>100</v>
      </c>
      <c r="W97" s="66" t="s">
        <v>880</v>
      </c>
      <c r="X97" s="52">
        <v>9169.43</v>
      </c>
      <c r="Y97" s="52">
        <f t="shared" si="20"/>
        <v>0</v>
      </c>
      <c r="Z97" s="66" t="s">
        <v>881</v>
      </c>
      <c r="AA97" s="75">
        <v>8330.75</v>
      </c>
      <c r="AB97" s="76">
        <f t="shared" si="21"/>
        <v>1.0196756425948601</v>
      </c>
      <c r="AC97" s="66">
        <v>100</v>
      </c>
      <c r="AD97" s="66"/>
      <c r="AE97" s="66"/>
      <c r="AF97" s="78">
        <v>8330.75</v>
      </c>
      <c r="AG97" s="78">
        <f t="shared" si="22"/>
        <v>0</v>
      </c>
      <c r="AH97" s="78" t="s">
        <v>881</v>
      </c>
      <c r="AI97" s="70">
        <v>5089.59</v>
      </c>
      <c r="AJ97" s="74">
        <f t="shared" si="23"/>
        <v>0.62296083231334198</v>
      </c>
      <c r="AK97" s="51">
        <v>0</v>
      </c>
      <c r="AL97" s="51"/>
      <c r="AM97" s="51"/>
      <c r="AN97" s="78">
        <v>6012.87</v>
      </c>
      <c r="AO97" s="110">
        <f t="shared" si="24"/>
        <v>0.73596940024479796</v>
      </c>
      <c r="AP97" s="78"/>
      <c r="AQ97" s="78"/>
      <c r="AR97" s="78"/>
      <c r="AS97" s="78"/>
      <c r="AT97" s="104">
        <v>5400.7</v>
      </c>
      <c r="AU97" s="105">
        <f t="shared" si="25"/>
        <v>0.66104039167686701</v>
      </c>
      <c r="AV97" s="78"/>
      <c r="AW97" s="78"/>
      <c r="AX97" s="78"/>
      <c r="AY97" s="78"/>
      <c r="AZ97" s="104">
        <f t="shared" si="26"/>
        <v>400</v>
      </c>
      <c r="BA97" s="78">
        <f t="shared" si="27"/>
        <v>300</v>
      </c>
      <c r="BB97" s="78">
        <f t="shared" si="28"/>
        <v>-100</v>
      </c>
      <c r="BC97" s="78">
        <f t="shared" si="29"/>
        <v>100</v>
      </c>
      <c r="BD97" s="104">
        <v>0</v>
      </c>
      <c r="BE97" s="115"/>
    </row>
    <row r="98" spans="1:57">
      <c r="A98" s="19">
        <v>96</v>
      </c>
      <c r="B98" s="39">
        <v>30</v>
      </c>
      <c r="C98" s="19">
        <v>351</v>
      </c>
      <c r="D98" s="20" t="s">
        <v>997</v>
      </c>
      <c r="E98" s="19" t="s">
        <v>74</v>
      </c>
      <c r="F98" s="21">
        <v>34</v>
      </c>
      <c r="G98" s="22">
        <v>100</v>
      </c>
      <c r="H98" s="39" t="s">
        <v>64</v>
      </c>
      <c r="I98" s="39" t="s">
        <v>75</v>
      </c>
      <c r="J98" s="48">
        <v>8200</v>
      </c>
      <c r="K98" s="64">
        <v>9403.83</v>
      </c>
      <c r="L98" s="65">
        <f t="shared" si="17"/>
        <v>1.14680853658537</v>
      </c>
      <c r="M98" s="66">
        <v>100</v>
      </c>
      <c r="N98" s="66">
        <v>100</v>
      </c>
      <c r="O98" s="66" t="s">
        <v>880</v>
      </c>
      <c r="P98" s="52">
        <v>9403.83</v>
      </c>
      <c r="Q98" s="52">
        <f t="shared" si="18"/>
        <v>0</v>
      </c>
      <c r="R98" s="66" t="s">
        <v>881</v>
      </c>
      <c r="S98" s="75">
        <v>8297.27</v>
      </c>
      <c r="T98" s="76">
        <f t="shared" si="19"/>
        <v>1.01186219512195</v>
      </c>
      <c r="U98" s="66">
        <v>100</v>
      </c>
      <c r="V98" s="66"/>
      <c r="W98" s="66"/>
      <c r="X98" s="52">
        <v>8297.27</v>
      </c>
      <c r="Y98" s="52">
        <f t="shared" si="20"/>
        <v>0</v>
      </c>
      <c r="Z98" s="66" t="s">
        <v>881</v>
      </c>
      <c r="AA98" s="75">
        <v>8410.23</v>
      </c>
      <c r="AB98" s="76">
        <f t="shared" si="21"/>
        <v>1.0256378048780499</v>
      </c>
      <c r="AC98" s="66">
        <v>100</v>
      </c>
      <c r="AD98" s="66"/>
      <c r="AE98" s="66"/>
      <c r="AF98" s="78">
        <v>8410.23</v>
      </c>
      <c r="AG98" s="78">
        <f t="shared" si="22"/>
        <v>0</v>
      </c>
      <c r="AH98" s="78" t="s">
        <v>881</v>
      </c>
      <c r="AI98" s="70">
        <v>9767.6299999999992</v>
      </c>
      <c r="AJ98" s="74">
        <f t="shared" si="23"/>
        <v>1.1911743902439</v>
      </c>
      <c r="AK98" s="51">
        <v>100</v>
      </c>
      <c r="AL98" s="51"/>
      <c r="AM98" s="51"/>
      <c r="AN98" s="78">
        <v>4574.13</v>
      </c>
      <c r="AO98" s="110">
        <f t="shared" si="24"/>
        <v>0.55782073170731705</v>
      </c>
      <c r="AP98" s="78"/>
      <c r="AQ98" s="78"/>
      <c r="AR98" s="78"/>
      <c r="AS98" s="78"/>
      <c r="AT98" s="104">
        <v>3651.51</v>
      </c>
      <c r="AU98" s="105">
        <f t="shared" si="25"/>
        <v>0.445306097560976</v>
      </c>
      <c r="AV98" s="78"/>
      <c r="AW98" s="78"/>
      <c r="AX98" s="78"/>
      <c r="AY98" s="78"/>
      <c r="AZ98" s="104">
        <f t="shared" si="26"/>
        <v>400</v>
      </c>
      <c r="BA98" s="78">
        <f t="shared" si="27"/>
        <v>400</v>
      </c>
      <c r="BB98" s="78">
        <f t="shared" si="28"/>
        <v>0</v>
      </c>
      <c r="BC98" s="78">
        <f t="shared" si="29"/>
        <v>100</v>
      </c>
      <c r="BD98" s="104">
        <v>0</v>
      </c>
      <c r="BE98" s="115"/>
    </row>
    <row r="99" spans="1:57">
      <c r="A99" s="19">
        <v>97</v>
      </c>
      <c r="B99" s="39">
        <v>30</v>
      </c>
      <c r="C99" s="19">
        <v>713</v>
      </c>
      <c r="D99" s="20" t="s">
        <v>998</v>
      </c>
      <c r="E99" s="19" t="s">
        <v>74</v>
      </c>
      <c r="F99" s="21">
        <v>34</v>
      </c>
      <c r="G99" s="22">
        <v>100</v>
      </c>
      <c r="H99" s="39" t="s">
        <v>64</v>
      </c>
      <c r="I99" s="39" t="s">
        <v>75</v>
      </c>
      <c r="J99" s="48">
        <v>6600</v>
      </c>
      <c r="K99" s="64">
        <v>6639.42</v>
      </c>
      <c r="L99" s="67">
        <f t="shared" si="17"/>
        <v>1.0059727272727299</v>
      </c>
      <c r="M99" s="66">
        <v>100</v>
      </c>
      <c r="N99" s="66"/>
      <c r="O99" s="66"/>
      <c r="P99" s="52">
        <v>6639.42</v>
      </c>
      <c r="Q99" s="52">
        <f t="shared" si="18"/>
        <v>0</v>
      </c>
      <c r="R99" s="66" t="s">
        <v>881</v>
      </c>
      <c r="S99" s="75">
        <v>6657.44</v>
      </c>
      <c r="T99" s="76">
        <f t="shared" si="19"/>
        <v>1.00870303030303</v>
      </c>
      <c r="U99" s="66">
        <v>100</v>
      </c>
      <c r="V99" s="66"/>
      <c r="W99" s="66"/>
      <c r="X99" s="52">
        <v>6657.44</v>
      </c>
      <c r="Y99" s="52">
        <f t="shared" si="20"/>
        <v>0</v>
      </c>
      <c r="Z99" s="66" t="s">
        <v>881</v>
      </c>
      <c r="AA99" s="75">
        <v>7346.49</v>
      </c>
      <c r="AB99" s="65">
        <f t="shared" si="21"/>
        <v>1.1131045454545501</v>
      </c>
      <c r="AC99" s="66">
        <v>100</v>
      </c>
      <c r="AD99" s="66">
        <v>100</v>
      </c>
      <c r="AE99" s="66" t="s">
        <v>880</v>
      </c>
      <c r="AF99" s="78">
        <v>7346.49</v>
      </c>
      <c r="AG99" s="78">
        <f t="shared" si="22"/>
        <v>0</v>
      </c>
      <c r="AH99" s="78" t="s">
        <v>881</v>
      </c>
      <c r="AI99" s="70">
        <v>8016.8</v>
      </c>
      <c r="AJ99" s="57">
        <f t="shared" si="23"/>
        <v>1.2146666666666699</v>
      </c>
      <c r="AK99" s="51">
        <v>100</v>
      </c>
      <c r="AL99" s="51">
        <v>100</v>
      </c>
      <c r="AM99" s="51" t="s">
        <v>999</v>
      </c>
      <c r="AN99" s="78">
        <v>2218.35</v>
      </c>
      <c r="AO99" s="110">
        <f t="shared" si="24"/>
        <v>0.336113636363636</v>
      </c>
      <c r="AP99" s="78"/>
      <c r="AQ99" s="78"/>
      <c r="AR99" s="78"/>
      <c r="AS99" s="78"/>
      <c r="AT99" s="104">
        <v>4329.53</v>
      </c>
      <c r="AU99" s="105">
        <f t="shared" si="25"/>
        <v>0.65598939393939404</v>
      </c>
      <c r="AV99" s="78"/>
      <c r="AW99" s="78"/>
      <c r="AX99" s="78"/>
      <c r="AY99" s="78"/>
      <c r="AZ99" s="104">
        <f t="shared" si="26"/>
        <v>400</v>
      </c>
      <c r="BA99" s="78">
        <f t="shared" si="27"/>
        <v>400</v>
      </c>
      <c r="BB99" s="78">
        <f t="shared" si="28"/>
        <v>0</v>
      </c>
      <c r="BC99" s="78">
        <f t="shared" si="29"/>
        <v>200</v>
      </c>
      <c r="BD99" s="104">
        <v>0</v>
      </c>
      <c r="BE99" s="115"/>
    </row>
    <row r="100" spans="1:57">
      <c r="A100" s="35">
        <v>98</v>
      </c>
      <c r="B100" s="35">
        <v>30</v>
      </c>
      <c r="C100" s="35">
        <v>102564</v>
      </c>
      <c r="D100" s="36" t="s">
        <v>1000</v>
      </c>
      <c r="E100" s="35" t="s">
        <v>94</v>
      </c>
      <c r="F100" s="37">
        <v>35</v>
      </c>
      <c r="G100" s="38">
        <v>100</v>
      </c>
      <c r="H100" s="35" t="s">
        <v>64</v>
      </c>
      <c r="I100" s="35" t="s">
        <v>96</v>
      </c>
      <c r="J100" s="61">
        <v>8360</v>
      </c>
      <c r="K100" s="62">
        <v>8394.35</v>
      </c>
      <c r="L100" s="63">
        <f t="shared" si="17"/>
        <v>1.0041088516746399</v>
      </c>
      <c r="M100" s="54">
        <v>100</v>
      </c>
      <c r="N100" s="54"/>
      <c r="O100" s="54"/>
      <c r="P100" s="52">
        <v>8394.35</v>
      </c>
      <c r="Q100" s="52">
        <f t="shared" si="18"/>
        <v>0</v>
      </c>
      <c r="R100" s="54" t="s">
        <v>881</v>
      </c>
      <c r="S100" s="71">
        <v>5408.86</v>
      </c>
      <c r="T100" s="72">
        <f t="shared" si="19"/>
        <v>0.64699282296650695</v>
      </c>
      <c r="U100" s="54">
        <v>0</v>
      </c>
      <c r="V100" s="54"/>
      <c r="W100" s="54"/>
      <c r="X100" s="52">
        <v>5408.86</v>
      </c>
      <c r="Y100" s="52">
        <f t="shared" si="20"/>
        <v>0</v>
      </c>
      <c r="Z100" s="54"/>
      <c r="AA100" s="71">
        <v>4292.08</v>
      </c>
      <c r="AB100" s="72">
        <f t="shared" si="21"/>
        <v>0.51340669856459298</v>
      </c>
      <c r="AC100" s="54">
        <v>0</v>
      </c>
      <c r="AD100" s="54"/>
      <c r="AE100" s="54"/>
      <c r="AF100" s="78">
        <v>4292.08</v>
      </c>
      <c r="AG100" s="78">
        <f t="shared" si="22"/>
        <v>0</v>
      </c>
      <c r="AH100" s="78"/>
      <c r="AI100" s="71">
        <v>10266.09</v>
      </c>
      <c r="AJ100" s="55">
        <f t="shared" si="23"/>
        <v>1.2280011961722499</v>
      </c>
      <c r="AK100" s="54">
        <v>100</v>
      </c>
      <c r="AL100" s="54">
        <v>100</v>
      </c>
      <c r="AM100" s="54" t="s">
        <v>1001</v>
      </c>
      <c r="AN100" s="78">
        <v>3903.74</v>
      </c>
      <c r="AO100" s="110">
        <f t="shared" si="24"/>
        <v>0.46695454545454501</v>
      </c>
      <c r="AP100" s="78"/>
      <c r="AQ100" s="78"/>
      <c r="AR100" s="78"/>
      <c r="AS100" s="78"/>
      <c r="AT100" s="104">
        <v>5663.25</v>
      </c>
      <c r="AU100" s="105">
        <f t="shared" si="25"/>
        <v>0.67742224880382795</v>
      </c>
      <c r="AV100" s="78"/>
      <c r="AW100" s="78"/>
      <c r="AX100" s="78"/>
      <c r="AY100" s="78"/>
      <c r="AZ100" s="104">
        <f t="shared" ref="AZ100:AZ143" si="30">G100*4</f>
        <v>400</v>
      </c>
      <c r="BA100" s="78">
        <f t="shared" ref="BA100:BA142" si="31">M100+U100+AC100+AK100+AP100+AV100</f>
        <v>200</v>
      </c>
      <c r="BB100" s="78">
        <f t="shared" ref="BB100:BB142" si="32">BA100-AZ100</f>
        <v>-200</v>
      </c>
      <c r="BC100" s="78">
        <f t="shared" ref="BC100:BC142" si="33">N100+V100+AD100+AL100+AQ100+AW100</f>
        <v>100</v>
      </c>
      <c r="BD100" s="104">
        <v>0</v>
      </c>
      <c r="BE100" s="115"/>
    </row>
    <row r="101" spans="1:57">
      <c r="A101" s="35">
        <v>99</v>
      </c>
      <c r="B101" s="35">
        <v>30</v>
      </c>
      <c r="C101" s="35">
        <v>102935</v>
      </c>
      <c r="D101" s="36" t="s">
        <v>1002</v>
      </c>
      <c r="E101" s="35" t="s">
        <v>87</v>
      </c>
      <c r="F101" s="37">
        <v>35</v>
      </c>
      <c r="G101" s="38">
        <v>100</v>
      </c>
      <c r="H101" s="35" t="s">
        <v>64</v>
      </c>
      <c r="I101" s="35" t="s">
        <v>88</v>
      </c>
      <c r="J101" s="61">
        <v>7980</v>
      </c>
      <c r="K101" s="62">
        <v>3895.39</v>
      </c>
      <c r="L101" s="63">
        <f t="shared" si="17"/>
        <v>0.48814411027568899</v>
      </c>
      <c r="M101" s="54">
        <v>0</v>
      </c>
      <c r="N101" s="54"/>
      <c r="O101" s="54"/>
      <c r="P101" s="52">
        <v>3895.39</v>
      </c>
      <c r="Q101" s="52">
        <f t="shared" si="18"/>
        <v>0</v>
      </c>
      <c r="R101" s="54"/>
      <c r="S101" s="71">
        <v>4154.72</v>
      </c>
      <c r="T101" s="72">
        <f t="shared" si="19"/>
        <v>0.52064160401002502</v>
      </c>
      <c r="U101" s="54">
        <v>0</v>
      </c>
      <c r="V101" s="54"/>
      <c r="W101" s="54"/>
      <c r="X101" s="52">
        <v>4154.72</v>
      </c>
      <c r="Y101" s="52">
        <f t="shared" si="20"/>
        <v>0</v>
      </c>
      <c r="Z101" s="54"/>
      <c r="AA101" s="71">
        <v>8542.1299999999992</v>
      </c>
      <c r="AB101" s="72">
        <f t="shared" si="21"/>
        <v>1.07044235588972</v>
      </c>
      <c r="AC101" s="54">
        <v>100</v>
      </c>
      <c r="AD101" s="54"/>
      <c r="AE101" s="54"/>
      <c r="AF101" s="78">
        <v>8542.1299999999992</v>
      </c>
      <c r="AG101" s="78">
        <f t="shared" si="22"/>
        <v>0</v>
      </c>
      <c r="AH101" s="78" t="s">
        <v>881</v>
      </c>
      <c r="AI101" s="71">
        <v>4961</v>
      </c>
      <c r="AJ101" s="72">
        <f t="shared" si="23"/>
        <v>0.62167919799498705</v>
      </c>
      <c r="AK101" s="54">
        <v>0</v>
      </c>
      <c r="AL101" s="54"/>
      <c r="AM101" s="54"/>
      <c r="AN101" s="78">
        <v>3994.58</v>
      </c>
      <c r="AO101" s="110">
        <f t="shared" si="24"/>
        <v>0.500573934837093</v>
      </c>
      <c r="AP101" s="78"/>
      <c r="AQ101" s="78"/>
      <c r="AR101" s="78"/>
      <c r="AS101" s="78"/>
      <c r="AT101" s="104">
        <v>3968.68</v>
      </c>
      <c r="AU101" s="105">
        <f t="shared" si="25"/>
        <v>0.49732832080200501</v>
      </c>
      <c r="AV101" s="78"/>
      <c r="AW101" s="78"/>
      <c r="AX101" s="78"/>
      <c r="AY101" s="78"/>
      <c r="AZ101" s="104">
        <f t="shared" si="30"/>
        <v>400</v>
      </c>
      <c r="BA101" s="78">
        <f t="shared" si="31"/>
        <v>100</v>
      </c>
      <c r="BB101" s="78">
        <f t="shared" si="32"/>
        <v>-300</v>
      </c>
      <c r="BC101" s="78">
        <f t="shared" si="33"/>
        <v>0</v>
      </c>
      <c r="BD101" s="104">
        <v>0</v>
      </c>
      <c r="BE101" s="115"/>
    </row>
    <row r="102" spans="1:57">
      <c r="A102" s="35">
        <v>100</v>
      </c>
      <c r="B102" s="35">
        <v>30</v>
      </c>
      <c r="C102" s="35">
        <v>116482</v>
      </c>
      <c r="D102" s="36" t="s">
        <v>1003</v>
      </c>
      <c r="E102" s="35" t="s">
        <v>63</v>
      </c>
      <c r="F102" s="37">
        <v>35</v>
      </c>
      <c r="G102" s="38">
        <v>100</v>
      </c>
      <c r="H102" s="35" t="s">
        <v>64</v>
      </c>
      <c r="I102" s="35" t="s">
        <v>65</v>
      </c>
      <c r="J102" s="61">
        <v>7200</v>
      </c>
      <c r="K102" s="62">
        <v>9453.66</v>
      </c>
      <c r="L102" s="55">
        <f t="shared" si="17"/>
        <v>1.31300833333333</v>
      </c>
      <c r="M102" s="54">
        <v>100</v>
      </c>
      <c r="N102" s="54">
        <v>100</v>
      </c>
      <c r="O102" s="54" t="s">
        <v>1001</v>
      </c>
      <c r="P102" s="52">
        <v>9453.66</v>
      </c>
      <c r="Q102" s="52">
        <f t="shared" si="18"/>
        <v>0</v>
      </c>
      <c r="R102" s="54" t="s">
        <v>881</v>
      </c>
      <c r="S102" s="71">
        <v>7832</v>
      </c>
      <c r="T102" s="55">
        <f t="shared" si="19"/>
        <v>1.08777777777778</v>
      </c>
      <c r="U102" s="54">
        <v>100</v>
      </c>
      <c r="V102" s="54">
        <v>200</v>
      </c>
      <c r="W102" s="54" t="s">
        <v>1004</v>
      </c>
      <c r="X102" s="52">
        <v>7832</v>
      </c>
      <c r="Y102" s="52">
        <f t="shared" si="20"/>
        <v>0</v>
      </c>
      <c r="Z102" s="54" t="s">
        <v>881</v>
      </c>
      <c r="AA102" s="71">
        <v>8698.4500000000007</v>
      </c>
      <c r="AB102" s="55">
        <f t="shared" si="21"/>
        <v>1.20811805555556</v>
      </c>
      <c r="AC102" s="54">
        <v>100</v>
      </c>
      <c r="AD102" s="54">
        <v>100</v>
      </c>
      <c r="AE102" s="54" t="s">
        <v>1005</v>
      </c>
      <c r="AF102" s="78">
        <v>8698.4500000000007</v>
      </c>
      <c r="AG102" s="78">
        <f t="shared" si="22"/>
        <v>0</v>
      </c>
      <c r="AH102" s="78" t="s">
        <v>881</v>
      </c>
      <c r="AI102" s="71">
        <v>8342.1</v>
      </c>
      <c r="AJ102" s="72">
        <f t="shared" si="23"/>
        <v>1.158625</v>
      </c>
      <c r="AK102" s="54">
        <v>100</v>
      </c>
      <c r="AL102" s="54"/>
      <c r="AM102" s="54"/>
      <c r="AN102" s="78">
        <v>6395.19</v>
      </c>
      <c r="AO102" s="110">
        <f t="shared" si="24"/>
        <v>0.88822083333333302</v>
      </c>
      <c r="AP102" s="78"/>
      <c r="AQ102" s="78"/>
      <c r="AR102" s="78"/>
      <c r="AS102" s="78"/>
      <c r="AT102" s="104">
        <v>8049.48</v>
      </c>
      <c r="AU102" s="105">
        <f t="shared" si="25"/>
        <v>1.11798333333333</v>
      </c>
      <c r="AV102" s="78"/>
      <c r="AW102" s="78"/>
      <c r="AX102" s="78"/>
      <c r="AY102" s="78"/>
      <c r="AZ102" s="104">
        <f t="shared" si="30"/>
        <v>400</v>
      </c>
      <c r="BA102" s="78">
        <f t="shared" si="31"/>
        <v>400</v>
      </c>
      <c r="BB102" s="78">
        <f t="shared" si="32"/>
        <v>0</v>
      </c>
      <c r="BC102" s="78">
        <f t="shared" si="33"/>
        <v>400</v>
      </c>
      <c r="BD102" s="104">
        <v>0</v>
      </c>
      <c r="BE102" s="115"/>
    </row>
    <row r="103" spans="1:57">
      <c r="A103" s="19">
        <v>101</v>
      </c>
      <c r="B103" s="39">
        <v>30</v>
      </c>
      <c r="C103" s="19">
        <v>106485</v>
      </c>
      <c r="D103" s="20" t="s">
        <v>1006</v>
      </c>
      <c r="E103" s="19" t="s">
        <v>63</v>
      </c>
      <c r="F103" s="21">
        <v>36</v>
      </c>
      <c r="G103" s="22">
        <v>100</v>
      </c>
      <c r="H103" s="39" t="s">
        <v>64</v>
      </c>
      <c r="I103" s="39" t="s">
        <v>65</v>
      </c>
      <c r="J103" s="48">
        <v>7200</v>
      </c>
      <c r="K103" s="64">
        <v>7265.17</v>
      </c>
      <c r="L103" s="67">
        <f t="shared" si="17"/>
        <v>1.0090513888888899</v>
      </c>
      <c r="M103" s="66">
        <v>100</v>
      </c>
      <c r="N103" s="66"/>
      <c r="O103" s="66"/>
      <c r="P103" s="52">
        <v>7265.17</v>
      </c>
      <c r="Q103" s="52">
        <f t="shared" si="18"/>
        <v>0</v>
      </c>
      <c r="R103" s="66" t="s">
        <v>881</v>
      </c>
      <c r="S103" s="75">
        <v>7511.22</v>
      </c>
      <c r="T103" s="76">
        <f t="shared" si="19"/>
        <v>1.0432250000000001</v>
      </c>
      <c r="U103" s="66">
        <v>100</v>
      </c>
      <c r="V103" s="66"/>
      <c r="W103" s="66"/>
      <c r="X103" s="52">
        <v>7511.22</v>
      </c>
      <c r="Y103" s="52">
        <f t="shared" si="20"/>
        <v>0</v>
      </c>
      <c r="Z103" s="66" t="s">
        <v>881</v>
      </c>
      <c r="AA103" s="75">
        <v>4610.3100000000004</v>
      </c>
      <c r="AB103" s="76">
        <f t="shared" si="21"/>
        <v>0.64032083333333301</v>
      </c>
      <c r="AC103" s="66">
        <v>0</v>
      </c>
      <c r="AD103" s="66"/>
      <c r="AE103" s="66"/>
      <c r="AF103" s="78">
        <v>4610.3100000000004</v>
      </c>
      <c r="AG103" s="78">
        <f t="shared" si="22"/>
        <v>0</v>
      </c>
      <c r="AH103" s="78"/>
      <c r="AI103" s="70">
        <v>3459.26</v>
      </c>
      <c r="AJ103" s="74">
        <f t="shared" si="23"/>
        <v>0.48045277777777801</v>
      </c>
      <c r="AK103" s="51">
        <v>0</v>
      </c>
      <c r="AL103" s="51"/>
      <c r="AM103" s="51"/>
      <c r="AN103" s="78">
        <v>2994.52</v>
      </c>
      <c r="AO103" s="110">
        <f t="shared" si="24"/>
        <v>0.41590555555555597</v>
      </c>
      <c r="AP103" s="78"/>
      <c r="AQ103" s="78"/>
      <c r="AR103" s="78"/>
      <c r="AS103" s="78"/>
      <c r="AT103" s="104">
        <v>4095.05</v>
      </c>
      <c r="AU103" s="105">
        <f t="shared" si="25"/>
        <v>0.56875694444444402</v>
      </c>
      <c r="AV103" s="78"/>
      <c r="AW103" s="78"/>
      <c r="AX103" s="78"/>
      <c r="AY103" s="78"/>
      <c r="AZ103" s="104">
        <f t="shared" si="30"/>
        <v>400</v>
      </c>
      <c r="BA103" s="78">
        <f t="shared" si="31"/>
        <v>200</v>
      </c>
      <c r="BB103" s="78">
        <f t="shared" si="32"/>
        <v>-200</v>
      </c>
      <c r="BC103" s="78">
        <f t="shared" si="33"/>
        <v>0</v>
      </c>
      <c r="BD103" s="104">
        <v>200</v>
      </c>
      <c r="BE103" s="115"/>
    </row>
    <row r="104" spans="1:57">
      <c r="A104" s="19">
        <v>102</v>
      </c>
      <c r="B104" s="39">
        <v>30</v>
      </c>
      <c r="C104" s="19">
        <v>740</v>
      </c>
      <c r="D104" s="20" t="s">
        <v>1007</v>
      </c>
      <c r="E104" s="19" t="s">
        <v>90</v>
      </c>
      <c r="F104" s="21">
        <v>36</v>
      </c>
      <c r="G104" s="22">
        <v>100</v>
      </c>
      <c r="H104" s="39" t="s">
        <v>64</v>
      </c>
      <c r="I104" s="39" t="s">
        <v>91</v>
      </c>
      <c r="J104" s="48">
        <v>7600</v>
      </c>
      <c r="K104" s="64">
        <v>9317.4599999999991</v>
      </c>
      <c r="L104" s="67">
        <f t="shared" si="17"/>
        <v>1.22598157894737</v>
      </c>
      <c r="M104" s="66">
        <v>100</v>
      </c>
      <c r="N104" s="66"/>
      <c r="O104" s="66"/>
      <c r="P104" s="52">
        <v>9317.4599999999991</v>
      </c>
      <c r="Q104" s="52">
        <f t="shared" si="18"/>
        <v>0</v>
      </c>
      <c r="R104" s="66" t="s">
        <v>881</v>
      </c>
      <c r="S104" s="75">
        <v>8725.5400000000009</v>
      </c>
      <c r="T104" s="76">
        <f t="shared" si="19"/>
        <v>1.14809736842105</v>
      </c>
      <c r="U104" s="66">
        <v>100</v>
      </c>
      <c r="V104" s="66"/>
      <c r="W104" s="66"/>
      <c r="X104" s="52">
        <v>8725.5400000000009</v>
      </c>
      <c r="Y104" s="52">
        <f t="shared" si="20"/>
        <v>0</v>
      </c>
      <c r="Z104" s="66" t="s">
        <v>881</v>
      </c>
      <c r="AA104" s="75">
        <v>4122.45</v>
      </c>
      <c r="AB104" s="76">
        <f t="shared" si="21"/>
        <v>0.54242763157894702</v>
      </c>
      <c r="AC104" s="66">
        <v>0</v>
      </c>
      <c r="AD104" s="66"/>
      <c r="AE104" s="66"/>
      <c r="AF104" s="78">
        <v>4122.45</v>
      </c>
      <c r="AG104" s="78">
        <f t="shared" si="22"/>
        <v>0</v>
      </c>
      <c r="AH104" s="78"/>
      <c r="AI104" s="70">
        <v>16444.419999999998</v>
      </c>
      <c r="AJ104" s="57">
        <f t="shared" si="23"/>
        <v>2.1637394736842102</v>
      </c>
      <c r="AK104" s="51">
        <v>100</v>
      </c>
      <c r="AL104" s="51">
        <v>100</v>
      </c>
      <c r="AM104" s="51" t="s">
        <v>1008</v>
      </c>
      <c r="AN104" s="78">
        <v>4347.83</v>
      </c>
      <c r="AO104" s="110">
        <f t="shared" si="24"/>
        <v>0.57208289473684204</v>
      </c>
      <c r="AP104" s="78"/>
      <c r="AQ104" s="78"/>
      <c r="AR104" s="78"/>
      <c r="AS104" s="78"/>
      <c r="AT104" s="104">
        <v>2533.52</v>
      </c>
      <c r="AU104" s="105">
        <f t="shared" si="25"/>
        <v>0.33335789473684202</v>
      </c>
      <c r="AV104" s="78"/>
      <c r="AW104" s="78"/>
      <c r="AX104" s="78"/>
      <c r="AY104" s="78"/>
      <c r="AZ104" s="104">
        <f t="shared" si="30"/>
        <v>400</v>
      </c>
      <c r="BA104" s="78">
        <f t="shared" si="31"/>
        <v>300</v>
      </c>
      <c r="BB104" s="78">
        <f t="shared" si="32"/>
        <v>-100</v>
      </c>
      <c r="BC104" s="78">
        <f t="shared" si="33"/>
        <v>100</v>
      </c>
      <c r="BD104" s="104">
        <v>0</v>
      </c>
      <c r="BE104" s="115"/>
    </row>
    <row r="105" spans="1:57">
      <c r="A105" s="19">
        <v>103</v>
      </c>
      <c r="B105" s="39">
        <v>30</v>
      </c>
      <c r="C105" s="19">
        <v>104430</v>
      </c>
      <c r="D105" s="20" t="s">
        <v>1009</v>
      </c>
      <c r="E105" s="19" t="s">
        <v>90</v>
      </c>
      <c r="F105" s="21">
        <v>36</v>
      </c>
      <c r="G105" s="22">
        <v>100</v>
      </c>
      <c r="H105" s="39" t="s">
        <v>64</v>
      </c>
      <c r="I105" s="39" t="s">
        <v>91</v>
      </c>
      <c r="J105" s="48">
        <v>6000</v>
      </c>
      <c r="K105" s="64">
        <v>8740.67</v>
      </c>
      <c r="L105" s="65">
        <f t="shared" si="17"/>
        <v>1.45677833333333</v>
      </c>
      <c r="M105" s="66">
        <v>100</v>
      </c>
      <c r="N105" s="66">
        <v>100</v>
      </c>
      <c r="O105" s="66" t="s">
        <v>880</v>
      </c>
      <c r="P105" s="52">
        <v>8740.67</v>
      </c>
      <c r="Q105" s="52">
        <f t="shared" si="18"/>
        <v>0</v>
      </c>
      <c r="R105" s="66" t="s">
        <v>881</v>
      </c>
      <c r="S105" s="75">
        <v>7043.06</v>
      </c>
      <c r="T105" s="65">
        <f t="shared" si="19"/>
        <v>1.17384333333333</v>
      </c>
      <c r="U105" s="66">
        <v>100</v>
      </c>
      <c r="V105" s="66">
        <v>100</v>
      </c>
      <c r="W105" s="66" t="s">
        <v>880</v>
      </c>
      <c r="X105" s="52">
        <v>7048.06</v>
      </c>
      <c r="Y105" s="52">
        <f t="shared" si="20"/>
        <v>5</v>
      </c>
      <c r="Z105" s="66" t="s">
        <v>881</v>
      </c>
      <c r="AA105" s="75">
        <v>6001.7</v>
      </c>
      <c r="AB105" s="65">
        <f t="shared" si="21"/>
        <v>1.0002833333333301</v>
      </c>
      <c r="AC105" s="66">
        <v>100</v>
      </c>
      <c r="AD105" s="66">
        <v>200</v>
      </c>
      <c r="AE105" s="66" t="s">
        <v>1010</v>
      </c>
      <c r="AF105" s="78">
        <v>6001.7</v>
      </c>
      <c r="AG105" s="78">
        <f t="shared" si="22"/>
        <v>0</v>
      </c>
      <c r="AH105" s="78" t="s">
        <v>881</v>
      </c>
      <c r="AI105" s="70">
        <v>6110.14</v>
      </c>
      <c r="AJ105" s="74">
        <f t="shared" si="23"/>
        <v>1.0183566666666699</v>
      </c>
      <c r="AK105" s="51">
        <v>100</v>
      </c>
      <c r="AL105" s="51"/>
      <c r="AM105" s="51"/>
      <c r="AN105" s="78">
        <v>3314.21</v>
      </c>
      <c r="AO105" s="110">
        <f t="shared" si="24"/>
        <v>0.55236833333333302</v>
      </c>
      <c r="AP105" s="78"/>
      <c r="AQ105" s="78"/>
      <c r="AR105" s="78"/>
      <c r="AS105" s="78"/>
      <c r="AT105" s="104">
        <v>3316.72</v>
      </c>
      <c r="AU105" s="105">
        <f t="shared" si="25"/>
        <v>0.55278666666666698</v>
      </c>
      <c r="AV105" s="78"/>
      <c r="AW105" s="78"/>
      <c r="AX105" s="78"/>
      <c r="AY105" s="78"/>
      <c r="AZ105" s="104">
        <f t="shared" si="30"/>
        <v>400</v>
      </c>
      <c r="BA105" s="78">
        <f t="shared" si="31"/>
        <v>400</v>
      </c>
      <c r="BB105" s="78">
        <f t="shared" si="32"/>
        <v>0</v>
      </c>
      <c r="BC105" s="78">
        <f t="shared" si="33"/>
        <v>400</v>
      </c>
      <c r="BD105" s="104">
        <v>0</v>
      </c>
      <c r="BE105" s="115"/>
    </row>
    <row r="106" spans="1:57">
      <c r="A106" s="35">
        <v>104</v>
      </c>
      <c r="B106" s="35">
        <v>30</v>
      </c>
      <c r="C106" s="35">
        <v>112888</v>
      </c>
      <c r="D106" s="36" t="s">
        <v>443</v>
      </c>
      <c r="E106" s="35" t="s">
        <v>70</v>
      </c>
      <c r="F106" s="37">
        <v>37</v>
      </c>
      <c r="G106" s="38">
        <v>100</v>
      </c>
      <c r="H106" s="35" t="s">
        <v>64</v>
      </c>
      <c r="I106" s="35" t="s">
        <v>72</v>
      </c>
      <c r="J106" s="61">
        <v>7600</v>
      </c>
      <c r="K106" s="62">
        <v>8090.38</v>
      </c>
      <c r="L106" s="63">
        <f t="shared" si="17"/>
        <v>1.0645236842105299</v>
      </c>
      <c r="M106" s="54">
        <v>100</v>
      </c>
      <c r="N106" s="54"/>
      <c r="O106" s="54"/>
      <c r="P106" s="52">
        <v>8090.38</v>
      </c>
      <c r="Q106" s="52">
        <f t="shared" si="18"/>
        <v>0</v>
      </c>
      <c r="R106" s="54" t="s">
        <v>881</v>
      </c>
      <c r="S106" s="71">
        <v>9210.7099999999991</v>
      </c>
      <c r="T106" s="55">
        <f t="shared" si="19"/>
        <v>1.21193552631579</v>
      </c>
      <c r="U106" s="54">
        <v>100</v>
      </c>
      <c r="V106" s="54">
        <v>100</v>
      </c>
      <c r="W106" s="54" t="s">
        <v>880</v>
      </c>
      <c r="X106" s="52">
        <v>9210.7099999999991</v>
      </c>
      <c r="Y106" s="52">
        <f t="shared" si="20"/>
        <v>0</v>
      </c>
      <c r="Z106" s="54" t="s">
        <v>881</v>
      </c>
      <c r="AA106" s="71">
        <v>8884.01</v>
      </c>
      <c r="AB106" s="55">
        <f t="shared" si="21"/>
        <v>1.1689486842105301</v>
      </c>
      <c r="AC106" s="54">
        <v>100</v>
      </c>
      <c r="AD106" s="54">
        <v>100</v>
      </c>
      <c r="AE106" s="54" t="s">
        <v>1011</v>
      </c>
      <c r="AF106" s="78">
        <v>8884.01</v>
      </c>
      <c r="AG106" s="78">
        <f t="shared" si="22"/>
        <v>0</v>
      </c>
      <c r="AH106" s="78" t="s">
        <v>881</v>
      </c>
      <c r="AI106" s="71">
        <v>8011.97</v>
      </c>
      <c r="AJ106" s="72">
        <f t="shared" si="23"/>
        <v>1.05420657894737</v>
      </c>
      <c r="AK106" s="54">
        <v>100</v>
      </c>
      <c r="AL106" s="54"/>
      <c r="AM106" s="54"/>
      <c r="AN106" s="78">
        <v>4799.21</v>
      </c>
      <c r="AO106" s="110">
        <f t="shared" si="24"/>
        <v>0.63147500000000001</v>
      </c>
      <c r="AP106" s="78"/>
      <c r="AQ106" s="78"/>
      <c r="AR106" s="78"/>
      <c r="AS106" s="78"/>
      <c r="AT106" s="104">
        <v>6793.73</v>
      </c>
      <c r="AU106" s="105">
        <f t="shared" si="25"/>
        <v>0.89391184210526298</v>
      </c>
      <c r="AV106" s="78"/>
      <c r="AW106" s="78"/>
      <c r="AX106" s="78"/>
      <c r="AY106" s="78"/>
      <c r="AZ106" s="104">
        <f t="shared" si="30"/>
        <v>400</v>
      </c>
      <c r="BA106" s="78">
        <f t="shared" si="31"/>
        <v>400</v>
      </c>
      <c r="BB106" s="78">
        <f t="shared" si="32"/>
        <v>0</v>
      </c>
      <c r="BC106" s="78">
        <f t="shared" si="33"/>
        <v>200</v>
      </c>
      <c r="BD106" s="104">
        <v>0</v>
      </c>
      <c r="BE106" s="115"/>
    </row>
    <row r="107" spans="1:57">
      <c r="A107" s="35">
        <v>105</v>
      </c>
      <c r="B107" s="35">
        <v>30</v>
      </c>
      <c r="C107" s="35">
        <v>710</v>
      </c>
      <c r="D107" s="36" t="s">
        <v>1012</v>
      </c>
      <c r="E107" s="35" t="s">
        <v>74</v>
      </c>
      <c r="F107" s="37">
        <v>37</v>
      </c>
      <c r="G107" s="38">
        <v>100</v>
      </c>
      <c r="H107" s="35" t="s">
        <v>64</v>
      </c>
      <c r="I107" s="35" t="s">
        <v>75</v>
      </c>
      <c r="J107" s="61">
        <v>7600</v>
      </c>
      <c r="K107" s="62">
        <v>7727.32</v>
      </c>
      <c r="L107" s="63">
        <f t="shared" si="17"/>
        <v>1.0167526315789499</v>
      </c>
      <c r="M107" s="54">
        <v>100</v>
      </c>
      <c r="N107" s="54"/>
      <c r="O107" s="54"/>
      <c r="P107" s="52">
        <v>7727.32</v>
      </c>
      <c r="Q107" s="52">
        <f t="shared" si="18"/>
        <v>0</v>
      </c>
      <c r="R107" s="54" t="s">
        <v>881</v>
      </c>
      <c r="S107" s="71">
        <v>7824.7</v>
      </c>
      <c r="T107" s="72">
        <f t="shared" si="19"/>
        <v>1.02956578947368</v>
      </c>
      <c r="U107" s="54">
        <v>100</v>
      </c>
      <c r="V107" s="54"/>
      <c r="W107" s="54"/>
      <c r="X107" s="52">
        <v>7824.7</v>
      </c>
      <c r="Y107" s="52">
        <f t="shared" si="20"/>
        <v>0</v>
      </c>
      <c r="Z107" s="54" t="s">
        <v>881</v>
      </c>
      <c r="AA107" s="71">
        <v>7861.44</v>
      </c>
      <c r="AB107" s="72">
        <f t="shared" si="21"/>
        <v>1.0344</v>
      </c>
      <c r="AC107" s="54">
        <v>100</v>
      </c>
      <c r="AD107" s="54"/>
      <c r="AE107" s="54"/>
      <c r="AF107" s="78">
        <v>7861.44</v>
      </c>
      <c r="AG107" s="78">
        <f t="shared" si="22"/>
        <v>0</v>
      </c>
      <c r="AH107" s="78" t="s">
        <v>881</v>
      </c>
      <c r="AI107" s="71">
        <v>8302.2099999999991</v>
      </c>
      <c r="AJ107" s="55">
        <f t="shared" si="23"/>
        <v>1.0923960526315799</v>
      </c>
      <c r="AK107" s="54">
        <v>100</v>
      </c>
      <c r="AL107" s="54">
        <v>100</v>
      </c>
      <c r="AM107" s="54" t="s">
        <v>1011</v>
      </c>
      <c r="AN107" s="78">
        <v>4593.88</v>
      </c>
      <c r="AO107" s="110">
        <f t="shared" si="24"/>
        <v>0.60445789473684197</v>
      </c>
      <c r="AP107" s="78"/>
      <c r="AQ107" s="78"/>
      <c r="AR107" s="78"/>
      <c r="AS107" s="78"/>
      <c r="AT107" s="104">
        <v>4344.0200000000004</v>
      </c>
      <c r="AU107" s="105">
        <f t="shared" si="25"/>
        <v>0.57158157894736805</v>
      </c>
      <c r="AV107" s="78"/>
      <c r="AW107" s="78"/>
      <c r="AX107" s="78"/>
      <c r="AY107" s="78"/>
      <c r="AZ107" s="104">
        <f t="shared" si="30"/>
        <v>400</v>
      </c>
      <c r="BA107" s="78">
        <f t="shared" si="31"/>
        <v>400</v>
      </c>
      <c r="BB107" s="78">
        <f t="shared" si="32"/>
        <v>0</v>
      </c>
      <c r="BC107" s="78">
        <f t="shared" si="33"/>
        <v>100</v>
      </c>
      <c r="BD107" s="104">
        <v>0</v>
      </c>
      <c r="BE107" s="115"/>
    </row>
    <row r="108" spans="1:57">
      <c r="A108" s="35">
        <v>106</v>
      </c>
      <c r="B108" s="35">
        <v>30</v>
      </c>
      <c r="C108" s="35">
        <v>116919</v>
      </c>
      <c r="D108" s="36" t="s">
        <v>1013</v>
      </c>
      <c r="E108" s="35" t="s">
        <v>63</v>
      </c>
      <c r="F108" s="37">
        <v>37</v>
      </c>
      <c r="G108" s="38">
        <v>100</v>
      </c>
      <c r="H108" s="35" t="s">
        <v>64</v>
      </c>
      <c r="I108" s="35" t="s">
        <v>65</v>
      </c>
      <c r="J108" s="61">
        <v>7600</v>
      </c>
      <c r="K108" s="62">
        <v>8222.84</v>
      </c>
      <c r="L108" s="55">
        <f t="shared" si="17"/>
        <v>1.0819526315789501</v>
      </c>
      <c r="M108" s="54">
        <v>100</v>
      </c>
      <c r="N108" s="54">
        <v>100</v>
      </c>
      <c r="O108" s="54" t="s">
        <v>880</v>
      </c>
      <c r="P108" s="52">
        <v>8222.84</v>
      </c>
      <c r="Q108" s="52">
        <f t="shared" si="18"/>
        <v>0</v>
      </c>
      <c r="R108" s="54" t="s">
        <v>881</v>
      </c>
      <c r="S108" s="71">
        <v>8230.0300000000007</v>
      </c>
      <c r="T108" s="72">
        <f t="shared" si="19"/>
        <v>1.0828986842105299</v>
      </c>
      <c r="U108" s="54">
        <v>100</v>
      </c>
      <c r="V108" s="54"/>
      <c r="W108" s="54"/>
      <c r="X108" s="52">
        <v>8230.0300000000007</v>
      </c>
      <c r="Y108" s="52">
        <f t="shared" si="20"/>
        <v>0</v>
      </c>
      <c r="Z108" s="54" t="s">
        <v>881</v>
      </c>
      <c r="AA108" s="71">
        <v>4690.37</v>
      </c>
      <c r="AB108" s="72">
        <f t="shared" si="21"/>
        <v>0.617153947368421</v>
      </c>
      <c r="AC108" s="54">
        <v>0</v>
      </c>
      <c r="AD108" s="54"/>
      <c r="AE108" s="54"/>
      <c r="AF108" s="78">
        <v>4690.37</v>
      </c>
      <c r="AG108" s="78">
        <f t="shared" si="22"/>
        <v>0</v>
      </c>
      <c r="AH108" s="78"/>
      <c r="AI108" s="71">
        <v>5139.49</v>
      </c>
      <c r="AJ108" s="72">
        <f t="shared" si="23"/>
        <v>0.67624868421052597</v>
      </c>
      <c r="AK108" s="54">
        <v>0</v>
      </c>
      <c r="AL108" s="54"/>
      <c r="AM108" s="54"/>
      <c r="AN108" s="78">
        <v>7170.22</v>
      </c>
      <c r="AO108" s="110">
        <f t="shared" si="24"/>
        <v>0.94345000000000001</v>
      </c>
      <c r="AP108" s="78"/>
      <c r="AQ108" s="78"/>
      <c r="AR108" s="78"/>
      <c r="AS108" s="78"/>
      <c r="AT108" s="104">
        <v>5422.57</v>
      </c>
      <c r="AU108" s="105">
        <f t="shared" si="25"/>
        <v>0.713496052631579</v>
      </c>
      <c r="AV108" s="78"/>
      <c r="AW108" s="78"/>
      <c r="AX108" s="78"/>
      <c r="AY108" s="78"/>
      <c r="AZ108" s="104">
        <f t="shared" si="30"/>
        <v>400</v>
      </c>
      <c r="BA108" s="78">
        <f t="shared" si="31"/>
        <v>200</v>
      </c>
      <c r="BB108" s="78">
        <f t="shared" si="32"/>
        <v>-200</v>
      </c>
      <c r="BC108" s="78">
        <f t="shared" si="33"/>
        <v>100</v>
      </c>
      <c r="BD108" s="104">
        <v>100</v>
      </c>
      <c r="BE108" s="115"/>
    </row>
    <row r="109" spans="1:57">
      <c r="A109" s="19">
        <v>107</v>
      </c>
      <c r="B109" s="39">
        <v>30</v>
      </c>
      <c r="C109" s="19">
        <v>570</v>
      </c>
      <c r="D109" s="20" t="s">
        <v>1014</v>
      </c>
      <c r="E109" s="19" t="s">
        <v>70</v>
      </c>
      <c r="F109" s="21">
        <v>38</v>
      </c>
      <c r="G109" s="22">
        <v>100</v>
      </c>
      <c r="H109" s="39" t="s">
        <v>64</v>
      </c>
      <c r="I109" s="39" t="s">
        <v>72</v>
      </c>
      <c r="J109" s="48">
        <v>7980</v>
      </c>
      <c r="K109" s="64">
        <v>8112.94</v>
      </c>
      <c r="L109" s="67">
        <f t="shared" si="17"/>
        <v>1.01665914786967</v>
      </c>
      <c r="M109" s="66">
        <v>100</v>
      </c>
      <c r="N109" s="66"/>
      <c r="O109" s="66"/>
      <c r="P109" s="52">
        <v>8112.94</v>
      </c>
      <c r="Q109" s="52">
        <f t="shared" si="18"/>
        <v>0</v>
      </c>
      <c r="R109" s="66" t="s">
        <v>881</v>
      </c>
      <c r="S109" s="75">
        <v>8116.97</v>
      </c>
      <c r="T109" s="76">
        <f t="shared" si="19"/>
        <v>1.017164160401</v>
      </c>
      <c r="U109" s="66">
        <v>100</v>
      </c>
      <c r="V109" s="66"/>
      <c r="W109" s="66"/>
      <c r="X109" s="52">
        <v>8116.97</v>
      </c>
      <c r="Y109" s="52">
        <f t="shared" si="20"/>
        <v>0</v>
      </c>
      <c r="Z109" s="66" t="s">
        <v>881</v>
      </c>
      <c r="AA109" s="75">
        <v>8004.71</v>
      </c>
      <c r="AB109" s="76">
        <f t="shared" si="21"/>
        <v>1.00309649122807</v>
      </c>
      <c r="AC109" s="66">
        <v>100</v>
      </c>
      <c r="AD109" s="66"/>
      <c r="AE109" s="66"/>
      <c r="AF109" s="78">
        <v>8004.71</v>
      </c>
      <c r="AG109" s="78">
        <f t="shared" si="22"/>
        <v>0</v>
      </c>
      <c r="AH109" s="78" t="s">
        <v>881</v>
      </c>
      <c r="AI109" s="70">
        <v>8161.63</v>
      </c>
      <c r="AJ109" s="57">
        <f t="shared" si="23"/>
        <v>1.0227606516290699</v>
      </c>
      <c r="AK109" s="51">
        <v>100</v>
      </c>
      <c r="AL109" s="51">
        <v>100</v>
      </c>
      <c r="AM109" s="51" t="s">
        <v>1015</v>
      </c>
      <c r="AN109" s="78">
        <v>5652.7</v>
      </c>
      <c r="AO109" s="110">
        <f t="shared" si="24"/>
        <v>0.70835839598997496</v>
      </c>
      <c r="AP109" s="78"/>
      <c r="AQ109" s="78"/>
      <c r="AR109" s="78"/>
      <c r="AS109" s="78"/>
      <c r="AT109" s="104">
        <v>5599.71</v>
      </c>
      <c r="AU109" s="105">
        <f t="shared" si="25"/>
        <v>0.70171804511278202</v>
      </c>
      <c r="AV109" s="78"/>
      <c r="AW109" s="78"/>
      <c r="AX109" s="78"/>
      <c r="AY109" s="78"/>
      <c r="AZ109" s="104">
        <f t="shared" si="30"/>
        <v>400</v>
      </c>
      <c r="BA109" s="78">
        <f t="shared" si="31"/>
        <v>400</v>
      </c>
      <c r="BB109" s="78">
        <f t="shared" si="32"/>
        <v>0</v>
      </c>
      <c r="BC109" s="78">
        <f t="shared" si="33"/>
        <v>100</v>
      </c>
      <c r="BD109" s="104">
        <v>0</v>
      </c>
      <c r="BE109" s="115"/>
    </row>
    <row r="110" spans="1:57">
      <c r="A110" s="19">
        <v>108</v>
      </c>
      <c r="B110" s="39">
        <v>30</v>
      </c>
      <c r="C110" s="19">
        <v>371</v>
      </c>
      <c r="D110" s="20" t="s">
        <v>1016</v>
      </c>
      <c r="E110" s="19" t="s">
        <v>77</v>
      </c>
      <c r="F110" s="21">
        <v>38</v>
      </c>
      <c r="G110" s="22">
        <v>100</v>
      </c>
      <c r="H110" s="39" t="s">
        <v>103</v>
      </c>
      <c r="I110" s="39" t="s">
        <v>79</v>
      </c>
      <c r="J110" s="48">
        <v>5670</v>
      </c>
      <c r="K110" s="64">
        <v>5749.61</v>
      </c>
      <c r="L110" s="67">
        <f t="shared" si="17"/>
        <v>1.0140405643739001</v>
      </c>
      <c r="M110" s="66">
        <v>100</v>
      </c>
      <c r="N110" s="66"/>
      <c r="O110" s="66"/>
      <c r="P110" s="52">
        <v>5749.61</v>
      </c>
      <c r="Q110" s="52">
        <f t="shared" si="18"/>
        <v>0</v>
      </c>
      <c r="R110" s="66" t="s">
        <v>881</v>
      </c>
      <c r="S110" s="75">
        <v>7282.21</v>
      </c>
      <c r="T110" s="65">
        <f t="shared" si="19"/>
        <v>1.2843403880070501</v>
      </c>
      <c r="U110" s="66">
        <v>100</v>
      </c>
      <c r="V110" s="66">
        <v>100</v>
      </c>
      <c r="W110" s="66" t="s">
        <v>1015</v>
      </c>
      <c r="X110" s="52">
        <v>7282.21</v>
      </c>
      <c r="Y110" s="52">
        <f t="shared" si="20"/>
        <v>0</v>
      </c>
      <c r="Z110" s="66" t="s">
        <v>881</v>
      </c>
      <c r="AA110" s="75">
        <v>5905.17</v>
      </c>
      <c r="AB110" s="65">
        <f t="shared" si="21"/>
        <v>1.04147619047619</v>
      </c>
      <c r="AC110" s="66">
        <v>100</v>
      </c>
      <c r="AD110" s="66">
        <v>100</v>
      </c>
      <c r="AE110" s="66" t="s">
        <v>1015</v>
      </c>
      <c r="AF110" s="78">
        <v>5905.17</v>
      </c>
      <c r="AG110" s="78">
        <f t="shared" si="22"/>
        <v>0</v>
      </c>
      <c r="AH110" s="78" t="s">
        <v>881</v>
      </c>
      <c r="AI110" s="70">
        <v>398.5</v>
      </c>
      <c r="AJ110" s="74">
        <f t="shared" si="23"/>
        <v>7.0282186948853603E-2</v>
      </c>
      <c r="AK110" s="51">
        <v>0</v>
      </c>
      <c r="AL110" s="51"/>
      <c r="AM110" s="51"/>
      <c r="AN110" s="70">
        <v>4707.71</v>
      </c>
      <c r="AO110" s="74">
        <f t="shared" si="24"/>
        <v>0.83028395061728399</v>
      </c>
      <c r="AP110" s="51">
        <v>0</v>
      </c>
      <c r="AQ110" s="51"/>
      <c r="AR110" s="51"/>
      <c r="AS110" s="78"/>
      <c r="AT110" s="104">
        <v>5042.08</v>
      </c>
      <c r="AU110" s="105">
        <f t="shared" si="25"/>
        <v>0.88925573192239904</v>
      </c>
      <c r="AV110" s="78"/>
      <c r="AW110" s="78"/>
      <c r="AX110" s="78"/>
      <c r="AY110" s="78"/>
      <c r="AZ110" s="104">
        <f t="shared" si="30"/>
        <v>400</v>
      </c>
      <c r="BA110" s="78">
        <f t="shared" si="31"/>
        <v>300</v>
      </c>
      <c r="BB110" s="78">
        <f t="shared" si="32"/>
        <v>-100</v>
      </c>
      <c r="BC110" s="78">
        <f t="shared" si="33"/>
        <v>200</v>
      </c>
      <c r="BD110" s="104">
        <v>0</v>
      </c>
      <c r="BE110" s="115" t="s">
        <v>1017</v>
      </c>
    </row>
    <row r="111" spans="1:57">
      <c r="A111" s="19">
        <v>109</v>
      </c>
      <c r="B111" s="39">
        <v>30</v>
      </c>
      <c r="C111" s="19">
        <v>339</v>
      </c>
      <c r="D111" s="20" t="s">
        <v>1018</v>
      </c>
      <c r="E111" s="19" t="s">
        <v>70</v>
      </c>
      <c r="F111" s="21">
        <v>38</v>
      </c>
      <c r="G111" s="22">
        <v>100</v>
      </c>
      <c r="H111" s="39" t="s">
        <v>64</v>
      </c>
      <c r="I111" s="39" t="s">
        <v>72</v>
      </c>
      <c r="J111" s="48">
        <v>7600</v>
      </c>
      <c r="K111" s="64">
        <v>9426.16</v>
      </c>
      <c r="L111" s="65">
        <f t="shared" si="17"/>
        <v>1.2402842105263201</v>
      </c>
      <c r="M111" s="66">
        <v>100</v>
      </c>
      <c r="N111" s="66">
        <v>100</v>
      </c>
      <c r="O111" s="66" t="s">
        <v>880</v>
      </c>
      <c r="P111" s="52">
        <v>9426.16</v>
      </c>
      <c r="Q111" s="52">
        <f t="shared" si="18"/>
        <v>0</v>
      </c>
      <c r="R111" s="66" t="s">
        <v>881</v>
      </c>
      <c r="S111" s="75">
        <v>5683.26</v>
      </c>
      <c r="T111" s="76">
        <f t="shared" si="19"/>
        <v>0.74779736842105304</v>
      </c>
      <c r="U111" s="66">
        <v>0</v>
      </c>
      <c r="V111" s="66"/>
      <c r="W111" s="66"/>
      <c r="X111" s="52">
        <v>5683.26</v>
      </c>
      <c r="Y111" s="52">
        <f t="shared" si="20"/>
        <v>0</v>
      </c>
      <c r="Z111" s="66"/>
      <c r="AA111" s="75">
        <v>5670.57</v>
      </c>
      <c r="AB111" s="76">
        <f t="shared" si="21"/>
        <v>0.74612763157894701</v>
      </c>
      <c r="AC111" s="66">
        <v>0</v>
      </c>
      <c r="AD111" s="66"/>
      <c r="AE111" s="66"/>
      <c r="AF111" s="78">
        <v>5670.57</v>
      </c>
      <c r="AG111" s="78">
        <f t="shared" si="22"/>
        <v>0</v>
      </c>
      <c r="AH111" s="78"/>
      <c r="AI111" s="70">
        <v>4223.4399999999996</v>
      </c>
      <c r="AJ111" s="74">
        <f t="shared" si="23"/>
        <v>0.55571578947368405</v>
      </c>
      <c r="AK111" s="51">
        <v>0</v>
      </c>
      <c r="AL111" s="51"/>
      <c r="AM111" s="51"/>
      <c r="AN111" s="78">
        <v>4385.33</v>
      </c>
      <c r="AO111" s="110">
        <f t="shared" si="24"/>
        <v>0.57701710526315797</v>
      </c>
      <c r="AP111" s="78"/>
      <c r="AQ111" s="78"/>
      <c r="AR111" s="78"/>
      <c r="AS111" s="78"/>
      <c r="AT111" s="104">
        <v>4714.26</v>
      </c>
      <c r="AU111" s="105">
        <f t="shared" si="25"/>
        <v>0.62029736842105299</v>
      </c>
      <c r="AV111" s="78"/>
      <c r="AW111" s="78"/>
      <c r="AX111" s="78"/>
      <c r="AY111" s="78"/>
      <c r="AZ111" s="104">
        <f t="shared" si="30"/>
        <v>400</v>
      </c>
      <c r="BA111" s="78">
        <f t="shared" si="31"/>
        <v>100</v>
      </c>
      <c r="BB111" s="78">
        <f t="shared" si="32"/>
        <v>-300</v>
      </c>
      <c r="BC111" s="78">
        <f t="shared" si="33"/>
        <v>100</v>
      </c>
      <c r="BD111" s="104">
        <v>100</v>
      </c>
      <c r="BE111" s="115"/>
    </row>
    <row r="112" spans="1:57">
      <c r="A112" s="35">
        <v>110</v>
      </c>
      <c r="B112" s="35">
        <v>30</v>
      </c>
      <c r="C112" s="35">
        <v>727</v>
      </c>
      <c r="D112" s="36" t="s">
        <v>1019</v>
      </c>
      <c r="E112" s="35" t="s">
        <v>70</v>
      </c>
      <c r="F112" s="37">
        <v>39</v>
      </c>
      <c r="G112" s="38">
        <v>100</v>
      </c>
      <c r="H112" s="35" t="s">
        <v>64</v>
      </c>
      <c r="I112" s="35" t="s">
        <v>72</v>
      </c>
      <c r="J112" s="61">
        <v>7600</v>
      </c>
      <c r="K112" s="62">
        <v>9467.99</v>
      </c>
      <c r="L112" s="55">
        <f t="shared" si="17"/>
        <v>1.2457881578947401</v>
      </c>
      <c r="M112" s="54">
        <v>100</v>
      </c>
      <c r="N112" s="54">
        <v>100</v>
      </c>
      <c r="O112" s="54" t="s">
        <v>1020</v>
      </c>
      <c r="P112" s="52">
        <v>9467.99</v>
      </c>
      <c r="Q112" s="52">
        <f t="shared" si="18"/>
        <v>0</v>
      </c>
      <c r="R112" s="54" t="s">
        <v>881</v>
      </c>
      <c r="S112" s="71">
        <v>8629.9599999999991</v>
      </c>
      <c r="T112" s="55">
        <f t="shared" si="19"/>
        <v>1.13552105263158</v>
      </c>
      <c r="U112" s="54">
        <v>100</v>
      </c>
      <c r="V112" s="54">
        <v>100</v>
      </c>
      <c r="W112" s="54" t="s">
        <v>1020</v>
      </c>
      <c r="X112" s="52">
        <v>8629.9599999999991</v>
      </c>
      <c r="Y112" s="52">
        <f t="shared" si="20"/>
        <v>0</v>
      </c>
      <c r="Z112" s="54" t="s">
        <v>881</v>
      </c>
      <c r="AA112" s="71">
        <v>3292.01</v>
      </c>
      <c r="AB112" s="72">
        <f t="shared" si="21"/>
        <v>0.43315921052631601</v>
      </c>
      <c r="AC112" s="54">
        <v>0</v>
      </c>
      <c r="AD112" s="54"/>
      <c r="AE112" s="54"/>
      <c r="AF112" s="78">
        <v>3292.01</v>
      </c>
      <c r="AG112" s="78">
        <f t="shared" si="22"/>
        <v>0</v>
      </c>
      <c r="AH112" s="78"/>
      <c r="AI112" s="71">
        <v>9088.09</v>
      </c>
      <c r="AJ112" s="55">
        <f t="shared" si="23"/>
        <v>1.19580131578947</v>
      </c>
      <c r="AK112" s="54">
        <v>100</v>
      </c>
      <c r="AL112" s="54">
        <v>100</v>
      </c>
      <c r="AM112" s="54" t="s">
        <v>1021</v>
      </c>
      <c r="AN112" s="78">
        <v>4558.12</v>
      </c>
      <c r="AO112" s="110">
        <f t="shared" si="24"/>
        <v>0.59975263157894698</v>
      </c>
      <c r="AP112" s="78"/>
      <c r="AQ112" s="78"/>
      <c r="AR112" s="78"/>
      <c r="AS112" s="78"/>
      <c r="AT112" s="104">
        <v>5639.06</v>
      </c>
      <c r="AU112" s="105">
        <f t="shared" si="25"/>
        <v>0.74198157894736805</v>
      </c>
      <c r="AV112" s="78"/>
      <c r="AW112" s="78"/>
      <c r="AX112" s="78"/>
      <c r="AY112" s="78"/>
      <c r="AZ112" s="104">
        <f t="shared" si="30"/>
        <v>400</v>
      </c>
      <c r="BA112" s="78">
        <f t="shared" si="31"/>
        <v>300</v>
      </c>
      <c r="BB112" s="78">
        <f t="shared" si="32"/>
        <v>-100</v>
      </c>
      <c r="BC112" s="78">
        <f t="shared" si="33"/>
        <v>300</v>
      </c>
      <c r="BD112" s="104">
        <v>0</v>
      </c>
      <c r="BE112" s="115"/>
    </row>
    <row r="113" spans="1:57">
      <c r="A113" s="35">
        <v>111</v>
      </c>
      <c r="B113" s="35">
        <v>30</v>
      </c>
      <c r="C113" s="35">
        <v>113298</v>
      </c>
      <c r="D113" s="36" t="s">
        <v>1022</v>
      </c>
      <c r="E113" s="35" t="s">
        <v>70</v>
      </c>
      <c r="F113" s="37">
        <v>39</v>
      </c>
      <c r="G113" s="38">
        <v>100</v>
      </c>
      <c r="H113" s="35" t="s">
        <v>64</v>
      </c>
      <c r="I113" s="35" t="s">
        <v>72</v>
      </c>
      <c r="J113" s="61">
        <v>7000</v>
      </c>
      <c r="K113" s="62">
        <v>5751.33</v>
      </c>
      <c r="L113" s="63">
        <f t="shared" si="17"/>
        <v>0.82161857142857098</v>
      </c>
      <c r="M113" s="54">
        <v>0</v>
      </c>
      <c r="N113" s="54"/>
      <c r="O113" s="54"/>
      <c r="P113" s="52">
        <v>5751.33</v>
      </c>
      <c r="Q113" s="52">
        <f t="shared" si="18"/>
        <v>0</v>
      </c>
      <c r="R113" s="54"/>
      <c r="S113" s="71">
        <v>5175.3599999999997</v>
      </c>
      <c r="T113" s="72">
        <f t="shared" si="19"/>
        <v>0.73933714285714303</v>
      </c>
      <c r="U113" s="54">
        <v>0</v>
      </c>
      <c r="V113" s="54"/>
      <c r="W113" s="54"/>
      <c r="X113" s="52">
        <v>5175.3599999999997</v>
      </c>
      <c r="Y113" s="52">
        <f t="shared" si="20"/>
        <v>0</v>
      </c>
      <c r="Z113" s="54"/>
      <c r="AA113" s="71">
        <v>7143.31</v>
      </c>
      <c r="AB113" s="72">
        <f t="shared" si="21"/>
        <v>1.0204728571428601</v>
      </c>
      <c r="AC113" s="54">
        <v>100</v>
      </c>
      <c r="AD113" s="54"/>
      <c r="AE113" s="54"/>
      <c r="AF113" s="78">
        <v>7247.65</v>
      </c>
      <c r="AG113" s="78">
        <f t="shared" si="22"/>
        <v>104.33999999999899</v>
      </c>
      <c r="AH113" s="78" t="s">
        <v>881</v>
      </c>
      <c r="AI113" s="71">
        <v>4522.95</v>
      </c>
      <c r="AJ113" s="72">
        <f t="shared" si="23"/>
        <v>0.64613571428571404</v>
      </c>
      <c r="AK113" s="54">
        <v>0</v>
      </c>
      <c r="AL113" s="54"/>
      <c r="AM113" s="54"/>
      <c r="AN113" s="78">
        <v>3279.82</v>
      </c>
      <c r="AO113" s="110">
        <f t="shared" si="24"/>
        <v>0.46854571428571401</v>
      </c>
      <c r="AP113" s="78"/>
      <c r="AQ113" s="78"/>
      <c r="AR113" s="78"/>
      <c r="AS113" s="78"/>
      <c r="AT113" s="104">
        <v>4661.6400000000003</v>
      </c>
      <c r="AU113" s="105">
        <f t="shared" si="25"/>
        <v>0.665948571428571</v>
      </c>
      <c r="AV113" s="78"/>
      <c r="AW113" s="78"/>
      <c r="AX113" s="78"/>
      <c r="AY113" s="78"/>
      <c r="AZ113" s="104">
        <f t="shared" si="30"/>
        <v>400</v>
      </c>
      <c r="BA113" s="78">
        <f t="shared" si="31"/>
        <v>100</v>
      </c>
      <c r="BB113" s="78">
        <f t="shared" si="32"/>
        <v>-300</v>
      </c>
      <c r="BC113" s="78">
        <f t="shared" si="33"/>
        <v>0</v>
      </c>
      <c r="BD113" s="104">
        <v>0</v>
      </c>
      <c r="BE113" s="115"/>
    </row>
    <row r="114" spans="1:57">
      <c r="A114" s="35">
        <v>112</v>
      </c>
      <c r="B114" s="35">
        <v>30</v>
      </c>
      <c r="C114" s="35">
        <v>56</v>
      </c>
      <c r="D114" s="36" t="s">
        <v>1023</v>
      </c>
      <c r="E114" s="35" t="s">
        <v>74</v>
      </c>
      <c r="F114" s="37">
        <v>39</v>
      </c>
      <c r="G114" s="38">
        <v>100</v>
      </c>
      <c r="H114" s="35" t="s">
        <v>103</v>
      </c>
      <c r="I114" s="35" t="s">
        <v>75</v>
      </c>
      <c r="J114" s="61">
        <v>7000</v>
      </c>
      <c r="K114" s="62">
        <v>7106.38</v>
      </c>
      <c r="L114" s="63">
        <f t="shared" si="17"/>
        <v>1.01519714285714</v>
      </c>
      <c r="M114" s="54">
        <v>100</v>
      </c>
      <c r="N114" s="54"/>
      <c r="O114" s="54"/>
      <c r="P114" s="52">
        <v>7106.38</v>
      </c>
      <c r="Q114" s="52">
        <f t="shared" si="18"/>
        <v>0</v>
      </c>
      <c r="R114" s="54" t="s">
        <v>881</v>
      </c>
      <c r="S114" s="71">
        <v>7663.18</v>
      </c>
      <c r="T114" s="72">
        <f t="shared" si="19"/>
        <v>1.09474</v>
      </c>
      <c r="U114" s="54">
        <v>100</v>
      </c>
      <c r="V114" s="54"/>
      <c r="W114" s="54"/>
      <c r="X114" s="52">
        <v>7663.18</v>
      </c>
      <c r="Y114" s="52">
        <f t="shared" si="20"/>
        <v>0</v>
      </c>
      <c r="Z114" s="54" t="s">
        <v>881</v>
      </c>
      <c r="AA114" s="71">
        <v>7338.63</v>
      </c>
      <c r="AB114" s="55">
        <f t="shared" si="21"/>
        <v>1.04837571428571</v>
      </c>
      <c r="AC114" s="54">
        <v>100</v>
      </c>
      <c r="AD114" s="54">
        <v>100</v>
      </c>
      <c r="AE114" s="54" t="s">
        <v>814</v>
      </c>
      <c r="AF114" s="78">
        <v>7338.63</v>
      </c>
      <c r="AG114" s="78">
        <f t="shared" si="22"/>
        <v>0</v>
      </c>
      <c r="AH114" s="78" t="s">
        <v>881</v>
      </c>
      <c r="AI114" s="71">
        <v>7665.88</v>
      </c>
      <c r="AJ114" s="72">
        <f t="shared" si="23"/>
        <v>1.09512571428571</v>
      </c>
      <c r="AK114" s="54">
        <v>100</v>
      </c>
      <c r="AL114" s="54"/>
      <c r="AM114" s="54"/>
      <c r="AN114" s="78">
        <v>4869.93</v>
      </c>
      <c r="AO114" s="110">
        <f t="shared" si="24"/>
        <v>0.695704285714286</v>
      </c>
      <c r="AP114" s="78"/>
      <c r="AQ114" s="78"/>
      <c r="AR114" s="78"/>
      <c r="AS114" s="78"/>
      <c r="AT114" s="104">
        <v>2115.92</v>
      </c>
      <c r="AU114" s="105">
        <f t="shared" si="25"/>
        <v>0.302274285714286</v>
      </c>
      <c r="AV114" s="78"/>
      <c r="AW114" s="78"/>
      <c r="AX114" s="78"/>
      <c r="AY114" s="78"/>
      <c r="AZ114" s="104">
        <f t="shared" si="30"/>
        <v>400</v>
      </c>
      <c r="BA114" s="78">
        <f t="shared" si="31"/>
        <v>400</v>
      </c>
      <c r="BB114" s="78">
        <f t="shared" si="32"/>
        <v>0</v>
      </c>
      <c r="BC114" s="78">
        <f t="shared" si="33"/>
        <v>100</v>
      </c>
      <c r="BD114" s="104">
        <v>0</v>
      </c>
      <c r="BE114" s="115"/>
    </row>
    <row r="115" spans="1:57">
      <c r="A115" s="19">
        <v>113</v>
      </c>
      <c r="B115" s="39">
        <v>30</v>
      </c>
      <c r="C115" s="19">
        <v>113025</v>
      </c>
      <c r="D115" s="20" t="s">
        <v>1024</v>
      </c>
      <c r="E115" s="19" t="s">
        <v>87</v>
      </c>
      <c r="F115" s="21">
        <v>40</v>
      </c>
      <c r="G115" s="22">
        <v>100</v>
      </c>
      <c r="H115" s="39" t="s">
        <v>64</v>
      </c>
      <c r="I115" s="39" t="s">
        <v>88</v>
      </c>
      <c r="J115" s="48">
        <v>6000</v>
      </c>
      <c r="K115" s="64">
        <v>7221.42</v>
      </c>
      <c r="L115" s="65">
        <f t="shared" si="17"/>
        <v>1.20357</v>
      </c>
      <c r="M115" s="66">
        <v>100</v>
      </c>
      <c r="N115" s="66">
        <v>100</v>
      </c>
      <c r="O115" s="66" t="s">
        <v>547</v>
      </c>
      <c r="P115" s="52">
        <v>7221.42</v>
      </c>
      <c r="Q115" s="52">
        <f t="shared" si="18"/>
        <v>0</v>
      </c>
      <c r="R115" s="66" t="s">
        <v>881</v>
      </c>
      <c r="S115" s="75">
        <v>7286.13</v>
      </c>
      <c r="T115" s="65">
        <f t="shared" si="19"/>
        <v>1.2143550000000001</v>
      </c>
      <c r="U115" s="66">
        <v>100</v>
      </c>
      <c r="V115" s="66">
        <v>100</v>
      </c>
      <c r="W115" s="66" t="s">
        <v>547</v>
      </c>
      <c r="X115" s="52">
        <v>7286.13</v>
      </c>
      <c r="Y115" s="52">
        <f t="shared" si="20"/>
        <v>0</v>
      </c>
      <c r="Z115" s="66" t="s">
        <v>881</v>
      </c>
      <c r="AA115" s="75">
        <v>7032.33</v>
      </c>
      <c r="AB115" s="65">
        <f t="shared" si="21"/>
        <v>1.1720550000000001</v>
      </c>
      <c r="AC115" s="66">
        <v>100</v>
      </c>
      <c r="AD115" s="66">
        <v>100</v>
      </c>
      <c r="AE115" s="66" t="s">
        <v>880</v>
      </c>
      <c r="AF115" s="78">
        <v>7032.33</v>
      </c>
      <c r="AG115" s="78">
        <f t="shared" si="22"/>
        <v>0</v>
      </c>
      <c r="AH115" s="78" t="s">
        <v>881</v>
      </c>
      <c r="AI115" s="70">
        <v>6312.98</v>
      </c>
      <c r="AJ115" s="57">
        <f t="shared" si="23"/>
        <v>1.05216333333333</v>
      </c>
      <c r="AK115" s="51">
        <v>100</v>
      </c>
      <c r="AL115" s="51">
        <v>100</v>
      </c>
      <c r="AM115" s="51" t="s">
        <v>1025</v>
      </c>
      <c r="AN115" s="78">
        <v>3617.72</v>
      </c>
      <c r="AO115" s="110">
        <f t="shared" si="24"/>
        <v>0.60295333333333301</v>
      </c>
      <c r="AP115" s="78"/>
      <c r="AQ115" s="78"/>
      <c r="AR115" s="78"/>
      <c r="AS115" s="78"/>
      <c r="AT115" s="104">
        <v>1718.53</v>
      </c>
      <c r="AU115" s="105">
        <f t="shared" si="25"/>
        <v>0.28642166666666702</v>
      </c>
      <c r="AV115" s="78"/>
      <c r="AW115" s="78"/>
      <c r="AX115" s="78"/>
      <c r="AY115" s="78"/>
      <c r="AZ115" s="104">
        <f t="shared" si="30"/>
        <v>400</v>
      </c>
      <c r="BA115" s="78">
        <f t="shared" si="31"/>
        <v>400</v>
      </c>
      <c r="BB115" s="78">
        <f t="shared" si="32"/>
        <v>0</v>
      </c>
      <c r="BC115" s="78">
        <f t="shared" si="33"/>
        <v>400</v>
      </c>
      <c r="BD115" s="104">
        <v>0</v>
      </c>
      <c r="BE115" s="115"/>
    </row>
    <row r="116" spans="1:57">
      <c r="A116" s="19">
        <v>114</v>
      </c>
      <c r="B116" s="39">
        <v>30</v>
      </c>
      <c r="C116" s="19">
        <v>113833</v>
      </c>
      <c r="D116" s="20" t="s">
        <v>1026</v>
      </c>
      <c r="E116" s="19" t="s">
        <v>70</v>
      </c>
      <c r="F116" s="21">
        <v>40</v>
      </c>
      <c r="G116" s="22">
        <v>100</v>
      </c>
      <c r="H116" s="39" t="s">
        <v>103</v>
      </c>
      <c r="I116" s="39" t="s">
        <v>72</v>
      </c>
      <c r="J116" s="48">
        <v>6000</v>
      </c>
      <c r="K116" s="64">
        <v>3796.99</v>
      </c>
      <c r="L116" s="67">
        <f t="shared" si="17"/>
        <v>0.63283166666666701</v>
      </c>
      <c r="M116" s="66">
        <v>0</v>
      </c>
      <c r="N116" s="66"/>
      <c r="O116" s="66"/>
      <c r="P116" s="52">
        <v>3796.99</v>
      </c>
      <c r="Q116" s="52">
        <f t="shared" si="18"/>
        <v>0</v>
      </c>
      <c r="R116" s="66"/>
      <c r="S116" s="75">
        <v>3808.3</v>
      </c>
      <c r="T116" s="76">
        <f t="shared" si="19"/>
        <v>0.63471666666666704</v>
      </c>
      <c r="U116" s="66">
        <v>0</v>
      </c>
      <c r="V116" s="66"/>
      <c r="W116" s="66"/>
      <c r="X116" s="52">
        <v>3808.3</v>
      </c>
      <c r="Y116" s="52">
        <f t="shared" si="20"/>
        <v>0</v>
      </c>
      <c r="Z116" s="66"/>
      <c r="AA116" s="75">
        <v>6353.45</v>
      </c>
      <c r="AB116" s="76">
        <f t="shared" si="21"/>
        <v>1.05890833333333</v>
      </c>
      <c r="AC116" s="66">
        <v>100</v>
      </c>
      <c r="AD116" s="66"/>
      <c r="AE116" s="66"/>
      <c r="AF116" s="78">
        <v>6353.45</v>
      </c>
      <c r="AG116" s="78">
        <f t="shared" si="22"/>
        <v>0</v>
      </c>
      <c r="AH116" s="78" t="s">
        <v>881</v>
      </c>
      <c r="AI116" s="70">
        <v>3682.36</v>
      </c>
      <c r="AJ116" s="74">
        <f t="shared" si="23"/>
        <v>0.61372666666666698</v>
      </c>
      <c r="AK116" s="51">
        <v>0</v>
      </c>
      <c r="AL116" s="51"/>
      <c r="AM116" s="51"/>
      <c r="AN116" s="78">
        <v>2509.1999999999998</v>
      </c>
      <c r="AO116" s="110">
        <f t="shared" si="24"/>
        <v>0.41820000000000002</v>
      </c>
      <c r="AP116" s="78"/>
      <c r="AQ116" s="78"/>
      <c r="AR116" s="78"/>
      <c r="AS116" s="78"/>
      <c r="AT116" s="104">
        <v>3544.36</v>
      </c>
      <c r="AU116" s="105">
        <f t="shared" si="25"/>
        <v>0.59072666666666696</v>
      </c>
      <c r="AV116" s="78"/>
      <c r="AW116" s="78"/>
      <c r="AX116" s="78"/>
      <c r="AY116" s="78"/>
      <c r="AZ116" s="104">
        <f t="shared" si="30"/>
        <v>400</v>
      </c>
      <c r="BA116" s="78">
        <f t="shared" si="31"/>
        <v>100</v>
      </c>
      <c r="BB116" s="78">
        <f t="shared" si="32"/>
        <v>-300</v>
      </c>
      <c r="BC116" s="78">
        <f t="shared" si="33"/>
        <v>0</v>
      </c>
      <c r="BD116" s="104">
        <v>0</v>
      </c>
      <c r="BE116" s="115"/>
    </row>
    <row r="117" spans="1:57">
      <c r="A117" s="19">
        <v>115</v>
      </c>
      <c r="B117" s="39">
        <v>30</v>
      </c>
      <c r="C117" s="19">
        <v>110378</v>
      </c>
      <c r="D117" s="20" t="s">
        <v>1027</v>
      </c>
      <c r="E117" s="19" t="s">
        <v>74</v>
      </c>
      <c r="F117" s="21">
        <v>40</v>
      </c>
      <c r="G117" s="22">
        <v>100</v>
      </c>
      <c r="H117" s="39" t="s">
        <v>103</v>
      </c>
      <c r="I117" s="39" t="s">
        <v>75</v>
      </c>
      <c r="J117" s="48">
        <v>5600</v>
      </c>
      <c r="K117" s="64">
        <v>5627.13</v>
      </c>
      <c r="L117" s="67">
        <f t="shared" si="17"/>
        <v>1.00484464285714</v>
      </c>
      <c r="M117" s="66">
        <v>100</v>
      </c>
      <c r="N117" s="66"/>
      <c r="O117" s="66"/>
      <c r="P117" s="52">
        <v>5627.13</v>
      </c>
      <c r="Q117" s="52">
        <f t="shared" si="18"/>
        <v>0</v>
      </c>
      <c r="R117" s="66" t="s">
        <v>881</v>
      </c>
      <c r="S117" s="75">
        <v>6020.12</v>
      </c>
      <c r="T117" s="76">
        <f t="shared" si="19"/>
        <v>1.0750214285714299</v>
      </c>
      <c r="U117" s="66">
        <v>100</v>
      </c>
      <c r="V117" s="66"/>
      <c r="W117" s="66"/>
      <c r="X117" s="52">
        <v>6020.12</v>
      </c>
      <c r="Y117" s="52">
        <f t="shared" si="20"/>
        <v>0</v>
      </c>
      <c r="Z117" s="66" t="s">
        <v>881</v>
      </c>
      <c r="AA117" s="75">
        <v>5603.35</v>
      </c>
      <c r="AB117" s="76">
        <f t="shared" si="21"/>
        <v>1.0005982142857099</v>
      </c>
      <c r="AC117" s="66">
        <v>100</v>
      </c>
      <c r="AD117" s="66"/>
      <c r="AE117" s="66"/>
      <c r="AF117" s="78">
        <v>5603.35</v>
      </c>
      <c r="AG117" s="78">
        <f t="shared" si="22"/>
        <v>0</v>
      </c>
      <c r="AH117" s="78" t="s">
        <v>881</v>
      </c>
      <c r="AI117" s="70">
        <v>5639.92</v>
      </c>
      <c r="AJ117" s="74">
        <f t="shared" si="23"/>
        <v>1.00712857142857</v>
      </c>
      <c r="AK117" s="51">
        <v>100</v>
      </c>
      <c r="AL117" s="51"/>
      <c r="AM117" s="51"/>
      <c r="AN117" s="78">
        <v>4202.62</v>
      </c>
      <c r="AO117" s="110">
        <f t="shared" si="24"/>
        <v>0.75046785714285702</v>
      </c>
      <c r="AP117" s="78"/>
      <c r="AQ117" s="78"/>
      <c r="AR117" s="78"/>
      <c r="AS117" s="78"/>
      <c r="AT117" s="104">
        <v>2451.35</v>
      </c>
      <c r="AU117" s="105">
        <f t="shared" si="25"/>
        <v>0.43774107142857099</v>
      </c>
      <c r="AV117" s="78"/>
      <c r="AW117" s="78"/>
      <c r="AX117" s="78"/>
      <c r="AY117" s="78"/>
      <c r="AZ117" s="104">
        <f t="shared" si="30"/>
        <v>400</v>
      </c>
      <c r="BA117" s="78">
        <f t="shared" si="31"/>
        <v>400</v>
      </c>
      <c r="BB117" s="78">
        <f t="shared" si="32"/>
        <v>0</v>
      </c>
      <c r="BC117" s="78">
        <f t="shared" si="33"/>
        <v>0</v>
      </c>
      <c r="BD117" s="104">
        <v>0</v>
      </c>
      <c r="BE117" s="115"/>
    </row>
    <row r="118" spans="1:57">
      <c r="A118" s="35">
        <v>116</v>
      </c>
      <c r="B118" s="35">
        <v>30</v>
      </c>
      <c r="C118" s="35">
        <v>706</v>
      </c>
      <c r="D118" s="36" t="s">
        <v>1028</v>
      </c>
      <c r="E118" s="35" t="s">
        <v>74</v>
      </c>
      <c r="F118" s="37">
        <v>41</v>
      </c>
      <c r="G118" s="38">
        <v>100</v>
      </c>
      <c r="H118" s="35" t="s">
        <v>64</v>
      </c>
      <c r="I118" s="35" t="s">
        <v>75</v>
      </c>
      <c r="J118" s="61">
        <v>7200</v>
      </c>
      <c r="K118" s="62">
        <v>8231.6</v>
      </c>
      <c r="L118" s="55">
        <f t="shared" si="17"/>
        <v>1.1432777777777801</v>
      </c>
      <c r="M118" s="54">
        <v>100</v>
      </c>
      <c r="N118" s="54">
        <v>100</v>
      </c>
      <c r="O118" s="54" t="s">
        <v>880</v>
      </c>
      <c r="P118" s="52">
        <v>8231.6</v>
      </c>
      <c r="Q118" s="52">
        <f t="shared" si="18"/>
        <v>0</v>
      </c>
      <c r="R118" s="54" t="s">
        <v>881</v>
      </c>
      <c r="S118" s="71">
        <v>7406.78</v>
      </c>
      <c r="T118" s="72">
        <f t="shared" si="19"/>
        <v>1.0287194444444401</v>
      </c>
      <c r="U118" s="54">
        <v>100</v>
      </c>
      <c r="V118" s="54"/>
      <c r="W118" s="54"/>
      <c r="X118" s="52">
        <v>7406.78</v>
      </c>
      <c r="Y118" s="52">
        <f t="shared" si="20"/>
        <v>0</v>
      </c>
      <c r="Z118" s="54" t="s">
        <v>881</v>
      </c>
      <c r="AA118" s="71">
        <v>7262.25</v>
      </c>
      <c r="AB118" s="72">
        <f t="shared" si="21"/>
        <v>1.0086458333333299</v>
      </c>
      <c r="AC118" s="54">
        <v>100</v>
      </c>
      <c r="AD118" s="54"/>
      <c r="AE118" s="54"/>
      <c r="AF118" s="78">
        <v>7262.25</v>
      </c>
      <c r="AG118" s="78">
        <f t="shared" si="22"/>
        <v>0</v>
      </c>
      <c r="AH118" s="78" t="s">
        <v>881</v>
      </c>
      <c r="AI118" s="71">
        <v>7818.44</v>
      </c>
      <c r="AJ118" s="72">
        <f t="shared" si="23"/>
        <v>1.0858944444444401</v>
      </c>
      <c r="AK118" s="54">
        <v>100</v>
      </c>
      <c r="AL118" s="54"/>
      <c r="AM118" s="54"/>
      <c r="AN118" s="78">
        <v>4503.09</v>
      </c>
      <c r="AO118" s="110">
        <f t="shared" si="24"/>
        <v>0.62542916666666704</v>
      </c>
      <c r="AP118" s="78"/>
      <c r="AQ118" s="78"/>
      <c r="AR118" s="78" t="s">
        <v>881</v>
      </c>
      <c r="AS118" s="78"/>
      <c r="AT118" s="104">
        <v>4259.18</v>
      </c>
      <c r="AU118" s="105">
        <f t="shared" si="25"/>
        <v>0.59155277777777804</v>
      </c>
      <c r="AV118" s="78"/>
      <c r="AW118" s="78"/>
      <c r="AX118" s="78"/>
      <c r="AY118" s="78"/>
      <c r="AZ118" s="104">
        <f t="shared" si="30"/>
        <v>400</v>
      </c>
      <c r="BA118" s="78">
        <f t="shared" si="31"/>
        <v>400</v>
      </c>
      <c r="BB118" s="78">
        <f t="shared" si="32"/>
        <v>0</v>
      </c>
      <c r="BC118" s="78">
        <f t="shared" si="33"/>
        <v>100</v>
      </c>
      <c r="BD118" s="104">
        <v>0</v>
      </c>
      <c r="BE118" s="115"/>
    </row>
    <row r="119" spans="1:57">
      <c r="A119" s="35">
        <v>117</v>
      </c>
      <c r="B119" s="35">
        <v>30</v>
      </c>
      <c r="C119" s="35">
        <v>115971</v>
      </c>
      <c r="D119" s="36" t="s">
        <v>1029</v>
      </c>
      <c r="E119" s="35" t="s">
        <v>63</v>
      </c>
      <c r="F119" s="37">
        <v>41</v>
      </c>
      <c r="G119" s="38">
        <v>100</v>
      </c>
      <c r="H119" s="35" t="s">
        <v>64</v>
      </c>
      <c r="I119" s="35" t="s">
        <v>65</v>
      </c>
      <c r="J119" s="61">
        <v>6800</v>
      </c>
      <c r="K119" s="62">
        <v>7403.02</v>
      </c>
      <c r="L119" s="63">
        <f t="shared" si="17"/>
        <v>1.0886794117647101</v>
      </c>
      <c r="M119" s="54">
        <v>100</v>
      </c>
      <c r="N119" s="54"/>
      <c r="O119" s="54"/>
      <c r="P119" s="52">
        <v>7403.02</v>
      </c>
      <c r="Q119" s="52">
        <f t="shared" si="18"/>
        <v>0</v>
      </c>
      <c r="R119" s="54" t="s">
        <v>881</v>
      </c>
      <c r="S119" s="71">
        <v>7747.77</v>
      </c>
      <c r="T119" s="55">
        <f t="shared" si="19"/>
        <v>1.13937794117647</v>
      </c>
      <c r="U119" s="54">
        <v>100</v>
      </c>
      <c r="V119" s="54">
        <v>100</v>
      </c>
      <c r="W119" s="54" t="s">
        <v>880</v>
      </c>
      <c r="X119" s="52">
        <v>7747.77</v>
      </c>
      <c r="Y119" s="52">
        <f t="shared" si="20"/>
        <v>0</v>
      </c>
      <c r="Z119" s="54" t="s">
        <v>881</v>
      </c>
      <c r="AA119" s="71">
        <v>7760.63</v>
      </c>
      <c r="AB119" s="55">
        <f t="shared" si="21"/>
        <v>1.14126911764706</v>
      </c>
      <c r="AC119" s="54">
        <v>100</v>
      </c>
      <c r="AD119" s="54">
        <v>100</v>
      </c>
      <c r="AE119" s="54" t="s">
        <v>880</v>
      </c>
      <c r="AF119" s="78">
        <v>7760.63</v>
      </c>
      <c r="AG119" s="78">
        <f t="shared" si="22"/>
        <v>0</v>
      </c>
      <c r="AH119" s="78" t="s">
        <v>881</v>
      </c>
      <c r="AI119" s="71">
        <v>9924.9699999999993</v>
      </c>
      <c r="AJ119" s="72">
        <f t="shared" si="23"/>
        <v>1.4595544117647099</v>
      </c>
      <c r="AK119" s="54">
        <v>100</v>
      </c>
      <c r="AL119" s="54"/>
      <c r="AM119" s="54"/>
      <c r="AN119" s="78">
        <v>2660.17</v>
      </c>
      <c r="AO119" s="110">
        <f t="shared" si="24"/>
        <v>0.39120147058823501</v>
      </c>
      <c r="AP119" s="78"/>
      <c r="AQ119" s="78"/>
      <c r="AR119" s="78" t="s">
        <v>881</v>
      </c>
      <c r="AS119" s="78"/>
      <c r="AT119" s="104">
        <v>4401.58</v>
      </c>
      <c r="AU119" s="105">
        <f t="shared" si="25"/>
        <v>0.64729117647058798</v>
      </c>
      <c r="AV119" s="78"/>
      <c r="AW119" s="78"/>
      <c r="AX119" s="78"/>
      <c r="AY119" s="78"/>
      <c r="AZ119" s="104">
        <f t="shared" si="30"/>
        <v>400</v>
      </c>
      <c r="BA119" s="78">
        <f t="shared" si="31"/>
        <v>400</v>
      </c>
      <c r="BB119" s="78">
        <f t="shared" si="32"/>
        <v>0</v>
      </c>
      <c r="BC119" s="78">
        <f t="shared" si="33"/>
        <v>200</v>
      </c>
      <c r="BD119" s="104">
        <v>0</v>
      </c>
      <c r="BE119" s="115"/>
    </row>
    <row r="120" spans="1:57">
      <c r="A120" s="35">
        <v>118</v>
      </c>
      <c r="B120" s="35">
        <v>30</v>
      </c>
      <c r="C120" s="35">
        <v>102567</v>
      </c>
      <c r="D120" s="36" t="s">
        <v>1030</v>
      </c>
      <c r="E120" s="35" t="s">
        <v>77</v>
      </c>
      <c r="F120" s="37">
        <v>41</v>
      </c>
      <c r="G120" s="38">
        <v>100</v>
      </c>
      <c r="H120" s="35" t="s">
        <v>103</v>
      </c>
      <c r="I120" s="35" t="s">
        <v>79</v>
      </c>
      <c r="J120" s="61">
        <v>6510</v>
      </c>
      <c r="K120" s="62">
        <v>7047.8</v>
      </c>
      <c r="L120" s="63">
        <f t="shared" si="17"/>
        <v>1.0826113671274999</v>
      </c>
      <c r="M120" s="54">
        <v>100</v>
      </c>
      <c r="N120" s="54"/>
      <c r="O120" s="54"/>
      <c r="P120" s="52">
        <v>7047.8</v>
      </c>
      <c r="Q120" s="52">
        <f t="shared" si="18"/>
        <v>0</v>
      </c>
      <c r="R120" s="54" t="s">
        <v>881</v>
      </c>
      <c r="S120" s="71">
        <v>6536.7</v>
      </c>
      <c r="T120" s="72">
        <f t="shared" si="19"/>
        <v>1.0041013824884799</v>
      </c>
      <c r="U120" s="54">
        <v>100</v>
      </c>
      <c r="V120" s="54"/>
      <c r="W120" s="54"/>
      <c r="X120" s="52">
        <v>6536.7</v>
      </c>
      <c r="Y120" s="52">
        <f t="shared" si="20"/>
        <v>0</v>
      </c>
      <c r="Z120" s="54" t="s">
        <v>881</v>
      </c>
      <c r="AA120" s="71">
        <v>6647.92</v>
      </c>
      <c r="AB120" s="72">
        <f t="shared" si="21"/>
        <v>1.0211858678955501</v>
      </c>
      <c r="AC120" s="54">
        <v>100</v>
      </c>
      <c r="AD120" s="54"/>
      <c r="AE120" s="54"/>
      <c r="AF120" s="78">
        <v>6647.92</v>
      </c>
      <c r="AG120" s="78">
        <f t="shared" si="22"/>
        <v>0</v>
      </c>
      <c r="AH120" s="78" t="s">
        <v>881</v>
      </c>
      <c r="AI120" s="71">
        <v>9555.48</v>
      </c>
      <c r="AJ120" s="55">
        <f t="shared" si="23"/>
        <v>1.4678156682027601</v>
      </c>
      <c r="AK120" s="54">
        <v>100</v>
      </c>
      <c r="AL120" s="54">
        <v>100</v>
      </c>
      <c r="AM120" s="54" t="s">
        <v>880</v>
      </c>
      <c r="AN120" s="78">
        <v>2554.0700000000002</v>
      </c>
      <c r="AO120" s="110">
        <f t="shared" si="24"/>
        <v>0.39233026113671299</v>
      </c>
      <c r="AP120" s="78"/>
      <c r="AQ120" s="78"/>
      <c r="AR120" s="78" t="s">
        <v>881</v>
      </c>
      <c r="AS120" s="78"/>
      <c r="AT120" s="104">
        <v>4773.68</v>
      </c>
      <c r="AU120" s="105">
        <f t="shared" si="25"/>
        <v>0.73328417818740399</v>
      </c>
      <c r="AV120" s="78"/>
      <c r="AW120" s="78"/>
      <c r="AX120" s="78"/>
      <c r="AY120" s="78"/>
      <c r="AZ120" s="104">
        <f t="shared" si="30"/>
        <v>400</v>
      </c>
      <c r="BA120" s="78">
        <f t="shared" si="31"/>
        <v>400</v>
      </c>
      <c r="BB120" s="78">
        <f t="shared" si="32"/>
        <v>0</v>
      </c>
      <c r="BC120" s="78">
        <f t="shared" si="33"/>
        <v>100</v>
      </c>
      <c r="BD120" s="104">
        <v>0</v>
      </c>
      <c r="BE120" s="115"/>
    </row>
    <row r="121" spans="1:57">
      <c r="A121" s="19">
        <v>119</v>
      </c>
      <c r="B121" s="39">
        <v>30</v>
      </c>
      <c r="C121" s="19">
        <v>112415</v>
      </c>
      <c r="D121" s="20" t="s">
        <v>1031</v>
      </c>
      <c r="E121" s="19" t="s">
        <v>70</v>
      </c>
      <c r="F121" s="21">
        <v>42</v>
      </c>
      <c r="G121" s="22">
        <v>100</v>
      </c>
      <c r="H121" s="39" t="s">
        <v>64</v>
      </c>
      <c r="I121" s="39" t="s">
        <v>72</v>
      </c>
      <c r="J121" s="48">
        <v>7600</v>
      </c>
      <c r="K121" s="64">
        <v>6769.63</v>
      </c>
      <c r="L121" s="67">
        <f t="shared" si="17"/>
        <v>0.89074078947368396</v>
      </c>
      <c r="M121" s="66">
        <v>0</v>
      </c>
      <c r="N121" s="66"/>
      <c r="O121" s="66"/>
      <c r="P121" s="52">
        <v>6769.63</v>
      </c>
      <c r="Q121" s="52">
        <f t="shared" si="18"/>
        <v>0</v>
      </c>
      <c r="R121" s="66"/>
      <c r="S121" s="75">
        <v>6633.87</v>
      </c>
      <c r="T121" s="76">
        <f t="shared" si="19"/>
        <v>0.87287763157894704</v>
      </c>
      <c r="U121" s="66">
        <v>0</v>
      </c>
      <c r="V121" s="66"/>
      <c r="W121" s="66"/>
      <c r="X121" s="52">
        <v>6633.87</v>
      </c>
      <c r="Y121" s="52">
        <f t="shared" si="20"/>
        <v>0</v>
      </c>
      <c r="Z121" s="66"/>
      <c r="AA121" s="75">
        <v>6072.06</v>
      </c>
      <c r="AB121" s="76">
        <f t="shared" si="21"/>
        <v>0.798955263157895</v>
      </c>
      <c r="AC121" s="66">
        <v>0</v>
      </c>
      <c r="AD121" s="66"/>
      <c r="AE121" s="66"/>
      <c r="AF121" s="78">
        <v>6072.06</v>
      </c>
      <c r="AG121" s="78">
        <f t="shared" si="22"/>
        <v>0</v>
      </c>
      <c r="AH121" s="78"/>
      <c r="AI121" s="70">
        <v>4595.29</v>
      </c>
      <c r="AJ121" s="74">
        <f t="shared" si="23"/>
        <v>0.60464342105263202</v>
      </c>
      <c r="AK121" s="51">
        <v>0</v>
      </c>
      <c r="AL121" s="51"/>
      <c r="AM121" s="51"/>
      <c r="AN121" s="78">
        <v>3274.91</v>
      </c>
      <c r="AO121" s="110">
        <f t="shared" si="24"/>
        <v>0.43090921052631598</v>
      </c>
      <c r="AP121" s="78"/>
      <c r="AQ121" s="78"/>
      <c r="AR121" s="78"/>
      <c r="AS121" s="78"/>
      <c r="AT121" s="104">
        <v>6310.39</v>
      </c>
      <c r="AU121" s="105">
        <f t="shared" si="25"/>
        <v>0.83031447368421096</v>
      </c>
      <c r="AV121" s="78"/>
      <c r="AW121" s="78"/>
      <c r="AX121" s="78"/>
      <c r="AY121" s="78"/>
      <c r="AZ121" s="104">
        <f t="shared" si="30"/>
        <v>400</v>
      </c>
      <c r="BA121" s="78">
        <f t="shared" si="31"/>
        <v>0</v>
      </c>
      <c r="BB121" s="78">
        <f t="shared" si="32"/>
        <v>-400</v>
      </c>
      <c r="BC121" s="78">
        <f t="shared" si="33"/>
        <v>0</v>
      </c>
      <c r="BD121" s="104">
        <v>0</v>
      </c>
      <c r="BE121" s="115"/>
    </row>
    <row r="122" spans="1:57">
      <c r="A122" s="19">
        <v>120</v>
      </c>
      <c r="B122" s="39">
        <v>30</v>
      </c>
      <c r="C122" s="19">
        <v>104533</v>
      </c>
      <c r="D122" s="20" t="s">
        <v>1032</v>
      </c>
      <c r="E122" s="19" t="s">
        <v>94</v>
      </c>
      <c r="F122" s="21">
        <v>42</v>
      </c>
      <c r="G122" s="22">
        <v>100</v>
      </c>
      <c r="H122" s="39" t="s">
        <v>64</v>
      </c>
      <c r="I122" s="39" t="s">
        <v>96</v>
      </c>
      <c r="J122" s="48">
        <v>7800</v>
      </c>
      <c r="K122" s="64">
        <v>7843.08</v>
      </c>
      <c r="L122" s="67">
        <f t="shared" si="17"/>
        <v>1.0055230769230801</v>
      </c>
      <c r="M122" s="66">
        <v>100</v>
      </c>
      <c r="N122" s="66"/>
      <c r="O122" s="66"/>
      <c r="P122" s="52">
        <v>7843.08</v>
      </c>
      <c r="Q122" s="52">
        <f t="shared" si="18"/>
        <v>0</v>
      </c>
      <c r="R122" s="66" t="s">
        <v>881</v>
      </c>
      <c r="S122" s="75">
        <v>7044.41</v>
      </c>
      <c r="T122" s="76">
        <f t="shared" si="19"/>
        <v>0.90312948717948704</v>
      </c>
      <c r="U122" s="66">
        <v>0</v>
      </c>
      <c r="V122" s="66"/>
      <c r="W122" s="66"/>
      <c r="X122" s="52">
        <v>7044.41</v>
      </c>
      <c r="Y122" s="52">
        <f t="shared" si="20"/>
        <v>0</v>
      </c>
      <c r="Z122" s="66"/>
      <c r="AA122" s="75">
        <v>3607.5</v>
      </c>
      <c r="AB122" s="76">
        <f t="shared" si="21"/>
        <v>0.46250000000000002</v>
      </c>
      <c r="AC122" s="66">
        <v>0</v>
      </c>
      <c r="AD122" s="66"/>
      <c r="AE122" s="66"/>
      <c r="AF122" s="78">
        <v>3607.5</v>
      </c>
      <c r="AG122" s="78">
        <f t="shared" si="22"/>
        <v>0</v>
      </c>
      <c r="AH122" s="78"/>
      <c r="AI122" s="70">
        <v>4654.42</v>
      </c>
      <c r="AJ122" s="74">
        <f t="shared" si="23"/>
        <v>0.59672051282051297</v>
      </c>
      <c r="AK122" s="51">
        <v>0</v>
      </c>
      <c r="AL122" s="51"/>
      <c r="AM122" s="51"/>
      <c r="AN122" s="78">
        <v>4089.43</v>
      </c>
      <c r="AO122" s="110">
        <f t="shared" si="24"/>
        <v>0.52428589743589704</v>
      </c>
      <c r="AP122" s="78"/>
      <c r="AQ122" s="78"/>
      <c r="AR122" s="78"/>
      <c r="AS122" s="78"/>
      <c r="AT122" s="104">
        <v>4541.26</v>
      </c>
      <c r="AU122" s="105">
        <f t="shared" si="25"/>
        <v>0.58221282051282097</v>
      </c>
      <c r="AV122" s="78"/>
      <c r="AW122" s="78"/>
      <c r="AX122" s="78"/>
      <c r="AY122" s="78"/>
      <c r="AZ122" s="104">
        <f t="shared" si="30"/>
        <v>400</v>
      </c>
      <c r="BA122" s="78">
        <f t="shared" si="31"/>
        <v>100</v>
      </c>
      <c r="BB122" s="78">
        <f t="shared" si="32"/>
        <v>-300</v>
      </c>
      <c r="BC122" s="78">
        <f t="shared" si="33"/>
        <v>0</v>
      </c>
      <c r="BD122" s="104">
        <v>0</v>
      </c>
      <c r="BE122" s="115"/>
    </row>
    <row r="123" spans="1:57">
      <c r="A123" s="19">
        <v>121</v>
      </c>
      <c r="B123" s="39">
        <v>30</v>
      </c>
      <c r="C123" s="19">
        <v>104429</v>
      </c>
      <c r="D123" s="20" t="s">
        <v>1033</v>
      </c>
      <c r="E123" s="19" t="s">
        <v>87</v>
      </c>
      <c r="F123" s="21">
        <v>42</v>
      </c>
      <c r="G123" s="22">
        <v>100</v>
      </c>
      <c r="H123" s="39" t="s">
        <v>103</v>
      </c>
      <c r="I123" s="39" t="s">
        <v>88</v>
      </c>
      <c r="J123" s="48">
        <v>6400</v>
      </c>
      <c r="K123" s="64">
        <v>6722.53</v>
      </c>
      <c r="L123" s="65">
        <f t="shared" si="17"/>
        <v>1.0503953125000001</v>
      </c>
      <c r="M123" s="66">
        <v>100</v>
      </c>
      <c r="N123" s="66">
        <v>100</v>
      </c>
      <c r="O123" s="66" t="s">
        <v>1034</v>
      </c>
      <c r="P123" s="52">
        <v>6722.53</v>
      </c>
      <c r="Q123" s="52">
        <f t="shared" si="18"/>
        <v>0</v>
      </c>
      <c r="R123" s="66" t="s">
        <v>881</v>
      </c>
      <c r="S123" s="75">
        <v>6454.52</v>
      </c>
      <c r="T123" s="65">
        <f t="shared" si="19"/>
        <v>1.0085187499999999</v>
      </c>
      <c r="U123" s="66">
        <v>100</v>
      </c>
      <c r="V123" s="66">
        <v>200</v>
      </c>
      <c r="W123" s="66" t="s">
        <v>1035</v>
      </c>
      <c r="X123" s="52">
        <v>6454.52</v>
      </c>
      <c r="Y123" s="52">
        <f t="shared" si="20"/>
        <v>0</v>
      </c>
      <c r="Z123" s="66" t="s">
        <v>881</v>
      </c>
      <c r="AA123" s="75">
        <v>5112.32</v>
      </c>
      <c r="AB123" s="76">
        <f t="shared" si="21"/>
        <v>0.79879999999999995</v>
      </c>
      <c r="AC123" s="66">
        <v>0</v>
      </c>
      <c r="AD123" s="66"/>
      <c r="AE123" s="66"/>
      <c r="AF123" s="78">
        <v>5112.32</v>
      </c>
      <c r="AG123" s="78">
        <f t="shared" si="22"/>
        <v>0</v>
      </c>
      <c r="AH123" s="78"/>
      <c r="AI123" s="70">
        <v>3760.73</v>
      </c>
      <c r="AJ123" s="74">
        <f t="shared" si="23"/>
        <v>0.58761406250000003</v>
      </c>
      <c r="AK123" s="51">
        <v>0</v>
      </c>
      <c r="AL123" s="51"/>
      <c r="AM123" s="51"/>
      <c r="AN123" s="78">
        <v>3250.83</v>
      </c>
      <c r="AO123" s="110">
        <f t="shared" si="24"/>
        <v>0.50794218749999998</v>
      </c>
      <c r="AP123" s="78"/>
      <c r="AQ123" s="78"/>
      <c r="AR123" s="78"/>
      <c r="AS123" s="78"/>
      <c r="AT123" s="104">
        <v>3957.95</v>
      </c>
      <c r="AU123" s="105">
        <f t="shared" si="25"/>
        <v>0.61842968750000005</v>
      </c>
      <c r="AV123" s="78"/>
      <c r="AW123" s="78"/>
      <c r="AX123" s="78"/>
      <c r="AY123" s="78"/>
      <c r="AZ123" s="104">
        <f t="shared" si="30"/>
        <v>400</v>
      </c>
      <c r="BA123" s="78">
        <f t="shared" si="31"/>
        <v>200</v>
      </c>
      <c r="BB123" s="78">
        <f t="shared" si="32"/>
        <v>-200</v>
      </c>
      <c r="BC123" s="78">
        <f t="shared" si="33"/>
        <v>300</v>
      </c>
      <c r="BD123" s="104">
        <v>0</v>
      </c>
      <c r="BE123" s="115"/>
    </row>
    <row r="124" spans="1:57">
      <c r="A124" s="35">
        <v>122</v>
      </c>
      <c r="B124" s="35">
        <v>30</v>
      </c>
      <c r="C124" s="35">
        <v>104838</v>
      </c>
      <c r="D124" s="36" t="s">
        <v>1036</v>
      </c>
      <c r="E124" s="35" t="s">
        <v>74</v>
      </c>
      <c r="F124" s="37">
        <v>43</v>
      </c>
      <c r="G124" s="38">
        <v>100</v>
      </c>
      <c r="H124" s="35" t="s">
        <v>64</v>
      </c>
      <c r="I124" s="35" t="s">
        <v>75</v>
      </c>
      <c r="J124" s="61">
        <v>8000</v>
      </c>
      <c r="K124" s="62">
        <v>5884.53</v>
      </c>
      <c r="L124" s="63">
        <f t="shared" si="17"/>
        <v>0.73556624999999998</v>
      </c>
      <c r="M124" s="54">
        <v>0</v>
      </c>
      <c r="N124" s="54"/>
      <c r="O124" s="54"/>
      <c r="P124" s="52">
        <v>5884.53</v>
      </c>
      <c r="Q124" s="52">
        <f t="shared" si="18"/>
        <v>0</v>
      </c>
      <c r="R124" s="54"/>
      <c r="S124" s="71">
        <v>5010.45</v>
      </c>
      <c r="T124" s="72">
        <f t="shared" si="19"/>
        <v>0.62630624999999995</v>
      </c>
      <c r="U124" s="54">
        <v>0</v>
      </c>
      <c r="V124" s="54"/>
      <c r="W124" s="54"/>
      <c r="X124" s="52">
        <v>5010.45</v>
      </c>
      <c r="Y124" s="52">
        <f t="shared" si="20"/>
        <v>0</v>
      </c>
      <c r="Z124" s="54"/>
      <c r="AA124" s="71">
        <v>11651.37</v>
      </c>
      <c r="AB124" s="55">
        <f t="shared" si="21"/>
        <v>1.45642125</v>
      </c>
      <c r="AC124" s="54">
        <v>100</v>
      </c>
      <c r="AD124" s="54">
        <v>100</v>
      </c>
      <c r="AE124" s="54" t="s">
        <v>880</v>
      </c>
      <c r="AF124" s="78">
        <v>11667.17</v>
      </c>
      <c r="AG124" s="78">
        <f t="shared" si="22"/>
        <v>15.799999999999301</v>
      </c>
      <c r="AH124" s="78" t="s">
        <v>881</v>
      </c>
      <c r="AI124" s="71">
        <v>4824.63</v>
      </c>
      <c r="AJ124" s="72">
        <f t="shared" si="23"/>
        <v>0.60307875</v>
      </c>
      <c r="AK124" s="54">
        <v>0</v>
      </c>
      <c r="AL124" s="54"/>
      <c r="AM124" s="54"/>
      <c r="AN124" s="78">
        <v>3159.79</v>
      </c>
      <c r="AO124" s="110">
        <f t="shared" si="24"/>
        <v>0.39497375000000001</v>
      </c>
      <c r="AP124" s="78"/>
      <c r="AQ124" s="78"/>
      <c r="AR124" s="78"/>
      <c r="AS124" s="78"/>
      <c r="AT124" s="104">
        <v>4660.3</v>
      </c>
      <c r="AU124" s="105">
        <f t="shared" si="25"/>
        <v>0.58253750000000004</v>
      </c>
      <c r="AV124" s="78"/>
      <c r="AW124" s="78"/>
      <c r="AX124" s="78"/>
      <c r="AY124" s="78"/>
      <c r="AZ124" s="104">
        <f t="shared" si="30"/>
        <v>400</v>
      </c>
      <c r="BA124" s="78">
        <f t="shared" si="31"/>
        <v>100</v>
      </c>
      <c r="BB124" s="78">
        <f t="shared" si="32"/>
        <v>-300</v>
      </c>
      <c r="BC124" s="78">
        <f t="shared" si="33"/>
        <v>100</v>
      </c>
      <c r="BD124" s="104">
        <v>0</v>
      </c>
      <c r="BE124" s="115"/>
    </row>
    <row r="125" spans="1:57">
      <c r="A125" s="35">
        <v>123</v>
      </c>
      <c r="B125" s="35">
        <v>30</v>
      </c>
      <c r="C125" s="35">
        <v>732</v>
      </c>
      <c r="D125" s="36" t="s">
        <v>1037</v>
      </c>
      <c r="E125" s="35" t="s">
        <v>94</v>
      </c>
      <c r="F125" s="37">
        <v>43</v>
      </c>
      <c r="G125" s="38">
        <v>100</v>
      </c>
      <c r="H125" s="35" t="s">
        <v>64</v>
      </c>
      <c r="I125" s="35" t="s">
        <v>96</v>
      </c>
      <c r="J125" s="61">
        <v>7000</v>
      </c>
      <c r="K125" s="62">
        <v>8510.93</v>
      </c>
      <c r="L125" s="63">
        <f t="shared" si="17"/>
        <v>1.21584714285714</v>
      </c>
      <c r="M125" s="54">
        <v>100</v>
      </c>
      <c r="N125" s="54"/>
      <c r="O125" s="54"/>
      <c r="P125" s="52">
        <v>8510.93</v>
      </c>
      <c r="Q125" s="52">
        <f t="shared" si="18"/>
        <v>0</v>
      </c>
      <c r="R125" s="54" t="s">
        <v>881</v>
      </c>
      <c r="S125" s="71">
        <v>7027.58</v>
      </c>
      <c r="T125" s="72">
        <f t="shared" si="19"/>
        <v>1.0039400000000001</v>
      </c>
      <c r="U125" s="54">
        <v>100</v>
      </c>
      <c r="V125" s="54"/>
      <c r="W125" s="54"/>
      <c r="X125" s="52">
        <v>7027.58</v>
      </c>
      <c r="Y125" s="52">
        <f t="shared" si="20"/>
        <v>0</v>
      </c>
      <c r="Z125" s="54" t="s">
        <v>881</v>
      </c>
      <c r="AA125" s="71">
        <v>7170.9</v>
      </c>
      <c r="AB125" s="72">
        <f t="shared" si="21"/>
        <v>1.0244142857142899</v>
      </c>
      <c r="AC125" s="54">
        <v>100</v>
      </c>
      <c r="AD125" s="54"/>
      <c r="AE125" s="54"/>
      <c r="AF125" s="78">
        <v>7170.9</v>
      </c>
      <c r="AG125" s="78">
        <f t="shared" si="22"/>
        <v>0</v>
      </c>
      <c r="AH125" s="78" t="s">
        <v>881</v>
      </c>
      <c r="AI125" s="71">
        <v>7746.21</v>
      </c>
      <c r="AJ125" s="55">
        <f t="shared" si="23"/>
        <v>1.1066014285714301</v>
      </c>
      <c r="AK125" s="54">
        <v>100</v>
      </c>
      <c r="AL125" s="54">
        <v>100</v>
      </c>
      <c r="AM125" s="54" t="s">
        <v>1038</v>
      </c>
      <c r="AN125" s="78">
        <v>8729.34</v>
      </c>
      <c r="AO125" s="110">
        <f t="shared" si="24"/>
        <v>1.24704857142857</v>
      </c>
      <c r="AP125" s="78"/>
      <c r="AQ125" s="78"/>
      <c r="AR125" s="78" t="s">
        <v>881</v>
      </c>
      <c r="AS125" s="78"/>
      <c r="AT125" s="104">
        <v>7040.16</v>
      </c>
      <c r="AU125" s="105">
        <f t="shared" si="25"/>
        <v>1.00573714285714</v>
      </c>
      <c r="AV125" s="78"/>
      <c r="AW125" s="78"/>
      <c r="AX125" s="78"/>
      <c r="AY125" s="78"/>
      <c r="AZ125" s="104">
        <f t="shared" si="30"/>
        <v>400</v>
      </c>
      <c r="BA125" s="78">
        <f t="shared" si="31"/>
        <v>400</v>
      </c>
      <c r="BB125" s="78">
        <f t="shared" si="32"/>
        <v>0</v>
      </c>
      <c r="BC125" s="78">
        <f t="shared" si="33"/>
        <v>100</v>
      </c>
      <c r="BD125" s="104">
        <v>0</v>
      </c>
      <c r="BE125" s="115"/>
    </row>
    <row r="126" spans="1:57">
      <c r="A126" s="35">
        <v>124</v>
      </c>
      <c r="B126" s="35">
        <v>30</v>
      </c>
      <c r="C126" s="35">
        <v>113299</v>
      </c>
      <c r="D126" s="36" t="s">
        <v>1039</v>
      </c>
      <c r="E126" s="35" t="s">
        <v>63</v>
      </c>
      <c r="F126" s="37">
        <v>43</v>
      </c>
      <c r="G126" s="38">
        <v>100</v>
      </c>
      <c r="H126" s="35" t="s">
        <v>64</v>
      </c>
      <c r="I126" s="35" t="s">
        <v>65</v>
      </c>
      <c r="J126" s="61">
        <v>6400</v>
      </c>
      <c r="K126" s="62">
        <v>9252.58</v>
      </c>
      <c r="L126" s="55">
        <f t="shared" si="17"/>
        <v>1.4457156250000001</v>
      </c>
      <c r="M126" s="54">
        <v>100</v>
      </c>
      <c r="N126" s="54">
        <v>100</v>
      </c>
      <c r="O126" s="54" t="s">
        <v>1038</v>
      </c>
      <c r="P126" s="52">
        <v>9252.58</v>
      </c>
      <c r="Q126" s="52">
        <f t="shared" si="18"/>
        <v>0</v>
      </c>
      <c r="R126" s="54" t="s">
        <v>881</v>
      </c>
      <c r="S126" s="71">
        <v>7259.71</v>
      </c>
      <c r="T126" s="55">
        <f t="shared" si="19"/>
        <v>1.1343296875</v>
      </c>
      <c r="U126" s="54">
        <v>100</v>
      </c>
      <c r="V126" s="54">
        <v>100</v>
      </c>
      <c r="W126" s="54" t="s">
        <v>1038</v>
      </c>
      <c r="X126" s="52">
        <v>7259.71</v>
      </c>
      <c r="Y126" s="52">
        <f t="shared" si="20"/>
        <v>0</v>
      </c>
      <c r="Z126" s="54" t="s">
        <v>881</v>
      </c>
      <c r="AA126" s="71">
        <v>7332.63</v>
      </c>
      <c r="AB126" s="72">
        <f t="shared" si="21"/>
        <v>1.1457234375000001</v>
      </c>
      <c r="AC126" s="54">
        <v>100</v>
      </c>
      <c r="AD126" s="54"/>
      <c r="AE126" s="54"/>
      <c r="AF126" s="78">
        <v>7332.63</v>
      </c>
      <c r="AG126" s="78">
        <f t="shared" si="22"/>
        <v>0</v>
      </c>
      <c r="AH126" s="78" t="s">
        <v>881</v>
      </c>
      <c r="AI126" s="71">
        <v>6802.23</v>
      </c>
      <c r="AJ126" s="72">
        <f t="shared" si="23"/>
        <v>1.0628484375</v>
      </c>
      <c r="AK126" s="54">
        <v>100</v>
      </c>
      <c r="AL126" s="54"/>
      <c r="AM126" s="54"/>
      <c r="AN126" s="78">
        <v>2992.35</v>
      </c>
      <c r="AO126" s="110">
        <f t="shared" si="24"/>
        <v>0.46755468750000001</v>
      </c>
      <c r="AP126" s="78"/>
      <c r="AQ126" s="78"/>
      <c r="AR126" s="78" t="s">
        <v>881</v>
      </c>
      <c r="AS126" s="78"/>
      <c r="AT126" s="104">
        <v>3632.51</v>
      </c>
      <c r="AU126" s="105">
        <f t="shared" si="25"/>
        <v>0.56757968749999999</v>
      </c>
      <c r="AV126" s="78"/>
      <c r="AW126" s="78"/>
      <c r="AX126" s="78"/>
      <c r="AY126" s="78"/>
      <c r="AZ126" s="104">
        <f t="shared" si="30"/>
        <v>400</v>
      </c>
      <c r="BA126" s="78">
        <f t="shared" si="31"/>
        <v>400</v>
      </c>
      <c r="BB126" s="78">
        <f t="shared" si="32"/>
        <v>0</v>
      </c>
      <c r="BC126" s="78">
        <f t="shared" si="33"/>
        <v>200</v>
      </c>
      <c r="BD126" s="104">
        <v>0</v>
      </c>
      <c r="BE126" s="115"/>
    </row>
    <row r="127" spans="1:57">
      <c r="A127" s="19">
        <v>125</v>
      </c>
      <c r="B127" s="39">
        <v>30</v>
      </c>
      <c r="C127" s="19">
        <v>52</v>
      </c>
      <c r="D127" s="20" t="s">
        <v>1040</v>
      </c>
      <c r="E127" s="19" t="s">
        <v>74</v>
      </c>
      <c r="F127" s="21">
        <v>44</v>
      </c>
      <c r="G127" s="22">
        <v>100</v>
      </c>
      <c r="H127" s="39" t="s">
        <v>103</v>
      </c>
      <c r="I127" s="39" t="s">
        <v>75</v>
      </c>
      <c r="J127" s="48">
        <v>7600</v>
      </c>
      <c r="K127" s="64">
        <v>7601.39</v>
      </c>
      <c r="L127" s="67">
        <f t="shared" si="17"/>
        <v>1.0001828947368401</v>
      </c>
      <c r="M127" s="66">
        <v>100</v>
      </c>
      <c r="N127" s="66"/>
      <c r="O127" s="66"/>
      <c r="P127" s="52">
        <v>7601.39</v>
      </c>
      <c r="Q127" s="52">
        <f t="shared" si="18"/>
        <v>0</v>
      </c>
      <c r="R127" s="66" t="s">
        <v>881</v>
      </c>
      <c r="S127" s="75">
        <v>7897.86</v>
      </c>
      <c r="T127" s="76">
        <f t="shared" si="19"/>
        <v>1.0391921052631601</v>
      </c>
      <c r="U127" s="66">
        <v>100</v>
      </c>
      <c r="V127" s="66"/>
      <c r="W127" s="66"/>
      <c r="X127" s="52">
        <v>7897.86</v>
      </c>
      <c r="Y127" s="52">
        <f t="shared" si="20"/>
        <v>0</v>
      </c>
      <c r="Z127" s="66" t="s">
        <v>881</v>
      </c>
      <c r="AA127" s="75">
        <v>8494.39</v>
      </c>
      <c r="AB127" s="76">
        <f t="shared" si="21"/>
        <v>1.11768289473684</v>
      </c>
      <c r="AC127" s="66">
        <v>100</v>
      </c>
      <c r="AD127" s="66"/>
      <c r="AE127" s="66"/>
      <c r="AF127" s="78">
        <v>8494.39</v>
      </c>
      <c r="AG127" s="78">
        <f t="shared" si="22"/>
        <v>0</v>
      </c>
      <c r="AH127" s="78" t="s">
        <v>881</v>
      </c>
      <c r="AI127" s="70">
        <v>3763.79</v>
      </c>
      <c r="AJ127" s="74">
        <f t="shared" si="23"/>
        <v>0.49523552631578899</v>
      </c>
      <c r="AK127" s="51">
        <v>0</v>
      </c>
      <c r="AL127" s="51"/>
      <c r="AM127" s="51"/>
      <c r="AN127" s="78">
        <v>3705.56</v>
      </c>
      <c r="AO127" s="110">
        <f t="shared" si="24"/>
        <v>0.48757368421052599</v>
      </c>
      <c r="AP127" s="78"/>
      <c r="AQ127" s="78"/>
      <c r="AR127" s="78"/>
      <c r="AS127" s="78"/>
      <c r="AT127" s="104">
        <v>2717.21</v>
      </c>
      <c r="AU127" s="105">
        <f t="shared" si="25"/>
        <v>0.35752763157894701</v>
      </c>
      <c r="AV127" s="78"/>
      <c r="AW127" s="78"/>
      <c r="AX127" s="78"/>
      <c r="AY127" s="78"/>
      <c r="AZ127" s="104">
        <f t="shared" si="30"/>
        <v>400</v>
      </c>
      <c r="BA127" s="78">
        <f t="shared" si="31"/>
        <v>300</v>
      </c>
      <c r="BB127" s="78">
        <f t="shared" si="32"/>
        <v>-100</v>
      </c>
      <c r="BC127" s="78">
        <f t="shared" si="33"/>
        <v>0</v>
      </c>
      <c r="BD127" s="104">
        <v>0</v>
      </c>
      <c r="BE127" s="115"/>
    </row>
    <row r="128" spans="1:57">
      <c r="A128" s="19">
        <v>126</v>
      </c>
      <c r="B128" s="39">
        <v>30</v>
      </c>
      <c r="C128" s="19">
        <v>545</v>
      </c>
      <c r="D128" s="20" t="s">
        <v>1041</v>
      </c>
      <c r="E128" s="19" t="s">
        <v>90</v>
      </c>
      <c r="F128" s="21">
        <v>44</v>
      </c>
      <c r="G128" s="22">
        <v>100</v>
      </c>
      <c r="H128" s="39" t="s">
        <v>103</v>
      </c>
      <c r="I128" s="39" t="s">
        <v>91</v>
      </c>
      <c r="J128" s="48">
        <v>5600</v>
      </c>
      <c r="K128" s="64">
        <v>5626.38</v>
      </c>
      <c r="L128" s="76">
        <f t="shared" si="17"/>
        <v>1.0047107142857099</v>
      </c>
      <c r="M128" s="66">
        <v>100</v>
      </c>
      <c r="N128" s="66"/>
      <c r="O128" s="66"/>
      <c r="P128" s="52">
        <v>5626.38</v>
      </c>
      <c r="Q128" s="52">
        <f t="shared" si="18"/>
        <v>0</v>
      </c>
      <c r="R128" s="66" t="s">
        <v>881</v>
      </c>
      <c r="S128" s="75">
        <v>5671.15</v>
      </c>
      <c r="T128" s="76">
        <f t="shared" si="19"/>
        <v>1.0127053571428599</v>
      </c>
      <c r="U128" s="66">
        <v>100</v>
      </c>
      <c r="V128" s="66"/>
      <c r="W128" s="66"/>
      <c r="X128" s="52">
        <v>5671.15</v>
      </c>
      <c r="Y128" s="52">
        <f t="shared" si="20"/>
        <v>0</v>
      </c>
      <c r="Z128" s="66" t="s">
        <v>881</v>
      </c>
      <c r="AA128" s="75">
        <v>5633.73</v>
      </c>
      <c r="AB128" s="76">
        <f t="shared" si="21"/>
        <v>1.00602321428571</v>
      </c>
      <c r="AC128" s="66">
        <v>100</v>
      </c>
      <c r="AD128" s="66"/>
      <c r="AE128" s="66"/>
      <c r="AF128" s="78">
        <v>5633.73</v>
      </c>
      <c r="AG128" s="78">
        <f t="shared" si="22"/>
        <v>0</v>
      </c>
      <c r="AH128" s="78" t="s">
        <v>881</v>
      </c>
      <c r="AI128" s="70">
        <v>5646.84</v>
      </c>
      <c r="AJ128" s="74">
        <f t="shared" si="23"/>
        <v>1.00836428571429</v>
      </c>
      <c r="AK128" s="51">
        <v>100</v>
      </c>
      <c r="AL128" s="51"/>
      <c r="AM128" s="51"/>
      <c r="AN128" s="78">
        <v>1632.71</v>
      </c>
      <c r="AO128" s="110">
        <f t="shared" si="24"/>
        <v>0.29155535714285702</v>
      </c>
      <c r="AP128" s="78"/>
      <c r="AQ128" s="78"/>
      <c r="AR128" s="78" t="s">
        <v>881</v>
      </c>
      <c r="AS128" s="78"/>
      <c r="AT128" s="104">
        <v>1334.05</v>
      </c>
      <c r="AU128" s="105">
        <f t="shared" si="25"/>
        <v>0.238223214285714</v>
      </c>
      <c r="AV128" s="78"/>
      <c r="AW128" s="78"/>
      <c r="AX128" s="78"/>
      <c r="AY128" s="78"/>
      <c r="AZ128" s="104">
        <f t="shared" si="30"/>
        <v>400</v>
      </c>
      <c r="BA128" s="78">
        <f t="shared" si="31"/>
        <v>400</v>
      </c>
      <c r="BB128" s="78">
        <f t="shared" si="32"/>
        <v>0</v>
      </c>
      <c r="BC128" s="78">
        <f t="shared" si="33"/>
        <v>0</v>
      </c>
      <c r="BD128" s="104">
        <v>0</v>
      </c>
      <c r="BE128" s="115"/>
    </row>
    <row r="129" spans="1:57">
      <c r="A129" s="19">
        <v>127</v>
      </c>
      <c r="B129" s="39">
        <v>30</v>
      </c>
      <c r="C129" s="19">
        <v>118758</v>
      </c>
      <c r="D129" s="20" t="s">
        <v>1042</v>
      </c>
      <c r="E129" s="19" t="s">
        <v>90</v>
      </c>
      <c r="F129" s="21">
        <v>44</v>
      </c>
      <c r="G129" s="22">
        <v>100</v>
      </c>
      <c r="H129" s="39" t="s">
        <v>103</v>
      </c>
      <c r="I129" s="39" t="s">
        <v>91</v>
      </c>
      <c r="J129" s="48">
        <v>4000</v>
      </c>
      <c r="K129" s="64">
        <v>4860.83</v>
      </c>
      <c r="L129" s="65">
        <f t="shared" si="17"/>
        <v>1.2152075</v>
      </c>
      <c r="M129" s="66">
        <v>100</v>
      </c>
      <c r="N129" s="66">
        <v>100</v>
      </c>
      <c r="O129" s="66" t="s">
        <v>880</v>
      </c>
      <c r="P129" s="52">
        <v>4860.83</v>
      </c>
      <c r="Q129" s="52">
        <f t="shared" si="18"/>
        <v>0</v>
      </c>
      <c r="R129" s="66" t="s">
        <v>881</v>
      </c>
      <c r="S129" s="75">
        <v>4930.88</v>
      </c>
      <c r="T129" s="65">
        <f t="shared" si="19"/>
        <v>1.23272</v>
      </c>
      <c r="U129" s="66">
        <v>100</v>
      </c>
      <c r="V129" s="66">
        <v>100</v>
      </c>
      <c r="W129" s="66" t="s">
        <v>880</v>
      </c>
      <c r="X129" s="52">
        <v>4930.88</v>
      </c>
      <c r="Y129" s="52">
        <f t="shared" si="20"/>
        <v>0</v>
      </c>
      <c r="Z129" s="66" t="s">
        <v>881</v>
      </c>
      <c r="AA129" s="75">
        <v>4709.8100000000004</v>
      </c>
      <c r="AB129" s="65">
        <f t="shared" si="21"/>
        <v>1.1774525</v>
      </c>
      <c r="AC129" s="66">
        <v>100</v>
      </c>
      <c r="AD129" s="66">
        <v>100</v>
      </c>
      <c r="AE129" s="66" t="s">
        <v>880</v>
      </c>
      <c r="AF129" s="78">
        <v>4709.8100000000004</v>
      </c>
      <c r="AG129" s="78">
        <f t="shared" si="22"/>
        <v>0</v>
      </c>
      <c r="AH129" s="78" t="s">
        <v>881</v>
      </c>
      <c r="AI129" s="70">
        <v>5113.2700000000004</v>
      </c>
      <c r="AJ129" s="57">
        <f t="shared" si="23"/>
        <v>1.2783175</v>
      </c>
      <c r="AK129" s="51">
        <v>100</v>
      </c>
      <c r="AL129" s="51">
        <v>100</v>
      </c>
      <c r="AM129" s="51" t="s">
        <v>209</v>
      </c>
      <c r="AN129" s="78">
        <v>1466.55</v>
      </c>
      <c r="AO129" s="110">
        <f t="shared" si="24"/>
        <v>0.36663750000000001</v>
      </c>
      <c r="AP129" s="78"/>
      <c r="AQ129" s="78"/>
      <c r="AR129" s="78" t="s">
        <v>881</v>
      </c>
      <c r="AS129" s="78"/>
      <c r="AT129" s="104">
        <v>1203.1199999999999</v>
      </c>
      <c r="AU129" s="105">
        <f t="shared" si="25"/>
        <v>0.30077999999999999</v>
      </c>
      <c r="AV129" s="78"/>
      <c r="AW129" s="78"/>
      <c r="AX129" s="78"/>
      <c r="AY129" s="78"/>
      <c r="AZ129" s="104">
        <f t="shared" si="30"/>
        <v>400</v>
      </c>
      <c r="BA129" s="78">
        <f t="shared" si="31"/>
        <v>400</v>
      </c>
      <c r="BB129" s="78">
        <f t="shared" si="32"/>
        <v>0</v>
      </c>
      <c r="BC129" s="78">
        <f t="shared" si="33"/>
        <v>400</v>
      </c>
      <c r="BD129" s="104">
        <v>0</v>
      </c>
      <c r="BE129" s="115"/>
    </row>
    <row r="130" spans="1:57">
      <c r="A130" s="35">
        <v>128</v>
      </c>
      <c r="B130" s="35">
        <v>29</v>
      </c>
      <c r="C130" s="35">
        <v>114069</v>
      </c>
      <c r="D130" s="36" t="s">
        <v>1043</v>
      </c>
      <c r="E130" s="35" t="s">
        <v>90</v>
      </c>
      <c r="F130" s="37">
        <v>45</v>
      </c>
      <c r="G130" s="38">
        <v>100</v>
      </c>
      <c r="H130" s="35" t="s">
        <v>103</v>
      </c>
      <c r="I130" s="35" t="s">
        <v>91</v>
      </c>
      <c r="J130" s="61">
        <v>5000</v>
      </c>
      <c r="K130" s="62">
        <v>3884.91</v>
      </c>
      <c r="L130" s="63">
        <f t="shared" si="17"/>
        <v>0.77698199999999995</v>
      </c>
      <c r="M130" s="54">
        <v>0</v>
      </c>
      <c r="N130" s="54"/>
      <c r="O130" s="54"/>
      <c r="P130" s="52">
        <v>3884.91</v>
      </c>
      <c r="Q130" s="52">
        <f t="shared" si="18"/>
        <v>0</v>
      </c>
      <c r="R130" s="54"/>
      <c r="S130" s="71">
        <v>3014.14</v>
      </c>
      <c r="T130" s="72">
        <f t="shared" si="19"/>
        <v>0.60282800000000003</v>
      </c>
      <c r="U130" s="54">
        <v>0</v>
      </c>
      <c r="V130" s="54"/>
      <c r="W130" s="54"/>
      <c r="X130" s="52">
        <v>3014.14</v>
      </c>
      <c r="Y130" s="52">
        <f t="shared" si="20"/>
        <v>0</v>
      </c>
      <c r="Z130" s="54"/>
      <c r="AA130" s="71">
        <v>5894.85</v>
      </c>
      <c r="AB130" s="72">
        <f t="shared" si="21"/>
        <v>1.1789700000000001</v>
      </c>
      <c r="AC130" s="54">
        <v>100</v>
      </c>
      <c r="AD130" s="54"/>
      <c r="AE130" s="54"/>
      <c r="AF130" s="78">
        <v>5894.85</v>
      </c>
      <c r="AG130" s="78">
        <f t="shared" si="22"/>
        <v>0</v>
      </c>
      <c r="AH130" s="78" t="s">
        <v>881</v>
      </c>
      <c r="AI130" s="71">
        <v>2515.37</v>
      </c>
      <c r="AJ130" s="72">
        <f t="shared" si="23"/>
        <v>0.50307400000000002</v>
      </c>
      <c r="AK130" s="54">
        <v>0</v>
      </c>
      <c r="AL130" s="54"/>
      <c r="AM130" s="54"/>
      <c r="AN130" s="78">
        <v>2612.14</v>
      </c>
      <c r="AO130" s="110">
        <f t="shared" si="24"/>
        <v>0.522428</v>
      </c>
      <c r="AP130" s="78"/>
      <c r="AQ130" s="78"/>
      <c r="AR130" s="78"/>
      <c r="AS130" s="78"/>
      <c r="AT130" s="104">
        <v>1917.41</v>
      </c>
      <c r="AU130" s="105">
        <f t="shared" si="25"/>
        <v>0.38348199999999999</v>
      </c>
      <c r="AV130" s="78"/>
      <c r="AW130" s="78"/>
      <c r="AX130" s="78"/>
      <c r="AY130" s="78"/>
      <c r="AZ130" s="104">
        <f t="shared" si="30"/>
        <v>400</v>
      </c>
      <c r="BA130" s="78">
        <f t="shared" si="31"/>
        <v>100</v>
      </c>
      <c r="BB130" s="78">
        <f t="shared" si="32"/>
        <v>-300</v>
      </c>
      <c r="BC130" s="78">
        <f t="shared" si="33"/>
        <v>0</v>
      </c>
      <c r="BD130" s="104">
        <v>200</v>
      </c>
      <c r="BE130" s="115"/>
    </row>
    <row r="131" spans="1:57">
      <c r="A131" s="35">
        <v>129</v>
      </c>
      <c r="B131" s="35">
        <v>30</v>
      </c>
      <c r="C131" s="35">
        <v>118151</v>
      </c>
      <c r="D131" s="36" t="s">
        <v>1044</v>
      </c>
      <c r="E131" s="35" t="s">
        <v>70</v>
      </c>
      <c r="F131" s="37">
        <v>45</v>
      </c>
      <c r="G131" s="38">
        <v>100</v>
      </c>
      <c r="H131" s="35" t="s">
        <v>103</v>
      </c>
      <c r="I131" s="35" t="s">
        <v>72</v>
      </c>
      <c r="J131" s="61">
        <v>4600</v>
      </c>
      <c r="K131" s="62">
        <v>5387.9</v>
      </c>
      <c r="L131" s="55">
        <f t="shared" ref="L131:L143" si="34">K131/J131</f>
        <v>1.17128260869565</v>
      </c>
      <c r="M131" s="54">
        <v>100</v>
      </c>
      <c r="N131" s="54">
        <v>200</v>
      </c>
      <c r="O131" s="54" t="s">
        <v>1045</v>
      </c>
      <c r="P131" s="52">
        <v>5387.9</v>
      </c>
      <c r="Q131" s="52">
        <f t="shared" ref="Q131:Q143" si="35">P131-K131</f>
        <v>0</v>
      </c>
      <c r="R131" s="54" t="s">
        <v>881</v>
      </c>
      <c r="S131" s="71">
        <v>4609.6000000000004</v>
      </c>
      <c r="T131" s="55">
        <f t="shared" ref="T131:T143" si="36">S131/J131</f>
        <v>1.0020869565217401</v>
      </c>
      <c r="U131" s="54">
        <v>100</v>
      </c>
      <c r="V131" s="54">
        <v>200</v>
      </c>
      <c r="W131" s="54" t="s">
        <v>1045</v>
      </c>
      <c r="X131" s="52">
        <v>4609.6000000000004</v>
      </c>
      <c r="Y131" s="52">
        <f t="shared" ref="Y131:Y143" si="37">X131-S131</f>
        <v>0</v>
      </c>
      <c r="Z131" s="54" t="s">
        <v>881</v>
      </c>
      <c r="AA131" s="71">
        <v>5595.47</v>
      </c>
      <c r="AB131" s="55">
        <f t="shared" ref="AB131:AB143" si="38">AA131/J131</f>
        <v>1.21640652173913</v>
      </c>
      <c r="AC131" s="54">
        <v>100</v>
      </c>
      <c r="AD131" s="54">
        <v>100</v>
      </c>
      <c r="AE131" s="54" t="s">
        <v>1046</v>
      </c>
      <c r="AF131" s="78">
        <v>5595.47</v>
      </c>
      <c r="AG131" s="78">
        <f t="shared" ref="AG131:AG143" si="39">AF131-AA131</f>
        <v>0</v>
      </c>
      <c r="AH131" s="78" t="s">
        <v>881</v>
      </c>
      <c r="AI131" s="71">
        <v>2909.1</v>
      </c>
      <c r="AJ131" s="72">
        <f t="shared" ref="AJ131:AJ143" si="40">AI131/J131</f>
        <v>0.63241304347826099</v>
      </c>
      <c r="AK131" s="54">
        <v>0</v>
      </c>
      <c r="AL131" s="54"/>
      <c r="AM131" s="54"/>
      <c r="AN131" s="78">
        <v>3254.65</v>
      </c>
      <c r="AO131" s="110">
        <f t="shared" ref="AO131:AO143" si="41">AN131/J131</f>
        <v>0.70753260869565204</v>
      </c>
      <c r="AP131" s="78"/>
      <c r="AQ131" s="78"/>
      <c r="AR131" s="78"/>
      <c r="AS131" s="78"/>
      <c r="AT131" s="104">
        <v>3483</v>
      </c>
      <c r="AU131" s="105">
        <f t="shared" ref="AU131:AU143" si="42">AT131/J131</f>
        <v>0.75717391304347803</v>
      </c>
      <c r="AV131" s="78"/>
      <c r="AW131" s="78"/>
      <c r="AX131" s="78"/>
      <c r="AY131" s="78"/>
      <c r="AZ131" s="104">
        <f t="shared" si="30"/>
        <v>400</v>
      </c>
      <c r="BA131" s="78">
        <f t="shared" si="31"/>
        <v>300</v>
      </c>
      <c r="BB131" s="78">
        <f t="shared" si="32"/>
        <v>-100</v>
      </c>
      <c r="BC131" s="78">
        <f t="shared" si="33"/>
        <v>500</v>
      </c>
      <c r="BD131" s="104">
        <v>0</v>
      </c>
      <c r="BE131" s="115"/>
    </row>
    <row r="132" spans="1:57">
      <c r="A132" s="35">
        <v>130</v>
      </c>
      <c r="B132" s="35">
        <v>30</v>
      </c>
      <c r="C132" s="35">
        <v>753</v>
      </c>
      <c r="D132" s="36" t="s">
        <v>1047</v>
      </c>
      <c r="E132" s="35" t="s">
        <v>63</v>
      </c>
      <c r="F132" s="37">
        <v>45</v>
      </c>
      <c r="G132" s="38">
        <v>100</v>
      </c>
      <c r="H132" s="35" t="s">
        <v>103</v>
      </c>
      <c r="I132" s="35" t="s">
        <v>65</v>
      </c>
      <c r="J132" s="61">
        <v>5200</v>
      </c>
      <c r="K132" s="62">
        <v>1205.79</v>
      </c>
      <c r="L132" s="63">
        <f t="shared" si="34"/>
        <v>0.23188269230769201</v>
      </c>
      <c r="M132" s="54">
        <v>0</v>
      </c>
      <c r="N132" s="54"/>
      <c r="O132" s="54"/>
      <c r="P132" s="52">
        <v>1205.79</v>
      </c>
      <c r="Q132" s="52">
        <f t="shared" si="35"/>
        <v>0</v>
      </c>
      <c r="R132" s="54"/>
      <c r="S132" s="71">
        <v>1266.8699999999999</v>
      </c>
      <c r="T132" s="72">
        <f t="shared" si="36"/>
        <v>0.243628846153846</v>
      </c>
      <c r="U132" s="54">
        <v>0</v>
      </c>
      <c r="V132" s="54"/>
      <c r="W132" s="54"/>
      <c r="X132" s="52">
        <v>1266.8699999999999</v>
      </c>
      <c r="Y132" s="52">
        <f t="shared" si="37"/>
        <v>0</v>
      </c>
      <c r="Z132" s="54"/>
      <c r="AA132" s="71">
        <v>1482.34</v>
      </c>
      <c r="AB132" s="72">
        <f t="shared" si="38"/>
        <v>0.285065384615385</v>
      </c>
      <c r="AC132" s="54">
        <v>0</v>
      </c>
      <c r="AD132" s="54"/>
      <c r="AE132" s="54"/>
      <c r="AF132" s="78">
        <v>1482.34</v>
      </c>
      <c r="AG132" s="78">
        <f t="shared" si="39"/>
        <v>0</v>
      </c>
      <c r="AH132" s="78"/>
      <c r="AI132" s="71">
        <v>2640.16</v>
      </c>
      <c r="AJ132" s="72">
        <f t="shared" si="40"/>
        <v>0.50772307692307705</v>
      </c>
      <c r="AK132" s="54">
        <v>0</v>
      </c>
      <c r="AL132" s="54"/>
      <c r="AM132" s="54"/>
      <c r="AN132" s="78">
        <v>876.5</v>
      </c>
      <c r="AO132" s="110">
        <f t="shared" si="41"/>
        <v>0.16855769230769199</v>
      </c>
      <c r="AP132" s="78"/>
      <c r="AQ132" s="78"/>
      <c r="AR132" s="78"/>
      <c r="AS132" s="78"/>
      <c r="AT132" s="104">
        <v>1413.06</v>
      </c>
      <c r="AU132" s="105">
        <f t="shared" si="42"/>
        <v>0.271742307692308</v>
      </c>
      <c r="AV132" s="78"/>
      <c r="AW132" s="78"/>
      <c r="AX132" s="78"/>
      <c r="AY132" s="78"/>
      <c r="AZ132" s="104">
        <f t="shared" si="30"/>
        <v>400</v>
      </c>
      <c r="BA132" s="78">
        <f t="shared" si="31"/>
        <v>0</v>
      </c>
      <c r="BB132" s="78">
        <f t="shared" si="32"/>
        <v>-400</v>
      </c>
      <c r="BC132" s="78">
        <f t="shared" si="33"/>
        <v>0</v>
      </c>
      <c r="BD132" s="104">
        <v>400</v>
      </c>
      <c r="BE132" s="115"/>
    </row>
    <row r="133" spans="1:57" ht="33" customHeight="1">
      <c r="A133" s="19">
        <v>131</v>
      </c>
      <c r="B133" s="39">
        <v>30</v>
      </c>
      <c r="C133" s="19">
        <v>106568</v>
      </c>
      <c r="D133" s="20" t="s">
        <v>1048</v>
      </c>
      <c r="E133" s="19" t="s">
        <v>90</v>
      </c>
      <c r="F133" s="21">
        <v>46</v>
      </c>
      <c r="G133" s="22">
        <v>100</v>
      </c>
      <c r="H133" s="39" t="s">
        <v>103</v>
      </c>
      <c r="I133" s="39" t="s">
        <v>91</v>
      </c>
      <c r="J133" s="48">
        <v>6200</v>
      </c>
      <c r="K133" s="64">
        <v>4292.8999999999996</v>
      </c>
      <c r="L133" s="67">
        <f t="shared" si="34"/>
        <v>0.69240322580645197</v>
      </c>
      <c r="M133" s="66">
        <v>0</v>
      </c>
      <c r="N133" s="66"/>
      <c r="O133" s="66"/>
      <c r="P133" s="52">
        <v>4292.8999999999996</v>
      </c>
      <c r="Q133" s="52">
        <f t="shared" si="35"/>
        <v>0</v>
      </c>
      <c r="R133" s="66"/>
      <c r="S133" s="75">
        <v>2813.69</v>
      </c>
      <c r="T133" s="76">
        <f t="shared" si="36"/>
        <v>0.45382096774193498</v>
      </c>
      <c r="U133" s="66">
        <v>0</v>
      </c>
      <c r="V133" s="66"/>
      <c r="W133" s="66"/>
      <c r="X133" s="52">
        <v>2813.69</v>
      </c>
      <c r="Y133" s="52">
        <f t="shared" si="37"/>
        <v>0</v>
      </c>
      <c r="Z133" s="66"/>
      <c r="AA133" s="75">
        <v>3318.23</v>
      </c>
      <c r="AB133" s="76">
        <f t="shared" si="38"/>
        <v>0.53519838709677403</v>
      </c>
      <c r="AC133" s="66">
        <v>0</v>
      </c>
      <c r="AD133" s="66"/>
      <c r="AE133" s="66"/>
      <c r="AF133" s="78">
        <v>3318.23</v>
      </c>
      <c r="AG133" s="78">
        <f t="shared" si="39"/>
        <v>0</v>
      </c>
      <c r="AH133" s="78"/>
      <c r="AI133" s="70">
        <v>4181.16</v>
      </c>
      <c r="AJ133" s="74">
        <f t="shared" si="40"/>
        <v>0.67438064516129004</v>
      </c>
      <c r="AK133" s="51">
        <v>0</v>
      </c>
      <c r="AL133" s="51"/>
      <c r="AM133" s="51"/>
      <c r="AN133" s="78">
        <v>3352.4</v>
      </c>
      <c r="AO133" s="110">
        <f t="shared" si="41"/>
        <v>0.54070967741935505</v>
      </c>
      <c r="AP133" s="78"/>
      <c r="AQ133" s="78"/>
      <c r="AR133" s="78"/>
      <c r="AS133" s="78"/>
      <c r="AT133" s="104">
        <v>3256.51</v>
      </c>
      <c r="AU133" s="105">
        <f t="shared" si="42"/>
        <v>0.52524354838709697</v>
      </c>
      <c r="AV133" s="78"/>
      <c r="AW133" s="78"/>
      <c r="AX133" s="78"/>
      <c r="AY133" s="78"/>
      <c r="AZ133" s="104">
        <f t="shared" si="30"/>
        <v>400</v>
      </c>
      <c r="BA133" s="78">
        <f t="shared" si="31"/>
        <v>0</v>
      </c>
      <c r="BB133" s="78">
        <f t="shared" si="32"/>
        <v>-400</v>
      </c>
      <c r="BC133" s="78">
        <f t="shared" si="33"/>
        <v>0</v>
      </c>
      <c r="BD133" s="104">
        <v>200</v>
      </c>
      <c r="BE133" s="115"/>
    </row>
    <row r="134" spans="1:57">
      <c r="A134" s="19">
        <v>132</v>
      </c>
      <c r="B134" s="39">
        <v>30</v>
      </c>
      <c r="C134" s="19">
        <v>118074</v>
      </c>
      <c r="D134" s="20" t="s">
        <v>1049</v>
      </c>
      <c r="E134" s="19" t="s">
        <v>90</v>
      </c>
      <c r="F134" s="21">
        <v>46</v>
      </c>
      <c r="G134" s="22">
        <v>100</v>
      </c>
      <c r="H134" s="39" t="s">
        <v>103</v>
      </c>
      <c r="I134" s="39" t="s">
        <v>91</v>
      </c>
      <c r="J134" s="48">
        <v>5600</v>
      </c>
      <c r="K134" s="64">
        <v>5933.43</v>
      </c>
      <c r="L134" s="67">
        <f t="shared" si="34"/>
        <v>1.05954107142857</v>
      </c>
      <c r="M134" s="66">
        <v>100</v>
      </c>
      <c r="N134" s="66"/>
      <c r="O134" s="66"/>
      <c r="P134" s="52">
        <v>5933.43</v>
      </c>
      <c r="Q134" s="52">
        <f t="shared" si="35"/>
        <v>0</v>
      </c>
      <c r="R134" s="66" t="s">
        <v>881</v>
      </c>
      <c r="S134" s="75">
        <v>6172.42</v>
      </c>
      <c r="T134" s="65">
        <f t="shared" si="36"/>
        <v>1.10221785714286</v>
      </c>
      <c r="U134" s="66">
        <v>100</v>
      </c>
      <c r="V134" s="66">
        <v>100</v>
      </c>
      <c r="W134" s="66" t="s">
        <v>1050</v>
      </c>
      <c r="X134" s="52">
        <v>6172.42</v>
      </c>
      <c r="Y134" s="52">
        <f t="shared" si="37"/>
        <v>0</v>
      </c>
      <c r="Z134" s="66" t="s">
        <v>881</v>
      </c>
      <c r="AA134" s="75">
        <v>3726.76</v>
      </c>
      <c r="AB134" s="76">
        <f t="shared" si="38"/>
        <v>0.665492857142857</v>
      </c>
      <c r="AC134" s="66">
        <v>0</v>
      </c>
      <c r="AD134" s="66"/>
      <c r="AE134" s="66"/>
      <c r="AF134" s="78">
        <v>3726.76</v>
      </c>
      <c r="AG134" s="78">
        <f t="shared" si="39"/>
        <v>0</v>
      </c>
      <c r="AH134" s="78"/>
      <c r="AI134" s="70">
        <v>4412.96</v>
      </c>
      <c r="AJ134" s="74">
        <f t="shared" si="40"/>
        <v>0.78802857142857097</v>
      </c>
      <c r="AK134" s="51">
        <v>0</v>
      </c>
      <c r="AL134" s="51"/>
      <c r="AM134" s="51"/>
      <c r="AN134" s="78">
        <v>2211.3200000000002</v>
      </c>
      <c r="AO134" s="110">
        <f t="shared" si="41"/>
        <v>0.39487857142857102</v>
      </c>
      <c r="AP134" s="78"/>
      <c r="AQ134" s="78"/>
      <c r="AR134" s="78"/>
      <c r="AS134" s="78"/>
      <c r="AT134" s="104">
        <v>3706.61</v>
      </c>
      <c r="AU134" s="105">
        <f t="shared" si="42"/>
        <v>0.66189464285714295</v>
      </c>
      <c r="AV134" s="78"/>
      <c r="AW134" s="78"/>
      <c r="AX134" s="78"/>
      <c r="AY134" s="78"/>
      <c r="AZ134" s="104">
        <f t="shared" si="30"/>
        <v>400</v>
      </c>
      <c r="BA134" s="78">
        <f t="shared" si="31"/>
        <v>200</v>
      </c>
      <c r="BB134" s="78">
        <f t="shared" si="32"/>
        <v>-200</v>
      </c>
      <c r="BC134" s="78">
        <f t="shared" si="33"/>
        <v>100</v>
      </c>
      <c r="BD134" s="104">
        <v>0</v>
      </c>
      <c r="BE134" s="115"/>
    </row>
    <row r="135" spans="1:57">
      <c r="A135" s="19">
        <v>133</v>
      </c>
      <c r="B135" s="39">
        <v>30</v>
      </c>
      <c r="C135" s="19">
        <v>118951</v>
      </c>
      <c r="D135" s="20" t="s">
        <v>1051</v>
      </c>
      <c r="E135" s="19" t="s">
        <v>87</v>
      </c>
      <c r="F135" s="21">
        <v>46</v>
      </c>
      <c r="G135" s="22">
        <v>100</v>
      </c>
      <c r="H135" s="39" t="s">
        <v>103</v>
      </c>
      <c r="I135" s="39" t="s">
        <v>88</v>
      </c>
      <c r="J135" s="48">
        <v>4000</v>
      </c>
      <c r="K135" s="64">
        <v>4377.24</v>
      </c>
      <c r="L135" s="65">
        <f t="shared" si="34"/>
        <v>1.0943099999999999</v>
      </c>
      <c r="M135" s="66">
        <v>100</v>
      </c>
      <c r="N135" s="66">
        <v>100</v>
      </c>
      <c r="O135" s="66" t="s">
        <v>1050</v>
      </c>
      <c r="P135" s="52">
        <v>4377.24</v>
      </c>
      <c r="Q135" s="52">
        <f t="shared" si="35"/>
        <v>0</v>
      </c>
      <c r="R135" s="66" t="s">
        <v>881</v>
      </c>
      <c r="S135" s="75">
        <v>4294.18</v>
      </c>
      <c r="T135" s="76">
        <f t="shared" si="36"/>
        <v>1.073545</v>
      </c>
      <c r="U135" s="66">
        <v>100</v>
      </c>
      <c r="V135" s="66"/>
      <c r="W135" s="66"/>
      <c r="X135" s="52">
        <v>4294.18</v>
      </c>
      <c r="Y135" s="52">
        <f t="shared" si="37"/>
        <v>0</v>
      </c>
      <c r="Z135" s="66" t="s">
        <v>881</v>
      </c>
      <c r="AA135" s="75">
        <v>4597.3599999999997</v>
      </c>
      <c r="AB135" s="65">
        <f t="shared" si="38"/>
        <v>1.14934</v>
      </c>
      <c r="AC135" s="66">
        <v>100</v>
      </c>
      <c r="AD135" s="66">
        <v>200</v>
      </c>
      <c r="AE135" s="66" t="s">
        <v>1052</v>
      </c>
      <c r="AF135" s="78">
        <v>4597.3599999999997</v>
      </c>
      <c r="AG135" s="78">
        <f t="shared" si="39"/>
        <v>0</v>
      </c>
      <c r="AH135" s="78" t="s">
        <v>881</v>
      </c>
      <c r="AI135" s="70">
        <v>6557.88</v>
      </c>
      <c r="AJ135" s="57">
        <f t="shared" si="40"/>
        <v>1.63947</v>
      </c>
      <c r="AK135" s="51">
        <v>100</v>
      </c>
      <c r="AL135" s="51">
        <v>200</v>
      </c>
      <c r="AM135" s="51" t="s">
        <v>1052</v>
      </c>
      <c r="AN135" s="78">
        <v>2206.52</v>
      </c>
      <c r="AO135" s="110">
        <f t="shared" si="41"/>
        <v>0.55162999999999995</v>
      </c>
      <c r="AP135" s="78"/>
      <c r="AQ135" s="78"/>
      <c r="AR135" s="78" t="s">
        <v>881</v>
      </c>
      <c r="AS135" s="78"/>
      <c r="AT135" s="104">
        <v>3322.28</v>
      </c>
      <c r="AU135" s="105">
        <f t="shared" si="42"/>
        <v>0.83057000000000003</v>
      </c>
      <c r="AV135" s="78"/>
      <c r="AW135" s="78"/>
      <c r="AX135" s="78"/>
      <c r="AY135" s="78"/>
      <c r="AZ135" s="104">
        <f t="shared" si="30"/>
        <v>400</v>
      </c>
      <c r="BA135" s="78">
        <f t="shared" si="31"/>
        <v>400</v>
      </c>
      <c r="BB135" s="78">
        <f t="shared" si="32"/>
        <v>0</v>
      </c>
      <c r="BC135" s="78">
        <f t="shared" si="33"/>
        <v>500</v>
      </c>
      <c r="BD135" s="104">
        <v>0</v>
      </c>
      <c r="BE135" s="115"/>
    </row>
    <row r="136" spans="1:57">
      <c r="A136" s="35">
        <v>134</v>
      </c>
      <c r="B136" s="35">
        <v>30</v>
      </c>
      <c r="C136" s="35">
        <v>113023</v>
      </c>
      <c r="D136" s="36" t="s">
        <v>400</v>
      </c>
      <c r="E136" s="35" t="s">
        <v>87</v>
      </c>
      <c r="F136" s="37">
        <v>47</v>
      </c>
      <c r="G136" s="38">
        <v>100</v>
      </c>
      <c r="H136" s="35" t="s">
        <v>103</v>
      </c>
      <c r="I136" s="35" t="s">
        <v>88</v>
      </c>
      <c r="J136" s="61">
        <v>5000</v>
      </c>
      <c r="K136" s="62">
        <v>1306.99</v>
      </c>
      <c r="L136" s="63">
        <f t="shared" si="34"/>
        <v>0.26139800000000002</v>
      </c>
      <c r="M136" s="54">
        <v>0</v>
      </c>
      <c r="N136" s="54"/>
      <c r="O136" s="54"/>
      <c r="P136" s="52">
        <v>1306.99</v>
      </c>
      <c r="Q136" s="52">
        <f t="shared" si="35"/>
        <v>0</v>
      </c>
      <c r="R136" s="54"/>
      <c r="S136" s="71">
        <v>2123.77</v>
      </c>
      <c r="T136" s="72">
        <f t="shared" si="36"/>
        <v>0.42475400000000002</v>
      </c>
      <c r="U136" s="54">
        <v>0</v>
      </c>
      <c r="V136" s="54"/>
      <c r="W136" s="54"/>
      <c r="X136" s="52">
        <v>2123.77</v>
      </c>
      <c r="Y136" s="52">
        <f t="shared" si="37"/>
        <v>0</v>
      </c>
      <c r="Z136" s="54"/>
      <c r="AA136" s="71">
        <v>2062.98</v>
      </c>
      <c r="AB136" s="72">
        <f t="shared" si="38"/>
        <v>0.41259600000000002</v>
      </c>
      <c r="AC136" s="54">
        <v>0</v>
      </c>
      <c r="AD136" s="54"/>
      <c r="AE136" s="54"/>
      <c r="AF136" s="78">
        <v>2062.98</v>
      </c>
      <c r="AG136" s="78">
        <f t="shared" si="39"/>
        <v>0</v>
      </c>
      <c r="AH136" s="78"/>
      <c r="AI136" s="71">
        <v>803.88</v>
      </c>
      <c r="AJ136" s="72">
        <f t="shared" si="40"/>
        <v>0.160776</v>
      </c>
      <c r="AK136" s="54">
        <v>0</v>
      </c>
      <c r="AL136" s="54"/>
      <c r="AM136" s="54"/>
      <c r="AN136" s="78">
        <v>1283.81</v>
      </c>
      <c r="AO136" s="110">
        <f t="shared" si="41"/>
        <v>0.25676199999999999</v>
      </c>
      <c r="AP136" s="78"/>
      <c r="AQ136" s="78"/>
      <c r="AR136" s="78"/>
      <c r="AS136" s="78"/>
      <c r="AT136" s="104">
        <v>3231.88</v>
      </c>
      <c r="AU136" s="105">
        <f t="shared" si="42"/>
        <v>0.64637599999999995</v>
      </c>
      <c r="AV136" s="78"/>
      <c r="AW136" s="78"/>
      <c r="AX136" s="78"/>
      <c r="AY136" s="78"/>
      <c r="AZ136" s="104">
        <f t="shared" si="30"/>
        <v>400</v>
      </c>
      <c r="BA136" s="78">
        <f t="shared" si="31"/>
        <v>0</v>
      </c>
      <c r="BB136" s="78">
        <f t="shared" si="32"/>
        <v>-400</v>
      </c>
      <c r="BC136" s="78">
        <f t="shared" si="33"/>
        <v>0</v>
      </c>
      <c r="BD136" s="104">
        <v>400</v>
      </c>
      <c r="BE136" s="115"/>
    </row>
    <row r="137" spans="1:57">
      <c r="A137" s="35">
        <v>135</v>
      </c>
      <c r="B137" s="35">
        <v>30</v>
      </c>
      <c r="C137" s="35">
        <v>117923</v>
      </c>
      <c r="D137" s="36" t="s">
        <v>1053</v>
      </c>
      <c r="E137" s="35" t="s">
        <v>94</v>
      </c>
      <c r="F137" s="37">
        <v>47</v>
      </c>
      <c r="G137" s="38">
        <v>100</v>
      </c>
      <c r="H137" s="35" t="s">
        <v>103</v>
      </c>
      <c r="I137" s="35" t="s">
        <v>96</v>
      </c>
      <c r="J137" s="61">
        <v>4000</v>
      </c>
      <c r="K137" s="62">
        <v>4384.09</v>
      </c>
      <c r="L137" s="63">
        <f t="shared" si="34"/>
        <v>1.0960224999999999</v>
      </c>
      <c r="M137" s="54">
        <v>100</v>
      </c>
      <c r="N137" s="54"/>
      <c r="O137" s="54"/>
      <c r="P137" s="52">
        <v>4384.09</v>
      </c>
      <c r="Q137" s="52">
        <f t="shared" si="35"/>
        <v>0</v>
      </c>
      <c r="R137" s="54" t="s">
        <v>881</v>
      </c>
      <c r="S137" s="71">
        <v>4337.03</v>
      </c>
      <c r="T137" s="55">
        <f t="shared" si="36"/>
        <v>1.0842575000000001</v>
      </c>
      <c r="U137" s="54">
        <v>100</v>
      </c>
      <c r="V137" s="54">
        <v>100</v>
      </c>
      <c r="W137" s="54" t="s">
        <v>1054</v>
      </c>
      <c r="X137" s="52">
        <v>4337.03</v>
      </c>
      <c r="Y137" s="52">
        <f t="shared" si="37"/>
        <v>0</v>
      </c>
      <c r="Z137" s="54" t="s">
        <v>881</v>
      </c>
      <c r="AA137" s="71">
        <v>5426.73</v>
      </c>
      <c r="AB137" s="55">
        <f t="shared" si="38"/>
        <v>1.3566825</v>
      </c>
      <c r="AC137" s="54">
        <v>100</v>
      </c>
      <c r="AD137" s="54">
        <v>100</v>
      </c>
      <c r="AE137" s="54" t="s">
        <v>1054</v>
      </c>
      <c r="AF137" s="78">
        <v>5426.73</v>
      </c>
      <c r="AG137" s="78">
        <f t="shared" si="39"/>
        <v>0</v>
      </c>
      <c r="AH137" s="78" t="s">
        <v>881</v>
      </c>
      <c r="AI137" s="71">
        <v>815.78</v>
      </c>
      <c r="AJ137" s="72">
        <f t="shared" si="40"/>
        <v>0.20394499999999999</v>
      </c>
      <c r="AK137" s="54">
        <v>0</v>
      </c>
      <c r="AL137" s="54"/>
      <c r="AM137" s="54"/>
      <c r="AN137" s="78">
        <v>2017.86</v>
      </c>
      <c r="AO137" s="110">
        <f t="shared" si="41"/>
        <v>0.50446500000000005</v>
      </c>
      <c r="AP137" s="78"/>
      <c r="AQ137" s="78"/>
      <c r="AR137" s="78"/>
      <c r="AS137" s="78"/>
      <c r="AT137" s="104">
        <v>1118.78</v>
      </c>
      <c r="AU137" s="105">
        <f t="shared" si="42"/>
        <v>0.27969500000000003</v>
      </c>
      <c r="AV137" s="78"/>
      <c r="AW137" s="78"/>
      <c r="AX137" s="78"/>
      <c r="AY137" s="78"/>
      <c r="AZ137" s="104">
        <f t="shared" si="30"/>
        <v>400</v>
      </c>
      <c r="BA137" s="78">
        <f t="shared" si="31"/>
        <v>300</v>
      </c>
      <c r="BB137" s="78">
        <f t="shared" si="32"/>
        <v>-100</v>
      </c>
      <c r="BC137" s="78">
        <f t="shared" si="33"/>
        <v>200</v>
      </c>
      <c r="BD137" s="104">
        <v>0</v>
      </c>
      <c r="BE137" s="115"/>
    </row>
    <row r="138" spans="1:57">
      <c r="A138" s="35">
        <v>136</v>
      </c>
      <c r="B138" s="35">
        <v>30</v>
      </c>
      <c r="C138" s="35">
        <v>111064</v>
      </c>
      <c r="D138" s="36" t="s">
        <v>1055</v>
      </c>
      <c r="E138" s="35" t="s">
        <v>94</v>
      </c>
      <c r="F138" s="37">
        <v>47</v>
      </c>
      <c r="G138" s="38">
        <v>100</v>
      </c>
      <c r="H138" s="35" t="s">
        <v>103</v>
      </c>
      <c r="I138" s="35" t="s">
        <v>96</v>
      </c>
      <c r="J138" s="61">
        <v>4000</v>
      </c>
      <c r="K138" s="62">
        <v>4943.92</v>
      </c>
      <c r="L138" s="55">
        <f t="shared" si="34"/>
        <v>1.2359800000000001</v>
      </c>
      <c r="M138" s="54">
        <v>100</v>
      </c>
      <c r="N138" s="54">
        <v>100</v>
      </c>
      <c r="O138" s="54" t="s">
        <v>1054</v>
      </c>
      <c r="P138" s="52">
        <v>4943.92</v>
      </c>
      <c r="Q138" s="52">
        <f t="shared" si="35"/>
        <v>0</v>
      </c>
      <c r="R138" s="54" t="s">
        <v>881</v>
      </c>
      <c r="S138" s="71">
        <v>4151.4799999999996</v>
      </c>
      <c r="T138" s="72">
        <f t="shared" si="36"/>
        <v>1.0378700000000001</v>
      </c>
      <c r="U138" s="54">
        <v>100</v>
      </c>
      <c r="V138" s="54"/>
      <c r="W138" s="54"/>
      <c r="X138" s="52">
        <v>4151.4799999999996</v>
      </c>
      <c r="Y138" s="52">
        <f t="shared" si="37"/>
        <v>0</v>
      </c>
      <c r="Z138" s="54" t="s">
        <v>881</v>
      </c>
      <c r="AA138" s="71">
        <v>4812.1499999999996</v>
      </c>
      <c r="AB138" s="72">
        <f t="shared" si="38"/>
        <v>1.2030375</v>
      </c>
      <c r="AC138" s="54">
        <v>100</v>
      </c>
      <c r="AD138" s="54"/>
      <c r="AE138" s="54"/>
      <c r="AF138" s="78">
        <v>5756.15</v>
      </c>
      <c r="AG138" s="78">
        <f t="shared" si="39"/>
        <v>944</v>
      </c>
      <c r="AH138" s="78" t="s">
        <v>881</v>
      </c>
      <c r="AI138" s="71">
        <v>4059.37</v>
      </c>
      <c r="AJ138" s="55">
        <f t="shared" si="40"/>
        <v>1.0148425000000001</v>
      </c>
      <c r="AK138" s="54">
        <v>100</v>
      </c>
      <c r="AL138" s="54">
        <v>200</v>
      </c>
      <c r="AM138" s="54" t="s">
        <v>1056</v>
      </c>
      <c r="AN138" s="78">
        <v>907.41</v>
      </c>
      <c r="AO138" s="110">
        <f t="shared" si="41"/>
        <v>0.22685250000000001</v>
      </c>
      <c r="AP138" s="78"/>
      <c r="AQ138" s="78"/>
      <c r="AR138" s="78" t="s">
        <v>881</v>
      </c>
      <c r="AS138" s="78"/>
      <c r="AT138" s="104">
        <v>1662.62</v>
      </c>
      <c r="AU138" s="105">
        <f t="shared" si="42"/>
        <v>0.415655</v>
      </c>
      <c r="AV138" s="78"/>
      <c r="AW138" s="78"/>
      <c r="AX138" s="78"/>
      <c r="AY138" s="78"/>
      <c r="AZ138" s="104">
        <f t="shared" si="30"/>
        <v>400</v>
      </c>
      <c r="BA138" s="78">
        <f t="shared" si="31"/>
        <v>400</v>
      </c>
      <c r="BB138" s="78">
        <f t="shared" si="32"/>
        <v>0</v>
      </c>
      <c r="BC138" s="78">
        <f t="shared" si="33"/>
        <v>300</v>
      </c>
      <c r="BD138" s="104">
        <v>0</v>
      </c>
      <c r="BE138" s="115"/>
    </row>
    <row r="139" spans="1:57">
      <c r="A139" s="19">
        <v>137</v>
      </c>
      <c r="B139" s="39">
        <v>30</v>
      </c>
      <c r="C139" s="19">
        <v>117637</v>
      </c>
      <c r="D139" s="20" t="s">
        <v>1057</v>
      </c>
      <c r="E139" s="19" t="s">
        <v>94</v>
      </c>
      <c r="F139" s="21">
        <v>48</v>
      </c>
      <c r="G139" s="22">
        <v>100</v>
      </c>
      <c r="H139" s="39" t="s">
        <v>103</v>
      </c>
      <c r="I139" s="39" t="s">
        <v>96</v>
      </c>
      <c r="J139" s="48">
        <v>4000</v>
      </c>
      <c r="K139" s="64">
        <v>4433.43</v>
      </c>
      <c r="L139" s="67">
        <f t="shared" si="34"/>
        <v>1.1083575000000001</v>
      </c>
      <c r="M139" s="66">
        <v>100</v>
      </c>
      <c r="N139" s="66"/>
      <c r="O139" s="66"/>
      <c r="P139" s="52">
        <v>4433.43</v>
      </c>
      <c r="Q139" s="52">
        <f t="shared" si="35"/>
        <v>0</v>
      </c>
      <c r="R139" s="66" t="s">
        <v>881</v>
      </c>
      <c r="S139" s="75">
        <v>2001.49</v>
      </c>
      <c r="T139" s="76">
        <f t="shared" si="36"/>
        <v>0.5003725</v>
      </c>
      <c r="U139" s="66">
        <v>0</v>
      </c>
      <c r="V139" s="66"/>
      <c r="W139" s="66"/>
      <c r="X139" s="52">
        <v>2001.49</v>
      </c>
      <c r="Y139" s="52">
        <f t="shared" si="37"/>
        <v>0</v>
      </c>
      <c r="Z139" s="66"/>
      <c r="AA139" s="75">
        <v>981.73</v>
      </c>
      <c r="AB139" s="76">
        <f t="shared" si="38"/>
        <v>0.2454325</v>
      </c>
      <c r="AC139" s="66">
        <v>0</v>
      </c>
      <c r="AD139" s="66"/>
      <c r="AE139" s="66"/>
      <c r="AF139" s="78">
        <v>981.73</v>
      </c>
      <c r="AG139" s="78">
        <f t="shared" si="39"/>
        <v>0</v>
      </c>
      <c r="AH139" s="78"/>
      <c r="AI139" s="70">
        <v>4008.75</v>
      </c>
      <c r="AJ139" s="57">
        <f t="shared" si="40"/>
        <v>1.0021875</v>
      </c>
      <c r="AK139" s="51">
        <v>100</v>
      </c>
      <c r="AL139" s="51">
        <v>200</v>
      </c>
      <c r="AM139" s="51" t="s">
        <v>1058</v>
      </c>
      <c r="AN139" s="78">
        <v>1348.53</v>
      </c>
      <c r="AO139" s="110">
        <f t="shared" si="41"/>
        <v>0.3371325</v>
      </c>
      <c r="AP139" s="78"/>
      <c r="AQ139" s="78"/>
      <c r="AR139" s="78" t="s">
        <v>881</v>
      </c>
      <c r="AS139" s="78"/>
      <c r="AT139" s="104">
        <v>1347.71</v>
      </c>
      <c r="AU139" s="105">
        <f t="shared" si="42"/>
        <v>0.33692749999999999</v>
      </c>
      <c r="AV139" s="78"/>
      <c r="AW139" s="78"/>
      <c r="AX139" s="78"/>
      <c r="AY139" s="78"/>
      <c r="AZ139" s="104">
        <f t="shared" si="30"/>
        <v>400</v>
      </c>
      <c r="BA139" s="78">
        <f t="shared" si="31"/>
        <v>200</v>
      </c>
      <c r="BB139" s="78">
        <f t="shared" si="32"/>
        <v>-200</v>
      </c>
      <c r="BC139" s="78">
        <f t="shared" si="33"/>
        <v>200</v>
      </c>
      <c r="BD139" s="104">
        <v>0</v>
      </c>
      <c r="BE139" s="115"/>
    </row>
    <row r="140" spans="1:57">
      <c r="A140" s="19">
        <v>138</v>
      </c>
      <c r="B140" s="39">
        <v>30</v>
      </c>
      <c r="C140" s="19">
        <v>591</v>
      </c>
      <c r="D140" s="20" t="s">
        <v>1059</v>
      </c>
      <c r="E140" s="19" t="s">
        <v>94</v>
      </c>
      <c r="F140" s="21">
        <v>48</v>
      </c>
      <c r="G140" s="22">
        <v>100</v>
      </c>
      <c r="H140" s="39" t="s">
        <v>103</v>
      </c>
      <c r="I140" s="39" t="s">
        <v>96</v>
      </c>
      <c r="J140" s="48">
        <v>4000</v>
      </c>
      <c r="K140" s="64">
        <v>4474.99</v>
      </c>
      <c r="L140" s="65">
        <f t="shared" si="34"/>
        <v>1.1187475</v>
      </c>
      <c r="M140" s="66">
        <v>100</v>
      </c>
      <c r="N140" s="66">
        <v>100</v>
      </c>
      <c r="O140" s="66" t="s">
        <v>1060</v>
      </c>
      <c r="P140" s="52">
        <v>4474.99</v>
      </c>
      <c r="Q140" s="52">
        <f t="shared" si="35"/>
        <v>0</v>
      </c>
      <c r="R140" s="66" t="s">
        <v>881</v>
      </c>
      <c r="S140" s="75">
        <v>2523</v>
      </c>
      <c r="T140" s="76">
        <f t="shared" si="36"/>
        <v>0.63075000000000003</v>
      </c>
      <c r="U140" s="66">
        <v>0</v>
      </c>
      <c r="V140" s="66"/>
      <c r="W140" s="66"/>
      <c r="X140" s="52">
        <v>2523</v>
      </c>
      <c r="Y140" s="52">
        <f t="shared" si="37"/>
        <v>0</v>
      </c>
      <c r="Z140" s="66"/>
      <c r="AA140" s="75">
        <v>1814.43</v>
      </c>
      <c r="AB140" s="76">
        <f t="shared" si="38"/>
        <v>0.4536075</v>
      </c>
      <c r="AC140" s="66">
        <v>0</v>
      </c>
      <c r="AD140" s="66"/>
      <c r="AE140" s="66"/>
      <c r="AF140" s="78">
        <v>1814.43</v>
      </c>
      <c r="AG140" s="78">
        <f t="shared" si="39"/>
        <v>0</v>
      </c>
      <c r="AH140" s="78"/>
      <c r="AI140" s="70">
        <v>1228</v>
      </c>
      <c r="AJ140" s="74">
        <f t="shared" si="40"/>
        <v>0.307</v>
      </c>
      <c r="AK140" s="51">
        <v>0</v>
      </c>
      <c r="AL140" s="51"/>
      <c r="AM140" s="51"/>
      <c r="AN140" s="78">
        <v>2088.5300000000002</v>
      </c>
      <c r="AO140" s="110">
        <f t="shared" si="41"/>
        <v>0.5221325</v>
      </c>
      <c r="AP140" s="78"/>
      <c r="AQ140" s="78"/>
      <c r="AR140" s="78"/>
      <c r="AS140" s="78"/>
      <c r="AT140" s="104">
        <v>716.23</v>
      </c>
      <c r="AU140" s="105">
        <f t="shared" si="42"/>
        <v>0.17905750000000001</v>
      </c>
      <c r="AV140" s="78"/>
      <c r="AW140" s="78"/>
      <c r="AX140" s="78"/>
      <c r="AY140" s="78"/>
      <c r="AZ140" s="104">
        <f t="shared" si="30"/>
        <v>400</v>
      </c>
      <c r="BA140" s="78">
        <f t="shared" si="31"/>
        <v>100</v>
      </c>
      <c r="BB140" s="78">
        <f t="shared" si="32"/>
        <v>-300</v>
      </c>
      <c r="BC140" s="78">
        <f t="shared" si="33"/>
        <v>100</v>
      </c>
      <c r="BD140" s="104">
        <v>200</v>
      </c>
      <c r="BE140" s="115"/>
    </row>
    <row r="141" spans="1:57">
      <c r="A141" s="19">
        <v>139</v>
      </c>
      <c r="B141" s="39">
        <v>30</v>
      </c>
      <c r="C141" s="19">
        <v>119263</v>
      </c>
      <c r="D141" s="20" t="s">
        <v>1061</v>
      </c>
      <c r="E141" s="19" t="s">
        <v>87</v>
      </c>
      <c r="F141" s="21">
        <v>48</v>
      </c>
      <c r="G141" s="22">
        <v>100</v>
      </c>
      <c r="H141" s="39" t="s">
        <v>103</v>
      </c>
      <c r="I141" s="39" t="s">
        <v>88</v>
      </c>
      <c r="J141" s="48">
        <v>4000</v>
      </c>
      <c r="K141" s="64">
        <v>2626.15</v>
      </c>
      <c r="L141" s="67">
        <f t="shared" si="34"/>
        <v>0.6565375</v>
      </c>
      <c r="M141" s="66">
        <v>0</v>
      </c>
      <c r="N141" s="66"/>
      <c r="O141" s="66"/>
      <c r="P141" s="52">
        <v>2626.15</v>
      </c>
      <c r="Q141" s="52">
        <f t="shared" si="35"/>
        <v>0</v>
      </c>
      <c r="R141" s="66"/>
      <c r="S141" s="75">
        <v>1567.55</v>
      </c>
      <c r="T141" s="76">
        <f t="shared" si="36"/>
        <v>0.3918875</v>
      </c>
      <c r="U141" s="66">
        <v>0</v>
      </c>
      <c r="V141" s="66"/>
      <c r="W141" s="66"/>
      <c r="X141" s="52">
        <v>1567.55</v>
      </c>
      <c r="Y141" s="52">
        <f t="shared" si="37"/>
        <v>0</v>
      </c>
      <c r="Z141" s="66"/>
      <c r="AA141" s="75">
        <v>3242.21</v>
      </c>
      <c r="AB141" s="76">
        <f t="shared" si="38"/>
        <v>0.81055250000000001</v>
      </c>
      <c r="AC141" s="66">
        <v>0</v>
      </c>
      <c r="AD141" s="66"/>
      <c r="AE141" s="66"/>
      <c r="AF141" s="78">
        <v>3242.21</v>
      </c>
      <c r="AG141" s="78">
        <f t="shared" si="39"/>
        <v>0</v>
      </c>
      <c r="AH141" s="78"/>
      <c r="AI141" s="70">
        <v>2031.35</v>
      </c>
      <c r="AJ141" s="74">
        <f t="shared" si="40"/>
        <v>0.50783750000000005</v>
      </c>
      <c r="AK141" s="51">
        <v>0</v>
      </c>
      <c r="AL141" s="51"/>
      <c r="AM141" s="51"/>
      <c r="AN141" s="78">
        <v>1426.03</v>
      </c>
      <c r="AO141" s="110">
        <f t="shared" si="41"/>
        <v>0.35650749999999998</v>
      </c>
      <c r="AP141" s="78"/>
      <c r="AQ141" s="78"/>
      <c r="AR141" s="78"/>
      <c r="AS141" s="78"/>
      <c r="AT141" s="104">
        <v>2045.13</v>
      </c>
      <c r="AU141" s="105">
        <f t="shared" si="42"/>
        <v>0.51128249999999997</v>
      </c>
      <c r="AV141" s="78"/>
      <c r="AW141" s="78"/>
      <c r="AX141" s="78"/>
      <c r="AY141" s="78"/>
      <c r="AZ141" s="104">
        <f t="shared" si="30"/>
        <v>400</v>
      </c>
      <c r="BA141" s="78">
        <f t="shared" si="31"/>
        <v>0</v>
      </c>
      <c r="BB141" s="78">
        <f t="shared" si="32"/>
        <v>-400</v>
      </c>
      <c r="BC141" s="78">
        <f t="shared" si="33"/>
        <v>0</v>
      </c>
      <c r="BD141" s="104">
        <v>400</v>
      </c>
      <c r="BE141" s="115"/>
    </row>
    <row r="142" spans="1:57">
      <c r="A142" s="94">
        <v>140</v>
      </c>
      <c r="B142" s="94">
        <v>3</v>
      </c>
      <c r="C142" s="94">
        <v>119262</v>
      </c>
      <c r="D142" s="95" t="s">
        <v>1062</v>
      </c>
      <c r="E142" s="94" t="s">
        <v>87</v>
      </c>
      <c r="F142" s="96"/>
      <c r="G142" s="97">
        <v>0</v>
      </c>
      <c r="H142" s="94" t="s">
        <v>103</v>
      </c>
      <c r="I142" s="94" t="s">
        <v>88</v>
      </c>
      <c r="J142" s="100">
        <v>4000</v>
      </c>
      <c r="K142" s="101">
        <v>1856.14</v>
      </c>
      <c r="L142" s="102">
        <f t="shared" si="34"/>
        <v>0.46403499999999998</v>
      </c>
      <c r="M142" s="103">
        <v>0</v>
      </c>
      <c r="N142" s="103"/>
      <c r="O142" s="103"/>
      <c r="P142" s="52">
        <v>1856.14</v>
      </c>
      <c r="Q142" s="52">
        <f t="shared" si="35"/>
        <v>0</v>
      </c>
      <c r="R142" s="78"/>
      <c r="S142" s="104">
        <v>1730.92</v>
      </c>
      <c r="T142" s="105">
        <f t="shared" si="36"/>
        <v>0.43273</v>
      </c>
      <c r="U142" s="78">
        <v>0</v>
      </c>
      <c r="V142" s="78"/>
      <c r="W142" s="78"/>
      <c r="X142" s="52">
        <v>1730.92</v>
      </c>
      <c r="Y142" s="52">
        <f t="shared" si="37"/>
        <v>0</v>
      </c>
      <c r="Z142" s="78"/>
      <c r="AA142" s="104">
        <v>1467.23</v>
      </c>
      <c r="AB142" s="105">
        <f t="shared" si="38"/>
        <v>0.36680750000000001</v>
      </c>
      <c r="AC142" s="78">
        <v>0</v>
      </c>
      <c r="AD142" s="78"/>
      <c r="AE142" s="78"/>
      <c r="AF142" s="78">
        <v>1467.23</v>
      </c>
      <c r="AG142" s="78">
        <f t="shared" si="39"/>
        <v>0</v>
      </c>
      <c r="AH142" s="78"/>
      <c r="AI142" s="104">
        <v>1163.48</v>
      </c>
      <c r="AJ142" s="105">
        <f t="shared" si="40"/>
        <v>0.29087000000000002</v>
      </c>
      <c r="AK142" s="78">
        <v>0</v>
      </c>
      <c r="AL142" s="78"/>
      <c r="AM142" s="78"/>
      <c r="AN142" s="78">
        <v>1185.04</v>
      </c>
      <c r="AO142" s="110">
        <f t="shared" si="41"/>
        <v>0.29626000000000002</v>
      </c>
      <c r="AP142" s="78"/>
      <c r="AQ142" s="78"/>
      <c r="AR142" s="78"/>
      <c r="AS142" s="78"/>
      <c r="AT142" s="104">
        <v>1593.96</v>
      </c>
      <c r="AU142" s="105">
        <f t="shared" si="42"/>
        <v>0.39849000000000001</v>
      </c>
      <c r="AV142" s="78"/>
      <c r="AW142" s="78"/>
      <c r="AX142" s="78"/>
      <c r="AY142" s="78"/>
      <c r="AZ142" s="104">
        <f t="shared" si="30"/>
        <v>0</v>
      </c>
      <c r="BA142" s="78">
        <f t="shared" si="31"/>
        <v>0</v>
      </c>
      <c r="BB142" s="78">
        <f t="shared" si="32"/>
        <v>0</v>
      </c>
      <c r="BC142" s="78">
        <f t="shared" si="33"/>
        <v>0</v>
      </c>
      <c r="BD142" s="104">
        <v>0</v>
      </c>
      <c r="BE142" s="115"/>
    </row>
    <row r="143" spans="1:57" s="108" customFormat="1">
      <c r="A143" s="340" t="s">
        <v>764</v>
      </c>
      <c r="B143" s="329"/>
      <c r="C143" s="329"/>
      <c r="D143" s="329"/>
      <c r="E143" s="329"/>
      <c r="F143" s="329"/>
      <c r="G143" s="118">
        <f t="shared" ref="G143:K143" si="43">SUM(G3:G142)</f>
        <v>18950</v>
      </c>
      <c r="H143" s="118"/>
      <c r="I143" s="119"/>
      <c r="J143" s="43">
        <f t="shared" si="43"/>
        <v>1601515</v>
      </c>
      <c r="K143" s="44">
        <f t="shared" si="43"/>
        <v>1694801.04</v>
      </c>
      <c r="L143" s="45">
        <f t="shared" si="34"/>
        <v>1.05824862083714</v>
      </c>
      <c r="M143" s="46">
        <f>SUM(M3:M142)</f>
        <v>15100</v>
      </c>
      <c r="N143" s="46">
        <v>5850</v>
      </c>
      <c r="O143" s="46"/>
      <c r="P143" s="120" t="e">
        <v>#N/A</v>
      </c>
      <c r="Q143" s="120" t="e">
        <f t="shared" si="35"/>
        <v>#N/A</v>
      </c>
      <c r="R143" s="47"/>
      <c r="S143" s="121">
        <f>SUM(S3:S142)</f>
        <v>1564411.84</v>
      </c>
      <c r="T143" s="82">
        <f t="shared" si="36"/>
        <v>0.97683246176276795</v>
      </c>
      <c r="U143" s="47">
        <f>SUM(U3:U142)</f>
        <v>13500</v>
      </c>
      <c r="V143" s="47">
        <v>6250</v>
      </c>
      <c r="W143" s="47"/>
      <c r="X143" s="120" t="e">
        <v>#N/A</v>
      </c>
      <c r="Y143" s="120" t="e">
        <f t="shared" si="37"/>
        <v>#N/A</v>
      </c>
      <c r="Z143" s="47"/>
      <c r="AA143" s="121">
        <f t="shared" ref="AA143:AD143" si="44">SUM(AA3:AA142)</f>
        <v>1678062.08</v>
      </c>
      <c r="AB143" s="82">
        <f t="shared" si="38"/>
        <v>1.04779666753043</v>
      </c>
      <c r="AC143" s="47">
        <f t="shared" si="44"/>
        <v>13700</v>
      </c>
      <c r="AD143" s="47">
        <f t="shared" si="44"/>
        <v>7250</v>
      </c>
      <c r="AE143" s="47"/>
      <c r="AF143" s="47">
        <f t="shared" ref="AF143:AL143" si="45">SUM(AF3:AF142)</f>
        <v>1681116.7</v>
      </c>
      <c r="AG143" s="47">
        <f t="shared" si="39"/>
        <v>3054.6199999994101</v>
      </c>
      <c r="AH143" s="47"/>
      <c r="AI143" s="121">
        <f t="shared" si="45"/>
        <v>1829821.7</v>
      </c>
      <c r="AJ143" s="82">
        <f t="shared" si="40"/>
        <v>1.14255670412078</v>
      </c>
      <c r="AK143" s="47">
        <f t="shared" si="45"/>
        <v>13300</v>
      </c>
      <c r="AL143" s="47">
        <f t="shared" si="45"/>
        <v>7200</v>
      </c>
      <c r="AM143" s="47"/>
      <c r="AN143" s="47">
        <f t="shared" ref="AN143:AQ143" si="46">SUM(AN3:AN142)</f>
        <v>1202990.82</v>
      </c>
      <c r="AO143" s="122">
        <f t="shared" si="41"/>
        <v>0.75115800975950897</v>
      </c>
      <c r="AP143" s="47">
        <f t="shared" si="46"/>
        <v>1800</v>
      </c>
      <c r="AQ143" s="47">
        <f t="shared" si="46"/>
        <v>1000</v>
      </c>
      <c r="AR143" s="47"/>
      <c r="AS143" s="47"/>
      <c r="AT143" s="121" t="e">
        <v>#N/A</v>
      </c>
      <c r="AU143" s="82" t="e">
        <f t="shared" si="42"/>
        <v>#N/A</v>
      </c>
      <c r="AV143" s="47"/>
      <c r="AW143" s="47"/>
      <c r="AX143" s="47"/>
      <c r="AY143" s="47"/>
      <c r="AZ143" s="121">
        <f t="shared" si="30"/>
        <v>75800</v>
      </c>
      <c r="BA143" s="47">
        <f>SUM(BA3:BA142)</f>
        <v>59200</v>
      </c>
      <c r="BB143" s="47">
        <f>SUM(BB3:BB142)</f>
        <v>-16600</v>
      </c>
      <c r="BC143" s="47">
        <f>SUM(BC3:BC142)</f>
        <v>28450</v>
      </c>
      <c r="BD143" s="121">
        <f>SUM(BD3:BD142)</f>
        <v>3725</v>
      </c>
      <c r="BE143" s="124"/>
    </row>
    <row r="144" spans="1:57">
      <c r="BB144" s="9"/>
      <c r="BC144" s="9">
        <f>BC143+BB143</f>
        <v>11850</v>
      </c>
      <c r="BD144" s="123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BE1:BE2"/>
    <mergeCell ref="AN1:AR1"/>
    <mergeCell ref="AT1:AX1"/>
    <mergeCell ref="AZ1:BC1"/>
    <mergeCell ref="A143:F143"/>
    <mergeCell ref="BD1:BD2"/>
    <mergeCell ref="A1:H1"/>
    <mergeCell ref="K1:O1"/>
    <mergeCell ref="S1:W1"/>
    <mergeCell ref="AA1:AE1"/>
    <mergeCell ref="AI1:AM1"/>
  </mergeCells>
  <phoneticPr fontId="30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G7"/>
  <sheetViews>
    <sheetView tabSelected="1" workbookViewId="0">
      <selection activeCell="J7" sqref="J7"/>
    </sheetView>
  </sheetViews>
  <sheetFormatPr defaultColWidth="9" defaultRowHeight="23.1" customHeight="1"/>
  <cols>
    <col min="4" max="4" width="12.25" customWidth="1"/>
  </cols>
  <sheetData>
    <row r="1" spans="1:7" ht="23.1" customHeight="1">
      <c r="A1" s="310" t="s">
        <v>1063</v>
      </c>
      <c r="B1" s="310"/>
      <c r="C1" s="310"/>
      <c r="D1" s="310"/>
      <c r="E1" s="310"/>
      <c r="F1" s="310"/>
      <c r="G1" s="310"/>
    </row>
    <row r="2" spans="1:7" ht="23.1" customHeight="1">
      <c r="A2" s="106" t="s">
        <v>19</v>
      </c>
      <c r="B2" s="106" t="s">
        <v>1064</v>
      </c>
      <c r="C2" s="106" t="s">
        <v>21</v>
      </c>
      <c r="D2" s="106" t="s">
        <v>1065</v>
      </c>
      <c r="E2" s="106" t="s">
        <v>1066</v>
      </c>
      <c r="F2" s="106" t="s">
        <v>1067</v>
      </c>
      <c r="G2" s="107" t="s">
        <v>1068</v>
      </c>
    </row>
    <row r="3" spans="1:7" ht="23.1" customHeight="1">
      <c r="A3" s="346">
        <v>1</v>
      </c>
      <c r="B3" s="346" t="s">
        <v>1069</v>
      </c>
      <c r="C3" s="346">
        <v>710</v>
      </c>
      <c r="D3" s="346" t="s">
        <v>1070</v>
      </c>
      <c r="E3" s="346">
        <v>9527</v>
      </c>
      <c r="F3" s="346" t="s">
        <v>1072</v>
      </c>
      <c r="G3" s="346">
        <v>200</v>
      </c>
    </row>
    <row r="4" spans="1:7" ht="23.1" customHeight="1">
      <c r="A4" s="346">
        <v>2</v>
      </c>
      <c r="B4" s="346" t="s">
        <v>1071</v>
      </c>
      <c r="C4" s="346">
        <v>710</v>
      </c>
      <c r="D4" s="346" t="s">
        <v>1070</v>
      </c>
      <c r="E4" s="346">
        <v>12981</v>
      </c>
      <c r="F4" s="346" t="s">
        <v>1073</v>
      </c>
      <c r="G4" s="346">
        <v>200</v>
      </c>
    </row>
    <row r="5" spans="1:7" ht="23.1" customHeight="1">
      <c r="A5" s="346"/>
      <c r="B5" s="346"/>
      <c r="C5" s="346"/>
      <c r="D5" s="346"/>
      <c r="E5" s="346"/>
      <c r="F5" s="346"/>
      <c r="G5" s="346"/>
    </row>
    <row r="6" spans="1:7" ht="23.1" customHeight="1">
      <c r="A6" s="346"/>
      <c r="B6" s="346"/>
      <c r="C6" s="346"/>
      <c r="D6" s="346"/>
      <c r="E6" s="346"/>
      <c r="F6" s="346"/>
      <c r="G6" s="346"/>
    </row>
    <row r="7" spans="1:7" ht="23.1" customHeight="1">
      <c r="A7" s="346"/>
      <c r="B7" s="346"/>
      <c r="C7" s="346"/>
      <c r="D7" s="346"/>
      <c r="E7" s="346"/>
      <c r="F7" s="346"/>
      <c r="G7" s="346"/>
    </row>
  </sheetData>
  <mergeCells count="1">
    <mergeCell ref="A1:G1"/>
  </mergeCells>
  <phoneticPr fontId="30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2">
      <c r="A1" s="329" t="s">
        <v>0</v>
      </c>
      <c r="B1" s="329"/>
      <c r="C1" s="329"/>
      <c r="D1" s="330"/>
      <c r="E1" s="329"/>
      <c r="F1" s="331"/>
      <c r="G1" s="329"/>
      <c r="H1" s="329"/>
      <c r="I1" s="40"/>
      <c r="J1" s="41"/>
      <c r="K1" s="332">
        <v>44394</v>
      </c>
      <c r="L1" s="332"/>
      <c r="M1" s="333"/>
      <c r="N1" s="332"/>
      <c r="O1" s="332"/>
      <c r="P1" s="42"/>
      <c r="Q1" s="42"/>
      <c r="R1" s="42"/>
      <c r="S1" s="332">
        <v>44395</v>
      </c>
      <c r="T1" s="334"/>
      <c r="U1" s="332"/>
      <c r="V1" s="332"/>
      <c r="W1" s="332"/>
      <c r="X1" s="42"/>
      <c r="Y1" s="42"/>
      <c r="Z1" s="42"/>
      <c r="AA1" s="335">
        <v>44396</v>
      </c>
      <c r="AB1" s="334"/>
      <c r="AC1" s="332"/>
      <c r="AD1" s="332"/>
      <c r="AE1" s="332"/>
      <c r="AF1" s="42"/>
      <c r="AG1" s="42"/>
      <c r="AH1" s="42"/>
      <c r="AI1" s="335">
        <v>44397</v>
      </c>
      <c r="AJ1" s="334"/>
      <c r="AK1" s="332"/>
      <c r="AL1" s="332"/>
      <c r="AM1" s="332"/>
      <c r="AN1" s="335">
        <v>44398</v>
      </c>
      <c r="AO1" s="336"/>
      <c r="AP1" s="337"/>
      <c r="AQ1" s="337"/>
      <c r="AR1" s="332"/>
      <c r="AS1" s="83"/>
      <c r="AT1" s="335">
        <v>44399</v>
      </c>
      <c r="AU1" s="336"/>
      <c r="AV1" s="337"/>
      <c r="AW1" s="337"/>
      <c r="AX1" s="332"/>
      <c r="AY1" s="90"/>
    </row>
    <row r="2" spans="1:52" ht="24">
      <c r="A2" s="15" t="s">
        <v>19</v>
      </c>
      <c r="B2" s="15" t="s">
        <v>20</v>
      </c>
      <c r="C2" s="15" t="s">
        <v>21</v>
      </c>
      <c r="D2" s="16" t="s">
        <v>22</v>
      </c>
      <c r="E2" s="15" t="s">
        <v>23</v>
      </c>
      <c r="F2" s="17" t="s">
        <v>25</v>
      </c>
      <c r="G2" s="18" t="s">
        <v>26</v>
      </c>
      <c r="H2" s="15" t="s">
        <v>29</v>
      </c>
      <c r="I2" s="15" t="s">
        <v>30</v>
      </c>
      <c r="J2" s="43" t="s">
        <v>869</v>
      </c>
      <c r="K2" s="44" t="s">
        <v>39</v>
      </c>
      <c r="L2" s="45" t="s">
        <v>870</v>
      </c>
      <c r="M2" s="46" t="s">
        <v>871</v>
      </c>
      <c r="N2" s="46" t="s">
        <v>872</v>
      </c>
      <c r="O2" s="46" t="s">
        <v>873</v>
      </c>
      <c r="P2" s="47" t="s">
        <v>874</v>
      </c>
      <c r="Q2" s="47" t="s">
        <v>875</v>
      </c>
      <c r="R2" s="47"/>
      <c r="S2" s="44" t="s">
        <v>39</v>
      </c>
      <c r="T2" s="68" t="s">
        <v>870</v>
      </c>
      <c r="U2" s="44" t="s">
        <v>871</v>
      </c>
      <c r="V2" s="46" t="s">
        <v>872</v>
      </c>
      <c r="W2" s="46" t="s">
        <v>873</v>
      </c>
      <c r="X2" s="69">
        <v>44395</v>
      </c>
      <c r="Y2" s="47" t="s">
        <v>875</v>
      </c>
      <c r="Z2" s="47"/>
      <c r="AA2" s="77" t="s">
        <v>39</v>
      </c>
      <c r="AB2" s="68" t="s">
        <v>870</v>
      </c>
      <c r="AC2" s="44" t="s">
        <v>871</v>
      </c>
      <c r="AD2" s="46" t="s">
        <v>872</v>
      </c>
      <c r="AE2" s="46" t="s">
        <v>873</v>
      </c>
      <c r="AF2" s="69">
        <v>44396</v>
      </c>
      <c r="AG2" s="47" t="s">
        <v>875</v>
      </c>
      <c r="AH2" s="47"/>
      <c r="AI2" s="77" t="s">
        <v>39</v>
      </c>
      <c r="AJ2" s="68" t="s">
        <v>870</v>
      </c>
      <c r="AK2" s="44" t="s">
        <v>871</v>
      </c>
      <c r="AL2" s="46" t="s">
        <v>872</v>
      </c>
      <c r="AM2" s="46" t="s">
        <v>873</v>
      </c>
      <c r="AN2" s="77" t="s">
        <v>39</v>
      </c>
      <c r="AO2" s="82" t="s">
        <v>870</v>
      </c>
      <c r="AP2" s="84" t="s">
        <v>871</v>
      </c>
      <c r="AQ2" s="47" t="s">
        <v>872</v>
      </c>
      <c r="AR2" s="46" t="s">
        <v>873</v>
      </c>
      <c r="AS2" s="85"/>
      <c r="AT2" s="77" t="s">
        <v>39</v>
      </c>
      <c r="AU2" s="82" t="s">
        <v>870</v>
      </c>
      <c r="AV2" s="84" t="s">
        <v>871</v>
      </c>
      <c r="AW2" s="47" t="s">
        <v>872</v>
      </c>
      <c r="AX2" s="46" t="s">
        <v>873</v>
      </c>
      <c r="AY2" s="91"/>
      <c r="AZ2" s="13" t="s">
        <v>868</v>
      </c>
    </row>
    <row r="3" spans="1:52">
      <c r="A3" s="19">
        <v>1</v>
      </c>
      <c r="B3" s="19">
        <v>30</v>
      </c>
      <c r="C3" s="19">
        <v>307</v>
      </c>
      <c r="D3" s="20" t="s">
        <v>248</v>
      </c>
      <c r="E3" s="19" t="s">
        <v>161</v>
      </c>
      <c r="F3" s="21">
        <v>1</v>
      </c>
      <c r="G3" s="22">
        <v>200</v>
      </c>
      <c r="H3" s="19" t="s">
        <v>176</v>
      </c>
      <c r="I3" s="19" t="s">
        <v>162</v>
      </c>
      <c r="J3" s="48">
        <v>102300</v>
      </c>
      <c r="K3" s="49">
        <v>109835.93</v>
      </c>
      <c r="L3" s="50">
        <f>K3/J3</f>
        <v>1.07366500488759</v>
      </c>
      <c r="M3" s="51">
        <v>200</v>
      </c>
      <c r="N3" s="51">
        <v>200</v>
      </c>
      <c r="O3" s="51" t="s">
        <v>880</v>
      </c>
      <c r="P3" s="52">
        <v>110969.33</v>
      </c>
      <c r="Q3" s="52">
        <f>P3-K3</f>
        <v>1133.4000000000101</v>
      </c>
      <c r="R3" s="51" t="s">
        <v>881</v>
      </c>
      <c r="S3" s="70">
        <v>103210.5</v>
      </c>
      <c r="T3" s="57">
        <f>S3/J3</f>
        <v>1.0089002932551301</v>
      </c>
      <c r="U3" s="51">
        <v>200</v>
      </c>
      <c r="V3" s="51">
        <v>200</v>
      </c>
      <c r="W3" s="51" t="s">
        <v>880</v>
      </c>
      <c r="X3" s="52">
        <v>103863.12</v>
      </c>
      <c r="Y3" s="52">
        <f>X3-S3</f>
        <v>652.619999999995</v>
      </c>
      <c r="Z3" s="51" t="s">
        <v>881</v>
      </c>
      <c r="AA3" s="70">
        <v>116505.63</v>
      </c>
      <c r="AB3" s="57">
        <f>AA3/J3</f>
        <v>1.1388624633431099</v>
      </c>
      <c r="AC3" s="51">
        <v>200</v>
      </c>
      <c r="AD3" s="51">
        <v>200</v>
      </c>
      <c r="AE3" s="51" t="s">
        <v>880</v>
      </c>
      <c r="AF3" s="78">
        <v>117188.03</v>
      </c>
      <c r="AG3" s="78">
        <f>AF3-AA3</f>
        <v>682.39999999999395</v>
      </c>
      <c r="AH3" s="78" t="s">
        <v>881</v>
      </c>
      <c r="AI3" s="70">
        <v>172352.37</v>
      </c>
      <c r="AJ3" s="57">
        <f>AI3/J3</f>
        <v>1.68477390029326</v>
      </c>
      <c r="AK3" s="51">
        <v>200</v>
      </c>
      <c r="AL3" s="51">
        <v>200</v>
      </c>
      <c r="AM3" s="51" t="s">
        <v>880</v>
      </c>
      <c r="AN3" s="9">
        <v>63657.1</v>
      </c>
      <c r="AO3" s="86">
        <f>AN3/J3</f>
        <v>0.62225904203323601</v>
      </c>
      <c r="AT3" s="11">
        <v>71109.919999999998</v>
      </c>
      <c r="AU3" s="10">
        <f>AT3/J3</f>
        <v>0.695111632453568</v>
      </c>
      <c r="AY3" s="9"/>
    </row>
    <row r="4" spans="1:52" s="1" customFormat="1">
      <c r="A4" s="23">
        <v>2</v>
      </c>
      <c r="B4" s="23">
        <v>30</v>
      </c>
      <c r="C4" s="23">
        <v>517</v>
      </c>
      <c r="D4" s="24" t="s">
        <v>243</v>
      </c>
      <c r="E4" s="23" t="s">
        <v>63</v>
      </c>
      <c r="F4" s="25">
        <v>2</v>
      </c>
      <c r="G4" s="26">
        <v>200</v>
      </c>
      <c r="H4" s="23" t="s">
        <v>67</v>
      </c>
      <c r="I4" s="23" t="s">
        <v>68</v>
      </c>
      <c r="J4" s="53">
        <v>42050</v>
      </c>
      <c r="K4" s="54">
        <v>44662.96</v>
      </c>
      <c r="L4" s="55">
        <f t="shared" ref="L4:L35" si="0">K4/J4</f>
        <v>1.06213935790725</v>
      </c>
      <c r="M4" s="54">
        <v>0</v>
      </c>
      <c r="N4" s="54">
        <v>0</v>
      </c>
      <c r="O4" s="54"/>
      <c r="P4" s="52">
        <v>44662.96</v>
      </c>
      <c r="Q4" s="52">
        <f t="shared" ref="Q4:Q35" si="1">P4-K4</f>
        <v>0</v>
      </c>
      <c r="R4" s="54"/>
      <c r="S4" s="71">
        <v>49036.27</v>
      </c>
      <c r="T4" s="72">
        <f t="shared" ref="T4:T35" si="2">S4/J4</f>
        <v>1.16614197384067</v>
      </c>
      <c r="U4" s="54">
        <v>0</v>
      </c>
      <c r="V4" s="54"/>
      <c r="W4" s="54"/>
      <c r="X4" s="52">
        <v>49036.27</v>
      </c>
      <c r="Y4" s="52">
        <f t="shared" ref="Y4:Y35" si="3">X4-S4</f>
        <v>0</v>
      </c>
      <c r="Z4" s="54"/>
      <c r="AA4" s="71">
        <v>60096.83</v>
      </c>
      <c r="AB4" s="55">
        <f t="shared" ref="AB4:AB35" si="4">AA4/J4</f>
        <v>1.42917550535077</v>
      </c>
      <c r="AC4" s="54">
        <v>200</v>
      </c>
      <c r="AD4" s="54">
        <v>200</v>
      </c>
      <c r="AE4" s="54" t="s">
        <v>880</v>
      </c>
      <c r="AF4" s="78">
        <v>60096.83</v>
      </c>
      <c r="AG4" s="78">
        <f t="shared" ref="AG4:AG35" si="5">AF4-AA4</f>
        <v>0</v>
      </c>
      <c r="AH4" s="78" t="s">
        <v>881</v>
      </c>
      <c r="AI4" s="71">
        <v>63966.58</v>
      </c>
      <c r="AJ4" s="55">
        <f t="shared" ref="AJ4:AJ35" si="6">AI4/J4</f>
        <v>1.52120285374554</v>
      </c>
      <c r="AK4" s="54">
        <v>200</v>
      </c>
      <c r="AL4" s="54">
        <v>200</v>
      </c>
      <c r="AM4" s="54" t="s">
        <v>880</v>
      </c>
      <c r="AN4" s="71">
        <v>69291.61</v>
      </c>
      <c r="AO4" s="55">
        <f t="shared" ref="AO4:AO35" si="7">AN4/J4</f>
        <v>1.6478385255648</v>
      </c>
      <c r="AP4" s="54">
        <v>200</v>
      </c>
      <c r="AQ4" s="54">
        <v>200</v>
      </c>
      <c r="AR4" s="54" t="s">
        <v>880</v>
      </c>
      <c r="AS4" s="9" t="s">
        <v>881</v>
      </c>
      <c r="AT4" s="71">
        <v>64330.67</v>
      </c>
      <c r="AU4" s="55">
        <f t="shared" ref="AU4:AU35" si="8">AT4/J4</f>
        <v>1.5298613555291301</v>
      </c>
      <c r="AV4" s="54">
        <v>200</v>
      </c>
      <c r="AW4" s="54">
        <v>200</v>
      </c>
      <c r="AX4" s="54" t="s">
        <v>880</v>
      </c>
      <c r="AY4" s="12" t="s">
        <v>881</v>
      </c>
      <c r="AZ4" s="92" t="s">
        <v>882</v>
      </c>
    </row>
    <row r="5" spans="1:52" s="1" customFormat="1">
      <c r="A5" s="23">
        <v>3</v>
      </c>
      <c r="B5" s="23">
        <v>30</v>
      </c>
      <c r="C5" s="23">
        <v>114685</v>
      </c>
      <c r="D5" s="24" t="s">
        <v>883</v>
      </c>
      <c r="E5" s="23" t="s">
        <v>63</v>
      </c>
      <c r="F5" s="25">
        <v>2</v>
      </c>
      <c r="G5" s="26">
        <v>200</v>
      </c>
      <c r="H5" s="23" t="s">
        <v>83</v>
      </c>
      <c r="I5" s="23" t="s">
        <v>68</v>
      </c>
      <c r="J5" s="53">
        <v>27200</v>
      </c>
      <c r="K5" s="54">
        <v>24466.5</v>
      </c>
      <c r="L5" s="55">
        <f t="shared" si="0"/>
        <v>0.89950367647058804</v>
      </c>
      <c r="M5" s="54">
        <v>0</v>
      </c>
      <c r="N5" s="54">
        <v>0</v>
      </c>
      <c r="O5" s="54"/>
      <c r="P5" s="52">
        <v>24466.5</v>
      </c>
      <c r="Q5" s="52">
        <f t="shared" si="1"/>
        <v>0</v>
      </c>
      <c r="R5" s="54"/>
      <c r="S5" s="71">
        <v>16721.490000000002</v>
      </c>
      <c r="T5" s="72">
        <f t="shared" si="2"/>
        <v>0.61476066176470601</v>
      </c>
      <c r="U5" s="54">
        <v>0</v>
      </c>
      <c r="V5" s="54"/>
      <c r="W5" s="54"/>
      <c r="X5" s="52">
        <v>16721.490000000002</v>
      </c>
      <c r="Y5" s="52">
        <f t="shared" si="3"/>
        <v>0</v>
      </c>
      <c r="Z5" s="54"/>
      <c r="AA5" s="71">
        <v>38455.31</v>
      </c>
      <c r="AB5" s="72">
        <f t="shared" si="4"/>
        <v>1.41379816176471</v>
      </c>
      <c r="AC5" s="54">
        <v>200</v>
      </c>
      <c r="AD5" s="54"/>
      <c r="AE5" s="54"/>
      <c r="AF5" s="78">
        <v>38455.31</v>
      </c>
      <c r="AG5" s="78">
        <f t="shared" si="5"/>
        <v>0</v>
      </c>
      <c r="AH5" s="78" t="s">
        <v>881</v>
      </c>
      <c r="AI5" s="71">
        <v>38966.019999999997</v>
      </c>
      <c r="AJ5" s="72">
        <f t="shared" si="6"/>
        <v>1.4325742647058799</v>
      </c>
      <c r="AK5" s="54">
        <v>200</v>
      </c>
      <c r="AL5" s="54"/>
      <c r="AM5" s="54"/>
      <c r="AN5" s="71">
        <v>29571.279999999999</v>
      </c>
      <c r="AO5" s="72">
        <f t="shared" si="7"/>
        <v>1.08717941176471</v>
      </c>
      <c r="AP5" s="54">
        <v>200</v>
      </c>
      <c r="AQ5" s="54"/>
      <c r="AR5" s="54"/>
      <c r="AS5" s="9" t="s">
        <v>881</v>
      </c>
      <c r="AT5" s="71">
        <v>33943.78</v>
      </c>
      <c r="AU5" s="72">
        <f t="shared" si="8"/>
        <v>1.2479330882352899</v>
      </c>
      <c r="AV5" s="54">
        <v>200</v>
      </c>
      <c r="AW5" s="54"/>
      <c r="AX5" s="54"/>
      <c r="AY5" s="12" t="s">
        <v>881</v>
      </c>
      <c r="AZ5" s="92" t="s">
        <v>882</v>
      </c>
    </row>
    <row r="6" spans="1:52" s="1" customFormat="1">
      <c r="A6" s="23">
        <v>4</v>
      </c>
      <c r="B6" s="23">
        <v>30</v>
      </c>
      <c r="C6" s="23">
        <v>111400</v>
      </c>
      <c r="D6" s="24" t="s">
        <v>884</v>
      </c>
      <c r="E6" s="23" t="s">
        <v>94</v>
      </c>
      <c r="F6" s="25">
        <v>2</v>
      </c>
      <c r="G6" s="26">
        <v>200</v>
      </c>
      <c r="H6" s="23" t="s">
        <v>78</v>
      </c>
      <c r="I6" s="23" t="s">
        <v>115</v>
      </c>
      <c r="J6" s="53">
        <v>17100</v>
      </c>
      <c r="K6" s="54">
        <v>13331.98</v>
      </c>
      <c r="L6" s="55">
        <f t="shared" si="0"/>
        <v>0.77964795321637403</v>
      </c>
      <c r="M6" s="54">
        <v>0</v>
      </c>
      <c r="N6" s="54">
        <v>0</v>
      </c>
      <c r="O6" s="54"/>
      <c r="P6" s="52">
        <v>13331.98</v>
      </c>
      <c r="Q6" s="52">
        <f t="shared" si="1"/>
        <v>0</v>
      </c>
      <c r="R6" s="54"/>
      <c r="S6" s="71">
        <v>9103.52</v>
      </c>
      <c r="T6" s="72">
        <f t="shared" si="2"/>
        <v>0.53236959064327505</v>
      </c>
      <c r="U6" s="54">
        <v>0</v>
      </c>
      <c r="V6" s="54"/>
      <c r="W6" s="54"/>
      <c r="X6" s="52">
        <v>9103.52</v>
      </c>
      <c r="Y6" s="52">
        <f t="shared" si="3"/>
        <v>0</v>
      </c>
      <c r="Z6" s="54"/>
      <c r="AA6" s="71">
        <v>20911.080000000002</v>
      </c>
      <c r="AB6" s="72">
        <f t="shared" si="4"/>
        <v>1.2228701754386</v>
      </c>
      <c r="AC6" s="54">
        <v>200</v>
      </c>
      <c r="AD6" s="54"/>
      <c r="AE6" s="54"/>
      <c r="AF6" s="78">
        <v>20911.080000000002</v>
      </c>
      <c r="AG6" s="78">
        <f t="shared" si="5"/>
        <v>0</v>
      </c>
      <c r="AH6" s="78" t="s">
        <v>881</v>
      </c>
      <c r="AI6" s="71">
        <v>24824.67</v>
      </c>
      <c r="AJ6" s="72">
        <f t="shared" si="6"/>
        <v>1.4517350877193</v>
      </c>
      <c r="AK6" s="54">
        <v>200</v>
      </c>
      <c r="AL6" s="54"/>
      <c r="AM6" s="54"/>
      <c r="AN6" s="71">
        <v>17184.560000000001</v>
      </c>
      <c r="AO6" s="72">
        <f t="shared" si="7"/>
        <v>1.0049450292397699</v>
      </c>
      <c r="AP6" s="54">
        <v>200</v>
      </c>
      <c r="AQ6" s="54"/>
      <c r="AR6" s="54"/>
      <c r="AS6" s="9" t="s">
        <v>881</v>
      </c>
      <c r="AT6" s="71">
        <v>17373.34</v>
      </c>
      <c r="AU6" s="72">
        <f t="shared" si="8"/>
        <v>1.0159847953216401</v>
      </c>
      <c r="AV6" s="54">
        <v>200</v>
      </c>
      <c r="AW6" s="54"/>
      <c r="AX6" s="54"/>
      <c r="AY6" s="12" t="s">
        <v>881</v>
      </c>
      <c r="AZ6" s="92" t="s">
        <v>882</v>
      </c>
    </row>
    <row r="7" spans="1:52" s="1" customFormat="1">
      <c r="A7" s="27">
        <v>5</v>
      </c>
      <c r="B7" s="27">
        <v>30</v>
      </c>
      <c r="C7" s="27">
        <v>582</v>
      </c>
      <c r="D7" s="28" t="s">
        <v>885</v>
      </c>
      <c r="E7" s="27" t="s">
        <v>70</v>
      </c>
      <c r="F7" s="29">
        <v>3</v>
      </c>
      <c r="G7" s="30">
        <v>200</v>
      </c>
      <c r="H7" s="27" t="s">
        <v>176</v>
      </c>
      <c r="I7" s="27" t="s">
        <v>72</v>
      </c>
      <c r="J7" s="56">
        <v>55100</v>
      </c>
      <c r="K7" s="51">
        <v>70346.8</v>
      </c>
      <c r="L7" s="57">
        <f t="shared" si="0"/>
        <v>1.27671143375681</v>
      </c>
      <c r="M7" s="51">
        <v>0</v>
      </c>
      <c r="N7" s="51">
        <v>0</v>
      </c>
      <c r="O7" s="51"/>
      <c r="P7" s="52">
        <v>70346.8</v>
      </c>
      <c r="Q7" s="73">
        <f t="shared" si="1"/>
        <v>0</v>
      </c>
      <c r="R7" s="51"/>
      <c r="S7" s="70">
        <v>24807.119999999999</v>
      </c>
      <c r="T7" s="74">
        <f t="shared" si="2"/>
        <v>0.45021996370235901</v>
      </c>
      <c r="U7" s="51">
        <v>0</v>
      </c>
      <c r="V7" s="51"/>
      <c r="W7" s="51"/>
      <c r="X7" s="52">
        <v>24807.119999999999</v>
      </c>
      <c r="Y7" s="73">
        <f t="shared" si="3"/>
        <v>0</v>
      </c>
      <c r="Z7" s="51"/>
      <c r="AA7" s="70">
        <v>43397.11</v>
      </c>
      <c r="AB7" s="74">
        <f t="shared" si="4"/>
        <v>0.78760635208711405</v>
      </c>
      <c r="AC7" s="51">
        <v>0</v>
      </c>
      <c r="AD7" s="51"/>
      <c r="AE7" s="51"/>
      <c r="AF7" s="78">
        <v>43397.11</v>
      </c>
      <c r="AG7" s="78">
        <f t="shared" si="5"/>
        <v>0</v>
      </c>
      <c r="AH7" s="51"/>
      <c r="AI7" s="70">
        <v>41429.769999999997</v>
      </c>
      <c r="AJ7" s="74">
        <f t="shared" si="6"/>
        <v>0.75190145190562596</v>
      </c>
      <c r="AK7" s="51">
        <v>0</v>
      </c>
      <c r="AL7" s="51"/>
      <c r="AM7" s="51"/>
      <c r="AN7" s="70">
        <v>46406.79</v>
      </c>
      <c r="AO7" s="74">
        <f t="shared" si="7"/>
        <v>0.84222849364791297</v>
      </c>
      <c r="AP7" s="51">
        <v>0</v>
      </c>
      <c r="AQ7" s="51"/>
      <c r="AR7" s="51"/>
      <c r="AS7" s="9"/>
      <c r="AT7" s="70">
        <v>42865.86</v>
      </c>
      <c r="AU7" s="74">
        <f t="shared" si="8"/>
        <v>0.77796479128856599</v>
      </c>
      <c r="AV7" s="51">
        <v>0</v>
      </c>
      <c r="AW7" s="51"/>
      <c r="AX7" s="51"/>
      <c r="AY7" s="12"/>
      <c r="AZ7" s="92" t="s">
        <v>882</v>
      </c>
    </row>
    <row r="8" spans="1:52" s="1" customFormat="1">
      <c r="A8" s="27">
        <v>6</v>
      </c>
      <c r="B8" s="27">
        <v>30</v>
      </c>
      <c r="C8" s="27">
        <v>337</v>
      </c>
      <c r="D8" s="28" t="s">
        <v>258</v>
      </c>
      <c r="E8" s="27" t="s">
        <v>63</v>
      </c>
      <c r="F8" s="29">
        <v>3</v>
      </c>
      <c r="G8" s="30">
        <v>200</v>
      </c>
      <c r="H8" s="27" t="s">
        <v>67</v>
      </c>
      <c r="I8" s="27" t="s">
        <v>68</v>
      </c>
      <c r="J8" s="56">
        <v>33350</v>
      </c>
      <c r="K8" s="51">
        <v>22774.03</v>
      </c>
      <c r="L8" s="57">
        <f t="shared" si="0"/>
        <v>0.68287946026986501</v>
      </c>
      <c r="M8" s="51">
        <v>0</v>
      </c>
      <c r="N8" s="51">
        <v>0</v>
      </c>
      <c r="O8" s="51"/>
      <c r="P8" s="52">
        <v>22774.03</v>
      </c>
      <c r="Q8" s="73">
        <f t="shared" si="1"/>
        <v>0</v>
      </c>
      <c r="R8" s="51"/>
      <c r="S8" s="70">
        <v>17818.12</v>
      </c>
      <c r="T8" s="74">
        <f t="shared" si="2"/>
        <v>0.53427646176911503</v>
      </c>
      <c r="U8" s="51">
        <v>0</v>
      </c>
      <c r="V8" s="51"/>
      <c r="W8" s="51"/>
      <c r="X8" s="52">
        <v>17818.12</v>
      </c>
      <c r="Y8" s="73">
        <f t="shared" si="3"/>
        <v>0</v>
      </c>
      <c r="Z8" s="51"/>
      <c r="AA8" s="70">
        <v>35916.61</v>
      </c>
      <c r="AB8" s="57">
        <f t="shared" si="4"/>
        <v>1.0769598200899599</v>
      </c>
      <c r="AC8" s="51">
        <v>200</v>
      </c>
      <c r="AD8" s="51">
        <v>200</v>
      </c>
      <c r="AE8" s="51" t="s">
        <v>801</v>
      </c>
      <c r="AF8" s="78">
        <v>35916.61</v>
      </c>
      <c r="AG8" s="78">
        <f t="shared" si="5"/>
        <v>0</v>
      </c>
      <c r="AH8" s="51" t="s">
        <v>881</v>
      </c>
      <c r="AI8" s="70">
        <v>38563.26</v>
      </c>
      <c r="AJ8" s="57">
        <f t="shared" si="6"/>
        <v>1.1563196401799101</v>
      </c>
      <c r="AK8" s="51">
        <v>200</v>
      </c>
      <c r="AL8" s="51">
        <v>200</v>
      </c>
      <c r="AM8" s="51" t="s">
        <v>801</v>
      </c>
      <c r="AN8" s="70">
        <v>35591.980000000003</v>
      </c>
      <c r="AO8" s="57">
        <f t="shared" si="7"/>
        <v>1.0672257871064501</v>
      </c>
      <c r="AP8" s="51">
        <v>200</v>
      </c>
      <c r="AQ8" s="51">
        <v>200</v>
      </c>
      <c r="AR8" s="51" t="s">
        <v>801</v>
      </c>
      <c r="AS8" s="9" t="s">
        <v>881</v>
      </c>
      <c r="AT8" s="70">
        <v>47455.83</v>
      </c>
      <c r="AU8" s="57">
        <f t="shared" si="8"/>
        <v>1.4229634182908499</v>
      </c>
      <c r="AV8" s="51">
        <v>200</v>
      </c>
      <c r="AW8" s="51">
        <v>200</v>
      </c>
      <c r="AX8" s="51" t="s">
        <v>801</v>
      </c>
      <c r="AY8" s="12" t="s">
        <v>881</v>
      </c>
      <c r="AZ8" s="92" t="s">
        <v>882</v>
      </c>
    </row>
    <row r="9" spans="1:52" s="1" customFormat="1">
      <c r="A9" s="31">
        <v>7</v>
      </c>
      <c r="B9" s="31">
        <v>30</v>
      </c>
      <c r="C9" s="31">
        <v>742</v>
      </c>
      <c r="D9" s="32" t="s">
        <v>886</v>
      </c>
      <c r="E9" s="31" t="s">
        <v>161</v>
      </c>
      <c r="F9" s="33">
        <v>4</v>
      </c>
      <c r="G9" s="34">
        <v>200</v>
      </c>
      <c r="H9" s="31" t="s">
        <v>83</v>
      </c>
      <c r="I9" s="31" t="s">
        <v>162</v>
      </c>
      <c r="J9" s="58">
        <v>15675</v>
      </c>
      <c r="K9" s="59">
        <v>11335.04</v>
      </c>
      <c r="L9" s="60">
        <f t="shared" si="0"/>
        <v>0.72312854864433795</v>
      </c>
      <c r="M9" s="59">
        <v>0</v>
      </c>
      <c r="N9" s="59">
        <v>0</v>
      </c>
      <c r="O9" s="59"/>
      <c r="P9" s="52">
        <v>12125.34</v>
      </c>
      <c r="Q9" s="52">
        <f t="shared" si="1"/>
        <v>790.29999999999905</v>
      </c>
      <c r="R9" s="59"/>
      <c r="S9" s="59">
        <v>9284.81</v>
      </c>
      <c r="T9" s="60">
        <f t="shared" si="2"/>
        <v>0.59233237639553404</v>
      </c>
      <c r="U9" s="59">
        <v>0</v>
      </c>
      <c r="V9" s="59"/>
      <c r="W9" s="59"/>
      <c r="X9" s="52">
        <v>9510.11</v>
      </c>
      <c r="Y9" s="52">
        <f t="shared" si="3"/>
        <v>225.30000000000101</v>
      </c>
      <c r="Z9" s="59"/>
      <c r="AA9" s="79">
        <v>16152.23</v>
      </c>
      <c r="AB9" s="80">
        <f t="shared" si="4"/>
        <v>1.0304452950558201</v>
      </c>
      <c r="AC9" s="59">
        <v>200</v>
      </c>
      <c r="AD9" s="59"/>
      <c r="AE9" s="59"/>
      <c r="AF9" s="78">
        <v>17505.63</v>
      </c>
      <c r="AG9" s="78">
        <f t="shared" si="5"/>
        <v>1353.4</v>
      </c>
      <c r="AH9" s="78" t="s">
        <v>881</v>
      </c>
      <c r="AI9" s="79">
        <v>15954.32</v>
      </c>
      <c r="AJ9" s="80">
        <f t="shared" si="6"/>
        <v>1.01781945773525</v>
      </c>
      <c r="AK9" s="59">
        <v>200</v>
      </c>
      <c r="AL9" s="59"/>
      <c r="AM9" s="59"/>
      <c r="AN9" s="81">
        <v>23724.51</v>
      </c>
      <c r="AO9" s="87">
        <f t="shared" si="7"/>
        <v>1.5135253588516699</v>
      </c>
      <c r="AP9" s="88">
        <v>200</v>
      </c>
      <c r="AQ9" s="88">
        <v>200</v>
      </c>
      <c r="AR9" s="88" t="s">
        <v>880</v>
      </c>
      <c r="AS9" s="9" t="s">
        <v>881</v>
      </c>
      <c r="AT9" s="79">
        <v>20874.71</v>
      </c>
      <c r="AU9" s="60">
        <f t="shared" si="8"/>
        <v>1.3317199362041501</v>
      </c>
      <c r="AV9" s="59">
        <v>200</v>
      </c>
      <c r="AW9" s="59">
        <v>200</v>
      </c>
      <c r="AX9" s="59" t="s">
        <v>880</v>
      </c>
      <c r="AY9" s="12" t="s">
        <v>881</v>
      </c>
      <c r="AZ9" s="92" t="s">
        <v>882</v>
      </c>
    </row>
    <row r="10" spans="1:52" s="1" customFormat="1">
      <c r="A10" s="31">
        <v>8</v>
      </c>
      <c r="B10" s="31">
        <v>30</v>
      </c>
      <c r="C10" s="31">
        <v>750</v>
      </c>
      <c r="D10" s="32" t="s">
        <v>190</v>
      </c>
      <c r="E10" s="31" t="s">
        <v>161</v>
      </c>
      <c r="F10" s="33">
        <v>4</v>
      </c>
      <c r="G10" s="34">
        <v>200</v>
      </c>
      <c r="H10" s="31" t="s">
        <v>67</v>
      </c>
      <c r="I10" s="31" t="s">
        <v>162</v>
      </c>
      <c r="J10" s="58">
        <v>40600</v>
      </c>
      <c r="K10" s="59">
        <v>20966.47</v>
      </c>
      <c r="L10" s="60">
        <f t="shared" si="0"/>
        <v>0.51641551724137902</v>
      </c>
      <c r="M10" s="59">
        <v>0</v>
      </c>
      <c r="N10" s="59">
        <v>0</v>
      </c>
      <c r="O10" s="59"/>
      <c r="P10" s="52">
        <v>20966.47</v>
      </c>
      <c r="Q10" s="52">
        <f t="shared" si="1"/>
        <v>0</v>
      </c>
      <c r="R10" s="59"/>
      <c r="S10" s="59">
        <v>22686.09</v>
      </c>
      <c r="T10" s="60">
        <f t="shared" si="2"/>
        <v>0.55877068965517196</v>
      </c>
      <c r="U10" s="59">
        <v>0</v>
      </c>
      <c r="V10" s="59"/>
      <c r="W10" s="59"/>
      <c r="X10" s="52">
        <v>23052.09</v>
      </c>
      <c r="Y10" s="52">
        <f t="shared" si="3"/>
        <v>366</v>
      </c>
      <c r="Z10" s="59"/>
      <c r="AA10" s="79">
        <v>50814.95</v>
      </c>
      <c r="AB10" s="60">
        <f t="shared" si="4"/>
        <v>1.25159975369458</v>
      </c>
      <c r="AC10" s="59">
        <v>200</v>
      </c>
      <c r="AD10" s="59">
        <v>200</v>
      </c>
      <c r="AE10" s="59" t="s">
        <v>880</v>
      </c>
      <c r="AF10" s="78">
        <v>50814.95</v>
      </c>
      <c r="AG10" s="78">
        <f t="shared" si="5"/>
        <v>0</v>
      </c>
      <c r="AH10" s="78" t="s">
        <v>881</v>
      </c>
      <c r="AI10" s="79">
        <v>47948.639999999999</v>
      </c>
      <c r="AJ10" s="60">
        <f t="shared" si="6"/>
        <v>1.1810009852216701</v>
      </c>
      <c r="AK10" s="59">
        <v>200</v>
      </c>
      <c r="AL10" s="59">
        <v>200</v>
      </c>
      <c r="AM10" s="59" t="s">
        <v>880</v>
      </c>
      <c r="AN10" s="81">
        <v>40901.46</v>
      </c>
      <c r="AO10" s="89">
        <f t="shared" si="7"/>
        <v>1.00742512315271</v>
      </c>
      <c r="AP10" s="88">
        <v>200</v>
      </c>
      <c r="AQ10" s="88"/>
      <c r="AR10" s="88"/>
      <c r="AS10" s="9" t="s">
        <v>881</v>
      </c>
      <c r="AT10" s="79">
        <v>41074.06</v>
      </c>
      <c r="AU10" s="80">
        <f t="shared" si="8"/>
        <v>1.0116763546798</v>
      </c>
      <c r="AV10" s="59">
        <v>200</v>
      </c>
      <c r="AW10" s="59"/>
      <c r="AX10" s="59"/>
      <c r="AY10" s="12" t="s">
        <v>881</v>
      </c>
      <c r="AZ10" s="92" t="s">
        <v>882</v>
      </c>
    </row>
    <row r="11" spans="1:52">
      <c r="A11" s="35">
        <v>9</v>
      </c>
      <c r="B11" s="35">
        <v>30</v>
      </c>
      <c r="C11" s="35">
        <v>585</v>
      </c>
      <c r="D11" s="36" t="s">
        <v>887</v>
      </c>
      <c r="E11" s="35" t="s">
        <v>87</v>
      </c>
      <c r="F11" s="37">
        <v>5</v>
      </c>
      <c r="G11" s="38">
        <v>200</v>
      </c>
      <c r="H11" s="35" t="s">
        <v>78</v>
      </c>
      <c r="I11" s="35" t="s">
        <v>88</v>
      </c>
      <c r="J11" s="61">
        <v>14850</v>
      </c>
      <c r="K11" s="62">
        <v>15509.3</v>
      </c>
      <c r="L11" s="63">
        <f t="shared" si="0"/>
        <v>1.04439730639731</v>
      </c>
      <c r="M11" s="54">
        <v>200</v>
      </c>
      <c r="N11" s="54"/>
      <c r="O11" s="54"/>
      <c r="P11" s="52">
        <v>15509.3</v>
      </c>
      <c r="Q11" s="52">
        <f t="shared" si="1"/>
        <v>0</v>
      </c>
      <c r="R11" s="54" t="s">
        <v>881</v>
      </c>
      <c r="S11" s="71">
        <v>12313.86</v>
      </c>
      <c r="T11" s="72">
        <f t="shared" si="2"/>
        <v>0.82921616161616196</v>
      </c>
      <c r="U11" s="54">
        <v>0</v>
      </c>
      <c r="V11" s="54"/>
      <c r="W11" s="54"/>
      <c r="X11" s="52">
        <v>12313.86</v>
      </c>
      <c r="Y11" s="52">
        <f t="shared" si="3"/>
        <v>0</v>
      </c>
      <c r="Z11" s="54"/>
      <c r="AA11" s="71">
        <v>9571.33</v>
      </c>
      <c r="AB11" s="72">
        <f t="shared" si="4"/>
        <v>0.64453400673400696</v>
      </c>
      <c r="AC11" s="54">
        <v>0</v>
      </c>
      <c r="AD11" s="54"/>
      <c r="AE11" s="54"/>
      <c r="AF11" s="78">
        <v>9571.33</v>
      </c>
      <c r="AG11" s="78">
        <f t="shared" si="5"/>
        <v>0</v>
      </c>
      <c r="AH11" s="78"/>
      <c r="AI11" s="71">
        <v>7798.3</v>
      </c>
      <c r="AJ11" s="72">
        <f t="shared" si="6"/>
        <v>0.52513804713804701</v>
      </c>
      <c r="AK11" s="54">
        <v>0</v>
      </c>
      <c r="AL11" s="54"/>
      <c r="AM11" s="54"/>
      <c r="AN11" s="9">
        <v>7664.33</v>
      </c>
      <c r="AO11" s="86">
        <f t="shared" si="7"/>
        <v>0.51611649831649797</v>
      </c>
      <c r="AT11" s="11">
        <v>10391.450000000001</v>
      </c>
      <c r="AU11" s="10">
        <f t="shared" si="8"/>
        <v>0.69976094276094303</v>
      </c>
      <c r="AY11" s="9"/>
    </row>
    <row r="12" spans="1:52">
      <c r="A12" s="35">
        <v>10</v>
      </c>
      <c r="B12" s="35">
        <v>30</v>
      </c>
      <c r="C12" s="35">
        <v>373</v>
      </c>
      <c r="D12" s="36" t="s">
        <v>888</v>
      </c>
      <c r="E12" s="35" t="s">
        <v>63</v>
      </c>
      <c r="F12" s="37">
        <v>5</v>
      </c>
      <c r="G12" s="38">
        <v>200</v>
      </c>
      <c r="H12" s="35" t="s">
        <v>78</v>
      </c>
      <c r="I12" s="35" t="s">
        <v>68</v>
      </c>
      <c r="J12" s="61">
        <v>14190</v>
      </c>
      <c r="K12" s="62">
        <v>17343.27</v>
      </c>
      <c r="L12" s="63">
        <f t="shared" si="0"/>
        <v>1.2222177589851999</v>
      </c>
      <c r="M12" s="54">
        <v>200</v>
      </c>
      <c r="N12" s="54"/>
      <c r="O12" s="54"/>
      <c r="P12" s="52">
        <v>17343.27</v>
      </c>
      <c r="Q12" s="52">
        <f t="shared" si="1"/>
        <v>0</v>
      </c>
      <c r="R12" s="54" t="s">
        <v>881</v>
      </c>
      <c r="S12" s="71">
        <v>16178.42</v>
      </c>
      <c r="T12" s="72">
        <f t="shared" si="2"/>
        <v>1.1401282593375599</v>
      </c>
      <c r="U12" s="54">
        <v>200</v>
      </c>
      <c r="V12" s="54"/>
      <c r="W12" s="54"/>
      <c r="X12" s="52">
        <v>16178.42</v>
      </c>
      <c r="Y12" s="52">
        <f t="shared" si="3"/>
        <v>0</v>
      </c>
      <c r="Z12" s="54" t="s">
        <v>881</v>
      </c>
      <c r="AA12" s="71">
        <v>19709.21</v>
      </c>
      <c r="AB12" s="55">
        <f t="shared" si="4"/>
        <v>1.38895066948555</v>
      </c>
      <c r="AC12" s="54">
        <v>200</v>
      </c>
      <c r="AD12" s="54">
        <v>200</v>
      </c>
      <c r="AE12" s="54" t="s">
        <v>889</v>
      </c>
      <c r="AF12" s="78">
        <v>19709.21</v>
      </c>
      <c r="AG12" s="78">
        <f t="shared" si="5"/>
        <v>0</v>
      </c>
      <c r="AH12" s="78" t="s">
        <v>881</v>
      </c>
      <c r="AI12" s="71">
        <v>22165.49</v>
      </c>
      <c r="AJ12" s="55">
        <f t="shared" si="6"/>
        <v>1.56205003523608</v>
      </c>
      <c r="AK12" s="54">
        <v>200</v>
      </c>
      <c r="AL12" s="54">
        <v>200</v>
      </c>
      <c r="AM12" s="54" t="s">
        <v>889</v>
      </c>
      <c r="AN12" s="9">
        <v>12990.58</v>
      </c>
      <c r="AO12" s="86">
        <f t="shared" si="7"/>
        <v>0.91547427766032397</v>
      </c>
      <c r="AT12" s="11">
        <v>11066.8</v>
      </c>
      <c r="AU12" s="10">
        <f t="shared" si="8"/>
        <v>0.77990133897110603</v>
      </c>
      <c r="AY12" s="9"/>
    </row>
    <row r="13" spans="1:52">
      <c r="A13" s="35">
        <v>11</v>
      </c>
      <c r="B13" s="35">
        <v>30</v>
      </c>
      <c r="C13" s="35">
        <v>514</v>
      </c>
      <c r="D13" s="36" t="s">
        <v>890</v>
      </c>
      <c r="E13" s="35" t="s">
        <v>77</v>
      </c>
      <c r="F13" s="37">
        <v>5</v>
      </c>
      <c r="G13" s="38">
        <v>200</v>
      </c>
      <c r="H13" s="35" t="s">
        <v>78</v>
      </c>
      <c r="I13" s="35" t="s">
        <v>79</v>
      </c>
      <c r="J13" s="61">
        <v>14400</v>
      </c>
      <c r="K13" s="62">
        <v>26929.26</v>
      </c>
      <c r="L13" s="55">
        <f t="shared" si="0"/>
        <v>1.8700874999999999</v>
      </c>
      <c r="M13" s="54">
        <v>200</v>
      </c>
      <c r="N13" s="54">
        <v>200</v>
      </c>
      <c r="O13" s="54" t="s">
        <v>880</v>
      </c>
      <c r="P13" s="52">
        <v>26929.26</v>
      </c>
      <c r="Q13" s="52">
        <f t="shared" si="1"/>
        <v>0</v>
      </c>
      <c r="R13" s="54" t="s">
        <v>881</v>
      </c>
      <c r="S13" s="71">
        <v>18880.3</v>
      </c>
      <c r="T13" s="55">
        <f t="shared" si="2"/>
        <v>1.31113194444444</v>
      </c>
      <c r="U13" s="54">
        <v>200</v>
      </c>
      <c r="V13" s="54">
        <v>200</v>
      </c>
      <c r="W13" s="54" t="s">
        <v>889</v>
      </c>
      <c r="X13" s="52">
        <v>18880.3</v>
      </c>
      <c r="Y13" s="52">
        <f t="shared" si="3"/>
        <v>0</v>
      </c>
      <c r="Z13" s="54" t="s">
        <v>881</v>
      </c>
      <c r="AA13" s="71">
        <v>19394.84</v>
      </c>
      <c r="AB13" s="72">
        <f t="shared" si="4"/>
        <v>1.34686388888889</v>
      </c>
      <c r="AC13" s="54">
        <v>200</v>
      </c>
      <c r="AD13" s="54"/>
      <c r="AE13" s="54"/>
      <c r="AF13" s="78">
        <v>19394.84</v>
      </c>
      <c r="AG13" s="78">
        <f t="shared" si="5"/>
        <v>0</v>
      </c>
      <c r="AH13" s="78" t="s">
        <v>881</v>
      </c>
      <c r="AI13" s="71">
        <v>21911.85</v>
      </c>
      <c r="AJ13" s="72">
        <f t="shared" si="6"/>
        <v>1.5216562499999999</v>
      </c>
      <c r="AK13" s="54">
        <v>200</v>
      </c>
      <c r="AL13" s="54"/>
      <c r="AM13" s="54"/>
      <c r="AN13" s="9">
        <v>12530.86</v>
      </c>
      <c r="AO13" s="86">
        <f t="shared" si="7"/>
        <v>0.87019861111111096</v>
      </c>
      <c r="AT13" s="11">
        <v>11792.8</v>
      </c>
      <c r="AU13" s="10">
        <f t="shared" si="8"/>
        <v>0.81894444444444403</v>
      </c>
      <c r="AY13" s="9"/>
    </row>
    <row r="14" spans="1:52">
      <c r="A14" s="19">
        <v>12</v>
      </c>
      <c r="B14" s="19">
        <v>30</v>
      </c>
      <c r="C14" s="19">
        <v>365</v>
      </c>
      <c r="D14" s="20" t="s">
        <v>268</v>
      </c>
      <c r="E14" s="19" t="s">
        <v>70</v>
      </c>
      <c r="F14" s="21">
        <v>6</v>
      </c>
      <c r="G14" s="22">
        <v>200</v>
      </c>
      <c r="H14" s="19" t="s">
        <v>83</v>
      </c>
      <c r="I14" s="19" t="s">
        <v>72</v>
      </c>
      <c r="J14" s="48">
        <v>16335</v>
      </c>
      <c r="K14" s="49">
        <v>18059.22</v>
      </c>
      <c r="L14" s="50">
        <f t="shared" si="0"/>
        <v>1.10555371900826</v>
      </c>
      <c r="M14" s="51">
        <v>200</v>
      </c>
      <c r="N14" s="51"/>
      <c r="O14" s="51"/>
      <c r="P14" s="52">
        <v>19203.8</v>
      </c>
      <c r="Q14" s="73">
        <f t="shared" si="1"/>
        <v>1144.58</v>
      </c>
      <c r="R14" s="51" t="s">
        <v>881</v>
      </c>
      <c r="S14" s="70">
        <v>20539.080000000002</v>
      </c>
      <c r="T14" s="57">
        <f t="shared" si="2"/>
        <v>1.2573663911845701</v>
      </c>
      <c r="U14" s="51">
        <v>200</v>
      </c>
      <c r="V14" s="51">
        <v>200</v>
      </c>
      <c r="W14" s="51" t="s">
        <v>880</v>
      </c>
      <c r="X14" s="52">
        <v>20539.18</v>
      </c>
      <c r="Y14" s="73">
        <f t="shared" si="3"/>
        <v>9.9999999998544795E-2</v>
      </c>
      <c r="Z14" s="51" t="s">
        <v>881</v>
      </c>
      <c r="AA14" s="70">
        <v>18145.650000000001</v>
      </c>
      <c r="AB14" s="57">
        <f t="shared" si="4"/>
        <v>1.1108448117539</v>
      </c>
      <c r="AC14" s="51">
        <v>200</v>
      </c>
      <c r="AD14" s="51">
        <v>200</v>
      </c>
      <c r="AE14" s="51" t="s">
        <v>880</v>
      </c>
      <c r="AF14" s="78">
        <v>18145.66</v>
      </c>
      <c r="AG14" s="78">
        <f t="shared" si="5"/>
        <v>9.9999999983992893E-3</v>
      </c>
      <c r="AH14" s="51" t="s">
        <v>881</v>
      </c>
      <c r="AI14" s="70">
        <v>25670.27</v>
      </c>
      <c r="AJ14" s="57">
        <f t="shared" si="6"/>
        <v>1.57148882767065</v>
      </c>
      <c r="AK14" s="51">
        <v>200</v>
      </c>
      <c r="AL14" s="51">
        <v>200</v>
      </c>
      <c r="AM14" s="51" t="s">
        <v>880</v>
      </c>
      <c r="AN14" s="9">
        <v>9012.74</v>
      </c>
      <c r="AO14" s="86">
        <f t="shared" si="7"/>
        <v>0.55174410774410798</v>
      </c>
      <c r="AT14" s="11">
        <v>10364.56</v>
      </c>
      <c r="AU14" s="10">
        <f t="shared" si="8"/>
        <v>0.63450015304560803</v>
      </c>
      <c r="AY14" s="9"/>
    </row>
    <row r="15" spans="1:52">
      <c r="A15" s="19">
        <v>13</v>
      </c>
      <c r="B15" s="19">
        <v>29</v>
      </c>
      <c r="C15" s="19">
        <v>730</v>
      </c>
      <c r="D15" s="20" t="s">
        <v>891</v>
      </c>
      <c r="E15" s="19" t="s">
        <v>87</v>
      </c>
      <c r="F15" s="21">
        <v>6</v>
      </c>
      <c r="G15" s="22">
        <v>200</v>
      </c>
      <c r="H15" s="19" t="s">
        <v>83</v>
      </c>
      <c r="I15" s="19" t="s">
        <v>88</v>
      </c>
      <c r="J15" s="48">
        <v>15840</v>
      </c>
      <c r="K15" s="49">
        <v>17778.95</v>
      </c>
      <c r="L15" s="57">
        <f t="shared" si="0"/>
        <v>1.12240845959596</v>
      </c>
      <c r="M15" s="51">
        <v>200</v>
      </c>
      <c r="N15" s="51">
        <v>200</v>
      </c>
      <c r="O15" s="51" t="s">
        <v>880</v>
      </c>
      <c r="P15" s="52">
        <v>17778.95</v>
      </c>
      <c r="Q15" s="73">
        <f t="shared" si="1"/>
        <v>0</v>
      </c>
      <c r="R15" s="51" t="s">
        <v>881</v>
      </c>
      <c r="S15" s="70">
        <v>17238.169999999998</v>
      </c>
      <c r="T15" s="74">
        <f t="shared" si="2"/>
        <v>1.08826830808081</v>
      </c>
      <c r="U15" s="51">
        <v>200</v>
      </c>
      <c r="V15" s="51"/>
      <c r="W15" s="51"/>
      <c r="X15" s="52">
        <v>17238.169999999998</v>
      </c>
      <c r="Y15" s="73">
        <f t="shared" si="3"/>
        <v>0</v>
      </c>
      <c r="Z15" s="51" t="s">
        <v>881</v>
      </c>
      <c r="AA15" s="70">
        <v>16282.38</v>
      </c>
      <c r="AB15" s="74">
        <f t="shared" si="4"/>
        <v>1.02792803030303</v>
      </c>
      <c r="AC15" s="51">
        <v>200</v>
      </c>
      <c r="AD15" s="51"/>
      <c r="AE15" s="51"/>
      <c r="AF15" s="78">
        <v>16282.38</v>
      </c>
      <c r="AG15" s="78">
        <f t="shared" si="5"/>
        <v>0</v>
      </c>
      <c r="AH15" s="51" t="s">
        <v>881</v>
      </c>
      <c r="AI15" s="70">
        <v>20403.39</v>
      </c>
      <c r="AJ15" s="74">
        <f t="shared" si="6"/>
        <v>1.2880928030303</v>
      </c>
      <c r="AK15" s="51">
        <v>200</v>
      </c>
      <c r="AL15" s="51"/>
      <c r="AM15" s="51"/>
      <c r="AN15" s="9">
        <v>13414.09</v>
      </c>
      <c r="AO15" s="86">
        <f t="shared" si="7"/>
        <v>0.84684911616161596</v>
      </c>
      <c r="AT15" s="11">
        <v>7593.75</v>
      </c>
      <c r="AU15" s="10">
        <f t="shared" si="8"/>
        <v>0.47940340909090901</v>
      </c>
      <c r="AY15" s="9"/>
    </row>
    <row r="16" spans="1:52">
      <c r="A16" s="35">
        <v>14</v>
      </c>
      <c r="B16" s="35">
        <v>30</v>
      </c>
      <c r="C16" s="35">
        <v>343</v>
      </c>
      <c r="D16" s="36" t="s">
        <v>241</v>
      </c>
      <c r="E16" s="35" t="s">
        <v>70</v>
      </c>
      <c r="F16" s="37">
        <v>7</v>
      </c>
      <c r="G16" s="38">
        <v>200</v>
      </c>
      <c r="H16" s="35" t="s">
        <v>83</v>
      </c>
      <c r="I16" s="35" t="s">
        <v>72</v>
      </c>
      <c r="J16" s="61">
        <v>28380</v>
      </c>
      <c r="K16" s="62">
        <v>29892.91</v>
      </c>
      <c r="L16" s="63">
        <f t="shared" si="0"/>
        <v>1.05330902043693</v>
      </c>
      <c r="M16" s="54">
        <v>200</v>
      </c>
      <c r="N16" s="54"/>
      <c r="O16" s="54"/>
      <c r="P16" s="52">
        <v>29892.91</v>
      </c>
      <c r="Q16" s="52">
        <f t="shared" si="1"/>
        <v>0</v>
      </c>
      <c r="R16" s="54" t="s">
        <v>881</v>
      </c>
      <c r="S16" s="71">
        <v>40409.94</v>
      </c>
      <c r="T16" s="55">
        <f t="shared" si="2"/>
        <v>1.42388794926004</v>
      </c>
      <c r="U16" s="54">
        <v>200</v>
      </c>
      <c r="V16" s="54">
        <v>200</v>
      </c>
      <c r="W16" s="54" t="s">
        <v>880</v>
      </c>
      <c r="X16" s="52">
        <v>40409.94</v>
      </c>
      <c r="Y16" s="52">
        <f t="shared" si="3"/>
        <v>0</v>
      </c>
      <c r="Z16" s="54" t="s">
        <v>881</v>
      </c>
      <c r="AA16" s="71">
        <v>32451.97</v>
      </c>
      <c r="AB16" s="72">
        <f t="shared" si="4"/>
        <v>1.14348026779422</v>
      </c>
      <c r="AC16" s="54">
        <v>200</v>
      </c>
      <c r="AD16" s="54"/>
      <c r="AE16" s="54"/>
      <c r="AF16" s="78">
        <v>32451.97</v>
      </c>
      <c r="AG16" s="78">
        <f t="shared" si="5"/>
        <v>0</v>
      </c>
      <c r="AH16" s="78" t="s">
        <v>881</v>
      </c>
      <c r="AI16" s="71">
        <v>50389.919999999998</v>
      </c>
      <c r="AJ16" s="72">
        <f t="shared" si="6"/>
        <v>1.7755433403805501</v>
      </c>
      <c r="AK16" s="54">
        <v>200</v>
      </c>
      <c r="AL16" s="54"/>
      <c r="AM16" s="54"/>
      <c r="AN16" s="9">
        <v>14797.82</v>
      </c>
      <c r="AO16" s="86">
        <f t="shared" si="7"/>
        <v>0.52141719520789298</v>
      </c>
      <c r="AT16" s="11">
        <v>26040.9</v>
      </c>
      <c r="AU16" s="10">
        <f t="shared" si="8"/>
        <v>0.91757928118393195</v>
      </c>
      <c r="AY16" s="9"/>
    </row>
    <row r="17" spans="1:51">
      <c r="A17" s="35">
        <v>15</v>
      </c>
      <c r="B17" s="35">
        <v>30</v>
      </c>
      <c r="C17" s="35">
        <v>341</v>
      </c>
      <c r="D17" s="36" t="s">
        <v>892</v>
      </c>
      <c r="E17" s="35" t="s">
        <v>94</v>
      </c>
      <c r="F17" s="37">
        <v>7</v>
      </c>
      <c r="G17" s="38">
        <v>200</v>
      </c>
      <c r="H17" s="35" t="s">
        <v>83</v>
      </c>
      <c r="I17" s="35" t="s">
        <v>115</v>
      </c>
      <c r="J17" s="61">
        <v>23400</v>
      </c>
      <c r="K17" s="62">
        <v>25474.98</v>
      </c>
      <c r="L17" s="63">
        <f t="shared" si="0"/>
        <v>1.0886743589743599</v>
      </c>
      <c r="M17" s="54">
        <v>200</v>
      </c>
      <c r="N17" s="54"/>
      <c r="O17" s="54"/>
      <c r="P17" s="52">
        <v>25474.98</v>
      </c>
      <c r="Q17" s="52">
        <f t="shared" si="1"/>
        <v>0</v>
      </c>
      <c r="R17" s="54" t="s">
        <v>881</v>
      </c>
      <c r="S17" s="71">
        <v>25115.439999999999</v>
      </c>
      <c r="T17" s="72">
        <f t="shared" si="2"/>
        <v>1.0733094017094</v>
      </c>
      <c r="U17" s="54">
        <v>200</v>
      </c>
      <c r="V17" s="54"/>
      <c r="W17" s="54"/>
      <c r="X17" s="52">
        <v>25115.439999999999</v>
      </c>
      <c r="Y17" s="52">
        <f t="shared" si="3"/>
        <v>0</v>
      </c>
      <c r="Z17" s="54" t="s">
        <v>881</v>
      </c>
      <c r="AA17" s="71">
        <v>23497.33</v>
      </c>
      <c r="AB17" s="72">
        <f t="shared" si="4"/>
        <v>1.0041594017094</v>
      </c>
      <c r="AC17" s="54">
        <v>200</v>
      </c>
      <c r="AD17" s="54"/>
      <c r="AE17" s="54"/>
      <c r="AF17" s="78">
        <v>23497.33</v>
      </c>
      <c r="AG17" s="78">
        <f t="shared" si="5"/>
        <v>0</v>
      </c>
      <c r="AH17" s="78" t="s">
        <v>881</v>
      </c>
      <c r="AI17" s="71">
        <v>25035.27</v>
      </c>
      <c r="AJ17" s="72">
        <f t="shared" si="6"/>
        <v>1.06988333333333</v>
      </c>
      <c r="AK17" s="54">
        <v>200</v>
      </c>
      <c r="AL17" s="54"/>
      <c r="AM17" s="54"/>
      <c r="AN17" s="9">
        <v>10414.34</v>
      </c>
      <c r="AO17" s="86">
        <f t="shared" si="7"/>
        <v>0.445057264957265</v>
      </c>
      <c r="AT17" s="11">
        <v>13065.41</v>
      </c>
      <c r="AU17" s="10">
        <f t="shared" si="8"/>
        <v>0.55835085470085499</v>
      </c>
      <c r="AY17" s="9"/>
    </row>
    <row r="18" spans="1:51">
      <c r="A18" s="35">
        <v>16</v>
      </c>
      <c r="B18" s="35">
        <v>30</v>
      </c>
      <c r="C18" s="35">
        <v>385</v>
      </c>
      <c r="D18" s="36" t="s">
        <v>250</v>
      </c>
      <c r="E18" s="35" t="s">
        <v>77</v>
      </c>
      <c r="F18" s="37">
        <v>7</v>
      </c>
      <c r="G18" s="38">
        <v>200</v>
      </c>
      <c r="H18" s="35" t="s">
        <v>83</v>
      </c>
      <c r="I18" s="35" t="s">
        <v>79</v>
      </c>
      <c r="J18" s="61">
        <v>18975</v>
      </c>
      <c r="K18" s="62">
        <v>24689.58</v>
      </c>
      <c r="L18" s="55">
        <f t="shared" si="0"/>
        <v>1.3011636363636401</v>
      </c>
      <c r="M18" s="54">
        <v>200</v>
      </c>
      <c r="N18" s="54">
        <v>200</v>
      </c>
      <c r="O18" s="54" t="s">
        <v>880</v>
      </c>
      <c r="P18" s="52">
        <v>24689.58</v>
      </c>
      <c r="Q18" s="52">
        <f t="shared" si="1"/>
        <v>0</v>
      </c>
      <c r="R18" s="54" t="s">
        <v>881</v>
      </c>
      <c r="S18" s="71">
        <v>25210.73</v>
      </c>
      <c r="T18" s="72">
        <f t="shared" si="2"/>
        <v>1.32862872200263</v>
      </c>
      <c r="U18" s="54">
        <v>200</v>
      </c>
      <c r="V18" s="54"/>
      <c r="W18" s="54"/>
      <c r="X18" s="52">
        <v>25210.73</v>
      </c>
      <c r="Y18" s="52">
        <f t="shared" si="3"/>
        <v>0</v>
      </c>
      <c r="Z18" s="54" t="s">
        <v>881</v>
      </c>
      <c r="AA18" s="71">
        <v>26656.639999999999</v>
      </c>
      <c r="AB18" s="55">
        <f t="shared" si="4"/>
        <v>1.40482951251647</v>
      </c>
      <c r="AC18" s="54">
        <v>200</v>
      </c>
      <c r="AD18" s="54">
        <v>200</v>
      </c>
      <c r="AE18" s="54" t="s">
        <v>880</v>
      </c>
      <c r="AF18" s="78">
        <v>26656.639999999999</v>
      </c>
      <c r="AG18" s="78">
        <f t="shared" si="5"/>
        <v>0</v>
      </c>
      <c r="AH18" s="78" t="s">
        <v>881</v>
      </c>
      <c r="AI18" s="71">
        <v>35204.22</v>
      </c>
      <c r="AJ18" s="55">
        <f t="shared" si="6"/>
        <v>1.85529486166008</v>
      </c>
      <c r="AK18" s="54">
        <v>200</v>
      </c>
      <c r="AL18" s="54">
        <v>200</v>
      </c>
      <c r="AM18" s="54" t="s">
        <v>880</v>
      </c>
      <c r="AN18" s="9">
        <v>15354.53</v>
      </c>
      <c r="AO18" s="86">
        <f t="shared" si="7"/>
        <v>0.80919789196310898</v>
      </c>
      <c r="AT18" s="11">
        <v>27270.98</v>
      </c>
      <c r="AU18" s="10">
        <f t="shared" si="8"/>
        <v>1.43720579710145</v>
      </c>
      <c r="AY18" s="9"/>
    </row>
    <row r="19" spans="1:51">
      <c r="A19" s="19">
        <v>17</v>
      </c>
      <c r="B19" s="19">
        <v>30</v>
      </c>
      <c r="C19" s="19">
        <v>712</v>
      </c>
      <c r="D19" s="20" t="s">
        <v>893</v>
      </c>
      <c r="E19" s="19" t="s">
        <v>90</v>
      </c>
      <c r="F19" s="21">
        <v>8</v>
      </c>
      <c r="G19" s="22">
        <v>200</v>
      </c>
      <c r="H19" s="19" t="s">
        <v>83</v>
      </c>
      <c r="I19" s="19" t="s">
        <v>91</v>
      </c>
      <c r="J19" s="48">
        <v>18150</v>
      </c>
      <c r="K19" s="49">
        <v>18200.45</v>
      </c>
      <c r="L19" s="50">
        <f t="shared" si="0"/>
        <v>1.00277961432507</v>
      </c>
      <c r="M19" s="51">
        <v>200</v>
      </c>
      <c r="N19" s="51"/>
      <c r="O19" s="51"/>
      <c r="P19" s="52">
        <v>18200.45</v>
      </c>
      <c r="Q19" s="73">
        <f t="shared" si="1"/>
        <v>0</v>
      </c>
      <c r="R19" s="51" t="s">
        <v>881</v>
      </c>
      <c r="S19" s="70">
        <v>18152.86</v>
      </c>
      <c r="T19" s="74">
        <f t="shared" si="2"/>
        <v>1.00015757575758</v>
      </c>
      <c r="U19" s="51">
        <v>200</v>
      </c>
      <c r="V19" s="51"/>
      <c r="W19" s="51"/>
      <c r="X19" s="52">
        <v>18152.86</v>
      </c>
      <c r="Y19" s="73">
        <f t="shared" si="3"/>
        <v>0</v>
      </c>
      <c r="Z19" s="51" t="s">
        <v>881</v>
      </c>
      <c r="AA19" s="70">
        <v>12758.84</v>
      </c>
      <c r="AB19" s="74">
        <f t="shared" si="4"/>
        <v>0.70296639118457305</v>
      </c>
      <c r="AC19" s="51">
        <v>0</v>
      </c>
      <c r="AD19" s="51"/>
      <c r="AE19" s="51"/>
      <c r="AF19" s="78">
        <v>12758.84</v>
      </c>
      <c r="AG19" s="78">
        <f t="shared" si="5"/>
        <v>0</v>
      </c>
      <c r="AH19" s="51"/>
      <c r="AI19" s="70">
        <v>18208.38</v>
      </c>
      <c r="AJ19" s="74">
        <f t="shared" si="6"/>
        <v>1.0032165289256201</v>
      </c>
      <c r="AK19" s="51">
        <v>200</v>
      </c>
      <c r="AL19" s="51"/>
      <c r="AM19" s="51"/>
      <c r="AN19" s="9">
        <v>10473.39</v>
      </c>
      <c r="AO19" s="86">
        <f t="shared" si="7"/>
        <v>0.57704628099173505</v>
      </c>
      <c r="AT19" s="11">
        <v>9014.4</v>
      </c>
      <c r="AU19" s="10">
        <f t="shared" si="8"/>
        <v>0.49666115702479302</v>
      </c>
      <c r="AY19" s="9"/>
    </row>
    <row r="20" spans="1:51">
      <c r="A20" s="19">
        <v>18</v>
      </c>
      <c r="B20" s="19">
        <v>30</v>
      </c>
      <c r="C20" s="19">
        <v>379</v>
      </c>
      <c r="D20" s="20" t="s">
        <v>894</v>
      </c>
      <c r="E20" s="19" t="s">
        <v>70</v>
      </c>
      <c r="F20" s="21">
        <v>8</v>
      </c>
      <c r="G20" s="22">
        <v>200</v>
      </c>
      <c r="H20" s="19" t="s">
        <v>78</v>
      </c>
      <c r="I20" s="19" t="s">
        <v>72</v>
      </c>
      <c r="J20" s="48">
        <v>13430</v>
      </c>
      <c r="K20" s="49">
        <v>16042.89</v>
      </c>
      <c r="L20" s="50">
        <f t="shared" si="0"/>
        <v>1.1945562174236799</v>
      </c>
      <c r="M20" s="51">
        <v>200</v>
      </c>
      <c r="N20" s="51"/>
      <c r="O20" s="51"/>
      <c r="P20" s="52">
        <v>16042.89</v>
      </c>
      <c r="Q20" s="73">
        <f t="shared" si="1"/>
        <v>0</v>
      </c>
      <c r="R20" s="51" t="s">
        <v>881</v>
      </c>
      <c r="S20" s="70">
        <v>19141.48</v>
      </c>
      <c r="T20" s="57">
        <f t="shared" si="2"/>
        <v>1.4252777364110201</v>
      </c>
      <c r="U20" s="51">
        <v>200</v>
      </c>
      <c r="V20" s="51">
        <v>200</v>
      </c>
      <c r="W20" s="51" t="s">
        <v>880</v>
      </c>
      <c r="X20" s="52">
        <v>19141.48</v>
      </c>
      <c r="Y20" s="73">
        <f t="shared" si="3"/>
        <v>0</v>
      </c>
      <c r="Z20" s="51" t="s">
        <v>881</v>
      </c>
      <c r="AA20" s="70">
        <v>19087.560000000001</v>
      </c>
      <c r="AB20" s="74">
        <f t="shared" si="4"/>
        <v>1.42126284437826</v>
      </c>
      <c r="AC20" s="51">
        <v>200</v>
      </c>
      <c r="AD20" s="51"/>
      <c r="AE20" s="51"/>
      <c r="AF20" s="78">
        <v>19651.560000000001</v>
      </c>
      <c r="AG20" s="78">
        <f t="shared" si="5"/>
        <v>564</v>
      </c>
      <c r="AH20" s="51" t="s">
        <v>881</v>
      </c>
      <c r="AI20" s="70">
        <v>17764.89</v>
      </c>
      <c r="AJ20" s="57">
        <f t="shared" si="6"/>
        <v>1.32277661950856</v>
      </c>
      <c r="AK20" s="51">
        <v>200</v>
      </c>
      <c r="AL20" s="51">
        <v>200</v>
      </c>
      <c r="AM20" s="51" t="s">
        <v>880</v>
      </c>
      <c r="AN20" s="9">
        <v>8102.45</v>
      </c>
      <c r="AO20" s="86">
        <f t="shared" si="7"/>
        <v>0.60330975428145905</v>
      </c>
      <c r="AT20" s="11">
        <v>8267.17</v>
      </c>
      <c r="AU20" s="10">
        <f t="shared" si="8"/>
        <v>0.61557483246463096</v>
      </c>
      <c r="AY20" s="9"/>
    </row>
    <row r="21" spans="1:51">
      <c r="A21" s="19">
        <v>19</v>
      </c>
      <c r="B21" s="19">
        <v>30</v>
      </c>
      <c r="C21" s="19">
        <v>707</v>
      </c>
      <c r="D21" s="20" t="s">
        <v>895</v>
      </c>
      <c r="E21" s="19" t="s">
        <v>90</v>
      </c>
      <c r="F21" s="21">
        <v>8</v>
      </c>
      <c r="G21" s="22">
        <v>200</v>
      </c>
      <c r="H21" s="19" t="s">
        <v>83</v>
      </c>
      <c r="I21" s="19" t="s">
        <v>91</v>
      </c>
      <c r="J21" s="48">
        <v>17325</v>
      </c>
      <c r="K21" s="49">
        <v>22294.080000000002</v>
      </c>
      <c r="L21" s="57">
        <f t="shared" si="0"/>
        <v>1.28681558441558</v>
      </c>
      <c r="M21" s="51">
        <v>200</v>
      </c>
      <c r="N21" s="51">
        <v>200</v>
      </c>
      <c r="O21" s="51" t="s">
        <v>880</v>
      </c>
      <c r="P21" s="52">
        <v>22294.080000000002</v>
      </c>
      <c r="Q21" s="73">
        <f t="shared" si="1"/>
        <v>0</v>
      </c>
      <c r="R21" s="51" t="s">
        <v>881</v>
      </c>
      <c r="S21" s="70">
        <v>23332</v>
      </c>
      <c r="T21" s="74">
        <f t="shared" si="2"/>
        <v>1.3467243867243901</v>
      </c>
      <c r="U21" s="51">
        <v>200</v>
      </c>
      <c r="V21" s="51"/>
      <c r="W21" s="51"/>
      <c r="X21" s="52">
        <v>20829.2</v>
      </c>
      <c r="Y21" s="73">
        <f t="shared" si="3"/>
        <v>-2502.8000000000002</v>
      </c>
      <c r="Z21" s="51" t="s">
        <v>881</v>
      </c>
      <c r="AA21" s="70">
        <v>25567.3</v>
      </c>
      <c r="AB21" s="57">
        <f t="shared" si="4"/>
        <v>1.47574603174603</v>
      </c>
      <c r="AC21" s="51">
        <v>200</v>
      </c>
      <c r="AD21" s="51">
        <v>0</v>
      </c>
      <c r="AE21" s="51" t="s">
        <v>896</v>
      </c>
      <c r="AF21" s="78">
        <v>25607.3</v>
      </c>
      <c r="AG21" s="78">
        <f t="shared" si="5"/>
        <v>40</v>
      </c>
      <c r="AH21" s="51" t="s">
        <v>881</v>
      </c>
      <c r="AI21" s="70">
        <v>19514.5</v>
      </c>
      <c r="AJ21" s="74">
        <f t="shared" si="6"/>
        <v>1.12637806637807</v>
      </c>
      <c r="AK21" s="51">
        <v>200</v>
      </c>
      <c r="AL21" s="51"/>
      <c r="AM21" s="51"/>
      <c r="AN21" s="9">
        <v>13120.76</v>
      </c>
      <c r="AO21" s="86">
        <f t="shared" si="7"/>
        <v>0.75733102453102497</v>
      </c>
      <c r="AT21" s="11">
        <v>10870.2</v>
      </c>
      <c r="AU21" s="10">
        <f t="shared" si="8"/>
        <v>0.627428571428571</v>
      </c>
      <c r="AY21" s="9"/>
    </row>
    <row r="22" spans="1:51">
      <c r="A22" s="35">
        <v>20</v>
      </c>
      <c r="B22" s="35">
        <v>30</v>
      </c>
      <c r="C22" s="35">
        <v>571</v>
      </c>
      <c r="D22" s="36" t="s">
        <v>897</v>
      </c>
      <c r="E22" s="35" t="s">
        <v>90</v>
      </c>
      <c r="F22" s="37">
        <v>9</v>
      </c>
      <c r="G22" s="38">
        <v>200</v>
      </c>
      <c r="H22" s="35" t="s">
        <v>83</v>
      </c>
      <c r="I22" s="35" t="s">
        <v>91</v>
      </c>
      <c r="J22" s="61">
        <v>19800</v>
      </c>
      <c r="K22" s="62">
        <v>20425.509999999998</v>
      </c>
      <c r="L22" s="63">
        <f t="shared" si="0"/>
        <v>1.03159141414141</v>
      </c>
      <c r="M22" s="54">
        <v>200</v>
      </c>
      <c r="N22" s="54"/>
      <c r="O22" s="54"/>
      <c r="P22" s="52">
        <v>20425.509999999998</v>
      </c>
      <c r="Q22" s="52">
        <f t="shared" si="1"/>
        <v>0</v>
      </c>
      <c r="R22" s="54" t="s">
        <v>881</v>
      </c>
      <c r="S22" s="71">
        <v>19796.95</v>
      </c>
      <c r="T22" s="72">
        <f t="shared" si="2"/>
        <v>0.99984595959596001</v>
      </c>
      <c r="U22" s="54">
        <v>0</v>
      </c>
      <c r="V22" s="54"/>
      <c r="W22" s="54"/>
      <c r="X22" s="52">
        <v>19796.95</v>
      </c>
      <c r="Y22" s="52">
        <f t="shared" si="3"/>
        <v>0</v>
      </c>
      <c r="Z22" s="54"/>
      <c r="AA22" s="71">
        <v>21322.91</v>
      </c>
      <c r="AB22" s="72">
        <f t="shared" si="4"/>
        <v>1.07691464646465</v>
      </c>
      <c r="AC22" s="54">
        <v>200</v>
      </c>
      <c r="AD22" s="54"/>
      <c r="AE22" s="54"/>
      <c r="AF22" s="78">
        <v>21322.91</v>
      </c>
      <c r="AG22" s="78">
        <f t="shared" si="5"/>
        <v>0</v>
      </c>
      <c r="AH22" s="78" t="s">
        <v>881</v>
      </c>
      <c r="AI22" s="71">
        <v>16501.09</v>
      </c>
      <c r="AJ22" s="72">
        <f t="shared" si="6"/>
        <v>0.83338838383838398</v>
      </c>
      <c r="AK22" s="54">
        <v>0</v>
      </c>
      <c r="AL22" s="54"/>
      <c r="AM22" s="54"/>
      <c r="AN22" s="9">
        <v>15258.97</v>
      </c>
      <c r="AO22" s="86">
        <f t="shared" si="7"/>
        <v>0.77065505050505001</v>
      </c>
      <c r="AT22" s="11">
        <v>13833.21</v>
      </c>
      <c r="AU22" s="10">
        <f t="shared" si="8"/>
        <v>0.69864696969697004</v>
      </c>
      <c r="AY22" s="9"/>
    </row>
    <row r="23" spans="1:51">
      <c r="A23" s="35">
        <v>21</v>
      </c>
      <c r="B23" s="35">
        <v>30</v>
      </c>
      <c r="C23" s="35">
        <v>546</v>
      </c>
      <c r="D23" s="36" t="s">
        <v>898</v>
      </c>
      <c r="E23" s="35" t="s">
        <v>90</v>
      </c>
      <c r="F23" s="37">
        <v>9</v>
      </c>
      <c r="G23" s="38">
        <v>200</v>
      </c>
      <c r="H23" s="35" t="s">
        <v>78</v>
      </c>
      <c r="I23" s="35" t="s">
        <v>91</v>
      </c>
      <c r="J23" s="61">
        <v>15345</v>
      </c>
      <c r="K23" s="62">
        <v>23627.06</v>
      </c>
      <c r="L23" s="55">
        <f t="shared" si="0"/>
        <v>1.53972368849788</v>
      </c>
      <c r="M23" s="54">
        <v>200</v>
      </c>
      <c r="N23" s="54">
        <v>200</v>
      </c>
      <c r="O23" s="54" t="s">
        <v>880</v>
      </c>
      <c r="P23" s="52">
        <v>23627.06</v>
      </c>
      <c r="Q23" s="52">
        <f t="shared" si="1"/>
        <v>0</v>
      </c>
      <c r="R23" s="54" t="s">
        <v>881</v>
      </c>
      <c r="S23" s="71">
        <v>18797.27</v>
      </c>
      <c r="T23" s="55">
        <f t="shared" si="2"/>
        <v>1.2249768654284801</v>
      </c>
      <c r="U23" s="54">
        <v>200</v>
      </c>
      <c r="V23" s="54">
        <v>200</v>
      </c>
      <c r="W23" s="54" t="s">
        <v>795</v>
      </c>
      <c r="X23" s="52">
        <v>18797.27</v>
      </c>
      <c r="Y23" s="52">
        <f t="shared" si="3"/>
        <v>0</v>
      </c>
      <c r="Z23" s="54" t="s">
        <v>881</v>
      </c>
      <c r="AA23" s="71">
        <v>12754.14</v>
      </c>
      <c r="AB23" s="72">
        <f t="shared" si="4"/>
        <v>0.83115933528836705</v>
      </c>
      <c r="AC23" s="54">
        <v>0</v>
      </c>
      <c r="AD23" s="54"/>
      <c r="AE23" s="54"/>
      <c r="AF23" s="78">
        <v>12754.14</v>
      </c>
      <c r="AG23" s="78">
        <f t="shared" si="5"/>
        <v>0</v>
      </c>
      <c r="AH23" s="78"/>
      <c r="AI23" s="71">
        <v>10803.06</v>
      </c>
      <c r="AJ23" s="72">
        <f t="shared" si="6"/>
        <v>0.70401173020527896</v>
      </c>
      <c r="AK23" s="54">
        <v>0</v>
      </c>
      <c r="AL23" s="54"/>
      <c r="AM23" s="54"/>
      <c r="AN23" s="9">
        <v>6767.46</v>
      </c>
      <c r="AO23" s="86">
        <f t="shared" si="7"/>
        <v>0.44102052785923801</v>
      </c>
      <c r="AT23" s="11">
        <v>9692.42</v>
      </c>
      <c r="AU23" s="10">
        <f t="shared" si="8"/>
        <v>0.63163375692407997</v>
      </c>
      <c r="AY23" s="9"/>
    </row>
    <row r="24" spans="1:51">
      <c r="A24" s="35">
        <v>22</v>
      </c>
      <c r="B24" s="35">
        <v>30</v>
      </c>
      <c r="C24" s="35">
        <v>581</v>
      </c>
      <c r="D24" s="36" t="s">
        <v>264</v>
      </c>
      <c r="E24" s="35" t="s">
        <v>87</v>
      </c>
      <c r="F24" s="37">
        <v>9</v>
      </c>
      <c r="G24" s="38">
        <v>200</v>
      </c>
      <c r="H24" s="35" t="s">
        <v>78</v>
      </c>
      <c r="I24" s="35" t="s">
        <v>88</v>
      </c>
      <c r="J24" s="61">
        <v>14520</v>
      </c>
      <c r="K24" s="62">
        <v>16523.330000000002</v>
      </c>
      <c r="L24" s="63">
        <f t="shared" si="0"/>
        <v>1.1379703856749299</v>
      </c>
      <c r="M24" s="54">
        <v>200</v>
      </c>
      <c r="N24" s="54"/>
      <c r="O24" s="54"/>
      <c r="P24" s="52">
        <v>16523.330000000002</v>
      </c>
      <c r="Q24" s="52">
        <f t="shared" si="1"/>
        <v>0</v>
      </c>
      <c r="R24" s="54" t="s">
        <v>881</v>
      </c>
      <c r="S24" s="71">
        <v>14876.95</v>
      </c>
      <c r="T24" s="72">
        <f t="shared" si="2"/>
        <v>1.0245833333333301</v>
      </c>
      <c r="U24" s="54">
        <v>200</v>
      </c>
      <c r="V24" s="54"/>
      <c r="W24" s="54"/>
      <c r="X24" s="52">
        <v>14876.95</v>
      </c>
      <c r="Y24" s="52">
        <f t="shared" si="3"/>
        <v>0</v>
      </c>
      <c r="Z24" s="54" t="s">
        <v>881</v>
      </c>
      <c r="AA24" s="71">
        <v>16020.26</v>
      </c>
      <c r="AB24" s="55">
        <f t="shared" si="4"/>
        <v>1.1033236914600599</v>
      </c>
      <c r="AC24" s="54">
        <v>200</v>
      </c>
      <c r="AD24" s="54">
        <v>200</v>
      </c>
      <c r="AE24" s="54" t="s">
        <v>792</v>
      </c>
      <c r="AF24" s="78">
        <v>16020.26</v>
      </c>
      <c r="AG24" s="78">
        <f t="shared" si="5"/>
        <v>0</v>
      </c>
      <c r="AH24" s="78" t="s">
        <v>881</v>
      </c>
      <c r="AI24" s="71">
        <v>14712.1</v>
      </c>
      <c r="AJ24" s="55">
        <f t="shared" si="6"/>
        <v>1.01323002754821</v>
      </c>
      <c r="AK24" s="54">
        <v>200</v>
      </c>
      <c r="AL24" s="54">
        <v>400</v>
      </c>
      <c r="AM24" s="54" t="s">
        <v>899</v>
      </c>
      <c r="AN24" s="9">
        <v>11891.76</v>
      </c>
      <c r="AO24" s="86">
        <f t="shared" si="7"/>
        <v>0.81899173553718996</v>
      </c>
      <c r="AT24" s="11">
        <v>10898.09</v>
      </c>
      <c r="AU24" s="10">
        <f t="shared" si="8"/>
        <v>0.75055716253443505</v>
      </c>
      <c r="AY24" s="9"/>
    </row>
    <row r="25" spans="1:51">
      <c r="A25" s="19">
        <v>23</v>
      </c>
      <c r="B25" s="19">
        <v>30</v>
      </c>
      <c r="C25" s="19">
        <v>106066</v>
      </c>
      <c r="D25" s="20" t="s">
        <v>900</v>
      </c>
      <c r="E25" s="19" t="s">
        <v>161</v>
      </c>
      <c r="F25" s="21">
        <v>10</v>
      </c>
      <c r="G25" s="22">
        <v>150</v>
      </c>
      <c r="H25" s="19" t="s">
        <v>71</v>
      </c>
      <c r="I25" s="19" t="s">
        <v>162</v>
      </c>
      <c r="J25" s="48">
        <v>11900</v>
      </c>
      <c r="K25" s="49">
        <v>14620.19</v>
      </c>
      <c r="L25" s="57">
        <f t="shared" si="0"/>
        <v>1.22858739495798</v>
      </c>
      <c r="M25" s="51">
        <v>150</v>
      </c>
      <c r="N25" s="51">
        <v>150</v>
      </c>
      <c r="O25" s="51" t="s">
        <v>880</v>
      </c>
      <c r="P25" s="52">
        <v>14314.38</v>
      </c>
      <c r="Q25" s="73">
        <f t="shared" si="1"/>
        <v>-305.81000000000103</v>
      </c>
      <c r="R25" s="51" t="s">
        <v>881</v>
      </c>
      <c r="S25" s="70">
        <v>14095.45</v>
      </c>
      <c r="T25" s="74">
        <f t="shared" si="2"/>
        <v>1.18449159663866</v>
      </c>
      <c r="U25" s="51">
        <v>150</v>
      </c>
      <c r="V25" s="51"/>
      <c r="W25" s="51"/>
      <c r="X25" s="52">
        <v>14095.45</v>
      </c>
      <c r="Y25" s="73">
        <f t="shared" si="3"/>
        <v>0</v>
      </c>
      <c r="Z25" s="51" t="s">
        <v>881</v>
      </c>
      <c r="AA25" s="70">
        <v>14875.57</v>
      </c>
      <c r="AB25" s="57">
        <f t="shared" si="4"/>
        <v>1.25004789915966</v>
      </c>
      <c r="AC25" s="51">
        <v>150</v>
      </c>
      <c r="AD25" s="51">
        <v>150</v>
      </c>
      <c r="AE25" s="51" t="s">
        <v>880</v>
      </c>
      <c r="AF25" s="78">
        <v>14905.37</v>
      </c>
      <c r="AG25" s="78">
        <f t="shared" si="5"/>
        <v>29.800000000001098</v>
      </c>
      <c r="AH25" s="51" t="s">
        <v>881</v>
      </c>
      <c r="AI25" s="70">
        <v>14417.23</v>
      </c>
      <c r="AJ25" s="57">
        <f t="shared" si="6"/>
        <v>1.21153193277311</v>
      </c>
      <c r="AK25" s="51">
        <v>150</v>
      </c>
      <c r="AL25" s="51">
        <v>150</v>
      </c>
      <c r="AM25" s="51" t="s">
        <v>901</v>
      </c>
      <c r="AN25" s="9">
        <v>6438.45</v>
      </c>
      <c r="AO25" s="86">
        <f t="shared" si="7"/>
        <v>0.54104621848739498</v>
      </c>
      <c r="AT25" s="11">
        <v>9355.9</v>
      </c>
      <c r="AU25" s="10">
        <f t="shared" si="8"/>
        <v>0.78621008403361303</v>
      </c>
      <c r="AY25" s="9"/>
    </row>
    <row r="26" spans="1:51">
      <c r="A26" s="19">
        <v>24</v>
      </c>
      <c r="B26" s="19">
        <v>30</v>
      </c>
      <c r="C26" s="19">
        <v>105267</v>
      </c>
      <c r="D26" s="20" t="s">
        <v>902</v>
      </c>
      <c r="E26" s="19" t="s">
        <v>70</v>
      </c>
      <c r="F26" s="21">
        <v>10</v>
      </c>
      <c r="G26" s="22">
        <v>150</v>
      </c>
      <c r="H26" s="19" t="s">
        <v>71</v>
      </c>
      <c r="I26" s="19" t="s">
        <v>72</v>
      </c>
      <c r="J26" s="48">
        <v>11700</v>
      </c>
      <c r="K26" s="49">
        <v>12372.83</v>
      </c>
      <c r="L26" s="50">
        <f t="shared" si="0"/>
        <v>1.0575068376068399</v>
      </c>
      <c r="M26" s="51">
        <v>150</v>
      </c>
      <c r="N26" s="51"/>
      <c r="O26" s="51"/>
      <c r="P26" s="52">
        <v>12372.83</v>
      </c>
      <c r="Q26" s="73">
        <f t="shared" si="1"/>
        <v>0</v>
      </c>
      <c r="R26" s="51" t="s">
        <v>881</v>
      </c>
      <c r="S26" s="70">
        <v>14774.13</v>
      </c>
      <c r="T26" s="57">
        <f t="shared" si="2"/>
        <v>1.26274615384615</v>
      </c>
      <c r="U26" s="51">
        <v>150</v>
      </c>
      <c r="V26" s="51">
        <v>150</v>
      </c>
      <c r="W26" s="51" t="s">
        <v>880</v>
      </c>
      <c r="X26" s="52">
        <v>14774.13</v>
      </c>
      <c r="Y26" s="73">
        <f t="shared" si="3"/>
        <v>0</v>
      </c>
      <c r="Z26" s="51" t="s">
        <v>881</v>
      </c>
      <c r="AA26" s="70">
        <v>12069.33</v>
      </c>
      <c r="AB26" s="74">
        <f t="shared" si="4"/>
        <v>1.0315666666666701</v>
      </c>
      <c r="AC26" s="51">
        <v>150</v>
      </c>
      <c r="AD26" s="51"/>
      <c r="AE26" s="51"/>
      <c r="AF26" s="78">
        <v>12069.33</v>
      </c>
      <c r="AG26" s="78">
        <f t="shared" si="5"/>
        <v>0</v>
      </c>
      <c r="AH26" s="51" t="s">
        <v>881</v>
      </c>
      <c r="AI26" s="70">
        <v>7888.64</v>
      </c>
      <c r="AJ26" s="74">
        <f t="shared" si="6"/>
        <v>0.67424273504273502</v>
      </c>
      <c r="AK26" s="51">
        <v>0</v>
      </c>
      <c r="AL26" s="51"/>
      <c r="AM26" s="51"/>
      <c r="AN26" s="9">
        <v>8173.06</v>
      </c>
      <c r="AO26" s="86">
        <f t="shared" si="7"/>
        <v>0.69855213675213701</v>
      </c>
      <c r="AT26" s="11">
        <v>5463.3</v>
      </c>
      <c r="AU26" s="10">
        <f t="shared" si="8"/>
        <v>0.46694871794871801</v>
      </c>
      <c r="AY26" s="9"/>
    </row>
    <row r="27" spans="1:51">
      <c r="A27" s="19">
        <v>25</v>
      </c>
      <c r="B27" s="19">
        <v>30</v>
      </c>
      <c r="C27" s="19">
        <v>108656</v>
      </c>
      <c r="D27" s="20" t="s">
        <v>903</v>
      </c>
      <c r="E27" s="19" t="s">
        <v>77</v>
      </c>
      <c r="F27" s="21">
        <v>10</v>
      </c>
      <c r="G27" s="22">
        <v>150</v>
      </c>
      <c r="H27" s="19" t="s">
        <v>71</v>
      </c>
      <c r="I27" s="19" t="s">
        <v>79</v>
      </c>
      <c r="J27" s="48">
        <v>11520</v>
      </c>
      <c r="K27" s="49">
        <v>12172.92</v>
      </c>
      <c r="L27" s="50">
        <f t="shared" si="0"/>
        <v>1.0566770833333301</v>
      </c>
      <c r="M27" s="51">
        <v>150</v>
      </c>
      <c r="N27" s="51"/>
      <c r="O27" s="51"/>
      <c r="P27" s="52">
        <v>12172.92</v>
      </c>
      <c r="Q27" s="73">
        <f t="shared" si="1"/>
        <v>0</v>
      </c>
      <c r="R27" s="51" t="s">
        <v>881</v>
      </c>
      <c r="S27" s="70">
        <v>11530.15</v>
      </c>
      <c r="T27" s="74">
        <f t="shared" si="2"/>
        <v>1.00088107638889</v>
      </c>
      <c r="U27" s="51">
        <v>150</v>
      </c>
      <c r="V27" s="51"/>
      <c r="W27" s="51"/>
      <c r="X27" s="52">
        <v>11530.15</v>
      </c>
      <c r="Y27" s="73">
        <f t="shared" si="3"/>
        <v>0</v>
      </c>
      <c r="Z27" s="51" t="s">
        <v>881</v>
      </c>
      <c r="AA27" s="70">
        <v>12475.84</v>
      </c>
      <c r="AB27" s="74">
        <f t="shared" si="4"/>
        <v>1.08297222222222</v>
      </c>
      <c r="AC27" s="51">
        <v>150</v>
      </c>
      <c r="AD27" s="51"/>
      <c r="AE27" s="51"/>
      <c r="AF27" s="78">
        <v>12475.84</v>
      </c>
      <c r="AG27" s="78">
        <f t="shared" si="5"/>
        <v>0</v>
      </c>
      <c r="AH27" s="51" t="s">
        <v>881</v>
      </c>
      <c r="AI27" s="70">
        <v>11688.01</v>
      </c>
      <c r="AJ27" s="74">
        <f t="shared" si="6"/>
        <v>1.0145842013888899</v>
      </c>
      <c r="AK27" s="51">
        <v>150</v>
      </c>
      <c r="AL27" s="51"/>
      <c r="AM27" s="51"/>
      <c r="AN27" s="9">
        <v>4485.54</v>
      </c>
      <c r="AO27" s="86">
        <f t="shared" si="7"/>
        <v>0.38936979166666702</v>
      </c>
      <c r="AT27" s="11">
        <v>3705.7</v>
      </c>
      <c r="AU27" s="10">
        <f t="shared" si="8"/>
        <v>0.32167534722222202</v>
      </c>
      <c r="AY27" s="9"/>
    </row>
    <row r="28" spans="1:51">
      <c r="A28" s="35">
        <v>26</v>
      </c>
      <c r="B28" s="35">
        <v>30</v>
      </c>
      <c r="C28" s="35">
        <v>578</v>
      </c>
      <c r="D28" s="36" t="s">
        <v>904</v>
      </c>
      <c r="E28" s="35" t="s">
        <v>87</v>
      </c>
      <c r="F28" s="37">
        <v>11</v>
      </c>
      <c r="G28" s="38">
        <v>150</v>
      </c>
      <c r="H28" s="35" t="s">
        <v>71</v>
      </c>
      <c r="I28" s="35" t="s">
        <v>88</v>
      </c>
      <c r="J28" s="61">
        <v>12750</v>
      </c>
      <c r="K28" s="62">
        <v>14357.63</v>
      </c>
      <c r="L28" s="63">
        <f t="shared" si="0"/>
        <v>1.12608862745098</v>
      </c>
      <c r="M28" s="54">
        <v>150</v>
      </c>
      <c r="N28" s="54"/>
      <c r="O28" s="54"/>
      <c r="P28" s="52">
        <v>14357.63</v>
      </c>
      <c r="Q28" s="52">
        <f t="shared" si="1"/>
        <v>0</v>
      </c>
      <c r="R28" s="54" t="s">
        <v>881</v>
      </c>
      <c r="S28" s="71">
        <v>15032.41</v>
      </c>
      <c r="T28" s="72">
        <f t="shared" si="2"/>
        <v>1.1790125490196099</v>
      </c>
      <c r="U28" s="54">
        <v>150</v>
      </c>
      <c r="V28" s="54"/>
      <c r="W28" s="54"/>
      <c r="X28" s="52">
        <v>15032.41</v>
      </c>
      <c r="Y28" s="52">
        <f t="shared" si="3"/>
        <v>0</v>
      </c>
      <c r="Z28" s="54" t="s">
        <v>881</v>
      </c>
      <c r="AA28" s="71">
        <v>15236.45</v>
      </c>
      <c r="AB28" s="55">
        <f t="shared" si="4"/>
        <v>1.19501568627451</v>
      </c>
      <c r="AC28" s="54">
        <v>150</v>
      </c>
      <c r="AD28" s="54">
        <v>150</v>
      </c>
      <c r="AE28" s="54" t="s">
        <v>880</v>
      </c>
      <c r="AF28" s="78">
        <v>15236.45</v>
      </c>
      <c r="AG28" s="78">
        <f t="shared" si="5"/>
        <v>0</v>
      </c>
      <c r="AH28" s="78" t="s">
        <v>881</v>
      </c>
      <c r="AI28" s="71">
        <v>14914.66</v>
      </c>
      <c r="AJ28" s="72">
        <f t="shared" si="6"/>
        <v>1.1697772549019601</v>
      </c>
      <c r="AK28" s="54">
        <v>150</v>
      </c>
      <c r="AL28" s="54"/>
      <c r="AM28" s="54"/>
      <c r="AN28" s="9">
        <v>10245.5</v>
      </c>
      <c r="AO28" s="86">
        <f t="shared" si="7"/>
        <v>0.80356862745098001</v>
      </c>
      <c r="AT28" s="11">
        <v>11629.09</v>
      </c>
      <c r="AU28" s="10">
        <f t="shared" si="8"/>
        <v>0.91208549019607799</v>
      </c>
      <c r="AY28" s="9"/>
    </row>
    <row r="29" spans="1:51">
      <c r="A29" s="35">
        <v>27</v>
      </c>
      <c r="B29" s="35">
        <v>30</v>
      </c>
      <c r="C29" s="35">
        <v>511</v>
      </c>
      <c r="D29" s="36" t="s">
        <v>905</v>
      </c>
      <c r="E29" s="35" t="s">
        <v>90</v>
      </c>
      <c r="F29" s="37">
        <v>11</v>
      </c>
      <c r="G29" s="38">
        <v>150</v>
      </c>
      <c r="H29" s="35" t="s">
        <v>78</v>
      </c>
      <c r="I29" s="35" t="s">
        <v>91</v>
      </c>
      <c r="J29" s="61">
        <v>13600</v>
      </c>
      <c r="K29" s="62">
        <v>19495.23</v>
      </c>
      <c r="L29" s="55">
        <f t="shared" si="0"/>
        <v>1.4334727941176499</v>
      </c>
      <c r="M29" s="54">
        <v>150</v>
      </c>
      <c r="N29" s="54">
        <v>150</v>
      </c>
      <c r="O29" s="54" t="s">
        <v>880</v>
      </c>
      <c r="P29" s="52">
        <v>19495.23</v>
      </c>
      <c r="Q29" s="52">
        <f t="shared" si="1"/>
        <v>0</v>
      </c>
      <c r="R29" s="54" t="s">
        <v>881</v>
      </c>
      <c r="S29" s="71">
        <v>16879.439999999999</v>
      </c>
      <c r="T29" s="55">
        <f t="shared" si="2"/>
        <v>1.2411352941176499</v>
      </c>
      <c r="U29" s="54">
        <v>150</v>
      </c>
      <c r="V29" s="54">
        <v>150</v>
      </c>
      <c r="W29" s="54" t="s">
        <v>880</v>
      </c>
      <c r="X29" s="52">
        <v>16879.439999999999</v>
      </c>
      <c r="Y29" s="52">
        <f t="shared" si="3"/>
        <v>0</v>
      </c>
      <c r="Z29" s="54" t="s">
        <v>881</v>
      </c>
      <c r="AA29" s="71">
        <v>13739.76</v>
      </c>
      <c r="AB29" s="72">
        <f t="shared" si="4"/>
        <v>1.0102764705882401</v>
      </c>
      <c r="AC29" s="54">
        <v>150</v>
      </c>
      <c r="AD29" s="54"/>
      <c r="AE29" s="54"/>
      <c r="AF29" s="78">
        <v>13739.76</v>
      </c>
      <c r="AG29" s="78">
        <f t="shared" si="5"/>
        <v>0</v>
      </c>
      <c r="AH29" s="78" t="s">
        <v>881</v>
      </c>
      <c r="AI29" s="71">
        <v>20272.36</v>
      </c>
      <c r="AJ29" s="55">
        <f t="shared" si="6"/>
        <v>1.49061470588235</v>
      </c>
      <c r="AK29" s="54">
        <v>150</v>
      </c>
      <c r="AL29" s="54">
        <v>150</v>
      </c>
      <c r="AM29" s="54" t="s">
        <v>880</v>
      </c>
      <c r="AN29" s="9">
        <v>12613.07</v>
      </c>
      <c r="AO29" s="86">
        <f t="shared" si="7"/>
        <v>0.92743161764705895</v>
      </c>
      <c r="AT29" s="11">
        <v>13796.65</v>
      </c>
      <c r="AU29" s="10">
        <f t="shared" si="8"/>
        <v>1.0144595588235299</v>
      </c>
      <c r="AY29" s="9"/>
    </row>
    <row r="30" spans="1:51" ht="15" customHeight="1">
      <c r="A30" s="35">
        <v>28</v>
      </c>
      <c r="B30" s="35">
        <v>30</v>
      </c>
      <c r="C30" s="35">
        <v>724</v>
      </c>
      <c r="D30" s="36" t="s">
        <v>906</v>
      </c>
      <c r="E30" s="35" t="s">
        <v>63</v>
      </c>
      <c r="F30" s="37">
        <v>11</v>
      </c>
      <c r="G30" s="38">
        <v>150</v>
      </c>
      <c r="H30" s="35" t="s">
        <v>71</v>
      </c>
      <c r="I30" s="35" t="s">
        <v>65</v>
      </c>
      <c r="J30" s="61">
        <v>12410</v>
      </c>
      <c r="K30" s="62">
        <v>15510.81</v>
      </c>
      <c r="L30" s="63">
        <f t="shared" si="0"/>
        <v>1.2498638195003999</v>
      </c>
      <c r="M30" s="54">
        <v>150</v>
      </c>
      <c r="N30" s="54"/>
      <c r="O30" s="54"/>
      <c r="P30" s="52">
        <v>15510.81</v>
      </c>
      <c r="Q30" s="52">
        <f t="shared" si="1"/>
        <v>0</v>
      </c>
      <c r="R30" s="54" t="s">
        <v>881</v>
      </c>
      <c r="S30" s="71">
        <v>13121.36</v>
      </c>
      <c r="T30" s="72">
        <f t="shared" si="2"/>
        <v>1.0573215149073301</v>
      </c>
      <c r="U30" s="54">
        <v>150</v>
      </c>
      <c r="V30" s="54"/>
      <c r="W30" s="54"/>
      <c r="X30" s="52">
        <v>13121.36</v>
      </c>
      <c r="Y30" s="52">
        <f t="shared" si="3"/>
        <v>0</v>
      </c>
      <c r="Z30" s="54" t="s">
        <v>881</v>
      </c>
      <c r="AA30" s="71">
        <v>13918.98</v>
      </c>
      <c r="AB30" s="72">
        <f t="shared" si="4"/>
        <v>1.12159387590653</v>
      </c>
      <c r="AC30" s="54">
        <v>150</v>
      </c>
      <c r="AD30" s="54"/>
      <c r="AE30" s="54"/>
      <c r="AF30" s="78">
        <v>13918.98</v>
      </c>
      <c r="AG30" s="78">
        <f t="shared" si="5"/>
        <v>0</v>
      </c>
      <c r="AH30" s="78" t="s">
        <v>881</v>
      </c>
      <c r="AI30" s="71">
        <v>12647.9</v>
      </c>
      <c r="AJ30" s="72">
        <f t="shared" si="6"/>
        <v>1.01917002417405</v>
      </c>
      <c r="AK30" s="54">
        <v>150</v>
      </c>
      <c r="AL30" s="54"/>
      <c r="AM30" s="54"/>
      <c r="AN30" s="9">
        <v>9779.9599999999991</v>
      </c>
      <c r="AO30" s="86">
        <f t="shared" si="7"/>
        <v>0.78807091055600298</v>
      </c>
      <c r="AT30" s="11">
        <v>7453.86</v>
      </c>
      <c r="AU30" s="10">
        <f t="shared" si="8"/>
        <v>0.60063336019339197</v>
      </c>
      <c r="AY30" s="9"/>
    </row>
    <row r="31" spans="1:51">
      <c r="A31" s="19">
        <v>29</v>
      </c>
      <c r="B31" s="39">
        <v>30</v>
      </c>
      <c r="C31" s="19">
        <v>54</v>
      </c>
      <c r="D31" s="20" t="s">
        <v>907</v>
      </c>
      <c r="E31" s="19" t="s">
        <v>74</v>
      </c>
      <c r="F31" s="21">
        <v>12</v>
      </c>
      <c r="G31" s="22">
        <v>150</v>
      </c>
      <c r="H31" s="39" t="s">
        <v>71</v>
      </c>
      <c r="I31" s="39" t="s">
        <v>75</v>
      </c>
      <c r="J31" s="48">
        <v>12960</v>
      </c>
      <c r="K31" s="64">
        <v>21823.46</v>
      </c>
      <c r="L31" s="65">
        <f t="shared" si="0"/>
        <v>1.68390895061728</v>
      </c>
      <c r="M31" s="66">
        <v>150</v>
      </c>
      <c r="N31" s="66">
        <v>150</v>
      </c>
      <c r="O31" s="66" t="s">
        <v>880</v>
      </c>
      <c r="P31" s="52">
        <v>21823.46</v>
      </c>
      <c r="Q31" s="52">
        <f t="shared" si="1"/>
        <v>0</v>
      </c>
      <c r="R31" s="66" t="s">
        <v>881</v>
      </c>
      <c r="S31" s="75">
        <v>13957.45</v>
      </c>
      <c r="T31" s="76">
        <f t="shared" si="2"/>
        <v>1.0769637345679</v>
      </c>
      <c r="U31" s="66">
        <v>150</v>
      </c>
      <c r="V31" s="66"/>
      <c r="W31" s="66"/>
      <c r="X31" s="52">
        <v>13957.45</v>
      </c>
      <c r="Y31" s="52">
        <f t="shared" si="3"/>
        <v>0</v>
      </c>
      <c r="Z31" s="66" t="s">
        <v>881</v>
      </c>
      <c r="AA31" s="75">
        <v>16831.47</v>
      </c>
      <c r="AB31" s="76">
        <f t="shared" si="4"/>
        <v>1.2987245370370399</v>
      </c>
      <c r="AC31" s="66">
        <v>150</v>
      </c>
      <c r="AD31" s="66"/>
      <c r="AE31" s="66"/>
      <c r="AF31" s="78">
        <v>16831.47</v>
      </c>
      <c r="AG31" s="78">
        <f t="shared" si="5"/>
        <v>0</v>
      </c>
      <c r="AH31" s="78" t="s">
        <v>881</v>
      </c>
      <c r="AI31" s="70">
        <v>20744.560000000001</v>
      </c>
      <c r="AJ31" s="74">
        <f t="shared" si="6"/>
        <v>1.60066049382716</v>
      </c>
      <c r="AK31" s="51">
        <v>150</v>
      </c>
      <c r="AL31" s="51"/>
      <c r="AM31" s="51"/>
      <c r="AN31" s="9">
        <v>11552.27</v>
      </c>
      <c r="AO31" s="86">
        <f t="shared" si="7"/>
        <v>0.89137885802469097</v>
      </c>
      <c r="AT31" s="11">
        <v>6370.73</v>
      </c>
      <c r="AU31" s="10">
        <f t="shared" si="8"/>
        <v>0.491568672839506</v>
      </c>
      <c r="AY31" s="9"/>
    </row>
    <row r="32" spans="1:51">
      <c r="A32" s="19">
        <v>30</v>
      </c>
      <c r="B32" s="39">
        <v>30</v>
      </c>
      <c r="C32" s="19">
        <v>726</v>
      </c>
      <c r="D32" s="20" t="s">
        <v>908</v>
      </c>
      <c r="E32" s="19" t="s">
        <v>70</v>
      </c>
      <c r="F32" s="21">
        <v>12</v>
      </c>
      <c r="G32" s="22">
        <v>150</v>
      </c>
      <c r="H32" s="39" t="s">
        <v>71</v>
      </c>
      <c r="I32" s="39" t="s">
        <v>72</v>
      </c>
      <c r="J32" s="48">
        <v>11700</v>
      </c>
      <c r="K32" s="64">
        <v>12492.93</v>
      </c>
      <c r="L32" s="67">
        <f t="shared" si="0"/>
        <v>1.06777179487179</v>
      </c>
      <c r="M32" s="66">
        <v>150</v>
      </c>
      <c r="N32" s="66"/>
      <c r="O32" s="66"/>
      <c r="P32" s="52">
        <v>12492.93</v>
      </c>
      <c r="Q32" s="52">
        <f t="shared" si="1"/>
        <v>0</v>
      </c>
      <c r="R32" s="66" t="s">
        <v>881</v>
      </c>
      <c r="S32" s="75">
        <v>18274.21</v>
      </c>
      <c r="T32" s="65">
        <f t="shared" si="2"/>
        <v>1.5618982905982901</v>
      </c>
      <c r="U32" s="66">
        <v>150</v>
      </c>
      <c r="V32" s="66">
        <v>150</v>
      </c>
      <c r="W32" s="66" t="s">
        <v>880</v>
      </c>
      <c r="X32" s="52">
        <v>19192.21</v>
      </c>
      <c r="Y32" s="52">
        <f t="shared" si="3"/>
        <v>918</v>
      </c>
      <c r="Z32" s="66" t="s">
        <v>881</v>
      </c>
      <c r="AA32" s="75">
        <v>17613.88</v>
      </c>
      <c r="AB32" s="65">
        <f t="shared" si="4"/>
        <v>1.50545982905983</v>
      </c>
      <c r="AC32" s="66">
        <v>150</v>
      </c>
      <c r="AD32" s="66">
        <v>150</v>
      </c>
      <c r="AE32" s="66" t="s">
        <v>880</v>
      </c>
      <c r="AF32" s="78">
        <v>17613.88</v>
      </c>
      <c r="AG32" s="78">
        <f t="shared" si="5"/>
        <v>0</v>
      </c>
      <c r="AH32" s="78" t="s">
        <v>881</v>
      </c>
      <c r="AI32" s="70">
        <v>12395.62</v>
      </c>
      <c r="AJ32" s="74">
        <f t="shared" si="6"/>
        <v>1.0594547008546999</v>
      </c>
      <c r="AK32" s="51">
        <v>150</v>
      </c>
      <c r="AL32" s="51"/>
      <c r="AM32" s="51"/>
      <c r="AN32" s="9">
        <v>10949.24</v>
      </c>
      <c r="AO32" s="86">
        <f t="shared" si="7"/>
        <v>0.93583247863247898</v>
      </c>
      <c r="AT32" s="11">
        <v>9769.51</v>
      </c>
      <c r="AU32" s="10">
        <f t="shared" si="8"/>
        <v>0.83500085470085506</v>
      </c>
      <c r="AY32" s="9"/>
    </row>
    <row r="33" spans="1:51">
      <c r="A33" s="19">
        <v>31</v>
      </c>
      <c r="B33" s="39">
        <v>30</v>
      </c>
      <c r="C33" s="19">
        <v>102934</v>
      </c>
      <c r="D33" s="20" t="s">
        <v>909</v>
      </c>
      <c r="E33" s="19" t="s">
        <v>70</v>
      </c>
      <c r="F33" s="21">
        <v>12</v>
      </c>
      <c r="G33" s="22">
        <v>150</v>
      </c>
      <c r="H33" s="39" t="s">
        <v>71</v>
      </c>
      <c r="I33" s="39" t="s">
        <v>72</v>
      </c>
      <c r="J33" s="48">
        <v>10440</v>
      </c>
      <c r="K33" s="64">
        <v>15605.77</v>
      </c>
      <c r="L33" s="67">
        <f t="shared" si="0"/>
        <v>1.4948055555555599</v>
      </c>
      <c r="M33" s="66">
        <v>150</v>
      </c>
      <c r="N33" s="66"/>
      <c r="O33" s="66"/>
      <c r="P33" s="52">
        <v>15605.77</v>
      </c>
      <c r="Q33" s="52">
        <f t="shared" si="1"/>
        <v>0</v>
      </c>
      <c r="R33" s="66" t="s">
        <v>881</v>
      </c>
      <c r="S33" s="75">
        <v>15390.39</v>
      </c>
      <c r="T33" s="76">
        <f t="shared" si="2"/>
        <v>1.4741752873563201</v>
      </c>
      <c r="U33" s="66">
        <v>150</v>
      </c>
      <c r="V33" s="66"/>
      <c r="W33" s="66"/>
      <c r="X33" s="52">
        <v>15390.39</v>
      </c>
      <c r="Y33" s="52">
        <f t="shared" si="3"/>
        <v>0</v>
      </c>
      <c r="Z33" s="66" t="s">
        <v>881</v>
      </c>
      <c r="AA33" s="75">
        <v>10529.14</v>
      </c>
      <c r="AB33" s="76">
        <f t="shared" si="4"/>
        <v>1.0085383141762501</v>
      </c>
      <c r="AC33" s="66">
        <v>150</v>
      </c>
      <c r="AD33" s="66"/>
      <c r="AE33" s="66"/>
      <c r="AF33" s="78">
        <v>10529.14</v>
      </c>
      <c r="AG33" s="78">
        <f t="shared" si="5"/>
        <v>0</v>
      </c>
      <c r="AH33" s="78" t="s">
        <v>881</v>
      </c>
      <c r="AI33" s="70">
        <v>21411.95</v>
      </c>
      <c r="AJ33" s="57">
        <f t="shared" si="6"/>
        <v>2.0509530651341001</v>
      </c>
      <c r="AK33" s="51">
        <v>150</v>
      </c>
      <c r="AL33" s="51">
        <v>150</v>
      </c>
      <c r="AM33" s="51" t="s">
        <v>880</v>
      </c>
      <c r="AN33" s="9">
        <v>5671.7</v>
      </c>
      <c r="AO33" s="86">
        <f t="shared" si="7"/>
        <v>0.54326628352490403</v>
      </c>
      <c r="AT33" s="11">
        <v>9427.81</v>
      </c>
      <c r="AU33" s="10">
        <f t="shared" si="8"/>
        <v>0.90304693486590004</v>
      </c>
      <c r="AY33" s="9"/>
    </row>
    <row r="34" spans="1:51">
      <c r="A34" s="35">
        <v>32</v>
      </c>
      <c r="B34" s="35">
        <v>30</v>
      </c>
      <c r="C34" s="35">
        <v>111219</v>
      </c>
      <c r="D34" s="36" t="s">
        <v>910</v>
      </c>
      <c r="E34" s="35" t="s">
        <v>70</v>
      </c>
      <c r="F34" s="37">
        <v>13</v>
      </c>
      <c r="G34" s="38">
        <v>150</v>
      </c>
      <c r="H34" s="35" t="s">
        <v>71</v>
      </c>
      <c r="I34" s="35" t="s">
        <v>72</v>
      </c>
      <c r="J34" s="61">
        <v>11880</v>
      </c>
      <c r="K34" s="62">
        <v>11962.31</v>
      </c>
      <c r="L34" s="63">
        <f t="shared" si="0"/>
        <v>1.00692845117845</v>
      </c>
      <c r="M34" s="54">
        <v>150</v>
      </c>
      <c r="N34" s="54"/>
      <c r="O34" s="54"/>
      <c r="P34" s="52">
        <v>11962.31</v>
      </c>
      <c r="Q34" s="52">
        <f t="shared" si="1"/>
        <v>0</v>
      </c>
      <c r="R34" s="54" t="s">
        <v>881</v>
      </c>
      <c r="S34" s="71">
        <v>12028.21</v>
      </c>
      <c r="T34" s="72">
        <f t="shared" si="2"/>
        <v>1.0124755892255899</v>
      </c>
      <c r="U34" s="54">
        <v>150</v>
      </c>
      <c r="V34" s="54"/>
      <c r="W34" s="54"/>
      <c r="X34" s="52">
        <v>12028.21</v>
      </c>
      <c r="Y34" s="52">
        <f t="shared" si="3"/>
        <v>0</v>
      </c>
      <c r="Z34" s="54" t="s">
        <v>881</v>
      </c>
      <c r="AA34" s="71">
        <v>12195.81</v>
      </c>
      <c r="AB34" s="72">
        <f t="shared" si="4"/>
        <v>1.0265833333333301</v>
      </c>
      <c r="AC34" s="54">
        <v>150</v>
      </c>
      <c r="AD34" s="54"/>
      <c r="AE34" s="54"/>
      <c r="AF34" s="78">
        <v>12195.81</v>
      </c>
      <c r="AG34" s="78">
        <f t="shared" si="5"/>
        <v>0</v>
      </c>
      <c r="AH34" s="78" t="s">
        <v>881</v>
      </c>
      <c r="AI34" s="71">
        <v>11947.6</v>
      </c>
      <c r="AJ34" s="72">
        <f t="shared" si="6"/>
        <v>1.00569023569024</v>
      </c>
      <c r="AK34" s="54">
        <v>150</v>
      </c>
      <c r="AL34" s="54"/>
      <c r="AM34" s="54"/>
      <c r="AN34" s="9">
        <v>7472.28</v>
      </c>
      <c r="AO34" s="86">
        <f t="shared" si="7"/>
        <v>0.62897979797979797</v>
      </c>
      <c r="AT34" s="11">
        <v>8370.14</v>
      </c>
      <c r="AU34" s="10">
        <f t="shared" si="8"/>
        <v>0.70455723905723899</v>
      </c>
      <c r="AY34" s="9"/>
    </row>
    <row r="35" spans="1:51">
      <c r="A35" s="35">
        <v>33</v>
      </c>
      <c r="B35" s="35">
        <v>30</v>
      </c>
      <c r="C35" s="35">
        <v>387</v>
      </c>
      <c r="D35" s="36" t="s">
        <v>911</v>
      </c>
      <c r="E35" s="35" t="s">
        <v>90</v>
      </c>
      <c r="F35" s="37">
        <v>13</v>
      </c>
      <c r="G35" s="38">
        <v>150</v>
      </c>
      <c r="H35" s="35" t="s">
        <v>71</v>
      </c>
      <c r="I35" s="35" t="s">
        <v>91</v>
      </c>
      <c r="J35" s="61">
        <v>12750</v>
      </c>
      <c r="K35" s="62">
        <v>13906.79</v>
      </c>
      <c r="L35" s="63">
        <f t="shared" si="0"/>
        <v>1.09072862745098</v>
      </c>
      <c r="M35" s="54">
        <v>150</v>
      </c>
      <c r="N35" s="54"/>
      <c r="O35" s="54"/>
      <c r="P35" s="52">
        <v>13906.79</v>
      </c>
      <c r="Q35" s="52">
        <f t="shared" si="1"/>
        <v>0</v>
      </c>
      <c r="R35" s="54" t="s">
        <v>881</v>
      </c>
      <c r="S35" s="71">
        <v>13124.89</v>
      </c>
      <c r="T35" s="72">
        <f t="shared" si="2"/>
        <v>1.0294031372549</v>
      </c>
      <c r="U35" s="54">
        <v>150</v>
      </c>
      <c r="V35" s="54"/>
      <c r="W35" s="54"/>
      <c r="X35" s="52">
        <v>13124.89</v>
      </c>
      <c r="Y35" s="52">
        <f t="shared" si="3"/>
        <v>0</v>
      </c>
      <c r="Z35" s="54" t="s">
        <v>881</v>
      </c>
      <c r="AA35" s="71">
        <v>13056.02</v>
      </c>
      <c r="AB35" s="72">
        <f t="shared" si="4"/>
        <v>1.02400156862745</v>
      </c>
      <c r="AC35" s="54">
        <v>150</v>
      </c>
      <c r="AD35" s="54"/>
      <c r="AE35" s="54"/>
      <c r="AF35" s="78">
        <v>13056.02</v>
      </c>
      <c r="AG35" s="78">
        <f t="shared" si="5"/>
        <v>0</v>
      </c>
      <c r="AH35" s="78" t="s">
        <v>881</v>
      </c>
      <c r="AI35" s="71">
        <v>14365.27</v>
      </c>
      <c r="AJ35" s="72">
        <f t="shared" si="6"/>
        <v>1.12668784313725</v>
      </c>
      <c r="AK35" s="54">
        <v>150</v>
      </c>
      <c r="AL35" s="54"/>
      <c r="AM35" s="54"/>
      <c r="AN35" s="9">
        <v>12144.66</v>
      </c>
      <c r="AO35" s="86">
        <f t="shared" si="7"/>
        <v>0.95252235294117604</v>
      </c>
      <c r="AT35" s="11">
        <v>14432.74</v>
      </c>
      <c r="AU35" s="10">
        <f t="shared" si="8"/>
        <v>1.1319796078431399</v>
      </c>
      <c r="AY35" s="9"/>
    </row>
    <row r="36" spans="1:51">
      <c r="A36" s="35">
        <v>34</v>
      </c>
      <c r="B36" s="35">
        <v>30</v>
      </c>
      <c r="C36" s="35">
        <v>311</v>
      </c>
      <c r="D36" s="36" t="s">
        <v>238</v>
      </c>
      <c r="E36" s="35" t="s">
        <v>70</v>
      </c>
      <c r="F36" s="37">
        <v>13</v>
      </c>
      <c r="G36" s="38">
        <v>150</v>
      </c>
      <c r="H36" s="35" t="s">
        <v>71</v>
      </c>
      <c r="I36" s="35" t="s">
        <v>72</v>
      </c>
      <c r="J36" s="61">
        <v>11970</v>
      </c>
      <c r="K36" s="62">
        <v>25871.24</v>
      </c>
      <c r="L36" s="55">
        <f t="shared" ref="L36:L67" si="9">K36/J36</f>
        <v>2.16134001670844</v>
      </c>
      <c r="M36" s="54">
        <v>150</v>
      </c>
      <c r="N36" s="54">
        <v>150</v>
      </c>
      <c r="O36" s="54" t="s">
        <v>880</v>
      </c>
      <c r="P36" s="52">
        <v>25871.24</v>
      </c>
      <c r="Q36" s="52">
        <f t="shared" ref="Q36:Q67" si="10">P36-K36</f>
        <v>0</v>
      </c>
      <c r="R36" s="54" t="s">
        <v>881</v>
      </c>
      <c r="S36" s="71">
        <v>20548.04</v>
      </c>
      <c r="T36" s="55">
        <f t="shared" ref="T36:T67" si="11">S36/J36</f>
        <v>1.7166282372598201</v>
      </c>
      <c r="U36" s="54">
        <v>150</v>
      </c>
      <c r="V36" s="54">
        <v>150</v>
      </c>
      <c r="W36" s="54" t="s">
        <v>880</v>
      </c>
      <c r="X36" s="52">
        <v>20548.04</v>
      </c>
      <c r="Y36" s="52">
        <f t="shared" ref="Y36:Y67" si="12">X36-S36</f>
        <v>0</v>
      </c>
      <c r="Z36" s="54" t="s">
        <v>881</v>
      </c>
      <c r="AA36" s="71">
        <v>28123.82</v>
      </c>
      <c r="AB36" s="55">
        <f t="shared" ref="AB36:AB67" si="13">AA36/J36</f>
        <v>2.34952548036759</v>
      </c>
      <c r="AC36" s="54">
        <v>150</v>
      </c>
      <c r="AD36" s="54">
        <v>150</v>
      </c>
      <c r="AE36" s="54" t="s">
        <v>880</v>
      </c>
      <c r="AF36" s="78">
        <v>28123.82</v>
      </c>
      <c r="AG36" s="78">
        <f t="shared" ref="AG36:AG67" si="14">AF36-AA36</f>
        <v>0</v>
      </c>
      <c r="AH36" s="78" t="s">
        <v>881</v>
      </c>
      <c r="AI36" s="71">
        <v>36112.39</v>
      </c>
      <c r="AJ36" s="55">
        <f t="shared" ref="AJ36:AJ67" si="15">AI36/J36</f>
        <v>3.0169081035923102</v>
      </c>
      <c r="AK36" s="54">
        <v>150</v>
      </c>
      <c r="AL36" s="54">
        <v>150</v>
      </c>
      <c r="AM36" s="54" t="s">
        <v>880</v>
      </c>
      <c r="AN36" s="9">
        <v>48054.17</v>
      </c>
      <c r="AO36" s="86">
        <f t="shared" ref="AO36:AO67" si="16">AN36/J36</f>
        <v>4.0145505430242299</v>
      </c>
      <c r="AT36" s="11">
        <v>19729.560000000001</v>
      </c>
      <c r="AU36" s="10">
        <f t="shared" ref="AU36:AU67" si="17">AT36/J36</f>
        <v>1.6482506265664201</v>
      </c>
      <c r="AY36" s="9"/>
    </row>
    <row r="37" spans="1:51">
      <c r="A37" s="19">
        <v>35</v>
      </c>
      <c r="B37" s="39">
        <v>30</v>
      </c>
      <c r="C37" s="19">
        <v>746</v>
      </c>
      <c r="D37" s="20" t="s">
        <v>912</v>
      </c>
      <c r="E37" s="19" t="s">
        <v>94</v>
      </c>
      <c r="F37" s="21">
        <v>14</v>
      </c>
      <c r="G37" s="22">
        <v>150</v>
      </c>
      <c r="H37" s="39" t="s">
        <v>71</v>
      </c>
      <c r="I37" s="39" t="s">
        <v>96</v>
      </c>
      <c r="J37" s="48">
        <v>12240</v>
      </c>
      <c r="K37" s="64">
        <v>12712.12</v>
      </c>
      <c r="L37" s="67">
        <f t="shared" si="9"/>
        <v>1.03857189542484</v>
      </c>
      <c r="M37" s="66">
        <v>150</v>
      </c>
      <c r="N37" s="66"/>
      <c r="O37" s="66"/>
      <c r="P37" s="52">
        <v>12712.12</v>
      </c>
      <c r="Q37" s="52">
        <f t="shared" si="10"/>
        <v>0</v>
      </c>
      <c r="R37" s="66" t="s">
        <v>881</v>
      </c>
      <c r="S37" s="75">
        <v>7596.66</v>
      </c>
      <c r="T37" s="76">
        <f t="shared" si="11"/>
        <v>0.62064215686274504</v>
      </c>
      <c r="U37" s="66">
        <v>0</v>
      </c>
      <c r="V37" s="66"/>
      <c r="W37" s="66"/>
      <c r="X37" s="52">
        <v>7596.66</v>
      </c>
      <c r="Y37" s="52">
        <f t="shared" si="12"/>
        <v>0</v>
      </c>
      <c r="Z37" s="66"/>
      <c r="AA37" s="75">
        <v>11340.01</v>
      </c>
      <c r="AB37" s="76">
        <f t="shared" si="13"/>
        <v>0.92647140522875804</v>
      </c>
      <c r="AC37" s="66">
        <v>0</v>
      </c>
      <c r="AD37" s="66"/>
      <c r="AE37" s="66"/>
      <c r="AF37" s="78">
        <v>11340.01</v>
      </c>
      <c r="AG37" s="78">
        <f t="shared" si="14"/>
        <v>0</v>
      </c>
      <c r="AH37" s="78"/>
      <c r="AI37" s="70">
        <v>9071.2999999999993</v>
      </c>
      <c r="AJ37" s="74">
        <f t="shared" si="15"/>
        <v>0.74111928104575198</v>
      </c>
      <c r="AK37" s="51">
        <v>0</v>
      </c>
      <c r="AL37" s="51"/>
      <c r="AM37" s="51"/>
      <c r="AN37" s="9">
        <v>8152.84</v>
      </c>
      <c r="AO37" s="86">
        <f t="shared" si="16"/>
        <v>0.66608169934640504</v>
      </c>
      <c r="AT37" s="11">
        <v>5234.45</v>
      </c>
      <c r="AU37" s="10">
        <f t="shared" si="17"/>
        <v>0.42765114379085001</v>
      </c>
      <c r="AY37" s="9"/>
    </row>
    <row r="38" spans="1:51">
      <c r="A38" s="19">
        <v>36</v>
      </c>
      <c r="B38" s="39">
        <v>30</v>
      </c>
      <c r="C38" s="19">
        <v>357</v>
      </c>
      <c r="D38" s="20" t="s">
        <v>913</v>
      </c>
      <c r="E38" s="19" t="s">
        <v>70</v>
      </c>
      <c r="F38" s="21">
        <v>14</v>
      </c>
      <c r="G38" s="22">
        <v>150</v>
      </c>
      <c r="H38" s="39" t="s">
        <v>71</v>
      </c>
      <c r="I38" s="39" t="s">
        <v>72</v>
      </c>
      <c r="J38" s="48">
        <v>12240</v>
      </c>
      <c r="K38" s="64">
        <v>13857.61</v>
      </c>
      <c r="L38" s="67">
        <f t="shared" si="9"/>
        <v>1.13215767973856</v>
      </c>
      <c r="M38" s="66">
        <v>150</v>
      </c>
      <c r="N38" s="66"/>
      <c r="O38" s="66"/>
      <c r="P38" s="52">
        <v>13857.61</v>
      </c>
      <c r="Q38" s="52">
        <f t="shared" si="10"/>
        <v>0</v>
      </c>
      <c r="R38" s="66" t="s">
        <v>881</v>
      </c>
      <c r="S38" s="75">
        <v>12438.41</v>
      </c>
      <c r="T38" s="76">
        <f t="shared" si="11"/>
        <v>1.01620996732026</v>
      </c>
      <c r="U38" s="66">
        <v>150</v>
      </c>
      <c r="V38" s="66"/>
      <c r="W38" s="66"/>
      <c r="X38" s="52">
        <v>12438.41</v>
      </c>
      <c r="Y38" s="52">
        <f t="shared" si="12"/>
        <v>0</v>
      </c>
      <c r="Z38" s="66" t="s">
        <v>881</v>
      </c>
      <c r="AA38" s="75">
        <v>6753.29</v>
      </c>
      <c r="AB38" s="76">
        <f t="shared" si="13"/>
        <v>0.55173937908496695</v>
      </c>
      <c r="AC38" s="66">
        <v>0</v>
      </c>
      <c r="AD38" s="66"/>
      <c r="AE38" s="66"/>
      <c r="AF38" s="78">
        <v>6753.29</v>
      </c>
      <c r="AG38" s="78">
        <f t="shared" si="14"/>
        <v>0</v>
      </c>
      <c r="AH38" s="78"/>
      <c r="AI38" s="70">
        <v>12840.63</v>
      </c>
      <c r="AJ38" s="57">
        <f t="shared" si="15"/>
        <v>1.0490710784313699</v>
      </c>
      <c r="AK38" s="51">
        <v>150</v>
      </c>
      <c r="AL38" s="51">
        <v>150</v>
      </c>
      <c r="AM38" s="51" t="s">
        <v>914</v>
      </c>
      <c r="AN38" s="9">
        <v>10574.33</v>
      </c>
      <c r="AO38" s="86">
        <f t="shared" si="16"/>
        <v>0.86391584967320301</v>
      </c>
      <c r="AT38" s="11">
        <v>7622.11</v>
      </c>
      <c r="AU38" s="10">
        <f t="shared" si="17"/>
        <v>0.62272140522875796</v>
      </c>
      <c r="AY38" s="9"/>
    </row>
    <row r="39" spans="1:51">
      <c r="A39" s="19">
        <v>37</v>
      </c>
      <c r="B39" s="39">
        <v>30</v>
      </c>
      <c r="C39" s="19">
        <v>513</v>
      </c>
      <c r="D39" s="20" t="s">
        <v>255</v>
      </c>
      <c r="E39" s="19" t="s">
        <v>87</v>
      </c>
      <c r="F39" s="21">
        <v>14</v>
      </c>
      <c r="G39" s="22">
        <v>150</v>
      </c>
      <c r="H39" s="39" t="s">
        <v>71</v>
      </c>
      <c r="I39" s="39" t="s">
        <v>88</v>
      </c>
      <c r="J39" s="48">
        <v>12750</v>
      </c>
      <c r="K39" s="64">
        <v>14971.4</v>
      </c>
      <c r="L39" s="65">
        <f t="shared" si="9"/>
        <v>1.1742274509803901</v>
      </c>
      <c r="M39" s="66">
        <v>150</v>
      </c>
      <c r="N39" s="66">
        <v>150</v>
      </c>
      <c r="O39" s="66" t="s">
        <v>880</v>
      </c>
      <c r="P39" s="52">
        <v>14971.4</v>
      </c>
      <c r="Q39" s="52">
        <f t="shared" si="10"/>
        <v>0</v>
      </c>
      <c r="R39" s="66" t="s">
        <v>881</v>
      </c>
      <c r="S39" s="75">
        <v>14384.08</v>
      </c>
      <c r="T39" s="65">
        <f t="shared" si="11"/>
        <v>1.1281631372548999</v>
      </c>
      <c r="U39" s="66">
        <v>150</v>
      </c>
      <c r="V39" s="66">
        <v>150</v>
      </c>
      <c r="W39" s="66" t="s">
        <v>914</v>
      </c>
      <c r="X39" s="52">
        <v>14427.28</v>
      </c>
      <c r="Y39" s="52">
        <f t="shared" si="12"/>
        <v>43.200000000000699</v>
      </c>
      <c r="Z39" s="66" t="s">
        <v>881</v>
      </c>
      <c r="AA39" s="75">
        <v>13098.63</v>
      </c>
      <c r="AB39" s="65">
        <f t="shared" si="13"/>
        <v>1.0273435294117601</v>
      </c>
      <c r="AC39" s="66">
        <v>150</v>
      </c>
      <c r="AD39" s="66">
        <v>300</v>
      </c>
      <c r="AE39" s="66" t="s">
        <v>915</v>
      </c>
      <c r="AF39" s="78">
        <v>13098.63</v>
      </c>
      <c r="AG39" s="78">
        <f t="shared" si="14"/>
        <v>0</v>
      </c>
      <c r="AH39" s="78" t="s">
        <v>881</v>
      </c>
      <c r="AI39" s="70">
        <v>13047.2</v>
      </c>
      <c r="AJ39" s="74">
        <f t="shared" si="15"/>
        <v>1.02330980392157</v>
      </c>
      <c r="AK39" s="51">
        <v>150</v>
      </c>
      <c r="AL39" s="51"/>
      <c r="AM39" s="51"/>
      <c r="AN39" s="9">
        <v>7903.28</v>
      </c>
      <c r="AO39" s="86">
        <f t="shared" si="16"/>
        <v>0.61986509803921597</v>
      </c>
      <c r="AT39" s="11">
        <v>6756.01</v>
      </c>
      <c r="AU39" s="10">
        <f t="shared" si="17"/>
        <v>0.52988313725490199</v>
      </c>
      <c r="AY39" s="9"/>
    </row>
    <row r="40" spans="1:51">
      <c r="A40" s="35">
        <v>38</v>
      </c>
      <c r="B40" s="35">
        <v>30</v>
      </c>
      <c r="C40" s="35">
        <v>737</v>
      </c>
      <c r="D40" s="36" t="s">
        <v>916</v>
      </c>
      <c r="E40" s="35" t="s">
        <v>90</v>
      </c>
      <c r="F40" s="37">
        <v>15</v>
      </c>
      <c r="G40" s="38">
        <v>150</v>
      </c>
      <c r="H40" s="35" t="s">
        <v>78</v>
      </c>
      <c r="I40" s="35" t="s">
        <v>91</v>
      </c>
      <c r="J40" s="61">
        <v>13260</v>
      </c>
      <c r="K40" s="62">
        <v>14056.42</v>
      </c>
      <c r="L40" s="63">
        <f t="shared" si="9"/>
        <v>1.0600618401206601</v>
      </c>
      <c r="M40" s="54">
        <v>150</v>
      </c>
      <c r="N40" s="54"/>
      <c r="O40" s="54"/>
      <c r="P40" s="52">
        <v>14056.42</v>
      </c>
      <c r="Q40" s="52">
        <f t="shared" si="10"/>
        <v>0</v>
      </c>
      <c r="R40" s="54" t="s">
        <v>881</v>
      </c>
      <c r="S40" s="71">
        <v>13267.1</v>
      </c>
      <c r="T40" s="72">
        <f t="shared" si="11"/>
        <v>1.0005354449472099</v>
      </c>
      <c r="U40" s="54">
        <v>150</v>
      </c>
      <c r="V40" s="54"/>
      <c r="W40" s="54"/>
      <c r="X40" s="52">
        <v>13267.1</v>
      </c>
      <c r="Y40" s="52">
        <f t="shared" si="12"/>
        <v>0</v>
      </c>
      <c r="Z40" s="54" t="s">
        <v>881</v>
      </c>
      <c r="AA40" s="71">
        <v>13692.53</v>
      </c>
      <c r="AB40" s="72">
        <f t="shared" si="13"/>
        <v>1.0326191553544499</v>
      </c>
      <c r="AC40" s="54">
        <v>150</v>
      </c>
      <c r="AD40" s="54"/>
      <c r="AE40" s="54"/>
      <c r="AF40" s="78">
        <v>13692.53</v>
      </c>
      <c r="AG40" s="78">
        <f t="shared" si="14"/>
        <v>0</v>
      </c>
      <c r="AH40" s="78" t="s">
        <v>881</v>
      </c>
      <c r="AI40" s="71">
        <v>11400.87</v>
      </c>
      <c r="AJ40" s="72">
        <f t="shared" si="15"/>
        <v>0.85979411764705904</v>
      </c>
      <c r="AK40" s="54">
        <v>0</v>
      </c>
      <c r="AL40" s="54"/>
      <c r="AM40" s="54"/>
      <c r="AN40" s="9">
        <v>5838.06</v>
      </c>
      <c r="AO40" s="86">
        <f t="shared" si="16"/>
        <v>0.44027601809954803</v>
      </c>
      <c r="AT40" s="11">
        <v>9451.1</v>
      </c>
      <c r="AU40" s="10">
        <f t="shared" si="17"/>
        <v>0.71275263951734502</v>
      </c>
      <c r="AY40" s="9"/>
    </row>
    <row r="41" spans="1:51">
      <c r="A41" s="35">
        <v>39</v>
      </c>
      <c r="B41" s="35">
        <v>30</v>
      </c>
      <c r="C41" s="35">
        <v>709</v>
      </c>
      <c r="D41" s="36" t="s">
        <v>917</v>
      </c>
      <c r="E41" s="35" t="s">
        <v>87</v>
      </c>
      <c r="F41" s="37">
        <v>15</v>
      </c>
      <c r="G41" s="38">
        <v>150</v>
      </c>
      <c r="H41" s="35" t="s">
        <v>71</v>
      </c>
      <c r="I41" s="35" t="s">
        <v>88</v>
      </c>
      <c r="J41" s="61">
        <v>13260</v>
      </c>
      <c r="K41" s="62">
        <v>12048.78</v>
      </c>
      <c r="L41" s="63">
        <f t="shared" si="9"/>
        <v>0.90865610859728496</v>
      </c>
      <c r="M41" s="54">
        <v>0</v>
      </c>
      <c r="N41" s="54"/>
      <c r="O41" s="54"/>
      <c r="P41" s="52">
        <v>12048.78</v>
      </c>
      <c r="Q41" s="52">
        <f t="shared" si="10"/>
        <v>0</v>
      </c>
      <c r="R41" s="54"/>
      <c r="S41" s="71">
        <v>13503.72</v>
      </c>
      <c r="T41" s="72">
        <f t="shared" si="11"/>
        <v>1.01838009049774</v>
      </c>
      <c r="U41" s="54">
        <v>150</v>
      </c>
      <c r="V41" s="54"/>
      <c r="W41" s="54"/>
      <c r="X41" s="52">
        <v>13503.72</v>
      </c>
      <c r="Y41" s="52">
        <f t="shared" si="12"/>
        <v>0</v>
      </c>
      <c r="Z41" s="54" t="s">
        <v>881</v>
      </c>
      <c r="AA41" s="71">
        <v>14211.19</v>
      </c>
      <c r="AB41" s="55">
        <f t="shared" si="13"/>
        <v>1.0717337858220199</v>
      </c>
      <c r="AC41" s="54">
        <v>150</v>
      </c>
      <c r="AD41" s="54">
        <v>150</v>
      </c>
      <c r="AE41" s="54" t="s">
        <v>918</v>
      </c>
      <c r="AF41" s="78">
        <v>14211.19</v>
      </c>
      <c r="AG41" s="78">
        <f t="shared" si="14"/>
        <v>0</v>
      </c>
      <c r="AH41" s="78" t="s">
        <v>881</v>
      </c>
      <c r="AI41" s="71">
        <v>8352.61</v>
      </c>
      <c r="AJ41" s="72">
        <f t="shared" si="15"/>
        <v>0.629910256410256</v>
      </c>
      <c r="AK41" s="54">
        <v>0</v>
      </c>
      <c r="AL41" s="54"/>
      <c r="AM41" s="54"/>
      <c r="AN41" s="9">
        <v>6869.33</v>
      </c>
      <c r="AO41" s="86">
        <f t="shared" si="16"/>
        <v>0.518049019607843</v>
      </c>
      <c r="AT41" s="11">
        <v>6859.95</v>
      </c>
      <c r="AU41" s="10">
        <f t="shared" si="17"/>
        <v>0.51734162895927605</v>
      </c>
      <c r="AY41" s="9"/>
    </row>
    <row r="42" spans="1:51">
      <c r="A42" s="35">
        <v>40</v>
      </c>
      <c r="B42" s="35">
        <v>30</v>
      </c>
      <c r="C42" s="35">
        <v>747</v>
      </c>
      <c r="D42" s="36" t="s">
        <v>919</v>
      </c>
      <c r="E42" s="35" t="s">
        <v>63</v>
      </c>
      <c r="F42" s="37">
        <v>15</v>
      </c>
      <c r="G42" s="38">
        <v>150</v>
      </c>
      <c r="H42" s="35" t="s">
        <v>71</v>
      </c>
      <c r="I42" s="35" t="s">
        <v>65</v>
      </c>
      <c r="J42" s="61">
        <v>12580</v>
      </c>
      <c r="K42" s="62">
        <v>15361.01</v>
      </c>
      <c r="L42" s="55">
        <f t="shared" si="9"/>
        <v>1.22106597774245</v>
      </c>
      <c r="M42" s="54">
        <v>150</v>
      </c>
      <c r="N42" s="54">
        <v>150</v>
      </c>
      <c r="O42" s="54" t="s">
        <v>920</v>
      </c>
      <c r="P42" s="52">
        <v>15361.01</v>
      </c>
      <c r="Q42" s="52">
        <f t="shared" si="10"/>
        <v>0</v>
      </c>
      <c r="R42" s="54" t="s">
        <v>881</v>
      </c>
      <c r="S42" s="71">
        <v>13122.95</v>
      </c>
      <c r="T42" s="55">
        <f t="shared" si="11"/>
        <v>1.0431597774244801</v>
      </c>
      <c r="U42" s="54">
        <v>150</v>
      </c>
      <c r="V42" s="54">
        <v>150</v>
      </c>
      <c r="W42" s="54" t="s">
        <v>880</v>
      </c>
      <c r="X42" s="52">
        <v>13201.85</v>
      </c>
      <c r="Y42" s="52">
        <f t="shared" si="12"/>
        <v>78.899999999999594</v>
      </c>
      <c r="Z42" s="54" t="s">
        <v>881</v>
      </c>
      <c r="AA42" s="71">
        <v>6279.07</v>
      </c>
      <c r="AB42" s="72">
        <f t="shared" si="13"/>
        <v>0.49913116057233697</v>
      </c>
      <c r="AC42" s="54">
        <v>0</v>
      </c>
      <c r="AD42" s="54"/>
      <c r="AE42" s="54"/>
      <c r="AF42" s="78">
        <v>6279.07</v>
      </c>
      <c r="AG42" s="78">
        <f t="shared" si="14"/>
        <v>0</v>
      </c>
      <c r="AH42" s="78"/>
      <c r="AI42" s="71">
        <v>5358.82</v>
      </c>
      <c r="AJ42" s="72">
        <f t="shared" si="15"/>
        <v>0.42597933227344997</v>
      </c>
      <c r="AK42" s="54">
        <v>0</v>
      </c>
      <c r="AL42" s="54"/>
      <c r="AM42" s="54"/>
      <c r="AN42" s="9">
        <v>4045.87</v>
      </c>
      <c r="AO42" s="86">
        <f t="shared" si="16"/>
        <v>0.32161128775834702</v>
      </c>
      <c r="AT42" s="11">
        <v>4058.49</v>
      </c>
      <c r="AU42" s="10">
        <f t="shared" si="17"/>
        <v>0.32261446740858502</v>
      </c>
      <c r="AY42" s="9"/>
    </row>
    <row r="43" spans="1:51">
      <c r="A43" s="19">
        <v>41</v>
      </c>
      <c r="B43" s="39">
        <v>30</v>
      </c>
      <c r="C43" s="19">
        <v>359</v>
      </c>
      <c r="D43" s="20" t="s">
        <v>921</v>
      </c>
      <c r="E43" s="19" t="s">
        <v>70</v>
      </c>
      <c r="F43" s="21">
        <v>16</v>
      </c>
      <c r="G43" s="22">
        <v>150</v>
      </c>
      <c r="H43" s="39" t="s">
        <v>78</v>
      </c>
      <c r="I43" s="39" t="s">
        <v>72</v>
      </c>
      <c r="J43" s="48">
        <v>14850</v>
      </c>
      <c r="K43" s="64">
        <v>8719.83</v>
      </c>
      <c r="L43" s="67">
        <f t="shared" si="9"/>
        <v>0.58719393939393905</v>
      </c>
      <c r="M43" s="66">
        <v>0</v>
      </c>
      <c r="N43" s="66"/>
      <c r="O43" s="66"/>
      <c r="P43" s="52">
        <v>8719.83</v>
      </c>
      <c r="Q43" s="52">
        <f t="shared" si="10"/>
        <v>0</v>
      </c>
      <c r="R43" s="66"/>
      <c r="S43" s="75">
        <v>15871.14</v>
      </c>
      <c r="T43" s="65">
        <f t="shared" si="11"/>
        <v>1.0687636363636399</v>
      </c>
      <c r="U43" s="66">
        <v>150</v>
      </c>
      <c r="V43" s="66">
        <v>150</v>
      </c>
      <c r="W43" s="66" t="s">
        <v>922</v>
      </c>
      <c r="X43" s="52">
        <v>15871.14</v>
      </c>
      <c r="Y43" s="52">
        <f t="shared" si="12"/>
        <v>0</v>
      </c>
      <c r="Z43" s="66" t="s">
        <v>881</v>
      </c>
      <c r="AA43" s="75">
        <v>17477.41</v>
      </c>
      <c r="AB43" s="65">
        <f t="shared" si="13"/>
        <v>1.1769299663299699</v>
      </c>
      <c r="AC43" s="66">
        <v>150</v>
      </c>
      <c r="AD43" s="66">
        <v>300</v>
      </c>
      <c r="AE43" s="66" t="s">
        <v>923</v>
      </c>
      <c r="AF43" s="78">
        <v>17477.41</v>
      </c>
      <c r="AG43" s="78">
        <f t="shared" si="14"/>
        <v>0</v>
      </c>
      <c r="AH43" s="78" t="s">
        <v>881</v>
      </c>
      <c r="AI43" s="70">
        <v>16162.09</v>
      </c>
      <c r="AJ43" s="57">
        <f t="shared" si="15"/>
        <v>1.0883562289562301</v>
      </c>
      <c r="AK43" s="51">
        <v>150</v>
      </c>
      <c r="AL43" s="51">
        <v>150</v>
      </c>
      <c r="AM43" s="51" t="s">
        <v>922</v>
      </c>
      <c r="AN43" s="9">
        <v>8077.78</v>
      </c>
      <c r="AO43" s="86">
        <f t="shared" si="16"/>
        <v>0.54395824915824897</v>
      </c>
      <c r="AT43" s="11">
        <v>8059.11</v>
      </c>
      <c r="AU43" s="10">
        <f t="shared" si="17"/>
        <v>0.54270101010101002</v>
      </c>
      <c r="AY43" s="9"/>
    </row>
    <row r="44" spans="1:51">
      <c r="A44" s="19">
        <v>42</v>
      </c>
      <c r="B44" s="39">
        <v>30</v>
      </c>
      <c r="C44" s="19">
        <v>107658</v>
      </c>
      <c r="D44" s="20" t="s">
        <v>924</v>
      </c>
      <c r="E44" s="19" t="s">
        <v>87</v>
      </c>
      <c r="F44" s="21">
        <v>16</v>
      </c>
      <c r="G44" s="22">
        <v>150</v>
      </c>
      <c r="H44" s="39" t="s">
        <v>71</v>
      </c>
      <c r="I44" s="39" t="s">
        <v>88</v>
      </c>
      <c r="J44" s="48">
        <v>11900</v>
      </c>
      <c r="K44" s="64">
        <v>14254.86</v>
      </c>
      <c r="L44" s="65">
        <f t="shared" si="9"/>
        <v>1.19788739495798</v>
      </c>
      <c r="M44" s="66">
        <v>150</v>
      </c>
      <c r="N44" s="66">
        <v>150</v>
      </c>
      <c r="O44" s="66" t="s">
        <v>778</v>
      </c>
      <c r="P44" s="52">
        <v>14254.86</v>
      </c>
      <c r="Q44" s="52">
        <f t="shared" si="10"/>
        <v>0</v>
      </c>
      <c r="R44" s="66" t="s">
        <v>881</v>
      </c>
      <c r="S44" s="75">
        <v>10522.2</v>
      </c>
      <c r="T44" s="76">
        <f t="shared" si="11"/>
        <v>0.88421848739495801</v>
      </c>
      <c r="U44" s="66">
        <v>0</v>
      </c>
      <c r="V44" s="66"/>
      <c r="W44" s="66"/>
      <c r="X44" s="52">
        <v>10522.2</v>
      </c>
      <c r="Y44" s="52">
        <f t="shared" si="12"/>
        <v>0</v>
      </c>
      <c r="Z44" s="66"/>
      <c r="AA44" s="75">
        <v>9939.92</v>
      </c>
      <c r="AB44" s="76">
        <f t="shared" si="13"/>
        <v>0.83528739495798299</v>
      </c>
      <c r="AC44" s="66">
        <v>0</v>
      </c>
      <c r="AD44" s="66"/>
      <c r="AE44" s="66"/>
      <c r="AF44" s="78">
        <v>9939.92</v>
      </c>
      <c r="AG44" s="78">
        <f t="shared" si="14"/>
        <v>0</v>
      </c>
      <c r="AH44" s="78"/>
      <c r="AI44" s="70">
        <v>11360.09</v>
      </c>
      <c r="AJ44" s="74">
        <f t="shared" si="15"/>
        <v>0.95462941176470595</v>
      </c>
      <c r="AK44" s="51">
        <v>0</v>
      </c>
      <c r="AL44" s="51"/>
      <c r="AM44" s="51"/>
      <c r="AN44" s="9">
        <v>10190.27</v>
      </c>
      <c r="AO44" s="86">
        <f t="shared" si="16"/>
        <v>0.85632521008403395</v>
      </c>
      <c r="AT44" s="11">
        <v>7360.12</v>
      </c>
      <c r="AU44" s="10">
        <f t="shared" si="17"/>
        <v>0.61849747899159702</v>
      </c>
      <c r="AY44" s="9"/>
    </row>
    <row r="45" spans="1:51">
      <c r="A45" s="19">
        <v>43</v>
      </c>
      <c r="B45" s="39">
        <v>30</v>
      </c>
      <c r="C45" s="19">
        <v>106399</v>
      </c>
      <c r="D45" s="20" t="s">
        <v>925</v>
      </c>
      <c r="E45" s="19" t="s">
        <v>87</v>
      </c>
      <c r="F45" s="21">
        <v>16</v>
      </c>
      <c r="G45" s="22">
        <v>150</v>
      </c>
      <c r="H45" s="39" t="s">
        <v>71</v>
      </c>
      <c r="I45" s="39" t="s">
        <v>88</v>
      </c>
      <c r="J45" s="48">
        <v>10800</v>
      </c>
      <c r="K45" s="64">
        <v>10880.78</v>
      </c>
      <c r="L45" s="67">
        <f t="shared" si="9"/>
        <v>1.00747962962963</v>
      </c>
      <c r="M45" s="66">
        <v>150</v>
      </c>
      <c r="N45" s="66"/>
      <c r="O45" s="66"/>
      <c r="P45" s="52">
        <v>10880.78</v>
      </c>
      <c r="Q45" s="52">
        <f t="shared" si="10"/>
        <v>0</v>
      </c>
      <c r="R45" s="66" t="s">
        <v>881</v>
      </c>
      <c r="S45" s="75">
        <v>10814.76</v>
      </c>
      <c r="T45" s="76">
        <f t="shared" si="11"/>
        <v>1.0013666666666701</v>
      </c>
      <c r="U45" s="66">
        <v>150</v>
      </c>
      <c r="V45" s="66"/>
      <c r="W45" s="66"/>
      <c r="X45" s="52">
        <v>10852.06</v>
      </c>
      <c r="Y45" s="52">
        <f t="shared" si="12"/>
        <v>37.299999999999301</v>
      </c>
      <c r="Z45" s="66" t="s">
        <v>881</v>
      </c>
      <c r="AA45" s="75">
        <v>4843.82</v>
      </c>
      <c r="AB45" s="76">
        <f t="shared" si="13"/>
        <v>0.44850185185185198</v>
      </c>
      <c r="AC45" s="66">
        <v>0</v>
      </c>
      <c r="AD45" s="66"/>
      <c r="AE45" s="66"/>
      <c r="AF45" s="78">
        <v>4843.82</v>
      </c>
      <c r="AG45" s="78">
        <f t="shared" si="14"/>
        <v>0</v>
      </c>
      <c r="AH45" s="78"/>
      <c r="AI45" s="70">
        <v>11182.37</v>
      </c>
      <c r="AJ45" s="74">
        <f t="shared" si="15"/>
        <v>1.03540462962963</v>
      </c>
      <c r="AK45" s="51">
        <v>150</v>
      </c>
      <c r="AL45" s="51"/>
      <c r="AM45" s="51"/>
      <c r="AN45" s="9">
        <v>6297.31</v>
      </c>
      <c r="AO45" s="86">
        <f t="shared" si="16"/>
        <v>0.583084259259259</v>
      </c>
      <c r="AT45" s="11">
        <v>23045.58</v>
      </c>
      <c r="AU45" s="10">
        <f t="shared" si="17"/>
        <v>2.1338499999999998</v>
      </c>
      <c r="AY45" s="9"/>
    </row>
    <row r="46" spans="1:51">
      <c r="A46" s="35">
        <v>44</v>
      </c>
      <c r="B46" s="35">
        <v>30</v>
      </c>
      <c r="C46" s="35">
        <v>377</v>
      </c>
      <c r="D46" s="36" t="s">
        <v>926</v>
      </c>
      <c r="E46" s="35" t="s">
        <v>90</v>
      </c>
      <c r="F46" s="37">
        <v>17</v>
      </c>
      <c r="G46" s="38">
        <v>150</v>
      </c>
      <c r="H46" s="35" t="s">
        <v>71</v>
      </c>
      <c r="I46" s="35" t="s">
        <v>91</v>
      </c>
      <c r="J46" s="61">
        <v>12240</v>
      </c>
      <c r="K46" s="62">
        <v>14411.55</v>
      </c>
      <c r="L46" s="55">
        <f t="shared" si="9"/>
        <v>1.1774142156862699</v>
      </c>
      <c r="M46" s="54">
        <v>150</v>
      </c>
      <c r="N46" s="54">
        <v>150</v>
      </c>
      <c r="O46" s="54" t="s">
        <v>880</v>
      </c>
      <c r="P46" s="52">
        <v>14411.55</v>
      </c>
      <c r="Q46" s="52">
        <f t="shared" si="10"/>
        <v>0</v>
      </c>
      <c r="R46" s="54" t="s">
        <v>881</v>
      </c>
      <c r="S46" s="71">
        <v>14744.6</v>
      </c>
      <c r="T46" s="55">
        <f t="shared" si="11"/>
        <v>1.2046241830065401</v>
      </c>
      <c r="U46" s="54">
        <v>150</v>
      </c>
      <c r="V46" s="54">
        <v>150</v>
      </c>
      <c r="W46" s="54" t="s">
        <v>880</v>
      </c>
      <c r="X46" s="52">
        <v>14744.6</v>
      </c>
      <c r="Y46" s="52">
        <f t="shared" si="12"/>
        <v>0</v>
      </c>
      <c r="Z46" s="54" t="s">
        <v>881</v>
      </c>
      <c r="AA46" s="71">
        <v>6287.38</v>
      </c>
      <c r="AB46" s="72">
        <f t="shared" si="13"/>
        <v>0.51367483660130697</v>
      </c>
      <c r="AC46" s="54">
        <v>0</v>
      </c>
      <c r="AD46" s="54"/>
      <c r="AE46" s="54"/>
      <c r="AF46" s="78">
        <v>6287.38</v>
      </c>
      <c r="AG46" s="78">
        <f t="shared" si="14"/>
        <v>0</v>
      </c>
      <c r="AH46" s="78"/>
      <c r="AI46" s="71">
        <v>7961.99</v>
      </c>
      <c r="AJ46" s="72">
        <f t="shared" si="15"/>
        <v>0.65048937908496696</v>
      </c>
      <c r="AK46" s="54">
        <v>0</v>
      </c>
      <c r="AL46" s="54"/>
      <c r="AM46" s="54"/>
      <c r="AN46" s="9">
        <v>10622.59</v>
      </c>
      <c r="AO46" s="86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5">
        <v>45</v>
      </c>
      <c r="B47" s="35">
        <v>30</v>
      </c>
      <c r="C47" s="35">
        <v>101453</v>
      </c>
      <c r="D47" s="36" t="s">
        <v>927</v>
      </c>
      <c r="E47" s="35" t="s">
        <v>74</v>
      </c>
      <c r="F47" s="37">
        <v>17</v>
      </c>
      <c r="G47" s="38">
        <v>150</v>
      </c>
      <c r="H47" s="35" t="s">
        <v>95</v>
      </c>
      <c r="I47" s="35" t="s">
        <v>75</v>
      </c>
      <c r="J47" s="61">
        <v>11160</v>
      </c>
      <c r="K47" s="62">
        <v>11160.67</v>
      </c>
      <c r="L47" s="63">
        <f t="shared" si="9"/>
        <v>1.00006003584229</v>
      </c>
      <c r="M47" s="54">
        <v>150</v>
      </c>
      <c r="N47" s="54"/>
      <c r="O47" s="54"/>
      <c r="P47" s="52">
        <v>11160.67</v>
      </c>
      <c r="Q47" s="52">
        <f t="shared" si="10"/>
        <v>0</v>
      </c>
      <c r="R47" s="54" t="s">
        <v>881</v>
      </c>
      <c r="S47" s="71">
        <v>12202.18</v>
      </c>
      <c r="T47" s="72">
        <f t="shared" si="11"/>
        <v>1.0933853046594999</v>
      </c>
      <c r="U47" s="54">
        <v>150</v>
      </c>
      <c r="V47" s="54"/>
      <c r="W47" s="54"/>
      <c r="X47" s="52">
        <v>12202.18</v>
      </c>
      <c r="Y47" s="52">
        <f t="shared" si="12"/>
        <v>0</v>
      </c>
      <c r="Z47" s="54" t="s">
        <v>881</v>
      </c>
      <c r="AA47" s="71">
        <v>9921.48</v>
      </c>
      <c r="AB47" s="72">
        <f t="shared" si="13"/>
        <v>0.88902150537634395</v>
      </c>
      <c r="AC47" s="54">
        <v>0</v>
      </c>
      <c r="AD47" s="54"/>
      <c r="AE47" s="54"/>
      <c r="AF47" s="78">
        <v>9921.48</v>
      </c>
      <c r="AG47" s="78">
        <f t="shared" si="14"/>
        <v>0</v>
      </c>
      <c r="AH47" s="78"/>
      <c r="AI47" s="71">
        <v>9509.1299999999992</v>
      </c>
      <c r="AJ47" s="72">
        <f t="shared" si="15"/>
        <v>0.852072580645161</v>
      </c>
      <c r="AK47" s="54">
        <v>0</v>
      </c>
      <c r="AL47" s="54"/>
      <c r="AM47" s="54"/>
      <c r="AN47" s="9">
        <v>5412.41</v>
      </c>
      <c r="AO47" s="86">
        <f t="shared" si="16"/>
        <v>0.48498297491039399</v>
      </c>
      <c r="AT47" s="11">
        <v>7250.43</v>
      </c>
      <c r="AU47" s="10">
        <f t="shared" si="17"/>
        <v>0.64968010752688199</v>
      </c>
      <c r="AY47" s="9"/>
    </row>
    <row r="48" spans="1:51">
      <c r="A48" s="35">
        <v>46</v>
      </c>
      <c r="B48" s="35">
        <v>30</v>
      </c>
      <c r="C48" s="35">
        <v>117184</v>
      </c>
      <c r="D48" s="36" t="s">
        <v>928</v>
      </c>
      <c r="E48" s="35" t="s">
        <v>63</v>
      </c>
      <c r="F48" s="37">
        <v>17</v>
      </c>
      <c r="G48" s="38">
        <v>150</v>
      </c>
      <c r="H48" s="35" t="s">
        <v>95</v>
      </c>
      <c r="I48" s="35" t="s">
        <v>65</v>
      </c>
      <c r="J48" s="61">
        <v>9620</v>
      </c>
      <c r="K48" s="62">
        <v>10240.629999999999</v>
      </c>
      <c r="L48" s="63">
        <f t="shared" si="9"/>
        <v>1.0645145530145499</v>
      </c>
      <c r="M48" s="54">
        <v>150</v>
      </c>
      <c r="N48" s="54"/>
      <c r="O48" s="54"/>
      <c r="P48" s="52">
        <v>10240.629999999999</v>
      </c>
      <c r="Q48" s="52">
        <f t="shared" si="10"/>
        <v>0</v>
      </c>
      <c r="R48" s="54" t="s">
        <v>881</v>
      </c>
      <c r="S48" s="71">
        <v>10302</v>
      </c>
      <c r="T48" s="72">
        <f t="shared" si="11"/>
        <v>1.07089397089397</v>
      </c>
      <c r="U48" s="54">
        <v>150</v>
      </c>
      <c r="V48" s="54"/>
      <c r="W48" s="54"/>
      <c r="X48" s="52">
        <v>10302</v>
      </c>
      <c r="Y48" s="52">
        <f t="shared" si="12"/>
        <v>0</v>
      </c>
      <c r="Z48" s="54" t="s">
        <v>881</v>
      </c>
      <c r="AA48" s="71">
        <v>10957.33</v>
      </c>
      <c r="AB48" s="55">
        <f t="shared" si="13"/>
        <v>1.13901559251559</v>
      </c>
      <c r="AC48" s="54">
        <v>150</v>
      </c>
      <c r="AD48" s="54">
        <v>300</v>
      </c>
      <c r="AE48" s="54" t="s">
        <v>929</v>
      </c>
      <c r="AF48" s="78">
        <v>10957.33</v>
      </c>
      <c r="AG48" s="78">
        <f t="shared" si="14"/>
        <v>0</v>
      </c>
      <c r="AH48" s="78" t="s">
        <v>881</v>
      </c>
      <c r="AI48" s="71">
        <v>13808.39</v>
      </c>
      <c r="AJ48" s="55">
        <f t="shared" si="15"/>
        <v>1.43538357588358</v>
      </c>
      <c r="AK48" s="54">
        <v>150</v>
      </c>
      <c r="AL48" s="54">
        <v>300</v>
      </c>
      <c r="AM48" s="54" t="s">
        <v>930</v>
      </c>
      <c r="AN48" s="9">
        <v>6889.56</v>
      </c>
      <c r="AO48" s="86">
        <f t="shared" si="16"/>
        <v>0.71617047817047796</v>
      </c>
      <c r="AT48" s="11">
        <v>4036.06</v>
      </c>
      <c r="AU48" s="10">
        <f t="shared" si="17"/>
        <v>0.41954885654885699</v>
      </c>
      <c r="AY48" s="9"/>
    </row>
    <row r="49" spans="1:51">
      <c r="A49" s="19">
        <v>47</v>
      </c>
      <c r="B49" s="39">
        <v>30</v>
      </c>
      <c r="C49" s="19">
        <v>103198</v>
      </c>
      <c r="D49" s="20" t="s">
        <v>931</v>
      </c>
      <c r="E49" s="19" t="s">
        <v>87</v>
      </c>
      <c r="F49" s="21">
        <v>18</v>
      </c>
      <c r="G49" s="22">
        <v>150</v>
      </c>
      <c r="H49" s="39" t="s">
        <v>71</v>
      </c>
      <c r="I49" s="39" t="s">
        <v>88</v>
      </c>
      <c r="J49" s="48">
        <v>11160</v>
      </c>
      <c r="K49" s="64">
        <v>14871.59</v>
      </c>
      <c r="L49" s="65">
        <f t="shared" si="9"/>
        <v>1.3325797491039399</v>
      </c>
      <c r="M49" s="66">
        <v>150</v>
      </c>
      <c r="N49" s="66">
        <v>150</v>
      </c>
      <c r="O49" s="66" t="s">
        <v>880</v>
      </c>
      <c r="P49" s="52">
        <v>15239.6</v>
      </c>
      <c r="Q49" s="52">
        <f t="shared" si="10"/>
        <v>368.01</v>
      </c>
      <c r="R49" s="66" t="s">
        <v>881</v>
      </c>
      <c r="S49" s="75">
        <v>14600.34</v>
      </c>
      <c r="T49" s="65">
        <f t="shared" si="11"/>
        <v>1.3082741935483899</v>
      </c>
      <c r="U49" s="66">
        <v>150</v>
      </c>
      <c r="V49" s="66">
        <v>150</v>
      </c>
      <c r="W49" s="66" t="s">
        <v>880</v>
      </c>
      <c r="X49" s="52">
        <v>14765.74</v>
      </c>
      <c r="Y49" s="52">
        <f t="shared" si="12"/>
        <v>165.4</v>
      </c>
      <c r="Z49" s="66" t="s">
        <v>881</v>
      </c>
      <c r="AA49" s="75">
        <v>15803.17</v>
      </c>
      <c r="AB49" s="76">
        <f t="shared" si="13"/>
        <v>1.41605465949821</v>
      </c>
      <c r="AC49" s="66">
        <v>150</v>
      </c>
      <c r="AD49" s="66"/>
      <c r="AE49" s="66"/>
      <c r="AF49" s="78">
        <v>15803.17</v>
      </c>
      <c r="AG49" s="78">
        <f t="shared" si="14"/>
        <v>0</v>
      </c>
      <c r="AH49" s="78" t="s">
        <v>881</v>
      </c>
      <c r="AI49" s="70">
        <v>11621.35</v>
      </c>
      <c r="AJ49" s="74">
        <f t="shared" si="15"/>
        <v>1.0413396057347699</v>
      </c>
      <c r="AK49" s="51">
        <v>150</v>
      </c>
      <c r="AL49" s="51"/>
      <c r="AM49" s="51"/>
      <c r="AN49" s="9">
        <v>4907.3100000000004</v>
      </c>
      <c r="AO49" s="86">
        <f t="shared" si="16"/>
        <v>0.43972311827957</v>
      </c>
      <c r="AT49" s="11">
        <v>9105.4</v>
      </c>
      <c r="AU49" s="10">
        <f t="shared" si="17"/>
        <v>0.81589605734767001</v>
      </c>
      <c r="AY49" s="9"/>
    </row>
    <row r="50" spans="1:51">
      <c r="A50" s="19">
        <v>48</v>
      </c>
      <c r="B50" s="39">
        <v>30</v>
      </c>
      <c r="C50" s="19">
        <v>744</v>
      </c>
      <c r="D50" s="20" t="s">
        <v>932</v>
      </c>
      <c r="E50" s="19" t="s">
        <v>63</v>
      </c>
      <c r="F50" s="21">
        <v>18</v>
      </c>
      <c r="G50" s="22">
        <v>150</v>
      </c>
      <c r="H50" s="39" t="s">
        <v>95</v>
      </c>
      <c r="I50" s="39" t="s">
        <v>65</v>
      </c>
      <c r="J50" s="48">
        <v>10800</v>
      </c>
      <c r="K50" s="64">
        <v>14311.41</v>
      </c>
      <c r="L50" s="67">
        <f t="shared" si="9"/>
        <v>1.3251305555555599</v>
      </c>
      <c r="M50" s="66">
        <v>150</v>
      </c>
      <c r="N50" s="66"/>
      <c r="O50" s="66"/>
      <c r="P50" s="52">
        <v>15191.41</v>
      </c>
      <c r="Q50" s="52">
        <f t="shared" si="10"/>
        <v>880</v>
      </c>
      <c r="R50" s="66" t="s">
        <v>881</v>
      </c>
      <c r="S50" s="75">
        <v>11207.37</v>
      </c>
      <c r="T50" s="76">
        <f t="shared" si="11"/>
        <v>1.03771944444444</v>
      </c>
      <c r="U50" s="66">
        <v>150</v>
      </c>
      <c r="V50" s="66"/>
      <c r="W50" s="66"/>
      <c r="X50" s="52">
        <v>11239.37</v>
      </c>
      <c r="Y50" s="52">
        <f t="shared" si="12"/>
        <v>32</v>
      </c>
      <c r="Z50" s="66" t="s">
        <v>881</v>
      </c>
      <c r="AA50" s="75">
        <v>10837.58</v>
      </c>
      <c r="AB50" s="76">
        <f t="shared" si="13"/>
        <v>1.00347962962963</v>
      </c>
      <c r="AC50" s="66">
        <v>150</v>
      </c>
      <c r="AD50" s="66"/>
      <c r="AE50" s="66"/>
      <c r="AF50" s="78">
        <v>10837.58</v>
      </c>
      <c r="AG50" s="78">
        <f t="shared" si="14"/>
        <v>0</v>
      </c>
      <c r="AH50" s="78" t="s">
        <v>881</v>
      </c>
      <c r="AI50" s="70">
        <v>11781.09</v>
      </c>
      <c r="AJ50" s="74">
        <f t="shared" si="15"/>
        <v>1.09084166666667</v>
      </c>
      <c r="AK50" s="51">
        <v>150</v>
      </c>
      <c r="AL50" s="51"/>
      <c r="AM50" s="51"/>
      <c r="AN50" s="9">
        <v>10331.23</v>
      </c>
      <c r="AO50" s="86">
        <f t="shared" si="16"/>
        <v>0.95659537037037001</v>
      </c>
      <c r="AT50" s="11">
        <v>5612.71</v>
      </c>
      <c r="AU50" s="10">
        <f t="shared" si="17"/>
        <v>0.51969537037036995</v>
      </c>
      <c r="AY50" s="9"/>
    </row>
    <row r="51" spans="1:51">
      <c r="A51" s="19">
        <v>49</v>
      </c>
      <c r="B51" s="39">
        <v>30</v>
      </c>
      <c r="C51" s="19">
        <v>105910</v>
      </c>
      <c r="D51" s="20" t="s">
        <v>933</v>
      </c>
      <c r="E51" s="19" t="s">
        <v>63</v>
      </c>
      <c r="F51" s="21">
        <v>18</v>
      </c>
      <c r="G51" s="22">
        <v>150</v>
      </c>
      <c r="H51" s="39" t="s">
        <v>95</v>
      </c>
      <c r="I51" s="39" t="s">
        <v>65</v>
      </c>
      <c r="J51" s="48">
        <v>9120</v>
      </c>
      <c r="K51" s="64">
        <v>9956.17</v>
      </c>
      <c r="L51" s="67">
        <f t="shared" si="9"/>
        <v>1.0916853070175401</v>
      </c>
      <c r="M51" s="66">
        <v>150</v>
      </c>
      <c r="N51" s="66"/>
      <c r="O51" s="66"/>
      <c r="P51" s="52">
        <v>9956.17</v>
      </c>
      <c r="Q51" s="52">
        <f t="shared" si="10"/>
        <v>0</v>
      </c>
      <c r="R51" s="66" t="s">
        <v>881</v>
      </c>
      <c r="S51" s="75">
        <v>10411.5</v>
      </c>
      <c r="T51" s="76">
        <f t="shared" si="11"/>
        <v>1.1416118421052599</v>
      </c>
      <c r="U51" s="66">
        <v>150</v>
      </c>
      <c r="V51" s="66"/>
      <c r="W51" s="66"/>
      <c r="X51" s="52">
        <v>10451.299999999999</v>
      </c>
      <c r="Y51" s="52">
        <f t="shared" si="12"/>
        <v>39.799999999999301</v>
      </c>
      <c r="Z51" s="66" t="s">
        <v>881</v>
      </c>
      <c r="AA51" s="75">
        <v>12993.66</v>
      </c>
      <c r="AB51" s="65">
        <f t="shared" si="13"/>
        <v>1.42474342105263</v>
      </c>
      <c r="AC51" s="66">
        <v>150</v>
      </c>
      <c r="AD51" s="66">
        <v>150</v>
      </c>
      <c r="AE51" s="66" t="s">
        <v>880</v>
      </c>
      <c r="AF51" s="78">
        <v>13048.46</v>
      </c>
      <c r="AG51" s="78">
        <f t="shared" si="14"/>
        <v>54.799999999999301</v>
      </c>
      <c r="AH51" s="78" t="s">
        <v>881</v>
      </c>
      <c r="AI51" s="70">
        <v>11216.43</v>
      </c>
      <c r="AJ51" s="57">
        <f t="shared" si="15"/>
        <v>1.2298717105263199</v>
      </c>
      <c r="AK51" s="51">
        <v>150</v>
      </c>
      <c r="AL51" s="51">
        <v>150</v>
      </c>
      <c r="AM51" s="51" t="s">
        <v>880</v>
      </c>
      <c r="AN51" s="9">
        <v>5127.97</v>
      </c>
      <c r="AO51" s="86">
        <f t="shared" si="16"/>
        <v>0.56227741228070205</v>
      </c>
      <c r="AT51" s="11">
        <v>6844.85</v>
      </c>
      <c r="AU51" s="10">
        <f t="shared" si="17"/>
        <v>0.750531798245614</v>
      </c>
      <c r="AY51" s="9"/>
    </row>
    <row r="52" spans="1:51">
      <c r="A52" s="35">
        <v>50</v>
      </c>
      <c r="B52" s="35">
        <v>30</v>
      </c>
      <c r="C52" s="35">
        <v>399</v>
      </c>
      <c r="D52" s="36" t="s">
        <v>934</v>
      </c>
      <c r="E52" s="35" t="s">
        <v>63</v>
      </c>
      <c r="F52" s="37">
        <v>19</v>
      </c>
      <c r="G52" s="38">
        <v>150</v>
      </c>
      <c r="H52" s="35" t="s">
        <v>95</v>
      </c>
      <c r="I52" s="35" t="s">
        <v>65</v>
      </c>
      <c r="J52" s="61">
        <v>11160</v>
      </c>
      <c r="K52" s="62">
        <v>13505.9</v>
      </c>
      <c r="L52" s="55">
        <f t="shared" si="9"/>
        <v>1.2102060931899601</v>
      </c>
      <c r="M52" s="54">
        <v>150</v>
      </c>
      <c r="N52" s="54">
        <v>150</v>
      </c>
      <c r="O52" s="54" t="s">
        <v>880</v>
      </c>
      <c r="P52" s="52">
        <v>13505.9</v>
      </c>
      <c r="Q52" s="52">
        <f t="shared" si="10"/>
        <v>0</v>
      </c>
      <c r="R52" s="54" t="s">
        <v>881</v>
      </c>
      <c r="S52" s="71">
        <v>11542.57</v>
      </c>
      <c r="T52" s="72">
        <f t="shared" si="11"/>
        <v>1.0342804659498199</v>
      </c>
      <c r="U52" s="54">
        <v>150</v>
      </c>
      <c r="V52" s="54"/>
      <c r="W52" s="54"/>
      <c r="X52" s="52">
        <v>11542.57</v>
      </c>
      <c r="Y52" s="52">
        <f t="shared" si="12"/>
        <v>0</v>
      </c>
      <c r="Z52" s="54" t="s">
        <v>881</v>
      </c>
      <c r="AA52" s="71">
        <v>11239.9</v>
      </c>
      <c r="AB52" s="72">
        <f t="shared" si="13"/>
        <v>1.00715949820789</v>
      </c>
      <c r="AC52" s="54">
        <v>150</v>
      </c>
      <c r="AD52" s="54"/>
      <c r="AE52" s="54"/>
      <c r="AF52" s="78">
        <v>11239.9</v>
      </c>
      <c r="AG52" s="78">
        <f t="shared" si="14"/>
        <v>0</v>
      </c>
      <c r="AH52" s="78" t="s">
        <v>881</v>
      </c>
      <c r="AI52" s="71">
        <v>18545.650000000001</v>
      </c>
      <c r="AJ52" s="55">
        <f t="shared" si="15"/>
        <v>1.6617965949820801</v>
      </c>
      <c r="AK52" s="54">
        <v>150</v>
      </c>
      <c r="AL52" s="54">
        <v>150</v>
      </c>
      <c r="AM52" s="54" t="s">
        <v>880</v>
      </c>
      <c r="AN52" s="9">
        <v>10531.84</v>
      </c>
      <c r="AO52" s="86">
        <f t="shared" si="16"/>
        <v>0.94371326164874603</v>
      </c>
      <c r="AT52" s="11">
        <v>8117.77</v>
      </c>
      <c r="AU52" s="10">
        <f t="shared" si="17"/>
        <v>0.72739874551971295</v>
      </c>
      <c r="AY52" s="9"/>
    </row>
    <row r="53" spans="1:51">
      <c r="A53" s="35">
        <v>51</v>
      </c>
      <c r="B53" s="35">
        <v>30</v>
      </c>
      <c r="C53" s="35">
        <v>598</v>
      </c>
      <c r="D53" s="36" t="s">
        <v>935</v>
      </c>
      <c r="E53" s="35" t="s">
        <v>63</v>
      </c>
      <c r="F53" s="37">
        <v>19</v>
      </c>
      <c r="G53" s="38">
        <v>150</v>
      </c>
      <c r="H53" s="35" t="s">
        <v>71</v>
      </c>
      <c r="I53" s="35" t="s">
        <v>65</v>
      </c>
      <c r="J53" s="61">
        <v>10800</v>
      </c>
      <c r="K53" s="62">
        <v>11220.85</v>
      </c>
      <c r="L53" s="63">
        <f t="shared" si="9"/>
        <v>1.0389675925925901</v>
      </c>
      <c r="M53" s="54">
        <v>150</v>
      </c>
      <c r="N53" s="54"/>
      <c r="O53" s="54"/>
      <c r="P53" s="52">
        <v>11220.85</v>
      </c>
      <c r="Q53" s="52">
        <f t="shared" si="10"/>
        <v>0</v>
      </c>
      <c r="R53" s="54" t="s">
        <v>881</v>
      </c>
      <c r="S53" s="71">
        <v>11279.71</v>
      </c>
      <c r="T53" s="72">
        <f t="shared" si="11"/>
        <v>1.04441759259259</v>
      </c>
      <c r="U53" s="54">
        <v>150</v>
      </c>
      <c r="V53" s="54"/>
      <c r="W53" s="54"/>
      <c r="X53" s="52">
        <v>11279.71</v>
      </c>
      <c r="Y53" s="52">
        <f t="shared" si="12"/>
        <v>0</v>
      </c>
      <c r="Z53" s="54" t="s">
        <v>881</v>
      </c>
      <c r="AA53" s="71">
        <v>13169.36</v>
      </c>
      <c r="AB53" s="55">
        <f t="shared" si="13"/>
        <v>1.21938518518519</v>
      </c>
      <c r="AC53" s="54">
        <v>150</v>
      </c>
      <c r="AD53" s="54">
        <v>150</v>
      </c>
      <c r="AE53" s="54" t="s">
        <v>880</v>
      </c>
      <c r="AF53" s="78">
        <v>13169.36</v>
      </c>
      <c r="AG53" s="78">
        <f t="shared" si="14"/>
        <v>0</v>
      </c>
      <c r="AH53" s="78" t="s">
        <v>881</v>
      </c>
      <c r="AI53" s="71">
        <v>15860.13</v>
      </c>
      <c r="AJ53" s="72">
        <f t="shared" si="15"/>
        <v>1.4685305555555599</v>
      </c>
      <c r="AK53" s="54">
        <v>150</v>
      </c>
      <c r="AL53" s="54"/>
      <c r="AM53" s="54"/>
      <c r="AN53" s="9">
        <v>6231.08</v>
      </c>
      <c r="AO53" s="86">
        <f t="shared" si="16"/>
        <v>0.57695185185185205</v>
      </c>
      <c r="AT53" s="11">
        <v>7782.25</v>
      </c>
      <c r="AU53" s="10">
        <f t="shared" si="17"/>
        <v>0.72057870370370403</v>
      </c>
      <c r="AY53" s="9"/>
    </row>
    <row r="54" spans="1:51">
      <c r="A54" s="35">
        <v>52</v>
      </c>
      <c r="B54" s="35">
        <v>30</v>
      </c>
      <c r="C54" s="35">
        <v>103639</v>
      </c>
      <c r="D54" s="36" t="s">
        <v>936</v>
      </c>
      <c r="E54" s="35" t="s">
        <v>90</v>
      </c>
      <c r="F54" s="37">
        <v>19</v>
      </c>
      <c r="G54" s="38">
        <v>150</v>
      </c>
      <c r="H54" s="35" t="s">
        <v>95</v>
      </c>
      <c r="I54" s="35" t="s">
        <v>91</v>
      </c>
      <c r="J54" s="61">
        <v>9805</v>
      </c>
      <c r="K54" s="62">
        <v>11274.88</v>
      </c>
      <c r="L54" s="63">
        <f t="shared" si="9"/>
        <v>1.14991126976033</v>
      </c>
      <c r="M54" s="54">
        <v>150</v>
      </c>
      <c r="N54" s="54"/>
      <c r="O54" s="54"/>
      <c r="P54" s="52">
        <v>12321.06</v>
      </c>
      <c r="Q54" s="52">
        <f t="shared" si="10"/>
        <v>1046.18</v>
      </c>
      <c r="R54" s="54" t="s">
        <v>881</v>
      </c>
      <c r="S54" s="71">
        <v>10351.200000000001</v>
      </c>
      <c r="T54" s="55">
        <f t="shared" si="11"/>
        <v>1.0557062723100501</v>
      </c>
      <c r="U54" s="54">
        <v>150</v>
      </c>
      <c r="V54" s="54">
        <v>150</v>
      </c>
      <c r="W54" s="54" t="s">
        <v>880</v>
      </c>
      <c r="X54" s="52">
        <v>10351.200000000001</v>
      </c>
      <c r="Y54" s="52">
        <f t="shared" si="12"/>
        <v>0</v>
      </c>
      <c r="Z54" s="54" t="s">
        <v>881</v>
      </c>
      <c r="AA54" s="71">
        <v>10027.5</v>
      </c>
      <c r="AB54" s="72">
        <f t="shared" si="13"/>
        <v>1.02269250382458</v>
      </c>
      <c r="AC54" s="54">
        <v>150</v>
      </c>
      <c r="AD54" s="54"/>
      <c r="AE54" s="54"/>
      <c r="AF54" s="78">
        <v>10245.5</v>
      </c>
      <c r="AG54" s="78">
        <f t="shared" si="14"/>
        <v>218</v>
      </c>
      <c r="AH54" s="78" t="s">
        <v>881</v>
      </c>
      <c r="AI54" s="71">
        <v>12790.7</v>
      </c>
      <c r="AJ54" s="72">
        <f t="shared" si="15"/>
        <v>1.3045079041305501</v>
      </c>
      <c r="AK54" s="54">
        <v>150</v>
      </c>
      <c r="AL54" s="54"/>
      <c r="AM54" s="54"/>
      <c r="AN54" s="9">
        <v>5536.25</v>
      </c>
      <c r="AO54" s="86">
        <f t="shared" si="16"/>
        <v>0.56463539010708796</v>
      </c>
      <c r="AT54" s="11">
        <v>8110.4</v>
      </c>
      <c r="AU54" s="10">
        <f t="shared" si="17"/>
        <v>0.82716981132075496</v>
      </c>
      <c r="AY54" s="9"/>
    </row>
    <row r="55" spans="1:51">
      <c r="A55" s="19">
        <v>53</v>
      </c>
      <c r="B55" s="39">
        <v>30</v>
      </c>
      <c r="C55" s="19">
        <v>329</v>
      </c>
      <c r="D55" s="20" t="s">
        <v>266</v>
      </c>
      <c r="E55" s="19" t="s">
        <v>74</v>
      </c>
      <c r="F55" s="21">
        <v>20</v>
      </c>
      <c r="G55" s="22">
        <v>150</v>
      </c>
      <c r="H55" s="39" t="s">
        <v>78</v>
      </c>
      <c r="I55" s="39" t="s">
        <v>75</v>
      </c>
      <c r="J55" s="48">
        <v>11900</v>
      </c>
      <c r="K55" s="64">
        <v>16696.2</v>
      </c>
      <c r="L55" s="65">
        <f t="shared" si="9"/>
        <v>1.4030420168067199</v>
      </c>
      <c r="M55" s="66">
        <v>150</v>
      </c>
      <c r="N55" s="66">
        <v>150</v>
      </c>
      <c r="O55" s="66" t="s">
        <v>880</v>
      </c>
      <c r="P55" s="52">
        <v>16696.2</v>
      </c>
      <c r="Q55" s="52">
        <f t="shared" si="10"/>
        <v>0</v>
      </c>
      <c r="R55" s="66" t="s">
        <v>881</v>
      </c>
      <c r="S55" s="75">
        <v>12554.63</v>
      </c>
      <c r="T55" s="76">
        <f t="shared" si="11"/>
        <v>1.0550109243697501</v>
      </c>
      <c r="U55" s="66">
        <v>150</v>
      </c>
      <c r="V55" s="66"/>
      <c r="W55" s="66"/>
      <c r="X55" s="52">
        <v>12603.63</v>
      </c>
      <c r="Y55" s="52">
        <f t="shared" si="12"/>
        <v>49</v>
      </c>
      <c r="Z55" s="66" t="s">
        <v>881</v>
      </c>
      <c r="AA55" s="75">
        <v>13410.39</v>
      </c>
      <c r="AB55" s="76">
        <f t="shared" si="13"/>
        <v>1.1269235294117601</v>
      </c>
      <c r="AC55" s="66">
        <v>150</v>
      </c>
      <c r="AD55" s="66"/>
      <c r="AE55" s="66"/>
      <c r="AF55" s="78">
        <v>13410.39</v>
      </c>
      <c r="AG55" s="78">
        <f t="shared" si="14"/>
        <v>0</v>
      </c>
      <c r="AH55" s="78" t="s">
        <v>881</v>
      </c>
      <c r="AI55" s="70">
        <v>18754.060000000001</v>
      </c>
      <c r="AJ55" s="57">
        <f t="shared" si="15"/>
        <v>1.5759714285714299</v>
      </c>
      <c r="AK55" s="51">
        <v>150</v>
      </c>
      <c r="AL55" s="51">
        <v>150</v>
      </c>
      <c r="AM55" s="51" t="s">
        <v>937</v>
      </c>
      <c r="AN55" s="9">
        <v>10206.620000000001</v>
      </c>
      <c r="AO55" s="86">
        <f t="shared" si="16"/>
        <v>0.85769915966386601</v>
      </c>
      <c r="AT55" s="11">
        <v>6834.93</v>
      </c>
      <c r="AU55" s="10">
        <f t="shared" si="17"/>
        <v>0.57436386554621899</v>
      </c>
      <c r="AY55" s="9"/>
    </row>
    <row r="56" spans="1:51">
      <c r="A56" s="19">
        <v>54</v>
      </c>
      <c r="B56" s="39">
        <v>30</v>
      </c>
      <c r="C56" s="19">
        <v>515</v>
      </c>
      <c r="D56" s="20" t="s">
        <v>938</v>
      </c>
      <c r="E56" s="19" t="s">
        <v>90</v>
      </c>
      <c r="F56" s="21">
        <v>20</v>
      </c>
      <c r="G56" s="22">
        <v>150</v>
      </c>
      <c r="H56" s="39" t="s">
        <v>95</v>
      </c>
      <c r="I56" s="39" t="s">
        <v>91</v>
      </c>
      <c r="J56" s="48">
        <v>10800</v>
      </c>
      <c r="K56" s="64">
        <v>10843.36</v>
      </c>
      <c r="L56" s="67">
        <f t="shared" si="9"/>
        <v>1.00401481481481</v>
      </c>
      <c r="M56" s="66">
        <v>150</v>
      </c>
      <c r="N56" s="66"/>
      <c r="O56" s="66"/>
      <c r="P56" s="52">
        <v>10843.36</v>
      </c>
      <c r="Q56" s="52">
        <f t="shared" si="10"/>
        <v>0</v>
      </c>
      <c r="R56" s="66" t="s">
        <v>881</v>
      </c>
      <c r="S56" s="75">
        <v>10954.62</v>
      </c>
      <c r="T56" s="76">
        <f t="shared" si="11"/>
        <v>1.0143166666666701</v>
      </c>
      <c r="U56" s="66">
        <v>150</v>
      </c>
      <c r="V56" s="66"/>
      <c r="W56" s="66"/>
      <c r="X56" s="52">
        <v>11355.62</v>
      </c>
      <c r="Y56" s="52">
        <f t="shared" si="12"/>
        <v>401</v>
      </c>
      <c r="Z56" s="66" t="s">
        <v>881</v>
      </c>
      <c r="AA56" s="75">
        <v>6866.08</v>
      </c>
      <c r="AB56" s="76">
        <f t="shared" si="13"/>
        <v>0.63574814814814795</v>
      </c>
      <c r="AC56" s="66">
        <v>0</v>
      </c>
      <c r="AD56" s="66"/>
      <c r="AE56" s="66"/>
      <c r="AF56" s="78">
        <v>6866.08</v>
      </c>
      <c r="AG56" s="78">
        <f t="shared" si="14"/>
        <v>0</v>
      </c>
      <c r="AH56" s="78"/>
      <c r="AI56" s="70">
        <v>8497.52</v>
      </c>
      <c r="AJ56" s="74">
        <f t="shared" si="15"/>
        <v>0.78680740740740696</v>
      </c>
      <c r="AK56" s="51">
        <v>0</v>
      </c>
      <c r="AL56" s="51"/>
      <c r="AM56" s="51"/>
      <c r="AN56" s="9">
        <v>4843.97</v>
      </c>
      <c r="AO56" s="86">
        <f t="shared" si="16"/>
        <v>0.44851574074074102</v>
      </c>
      <c r="AT56" s="11">
        <v>5027.3100000000004</v>
      </c>
      <c r="AU56" s="10">
        <f t="shared" si="17"/>
        <v>0.46549166666666703</v>
      </c>
      <c r="AY56" s="9"/>
    </row>
    <row r="57" spans="1:51">
      <c r="A57" s="19">
        <v>55</v>
      </c>
      <c r="B57" s="39">
        <v>30</v>
      </c>
      <c r="C57" s="19">
        <v>721</v>
      </c>
      <c r="D57" s="20" t="s">
        <v>939</v>
      </c>
      <c r="E57" s="19" t="s">
        <v>94</v>
      </c>
      <c r="F57" s="21">
        <v>20</v>
      </c>
      <c r="G57" s="22">
        <v>150</v>
      </c>
      <c r="H57" s="39" t="s">
        <v>95</v>
      </c>
      <c r="I57" s="39" t="s">
        <v>96</v>
      </c>
      <c r="J57" s="48">
        <v>9620</v>
      </c>
      <c r="K57" s="64">
        <v>12371.78</v>
      </c>
      <c r="L57" s="67">
        <f t="shared" si="9"/>
        <v>1.28604781704782</v>
      </c>
      <c r="M57" s="66">
        <v>150</v>
      </c>
      <c r="N57" s="66"/>
      <c r="O57" s="66"/>
      <c r="P57" s="52">
        <v>12371.78</v>
      </c>
      <c r="Q57" s="52">
        <f t="shared" si="10"/>
        <v>0</v>
      </c>
      <c r="R57" s="66" t="s">
        <v>881</v>
      </c>
      <c r="S57" s="75">
        <v>10433.879999999999</v>
      </c>
      <c r="T57" s="65">
        <f t="shared" si="11"/>
        <v>1.08460291060291</v>
      </c>
      <c r="U57" s="66">
        <v>150</v>
      </c>
      <c r="V57" s="66">
        <v>150</v>
      </c>
      <c r="W57" s="66" t="s">
        <v>880</v>
      </c>
      <c r="X57" s="52">
        <v>10531.68</v>
      </c>
      <c r="Y57" s="52">
        <f t="shared" si="12"/>
        <v>97.800000000001106</v>
      </c>
      <c r="Z57" s="66" t="s">
        <v>881</v>
      </c>
      <c r="AA57" s="75">
        <v>11505.84</v>
      </c>
      <c r="AB57" s="65">
        <f t="shared" si="13"/>
        <v>1.19603326403326</v>
      </c>
      <c r="AC57" s="66">
        <v>150</v>
      </c>
      <c r="AD57" s="66">
        <v>150</v>
      </c>
      <c r="AE57" s="66" t="s">
        <v>937</v>
      </c>
      <c r="AF57" s="78">
        <v>11511.84</v>
      </c>
      <c r="AG57" s="78">
        <f t="shared" si="14"/>
        <v>6</v>
      </c>
      <c r="AH57" s="78" t="s">
        <v>881</v>
      </c>
      <c r="AI57" s="70">
        <v>10429.32</v>
      </c>
      <c r="AJ57" s="74">
        <f t="shared" si="15"/>
        <v>1.0841288981288999</v>
      </c>
      <c r="AK57" s="51">
        <v>150</v>
      </c>
      <c r="AL57" s="51"/>
      <c r="AM57" s="51"/>
      <c r="AN57" s="9">
        <v>7435.05</v>
      </c>
      <c r="AO57" s="86">
        <f t="shared" si="16"/>
        <v>0.77287422037422004</v>
      </c>
      <c r="AT57" s="11">
        <v>6796.98</v>
      </c>
      <c r="AU57" s="10">
        <f t="shared" si="17"/>
        <v>0.70654677754677797</v>
      </c>
      <c r="AY57" s="9"/>
    </row>
    <row r="58" spans="1:51">
      <c r="A58" s="35">
        <v>56</v>
      </c>
      <c r="B58" s="35">
        <v>30</v>
      </c>
      <c r="C58" s="35">
        <v>114622</v>
      </c>
      <c r="D58" s="36" t="s">
        <v>940</v>
      </c>
      <c r="E58" s="35" t="s">
        <v>87</v>
      </c>
      <c r="F58" s="37">
        <v>21</v>
      </c>
      <c r="G58" s="38">
        <v>150</v>
      </c>
      <c r="H58" s="35" t="s">
        <v>71</v>
      </c>
      <c r="I58" s="35" t="s">
        <v>88</v>
      </c>
      <c r="J58" s="61">
        <v>11160</v>
      </c>
      <c r="K58" s="62">
        <v>11384.8</v>
      </c>
      <c r="L58" s="63">
        <f t="shared" si="9"/>
        <v>1.0201433691756301</v>
      </c>
      <c r="M58" s="54">
        <v>150</v>
      </c>
      <c r="N58" s="54"/>
      <c r="O58" s="54"/>
      <c r="P58" s="52">
        <v>11384.8</v>
      </c>
      <c r="Q58" s="52">
        <f t="shared" si="10"/>
        <v>0</v>
      </c>
      <c r="R58" s="54" t="s">
        <v>881</v>
      </c>
      <c r="S58" s="71">
        <v>12445.6</v>
      </c>
      <c r="T58" s="72">
        <f t="shared" si="11"/>
        <v>1.11519713261649</v>
      </c>
      <c r="U58" s="54">
        <v>150</v>
      </c>
      <c r="V58" s="54"/>
      <c r="W58" s="54"/>
      <c r="X58" s="52">
        <v>12445.6</v>
      </c>
      <c r="Y58" s="52">
        <f t="shared" si="12"/>
        <v>0</v>
      </c>
      <c r="Z58" s="54" t="s">
        <v>881</v>
      </c>
      <c r="AA58" s="71">
        <v>11847.06</v>
      </c>
      <c r="AB58" s="72">
        <f t="shared" si="13"/>
        <v>1.0615645161290299</v>
      </c>
      <c r="AC58" s="54">
        <v>150</v>
      </c>
      <c r="AD58" s="54"/>
      <c r="AE58" s="54"/>
      <c r="AF58" s="78">
        <v>12080.96</v>
      </c>
      <c r="AG58" s="78">
        <f t="shared" si="14"/>
        <v>233.9</v>
      </c>
      <c r="AH58" s="78" t="s">
        <v>881</v>
      </c>
      <c r="AI58" s="71">
        <v>11182.5</v>
      </c>
      <c r="AJ58" s="72">
        <f t="shared" si="15"/>
        <v>1.00201612903226</v>
      </c>
      <c r="AK58" s="54">
        <v>150</v>
      </c>
      <c r="AL58" s="54"/>
      <c r="AM58" s="54"/>
      <c r="AN58" s="9">
        <v>8676.08</v>
      </c>
      <c r="AO58" s="86">
        <f t="shared" si="16"/>
        <v>0.77742652329749096</v>
      </c>
      <c r="AT58" s="11">
        <v>8701.58</v>
      </c>
      <c r="AU58" s="10">
        <f t="shared" si="17"/>
        <v>0.77971146953405002</v>
      </c>
      <c r="AY58" s="9"/>
    </row>
    <row r="59" spans="1:51">
      <c r="A59" s="35">
        <v>57</v>
      </c>
      <c r="B59" s="35">
        <v>30</v>
      </c>
      <c r="C59" s="35">
        <v>106569</v>
      </c>
      <c r="D59" s="36" t="s">
        <v>941</v>
      </c>
      <c r="E59" s="35" t="s">
        <v>87</v>
      </c>
      <c r="F59" s="37">
        <v>21</v>
      </c>
      <c r="G59" s="38">
        <v>150</v>
      </c>
      <c r="H59" s="35" t="s">
        <v>95</v>
      </c>
      <c r="I59" s="35" t="s">
        <v>88</v>
      </c>
      <c r="J59" s="61">
        <v>9620</v>
      </c>
      <c r="K59" s="62">
        <v>6752.67</v>
      </c>
      <c r="L59" s="63">
        <f t="shared" si="9"/>
        <v>0.70194074844074805</v>
      </c>
      <c r="M59" s="54">
        <v>0</v>
      </c>
      <c r="N59" s="54"/>
      <c r="O59" s="54"/>
      <c r="P59" s="52">
        <v>6752.67</v>
      </c>
      <c r="Q59" s="52">
        <f t="shared" si="10"/>
        <v>0</v>
      </c>
      <c r="R59" s="54"/>
      <c r="S59" s="71">
        <v>12198.32</v>
      </c>
      <c r="T59" s="72">
        <f t="shared" si="11"/>
        <v>1.26801663201663</v>
      </c>
      <c r="U59" s="54">
        <v>150</v>
      </c>
      <c r="V59" s="54"/>
      <c r="W59" s="54"/>
      <c r="X59" s="52">
        <v>12175.52</v>
      </c>
      <c r="Y59" s="52">
        <f t="shared" si="12"/>
        <v>-22.799999999999301</v>
      </c>
      <c r="Z59" s="54" t="s">
        <v>881</v>
      </c>
      <c r="AA59" s="71">
        <v>7104.93</v>
      </c>
      <c r="AB59" s="72">
        <f t="shared" si="13"/>
        <v>0.73855821205821204</v>
      </c>
      <c r="AC59" s="54">
        <v>0</v>
      </c>
      <c r="AD59" s="54"/>
      <c r="AE59" s="54"/>
      <c r="AF59" s="78">
        <v>7761.13</v>
      </c>
      <c r="AG59" s="78">
        <f t="shared" si="14"/>
        <v>656.2</v>
      </c>
      <c r="AH59" s="78"/>
      <c r="AI59" s="71">
        <v>5537.96</v>
      </c>
      <c r="AJ59" s="72">
        <f t="shared" si="15"/>
        <v>0.57567151767151803</v>
      </c>
      <c r="AK59" s="54">
        <v>0</v>
      </c>
      <c r="AL59" s="54"/>
      <c r="AM59" s="54"/>
      <c r="AN59" s="9">
        <v>6489</v>
      </c>
      <c r="AO59" s="86">
        <f t="shared" si="16"/>
        <v>0.67453222453222506</v>
      </c>
      <c r="AT59" s="11">
        <v>5088.95</v>
      </c>
      <c r="AU59" s="10">
        <f t="shared" si="17"/>
        <v>0.52899688149688195</v>
      </c>
      <c r="AY59" s="9"/>
    </row>
    <row r="60" spans="1:51">
      <c r="A60" s="35">
        <v>58</v>
      </c>
      <c r="B60" s="35">
        <v>30</v>
      </c>
      <c r="C60" s="35">
        <v>539</v>
      </c>
      <c r="D60" s="36" t="s">
        <v>942</v>
      </c>
      <c r="E60" s="35" t="s">
        <v>94</v>
      </c>
      <c r="F60" s="37">
        <v>21</v>
      </c>
      <c r="G60" s="38">
        <v>150</v>
      </c>
      <c r="H60" s="35" t="s">
        <v>95</v>
      </c>
      <c r="I60" s="35" t="s">
        <v>96</v>
      </c>
      <c r="J60" s="61">
        <v>8550</v>
      </c>
      <c r="K60" s="62">
        <v>8868.31</v>
      </c>
      <c r="L60" s="55">
        <f t="shared" si="9"/>
        <v>1.0372292397660801</v>
      </c>
      <c r="M60" s="54">
        <v>150</v>
      </c>
      <c r="N60" s="54">
        <v>150</v>
      </c>
      <c r="O60" s="54" t="s">
        <v>943</v>
      </c>
      <c r="P60" s="52">
        <v>8879.31</v>
      </c>
      <c r="Q60" s="52">
        <f t="shared" si="10"/>
        <v>11</v>
      </c>
      <c r="R60" s="54" t="s">
        <v>881</v>
      </c>
      <c r="S60" s="71">
        <v>16739.77</v>
      </c>
      <c r="T60" s="55">
        <f t="shared" si="11"/>
        <v>1.9578678362573101</v>
      </c>
      <c r="U60" s="54">
        <v>150</v>
      </c>
      <c r="V60" s="54">
        <v>150</v>
      </c>
      <c r="W60" s="54" t="s">
        <v>880</v>
      </c>
      <c r="X60" s="52">
        <v>16739.77</v>
      </c>
      <c r="Y60" s="52">
        <f t="shared" si="12"/>
        <v>0</v>
      </c>
      <c r="Z60" s="54" t="s">
        <v>881</v>
      </c>
      <c r="AA60" s="71">
        <v>11972.67</v>
      </c>
      <c r="AB60" s="55">
        <f t="shared" si="13"/>
        <v>1.4003122807017501</v>
      </c>
      <c r="AC60" s="54">
        <v>150</v>
      </c>
      <c r="AD60" s="54">
        <v>150</v>
      </c>
      <c r="AE60" s="54" t="s">
        <v>943</v>
      </c>
      <c r="AF60" s="78">
        <v>11972.67</v>
      </c>
      <c r="AG60" s="78">
        <f t="shared" si="14"/>
        <v>0</v>
      </c>
      <c r="AH60" s="78" t="s">
        <v>881</v>
      </c>
      <c r="AI60" s="71">
        <v>10886.69</v>
      </c>
      <c r="AJ60" s="55">
        <f t="shared" si="15"/>
        <v>1.2732970760233899</v>
      </c>
      <c r="AK60" s="54">
        <v>150</v>
      </c>
      <c r="AL60" s="54">
        <v>150</v>
      </c>
      <c r="AM60" s="54" t="s">
        <v>943</v>
      </c>
      <c r="AN60" s="9">
        <v>5541.47</v>
      </c>
      <c r="AO60" s="86">
        <f t="shared" si="16"/>
        <v>0.64812514619882999</v>
      </c>
      <c r="AT60" s="11">
        <v>8598.9</v>
      </c>
      <c r="AU60" s="10">
        <f t="shared" si="17"/>
        <v>1.00571929824561</v>
      </c>
      <c r="AY60" s="9"/>
    </row>
    <row r="61" spans="1:51">
      <c r="A61" s="19">
        <v>59</v>
      </c>
      <c r="B61" s="39">
        <v>30</v>
      </c>
      <c r="C61" s="19">
        <v>102565</v>
      </c>
      <c r="D61" s="20" t="s">
        <v>944</v>
      </c>
      <c r="E61" s="19" t="s">
        <v>87</v>
      </c>
      <c r="F61" s="21">
        <v>22</v>
      </c>
      <c r="G61" s="22">
        <v>150</v>
      </c>
      <c r="H61" s="39" t="s">
        <v>95</v>
      </c>
      <c r="I61" s="39" t="s">
        <v>88</v>
      </c>
      <c r="J61" s="48">
        <v>9990</v>
      </c>
      <c r="K61" s="64">
        <v>10395.459999999999</v>
      </c>
      <c r="L61" s="67">
        <f t="shared" si="9"/>
        <v>1.04058658658659</v>
      </c>
      <c r="M61" s="66">
        <v>150</v>
      </c>
      <c r="N61" s="66"/>
      <c r="O61" s="66"/>
      <c r="P61" s="52">
        <v>10395.459999999999</v>
      </c>
      <c r="Q61" s="52">
        <f t="shared" si="10"/>
        <v>0</v>
      </c>
      <c r="R61" s="66" t="s">
        <v>881</v>
      </c>
      <c r="S61" s="75">
        <v>8352.51</v>
      </c>
      <c r="T61" s="76">
        <f t="shared" si="11"/>
        <v>0.83608708708708701</v>
      </c>
      <c r="U61" s="66">
        <v>0</v>
      </c>
      <c r="V61" s="66"/>
      <c r="W61" s="66"/>
      <c r="X61" s="52">
        <v>8352.51</v>
      </c>
      <c r="Y61" s="52">
        <f t="shared" si="12"/>
        <v>0</v>
      </c>
      <c r="Z61" s="66"/>
      <c r="AA61" s="75">
        <v>8554.0400000000009</v>
      </c>
      <c r="AB61" s="76">
        <f t="shared" si="13"/>
        <v>0.85626026026026003</v>
      </c>
      <c r="AC61" s="66">
        <v>0</v>
      </c>
      <c r="AD61" s="66"/>
      <c r="AE61" s="66"/>
      <c r="AF61" s="78">
        <v>8554.0400000000009</v>
      </c>
      <c r="AG61" s="78">
        <f t="shared" si="14"/>
        <v>0</v>
      </c>
      <c r="AH61" s="78"/>
      <c r="AI61" s="70">
        <v>11584.88</v>
      </c>
      <c r="AJ61" s="57">
        <f t="shared" si="15"/>
        <v>1.15964764764765</v>
      </c>
      <c r="AK61" s="51">
        <v>150</v>
      </c>
      <c r="AL61" s="51">
        <v>300</v>
      </c>
      <c r="AM61" s="51" t="s">
        <v>945</v>
      </c>
      <c r="AN61" s="9">
        <v>5283.2</v>
      </c>
      <c r="AO61" s="86">
        <f t="shared" si="16"/>
        <v>0.52884884884884897</v>
      </c>
      <c r="AT61" s="11">
        <v>8282.27</v>
      </c>
      <c r="AU61" s="10">
        <f t="shared" si="17"/>
        <v>0.82905605605605603</v>
      </c>
      <c r="AY61" s="9"/>
    </row>
    <row r="62" spans="1:51">
      <c r="A62" s="19">
        <v>60</v>
      </c>
      <c r="B62" s="39">
        <v>29</v>
      </c>
      <c r="C62" s="19">
        <v>105751</v>
      </c>
      <c r="D62" s="20" t="s">
        <v>946</v>
      </c>
      <c r="E62" s="19" t="s">
        <v>90</v>
      </c>
      <c r="F62" s="21">
        <v>22</v>
      </c>
      <c r="G62" s="22">
        <v>150</v>
      </c>
      <c r="H62" s="39" t="s">
        <v>95</v>
      </c>
      <c r="I62" s="39" t="s">
        <v>91</v>
      </c>
      <c r="J62" s="48">
        <v>11700</v>
      </c>
      <c r="K62" s="64">
        <v>11748.43</v>
      </c>
      <c r="L62" s="67">
        <f t="shared" si="9"/>
        <v>1.00413931623932</v>
      </c>
      <c r="M62" s="66">
        <v>150</v>
      </c>
      <c r="N62" s="66"/>
      <c r="O62" s="66"/>
      <c r="P62" s="52">
        <v>11748.43</v>
      </c>
      <c r="Q62" s="52">
        <f t="shared" si="10"/>
        <v>0</v>
      </c>
      <c r="R62" s="66" t="s">
        <v>881</v>
      </c>
      <c r="S62" s="75">
        <v>8621.42</v>
      </c>
      <c r="T62" s="76">
        <f t="shared" si="11"/>
        <v>0.73687350427350395</v>
      </c>
      <c r="U62" s="66">
        <v>0</v>
      </c>
      <c r="V62" s="66"/>
      <c r="W62" s="66"/>
      <c r="X62" s="52">
        <v>8621.42</v>
      </c>
      <c r="Y62" s="52">
        <f t="shared" si="12"/>
        <v>0</v>
      </c>
      <c r="Z62" s="66"/>
      <c r="AA62" s="75">
        <v>11868.51</v>
      </c>
      <c r="AB62" s="65">
        <f t="shared" si="13"/>
        <v>1.01440256410256</v>
      </c>
      <c r="AC62" s="66">
        <v>150</v>
      </c>
      <c r="AD62" s="66">
        <v>300</v>
      </c>
      <c r="AE62" s="66" t="s">
        <v>947</v>
      </c>
      <c r="AF62" s="78">
        <v>11868.51</v>
      </c>
      <c r="AG62" s="78">
        <f t="shared" si="14"/>
        <v>0</v>
      </c>
      <c r="AH62" s="78" t="s">
        <v>881</v>
      </c>
      <c r="AI62" s="70">
        <v>5543.64</v>
      </c>
      <c r="AJ62" s="74">
        <f t="shared" si="15"/>
        <v>0.47381538461538503</v>
      </c>
      <c r="AK62" s="51">
        <v>0</v>
      </c>
      <c r="AL62" s="51"/>
      <c r="AM62" s="51"/>
      <c r="AN62" s="9">
        <v>5842.56</v>
      </c>
      <c r="AO62" s="86">
        <f t="shared" si="16"/>
        <v>0.49936410256410302</v>
      </c>
      <c r="AT62" s="11">
        <v>5858.33</v>
      </c>
      <c r="AU62" s="10">
        <f t="shared" si="17"/>
        <v>0.50071196581196598</v>
      </c>
      <c r="AY62" s="9"/>
    </row>
    <row r="63" spans="1:51">
      <c r="A63" s="19">
        <v>61</v>
      </c>
      <c r="B63" s="39">
        <v>30</v>
      </c>
      <c r="C63" s="19">
        <v>748</v>
      </c>
      <c r="D63" s="20" t="s">
        <v>948</v>
      </c>
      <c r="E63" s="19" t="s">
        <v>94</v>
      </c>
      <c r="F63" s="21">
        <v>22</v>
      </c>
      <c r="G63" s="22">
        <v>150</v>
      </c>
      <c r="H63" s="39" t="s">
        <v>95</v>
      </c>
      <c r="I63" s="39" t="s">
        <v>96</v>
      </c>
      <c r="J63" s="48">
        <v>9435</v>
      </c>
      <c r="K63" s="64">
        <v>12807.81</v>
      </c>
      <c r="L63" s="65">
        <f t="shared" si="9"/>
        <v>1.35747853736089</v>
      </c>
      <c r="M63" s="66">
        <v>150</v>
      </c>
      <c r="N63" s="66">
        <v>150</v>
      </c>
      <c r="O63" s="66" t="s">
        <v>880</v>
      </c>
      <c r="P63" s="52">
        <v>12807.81</v>
      </c>
      <c r="Q63" s="52">
        <f t="shared" si="10"/>
        <v>0</v>
      </c>
      <c r="R63" s="66" t="s">
        <v>881</v>
      </c>
      <c r="S63" s="75">
        <v>10248.84</v>
      </c>
      <c r="T63" s="65">
        <f t="shared" si="11"/>
        <v>1.08625755166932</v>
      </c>
      <c r="U63" s="66">
        <v>150</v>
      </c>
      <c r="V63" s="66">
        <v>300</v>
      </c>
      <c r="W63" s="66" t="s">
        <v>949</v>
      </c>
      <c r="X63" s="52">
        <v>10248.84</v>
      </c>
      <c r="Y63" s="52">
        <f t="shared" si="12"/>
        <v>0</v>
      </c>
      <c r="Z63" s="66" t="s">
        <v>881</v>
      </c>
      <c r="AA63" s="75">
        <v>4665.24</v>
      </c>
      <c r="AB63" s="76">
        <f t="shared" si="13"/>
        <v>0.49446104928457901</v>
      </c>
      <c r="AC63" s="66">
        <v>0</v>
      </c>
      <c r="AD63" s="66"/>
      <c r="AE63" s="66"/>
      <c r="AF63" s="78">
        <v>4665.24</v>
      </c>
      <c r="AG63" s="78">
        <f t="shared" si="14"/>
        <v>0</v>
      </c>
      <c r="AH63" s="78"/>
      <c r="AI63" s="70">
        <v>6646.43</v>
      </c>
      <c r="AJ63" s="74">
        <f t="shared" si="15"/>
        <v>0.70444409114997397</v>
      </c>
      <c r="AK63" s="51">
        <v>0</v>
      </c>
      <c r="AL63" s="51"/>
      <c r="AM63" s="51"/>
      <c r="AN63" s="9">
        <v>5190.38</v>
      </c>
      <c r="AO63" s="86">
        <f t="shared" si="16"/>
        <v>0.550119766825649</v>
      </c>
      <c r="AT63" s="11">
        <v>7490.75</v>
      </c>
      <c r="AU63" s="10">
        <f t="shared" si="17"/>
        <v>0.79393216746157902</v>
      </c>
      <c r="AY63" s="9"/>
    </row>
    <row r="64" spans="1:51">
      <c r="A64" s="35">
        <v>62</v>
      </c>
      <c r="B64" s="35">
        <v>30</v>
      </c>
      <c r="C64" s="35">
        <v>587</v>
      </c>
      <c r="D64" s="36" t="s">
        <v>950</v>
      </c>
      <c r="E64" s="35" t="s">
        <v>74</v>
      </c>
      <c r="F64" s="37">
        <v>23</v>
      </c>
      <c r="G64" s="38">
        <v>150</v>
      </c>
      <c r="H64" s="35" t="s">
        <v>95</v>
      </c>
      <c r="I64" s="35" t="s">
        <v>75</v>
      </c>
      <c r="J64" s="61">
        <v>9250</v>
      </c>
      <c r="K64" s="62">
        <v>10938.24</v>
      </c>
      <c r="L64" s="63">
        <f t="shared" si="9"/>
        <v>1.1825124324324301</v>
      </c>
      <c r="M64" s="54">
        <v>150</v>
      </c>
      <c r="N64" s="54"/>
      <c r="O64" s="54"/>
      <c r="P64" s="52">
        <v>10938.24</v>
      </c>
      <c r="Q64" s="52">
        <f t="shared" si="10"/>
        <v>0</v>
      </c>
      <c r="R64" s="54" t="s">
        <v>881</v>
      </c>
      <c r="S64" s="71">
        <v>10156.629999999999</v>
      </c>
      <c r="T64" s="72">
        <f t="shared" si="11"/>
        <v>1.0980140540540499</v>
      </c>
      <c r="U64" s="54">
        <v>150</v>
      </c>
      <c r="V64" s="54"/>
      <c r="W64" s="54"/>
      <c r="X64" s="52">
        <v>10156.629999999999</v>
      </c>
      <c r="Y64" s="52">
        <f t="shared" si="12"/>
        <v>0</v>
      </c>
      <c r="Z64" s="54" t="s">
        <v>881</v>
      </c>
      <c r="AA64" s="71">
        <v>9927.4</v>
      </c>
      <c r="AB64" s="72">
        <f t="shared" si="13"/>
        <v>1.0732324324324301</v>
      </c>
      <c r="AC64" s="54">
        <v>150</v>
      </c>
      <c r="AD64" s="54"/>
      <c r="AE64" s="54"/>
      <c r="AF64" s="78">
        <v>9927.4</v>
      </c>
      <c r="AG64" s="78">
        <f t="shared" si="14"/>
        <v>0</v>
      </c>
      <c r="AH64" s="78" t="s">
        <v>881</v>
      </c>
      <c r="AI64" s="71">
        <v>10573.44</v>
      </c>
      <c r="AJ64" s="72">
        <f t="shared" si="15"/>
        <v>1.1430745945945899</v>
      </c>
      <c r="AK64" s="54">
        <v>150</v>
      </c>
      <c r="AL64" s="54"/>
      <c r="AM64" s="54"/>
      <c r="AN64" s="9">
        <v>5925.38</v>
      </c>
      <c r="AO64" s="86">
        <f t="shared" si="16"/>
        <v>0.64058162162162202</v>
      </c>
      <c r="AT64" s="11">
        <v>4359.2</v>
      </c>
      <c r="AU64" s="10">
        <f t="shared" si="17"/>
        <v>0.47126486486486502</v>
      </c>
      <c r="AY64" s="9"/>
    </row>
    <row r="65" spans="1:51">
      <c r="A65" s="35">
        <v>63</v>
      </c>
      <c r="B65" s="35">
        <v>30</v>
      </c>
      <c r="C65" s="35">
        <v>106865</v>
      </c>
      <c r="D65" s="36" t="s">
        <v>951</v>
      </c>
      <c r="E65" s="35" t="s">
        <v>161</v>
      </c>
      <c r="F65" s="37">
        <v>23</v>
      </c>
      <c r="G65" s="38">
        <v>150</v>
      </c>
      <c r="H65" s="35" t="s">
        <v>64</v>
      </c>
      <c r="I65" s="35" t="s">
        <v>162</v>
      </c>
      <c r="J65" s="61">
        <v>7980</v>
      </c>
      <c r="K65" s="62">
        <v>10031.58</v>
      </c>
      <c r="L65" s="55">
        <f t="shared" si="9"/>
        <v>1.25709022556391</v>
      </c>
      <c r="M65" s="54">
        <v>150</v>
      </c>
      <c r="N65" s="54">
        <v>150</v>
      </c>
      <c r="O65" s="54" t="s">
        <v>880</v>
      </c>
      <c r="P65" s="52">
        <v>10436.69</v>
      </c>
      <c r="Q65" s="52">
        <f t="shared" si="10"/>
        <v>405.11000000000098</v>
      </c>
      <c r="R65" s="54" t="s">
        <v>881</v>
      </c>
      <c r="S65" s="71">
        <v>9783.2900000000009</v>
      </c>
      <c r="T65" s="55">
        <f t="shared" si="11"/>
        <v>1.2259761904761901</v>
      </c>
      <c r="U65" s="54">
        <v>150</v>
      </c>
      <c r="V65" s="54">
        <v>150</v>
      </c>
      <c r="W65" s="54" t="s">
        <v>880</v>
      </c>
      <c r="X65" s="52">
        <v>9001.2900000000009</v>
      </c>
      <c r="Y65" s="52">
        <f t="shared" si="12"/>
        <v>-782</v>
      </c>
      <c r="Z65" s="54" t="s">
        <v>881</v>
      </c>
      <c r="AA65" s="71">
        <v>14913.71</v>
      </c>
      <c r="AB65" s="55">
        <f t="shared" si="13"/>
        <v>1.86888596491228</v>
      </c>
      <c r="AC65" s="54">
        <v>150</v>
      </c>
      <c r="AD65" s="54">
        <v>150</v>
      </c>
      <c r="AE65" s="54" t="s">
        <v>880</v>
      </c>
      <c r="AF65" s="78">
        <v>14553.41</v>
      </c>
      <c r="AG65" s="78">
        <f t="shared" si="14"/>
        <v>-360.29999999999899</v>
      </c>
      <c r="AH65" s="78" t="s">
        <v>881</v>
      </c>
      <c r="AI65" s="71">
        <v>12419.33</v>
      </c>
      <c r="AJ65" s="55">
        <f t="shared" si="15"/>
        <v>1.55630701754386</v>
      </c>
      <c r="AK65" s="54">
        <v>150</v>
      </c>
      <c r="AL65" s="54">
        <v>150</v>
      </c>
      <c r="AM65" s="54" t="s">
        <v>880</v>
      </c>
      <c r="AN65" s="9">
        <v>5654</v>
      </c>
      <c r="AO65" s="86">
        <f t="shared" si="16"/>
        <v>0.708521303258145</v>
      </c>
      <c r="AT65" s="11">
        <v>6011.5</v>
      </c>
      <c r="AU65" s="10">
        <f t="shared" si="17"/>
        <v>0.75332080200501295</v>
      </c>
      <c r="AY65" s="9"/>
    </row>
    <row r="66" spans="1:51">
      <c r="A66" s="35">
        <v>64</v>
      </c>
      <c r="B66" s="35">
        <v>30</v>
      </c>
      <c r="C66" s="35">
        <v>108277</v>
      </c>
      <c r="D66" s="36" t="s">
        <v>952</v>
      </c>
      <c r="E66" s="35" t="s">
        <v>70</v>
      </c>
      <c r="F66" s="37">
        <v>23</v>
      </c>
      <c r="G66" s="38">
        <v>150</v>
      </c>
      <c r="H66" s="35" t="s">
        <v>64</v>
      </c>
      <c r="I66" s="35" t="s">
        <v>72</v>
      </c>
      <c r="J66" s="61">
        <v>7600</v>
      </c>
      <c r="K66" s="62">
        <v>9050.26</v>
      </c>
      <c r="L66" s="63">
        <f t="shared" si="9"/>
        <v>1.19082368421053</v>
      </c>
      <c r="M66" s="54">
        <v>150</v>
      </c>
      <c r="N66" s="54"/>
      <c r="O66" s="54"/>
      <c r="P66" s="52">
        <v>9050.26</v>
      </c>
      <c r="Q66" s="52">
        <f t="shared" si="10"/>
        <v>0</v>
      </c>
      <c r="R66" s="54" t="s">
        <v>881</v>
      </c>
      <c r="S66" s="71">
        <v>7708.54</v>
      </c>
      <c r="T66" s="72">
        <f t="shared" si="11"/>
        <v>1.01428157894737</v>
      </c>
      <c r="U66" s="54">
        <v>150</v>
      </c>
      <c r="V66" s="54"/>
      <c r="W66" s="54"/>
      <c r="X66" s="52">
        <v>7708.54</v>
      </c>
      <c r="Y66" s="52">
        <f t="shared" si="12"/>
        <v>0</v>
      </c>
      <c r="Z66" s="54" t="s">
        <v>881</v>
      </c>
      <c r="AA66" s="71">
        <v>11648.46</v>
      </c>
      <c r="AB66" s="72">
        <f t="shared" si="13"/>
        <v>1.5326921052631599</v>
      </c>
      <c r="AC66" s="54">
        <v>150</v>
      </c>
      <c r="AD66" s="54"/>
      <c r="AE66" s="54"/>
      <c r="AF66" s="78">
        <v>11648.46</v>
      </c>
      <c r="AG66" s="78">
        <f t="shared" si="14"/>
        <v>0</v>
      </c>
      <c r="AH66" s="78" t="s">
        <v>881</v>
      </c>
      <c r="AI66" s="71">
        <v>10404.620000000001</v>
      </c>
      <c r="AJ66" s="72">
        <f t="shared" si="15"/>
        <v>1.3690289473684201</v>
      </c>
      <c r="AK66" s="54">
        <v>150</v>
      </c>
      <c r="AL66" s="54"/>
      <c r="AM66" s="54"/>
      <c r="AN66" s="9">
        <v>5353.87</v>
      </c>
      <c r="AO66" s="86">
        <f t="shared" si="16"/>
        <v>0.70445657894736802</v>
      </c>
      <c r="AT66" s="11">
        <v>4262.43</v>
      </c>
      <c r="AU66" s="10">
        <f t="shared" si="17"/>
        <v>0.56084605263157905</v>
      </c>
      <c r="AY66" s="9"/>
    </row>
    <row r="67" spans="1:51">
      <c r="A67" s="19">
        <v>65</v>
      </c>
      <c r="B67" s="39">
        <v>30</v>
      </c>
      <c r="C67" s="19">
        <v>572</v>
      </c>
      <c r="D67" s="20" t="s">
        <v>953</v>
      </c>
      <c r="E67" s="19" t="s">
        <v>63</v>
      </c>
      <c r="F67" s="21">
        <v>24</v>
      </c>
      <c r="G67" s="22">
        <v>150</v>
      </c>
      <c r="H67" s="39" t="s">
        <v>64</v>
      </c>
      <c r="I67" s="39" t="s">
        <v>65</v>
      </c>
      <c r="J67" s="48">
        <v>9620</v>
      </c>
      <c r="K67" s="64">
        <v>11230.98</v>
      </c>
      <c r="L67" s="65">
        <f t="shared" si="9"/>
        <v>1.1674615384615401</v>
      </c>
      <c r="M67" s="66">
        <v>150</v>
      </c>
      <c r="N67" s="66">
        <v>150</v>
      </c>
      <c r="O67" s="66" t="s">
        <v>880</v>
      </c>
      <c r="P67" s="52">
        <v>11230.98</v>
      </c>
      <c r="Q67" s="52">
        <f t="shared" si="10"/>
        <v>0</v>
      </c>
      <c r="R67" s="66" t="s">
        <v>881</v>
      </c>
      <c r="S67" s="75">
        <v>9938.5300000000007</v>
      </c>
      <c r="T67" s="76">
        <f t="shared" si="11"/>
        <v>1.0331112266112299</v>
      </c>
      <c r="U67" s="66">
        <v>150</v>
      </c>
      <c r="V67" s="66"/>
      <c r="W67" s="66"/>
      <c r="X67" s="52">
        <v>9938.5300000000007</v>
      </c>
      <c r="Y67" s="52">
        <f t="shared" si="12"/>
        <v>0</v>
      </c>
      <c r="Z67" s="66" t="s">
        <v>881</v>
      </c>
      <c r="AA67" s="75">
        <v>10662.09</v>
      </c>
      <c r="AB67" s="76">
        <f t="shared" si="13"/>
        <v>1.1083253638253601</v>
      </c>
      <c r="AC67" s="66">
        <v>150</v>
      </c>
      <c r="AD67" s="66"/>
      <c r="AE67" s="66"/>
      <c r="AF67" s="78">
        <v>10662.09</v>
      </c>
      <c r="AG67" s="78">
        <f t="shared" si="14"/>
        <v>0</v>
      </c>
      <c r="AH67" s="78" t="s">
        <v>881</v>
      </c>
      <c r="AI67" s="70">
        <v>25841.85</v>
      </c>
      <c r="AJ67" s="57">
        <f t="shared" si="15"/>
        <v>2.6862629937629898</v>
      </c>
      <c r="AK67" s="51">
        <v>150</v>
      </c>
      <c r="AL67" s="51">
        <v>150</v>
      </c>
      <c r="AM67" s="51" t="s">
        <v>880</v>
      </c>
      <c r="AN67" s="9">
        <v>5625.33</v>
      </c>
      <c r="AO67" s="86">
        <f t="shared" si="16"/>
        <v>0.58475363825363802</v>
      </c>
      <c r="AT67" s="11">
        <v>6828.67</v>
      </c>
      <c r="AU67" s="10">
        <f t="shared" si="17"/>
        <v>0.70984095634095601</v>
      </c>
      <c r="AY67" s="9"/>
    </row>
    <row r="68" spans="1:51">
      <c r="A68" s="19">
        <v>66</v>
      </c>
      <c r="B68" s="39">
        <v>30</v>
      </c>
      <c r="C68" s="19">
        <v>720</v>
      </c>
      <c r="D68" s="20" t="s">
        <v>954</v>
      </c>
      <c r="E68" s="19" t="s">
        <v>94</v>
      </c>
      <c r="F68" s="21">
        <v>24</v>
      </c>
      <c r="G68" s="22">
        <v>150</v>
      </c>
      <c r="H68" s="39" t="s">
        <v>64</v>
      </c>
      <c r="I68" s="39" t="s">
        <v>96</v>
      </c>
      <c r="J68" s="48">
        <v>7980</v>
      </c>
      <c r="K68" s="64">
        <v>8569.2199999999993</v>
      </c>
      <c r="L68" s="67">
        <f t="shared" ref="L68:L99" si="18">K68/J68</f>
        <v>1.0738370927318299</v>
      </c>
      <c r="M68" s="66">
        <v>150</v>
      </c>
      <c r="N68" s="66"/>
      <c r="O68" s="66"/>
      <c r="P68" s="52">
        <v>8569.2199999999993</v>
      </c>
      <c r="Q68" s="52">
        <f t="shared" ref="Q68:Q99" si="19">P68-K68</f>
        <v>0</v>
      </c>
      <c r="R68" s="66" t="s">
        <v>881</v>
      </c>
      <c r="S68" s="75">
        <v>8919.81</v>
      </c>
      <c r="T68" s="65">
        <f t="shared" ref="T68:T99" si="20">S68/J68</f>
        <v>1.1177706766917299</v>
      </c>
      <c r="U68" s="66">
        <v>150</v>
      </c>
      <c r="V68" s="66">
        <v>150</v>
      </c>
      <c r="W68" s="66" t="s">
        <v>880</v>
      </c>
      <c r="X68" s="52">
        <v>8919.81</v>
      </c>
      <c r="Y68" s="52">
        <f t="shared" ref="Y68:Y99" si="21">X68-S68</f>
        <v>0</v>
      </c>
      <c r="Z68" s="66" t="s">
        <v>881</v>
      </c>
      <c r="AA68" s="75">
        <v>9170.81</v>
      </c>
      <c r="AB68" s="65">
        <f t="shared" ref="AB68:AB99" si="22">AA68/J68</f>
        <v>1.14922431077694</v>
      </c>
      <c r="AC68" s="66">
        <v>150</v>
      </c>
      <c r="AD68" s="66">
        <v>150</v>
      </c>
      <c r="AE68" s="66" t="s">
        <v>880</v>
      </c>
      <c r="AF68" s="78">
        <v>9170.81</v>
      </c>
      <c r="AG68" s="78">
        <f t="shared" ref="AG68:AG99" si="23">AF68-AA68</f>
        <v>0</v>
      </c>
      <c r="AH68" s="78" t="s">
        <v>881</v>
      </c>
      <c r="AI68" s="70">
        <v>8006.69</v>
      </c>
      <c r="AJ68" s="74">
        <f t="shared" ref="AJ68:AJ99" si="24">AI68/J68</f>
        <v>1.00334461152882</v>
      </c>
      <c r="AK68" s="51">
        <v>150</v>
      </c>
      <c r="AL68" s="51"/>
      <c r="AM68" s="51"/>
      <c r="AN68" s="9">
        <v>6479.85</v>
      </c>
      <c r="AO68" s="86">
        <f t="shared" ref="AO68:AO99" si="25">AN68/J68</f>
        <v>0.81201127819548902</v>
      </c>
      <c r="AT68" s="11">
        <v>4547</v>
      </c>
      <c r="AU68" s="10">
        <f t="shared" ref="AU68:AU99" si="26">AT68/J68</f>
        <v>0.56979949874686697</v>
      </c>
      <c r="AY68" s="9"/>
    </row>
    <row r="69" spans="1:51">
      <c r="A69" s="19">
        <v>67</v>
      </c>
      <c r="B69" s="39">
        <v>30</v>
      </c>
      <c r="C69" s="19">
        <v>717</v>
      </c>
      <c r="D69" s="20" t="s">
        <v>955</v>
      </c>
      <c r="E69" s="19" t="s">
        <v>94</v>
      </c>
      <c r="F69" s="21">
        <v>24</v>
      </c>
      <c r="G69" s="22">
        <v>150</v>
      </c>
      <c r="H69" s="39" t="s">
        <v>64</v>
      </c>
      <c r="I69" s="39" t="s">
        <v>96</v>
      </c>
      <c r="J69" s="48">
        <v>8550</v>
      </c>
      <c r="K69" s="64">
        <v>8561.9699999999993</v>
      </c>
      <c r="L69" s="67">
        <f t="shared" si="18"/>
        <v>1.0014000000000001</v>
      </c>
      <c r="M69" s="66">
        <v>150</v>
      </c>
      <c r="N69" s="66"/>
      <c r="O69" s="66"/>
      <c r="P69" s="52">
        <v>8561.9699999999993</v>
      </c>
      <c r="Q69" s="52">
        <f t="shared" si="19"/>
        <v>0</v>
      </c>
      <c r="R69" s="66" t="s">
        <v>881</v>
      </c>
      <c r="S69" s="75">
        <v>9347.67</v>
      </c>
      <c r="T69" s="76">
        <f t="shared" si="20"/>
        <v>1.09329473684211</v>
      </c>
      <c r="U69" s="66">
        <v>150</v>
      </c>
      <c r="V69" s="66"/>
      <c r="W69" s="66"/>
      <c r="X69" s="52">
        <v>9347.67</v>
      </c>
      <c r="Y69" s="52">
        <f t="shared" si="21"/>
        <v>0</v>
      </c>
      <c r="Z69" s="66" t="s">
        <v>881</v>
      </c>
      <c r="AA69" s="75">
        <v>8605.18</v>
      </c>
      <c r="AB69" s="76">
        <f t="shared" si="22"/>
        <v>1.00645380116959</v>
      </c>
      <c r="AC69" s="66">
        <v>150</v>
      </c>
      <c r="AD69" s="66"/>
      <c r="AE69" s="66"/>
      <c r="AF69" s="78">
        <v>8605.18</v>
      </c>
      <c r="AG69" s="78">
        <f t="shared" si="23"/>
        <v>0</v>
      </c>
      <c r="AH69" s="78" t="s">
        <v>881</v>
      </c>
      <c r="AI69" s="70">
        <v>8613.18</v>
      </c>
      <c r="AJ69" s="74">
        <f t="shared" si="24"/>
        <v>1.0073894736842099</v>
      </c>
      <c r="AK69" s="51">
        <v>150</v>
      </c>
      <c r="AL69" s="51"/>
      <c r="AM69" s="51"/>
      <c r="AN69" s="9">
        <v>4661.3500000000004</v>
      </c>
      <c r="AO69" s="86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5">
        <v>68</v>
      </c>
      <c r="B70" s="35">
        <v>30</v>
      </c>
      <c r="C70" s="35">
        <v>355</v>
      </c>
      <c r="D70" s="36" t="s">
        <v>956</v>
      </c>
      <c r="E70" s="35" t="s">
        <v>90</v>
      </c>
      <c r="F70" s="37">
        <v>25</v>
      </c>
      <c r="G70" s="38">
        <v>150</v>
      </c>
      <c r="H70" s="35" t="s">
        <v>64</v>
      </c>
      <c r="I70" s="35" t="s">
        <v>91</v>
      </c>
      <c r="J70" s="61">
        <v>9250</v>
      </c>
      <c r="K70" s="62">
        <v>10784.16</v>
      </c>
      <c r="L70" s="55">
        <f t="shared" si="18"/>
        <v>1.1658551351351401</v>
      </c>
      <c r="M70" s="54">
        <v>150</v>
      </c>
      <c r="N70" s="54">
        <v>150</v>
      </c>
      <c r="O70" s="54" t="s">
        <v>880</v>
      </c>
      <c r="P70" s="52">
        <v>10784.16</v>
      </c>
      <c r="Q70" s="52">
        <f t="shared" si="19"/>
        <v>0</v>
      </c>
      <c r="R70" s="54" t="s">
        <v>881</v>
      </c>
      <c r="S70" s="71">
        <v>11189.13</v>
      </c>
      <c r="T70" s="55">
        <f t="shared" si="20"/>
        <v>1.2096356756756801</v>
      </c>
      <c r="U70" s="54">
        <v>150</v>
      </c>
      <c r="V70" s="54">
        <v>150</v>
      </c>
      <c r="W70" s="54" t="s">
        <v>880</v>
      </c>
      <c r="X70" s="52">
        <v>11189.13</v>
      </c>
      <c r="Y70" s="52">
        <f t="shared" si="21"/>
        <v>0</v>
      </c>
      <c r="Z70" s="54" t="s">
        <v>881</v>
      </c>
      <c r="AA70" s="71">
        <v>10795.61</v>
      </c>
      <c r="AB70" s="72">
        <f t="shared" si="22"/>
        <v>1.16709297297297</v>
      </c>
      <c r="AC70" s="54">
        <v>150</v>
      </c>
      <c r="AD70" s="54"/>
      <c r="AE70" s="54"/>
      <c r="AF70" s="78">
        <v>10795.61</v>
      </c>
      <c r="AG70" s="78">
        <f t="shared" si="23"/>
        <v>0</v>
      </c>
      <c r="AH70" s="78" t="s">
        <v>881</v>
      </c>
      <c r="AI70" s="71">
        <v>13446.43</v>
      </c>
      <c r="AJ70" s="72">
        <f t="shared" si="24"/>
        <v>1.45366810810811</v>
      </c>
      <c r="AK70" s="54">
        <v>150</v>
      </c>
      <c r="AL70" s="54"/>
      <c r="AM70" s="54"/>
      <c r="AN70" s="9">
        <v>4841.68</v>
      </c>
      <c r="AO70" s="86">
        <f t="shared" si="25"/>
        <v>0.52342486486486495</v>
      </c>
      <c r="AT70" s="11">
        <v>5301.46</v>
      </c>
      <c r="AU70" s="10">
        <f t="shared" si="26"/>
        <v>0.57313081081081096</v>
      </c>
      <c r="AY70" s="9"/>
    </row>
    <row r="71" spans="1:51">
      <c r="A71" s="35">
        <v>69</v>
      </c>
      <c r="B71" s="35">
        <v>30</v>
      </c>
      <c r="C71" s="35">
        <v>745</v>
      </c>
      <c r="D71" s="36" t="s">
        <v>957</v>
      </c>
      <c r="E71" s="35" t="s">
        <v>70</v>
      </c>
      <c r="F71" s="37">
        <v>25</v>
      </c>
      <c r="G71" s="38">
        <v>150</v>
      </c>
      <c r="H71" s="35" t="s">
        <v>64</v>
      </c>
      <c r="I71" s="35" t="s">
        <v>72</v>
      </c>
      <c r="J71" s="61">
        <v>9250</v>
      </c>
      <c r="K71" s="62">
        <v>9728.26</v>
      </c>
      <c r="L71" s="63">
        <f t="shared" si="18"/>
        <v>1.0517037837837799</v>
      </c>
      <c r="M71" s="54">
        <v>150</v>
      </c>
      <c r="N71" s="54"/>
      <c r="O71" s="54"/>
      <c r="P71" s="52">
        <v>9728.26</v>
      </c>
      <c r="Q71" s="52">
        <f t="shared" si="19"/>
        <v>0</v>
      </c>
      <c r="R71" s="54" t="s">
        <v>881</v>
      </c>
      <c r="S71" s="71">
        <v>11078.73</v>
      </c>
      <c r="T71" s="72">
        <f t="shared" si="20"/>
        <v>1.1977005405405401</v>
      </c>
      <c r="U71" s="54">
        <v>150</v>
      </c>
      <c r="V71" s="54"/>
      <c r="W71" s="54"/>
      <c r="X71" s="52">
        <v>12620.26</v>
      </c>
      <c r="Y71" s="52">
        <f t="shared" si="21"/>
        <v>1541.53</v>
      </c>
      <c r="Z71" s="54" t="s">
        <v>881</v>
      </c>
      <c r="AA71" s="71">
        <v>11318.91</v>
      </c>
      <c r="AB71" s="55">
        <f t="shared" si="22"/>
        <v>1.22366594594595</v>
      </c>
      <c r="AC71" s="54">
        <v>150</v>
      </c>
      <c r="AD71" s="54">
        <v>150</v>
      </c>
      <c r="AE71" s="54" t="s">
        <v>880</v>
      </c>
      <c r="AF71" s="78">
        <v>9777.3799999999992</v>
      </c>
      <c r="AG71" s="78">
        <f t="shared" si="23"/>
        <v>-1541.53</v>
      </c>
      <c r="AH71" s="78" t="s">
        <v>881</v>
      </c>
      <c r="AI71" s="71">
        <v>13729.19</v>
      </c>
      <c r="AJ71" s="55">
        <f t="shared" si="24"/>
        <v>1.48423675675676</v>
      </c>
      <c r="AK71" s="54">
        <v>150</v>
      </c>
      <c r="AL71" s="54">
        <v>150</v>
      </c>
      <c r="AM71" s="54" t="s">
        <v>880</v>
      </c>
      <c r="AN71" s="9">
        <v>4612.68</v>
      </c>
      <c r="AO71" s="86">
        <f t="shared" si="25"/>
        <v>0.49866810810810802</v>
      </c>
      <c r="AT71" s="11">
        <v>4753.96</v>
      </c>
      <c r="AU71" s="10">
        <f t="shared" si="26"/>
        <v>0.51394162162162205</v>
      </c>
      <c r="AY71" s="9"/>
    </row>
    <row r="72" spans="1:51">
      <c r="A72" s="35">
        <v>70</v>
      </c>
      <c r="B72" s="35">
        <v>30</v>
      </c>
      <c r="C72" s="35">
        <v>752</v>
      </c>
      <c r="D72" s="36" t="s">
        <v>958</v>
      </c>
      <c r="E72" s="35" t="s">
        <v>87</v>
      </c>
      <c r="F72" s="37">
        <v>25</v>
      </c>
      <c r="G72" s="38">
        <v>150</v>
      </c>
      <c r="H72" s="35" t="s">
        <v>64</v>
      </c>
      <c r="I72" s="35" t="s">
        <v>88</v>
      </c>
      <c r="J72" s="61">
        <v>7800</v>
      </c>
      <c r="K72" s="62">
        <v>8118</v>
      </c>
      <c r="L72" s="63">
        <f t="shared" si="18"/>
        <v>1.04076923076923</v>
      </c>
      <c r="M72" s="54">
        <v>150</v>
      </c>
      <c r="N72" s="54"/>
      <c r="O72" s="54"/>
      <c r="P72" s="52">
        <v>8118</v>
      </c>
      <c r="Q72" s="52">
        <f t="shared" si="19"/>
        <v>0</v>
      </c>
      <c r="R72" s="54" t="s">
        <v>881</v>
      </c>
      <c r="S72" s="71">
        <v>8286.49</v>
      </c>
      <c r="T72" s="72">
        <f t="shared" si="20"/>
        <v>1.0623705128205101</v>
      </c>
      <c r="U72" s="54">
        <v>150</v>
      </c>
      <c r="V72" s="54"/>
      <c r="W72" s="54"/>
      <c r="X72" s="52">
        <v>8286.49</v>
      </c>
      <c r="Y72" s="52">
        <f t="shared" si="21"/>
        <v>0</v>
      </c>
      <c r="Z72" s="54" t="s">
        <v>881</v>
      </c>
      <c r="AA72" s="71">
        <v>7963.13</v>
      </c>
      <c r="AB72" s="72">
        <f t="shared" si="22"/>
        <v>1.0209141025641</v>
      </c>
      <c r="AC72" s="54">
        <v>150</v>
      </c>
      <c r="AD72" s="54"/>
      <c r="AE72" s="54"/>
      <c r="AF72" s="78">
        <v>7963.13</v>
      </c>
      <c r="AG72" s="78">
        <f t="shared" si="23"/>
        <v>0</v>
      </c>
      <c r="AH72" s="78" t="s">
        <v>881</v>
      </c>
      <c r="AI72" s="71">
        <v>8103.37</v>
      </c>
      <c r="AJ72" s="72">
        <f t="shared" si="24"/>
        <v>1.03889358974359</v>
      </c>
      <c r="AK72" s="54">
        <v>150</v>
      </c>
      <c r="AL72" s="54"/>
      <c r="AM72" s="54"/>
      <c r="AN72" s="9">
        <v>2175.36</v>
      </c>
      <c r="AO72" s="86">
        <f t="shared" si="25"/>
        <v>0.27889230769230799</v>
      </c>
      <c r="AT72" s="11">
        <v>3869.64</v>
      </c>
      <c r="AU72" s="10">
        <f t="shared" si="26"/>
        <v>0.49610769230769203</v>
      </c>
      <c r="AY72" s="9"/>
    </row>
    <row r="73" spans="1:51">
      <c r="A73" s="19">
        <v>71</v>
      </c>
      <c r="B73" s="39">
        <v>30</v>
      </c>
      <c r="C73" s="19">
        <v>716</v>
      </c>
      <c r="D73" s="20" t="s">
        <v>959</v>
      </c>
      <c r="E73" s="19" t="s">
        <v>94</v>
      </c>
      <c r="F73" s="21">
        <v>26</v>
      </c>
      <c r="G73" s="22">
        <v>150</v>
      </c>
      <c r="H73" s="39" t="s">
        <v>95</v>
      </c>
      <c r="I73" s="39" t="s">
        <v>96</v>
      </c>
      <c r="J73" s="48">
        <v>9250</v>
      </c>
      <c r="K73" s="64">
        <v>9830.06</v>
      </c>
      <c r="L73" s="67">
        <f t="shared" si="18"/>
        <v>1.06270918918919</v>
      </c>
      <c r="M73" s="66">
        <v>150</v>
      </c>
      <c r="N73" s="66"/>
      <c r="O73" s="66"/>
      <c r="P73" s="52">
        <v>9830.06</v>
      </c>
      <c r="Q73" s="52">
        <f t="shared" si="19"/>
        <v>0</v>
      </c>
      <c r="R73" s="66" t="s">
        <v>881</v>
      </c>
      <c r="S73" s="75">
        <v>9316.94</v>
      </c>
      <c r="T73" s="65">
        <f t="shared" si="20"/>
        <v>1.0072367567567599</v>
      </c>
      <c r="U73" s="66">
        <v>150</v>
      </c>
      <c r="V73" s="66">
        <v>300</v>
      </c>
      <c r="W73" s="66" t="s">
        <v>960</v>
      </c>
      <c r="X73" s="52">
        <v>9316.94</v>
      </c>
      <c r="Y73" s="52">
        <f t="shared" si="21"/>
        <v>0</v>
      </c>
      <c r="Z73" s="66" t="s">
        <v>881</v>
      </c>
      <c r="AA73" s="75">
        <v>5316.38</v>
      </c>
      <c r="AB73" s="76">
        <f t="shared" si="22"/>
        <v>0.57474378378378399</v>
      </c>
      <c r="AC73" s="66">
        <v>0</v>
      </c>
      <c r="AD73" s="66"/>
      <c r="AE73" s="66"/>
      <c r="AF73" s="78">
        <v>5316.38</v>
      </c>
      <c r="AG73" s="78">
        <f t="shared" si="23"/>
        <v>0</v>
      </c>
      <c r="AH73" s="78"/>
      <c r="AI73" s="70">
        <v>9439.15</v>
      </c>
      <c r="AJ73" s="74">
        <f t="shared" si="24"/>
        <v>1.0204486486486499</v>
      </c>
      <c r="AK73" s="51">
        <v>150</v>
      </c>
      <c r="AL73" s="51"/>
      <c r="AM73" s="51"/>
      <c r="AN73" s="9">
        <v>7146.66</v>
      </c>
      <c r="AO73" s="86">
        <f t="shared" si="25"/>
        <v>0.77261189189189206</v>
      </c>
      <c r="AT73" s="11">
        <v>7201.6</v>
      </c>
      <c r="AU73" s="10">
        <f t="shared" si="26"/>
        <v>0.77855135135135101</v>
      </c>
      <c r="AY73" s="9"/>
    </row>
    <row r="74" spans="1:51">
      <c r="A74" s="19">
        <v>72</v>
      </c>
      <c r="B74" s="39">
        <v>30</v>
      </c>
      <c r="C74" s="19">
        <v>594</v>
      </c>
      <c r="D74" s="20" t="s">
        <v>961</v>
      </c>
      <c r="E74" s="19" t="s">
        <v>94</v>
      </c>
      <c r="F74" s="21">
        <v>26</v>
      </c>
      <c r="G74" s="22">
        <v>150</v>
      </c>
      <c r="H74" s="39" t="s">
        <v>64</v>
      </c>
      <c r="I74" s="39" t="s">
        <v>96</v>
      </c>
      <c r="J74" s="48">
        <v>7800</v>
      </c>
      <c r="K74" s="64">
        <v>9854.81</v>
      </c>
      <c r="L74" s="65">
        <f t="shared" si="18"/>
        <v>1.2634371794871799</v>
      </c>
      <c r="M74" s="66">
        <v>150</v>
      </c>
      <c r="N74" s="66">
        <v>150</v>
      </c>
      <c r="O74" s="66" t="s">
        <v>880</v>
      </c>
      <c r="P74" s="52">
        <v>9854.81</v>
      </c>
      <c r="Q74" s="52">
        <f t="shared" si="19"/>
        <v>0</v>
      </c>
      <c r="R74" s="66" t="s">
        <v>881</v>
      </c>
      <c r="S74" s="75">
        <v>6938.46</v>
      </c>
      <c r="T74" s="76">
        <f t="shared" si="20"/>
        <v>0.88954615384615399</v>
      </c>
      <c r="U74" s="66">
        <v>0</v>
      </c>
      <c r="V74" s="66"/>
      <c r="W74" s="66"/>
      <c r="X74" s="52">
        <v>6938.46</v>
      </c>
      <c r="Y74" s="52">
        <f t="shared" si="21"/>
        <v>0</v>
      </c>
      <c r="Z74" s="66"/>
      <c r="AA74" s="75">
        <v>5318.59</v>
      </c>
      <c r="AB74" s="76">
        <f t="shared" si="22"/>
        <v>0.68187051282051303</v>
      </c>
      <c r="AC74" s="66">
        <v>0</v>
      </c>
      <c r="AD74" s="66"/>
      <c r="AE74" s="66"/>
      <c r="AF74" s="78">
        <v>5318.59</v>
      </c>
      <c r="AG74" s="78">
        <f t="shared" si="23"/>
        <v>0</v>
      </c>
      <c r="AH74" s="78"/>
      <c r="AI74" s="70">
        <v>6667.96</v>
      </c>
      <c r="AJ74" s="74">
        <f t="shared" si="24"/>
        <v>0.854866666666667</v>
      </c>
      <c r="AK74" s="51">
        <v>0</v>
      </c>
      <c r="AL74" s="51"/>
      <c r="AM74" s="51"/>
      <c r="AN74" s="9">
        <v>3857.54</v>
      </c>
      <c r="AO74" s="86">
        <f t="shared" si="25"/>
        <v>0.49455641025641001</v>
      </c>
      <c r="AT74" s="11">
        <v>4809.4399999999996</v>
      </c>
      <c r="AU74" s="10">
        <f t="shared" si="26"/>
        <v>0.61659487179487205</v>
      </c>
      <c r="AY74" s="9"/>
    </row>
    <row r="75" spans="1:51">
      <c r="A75" s="19">
        <v>73</v>
      </c>
      <c r="B75" s="39">
        <v>30</v>
      </c>
      <c r="C75" s="19">
        <v>733</v>
      </c>
      <c r="D75" s="20" t="s">
        <v>962</v>
      </c>
      <c r="E75" s="19" t="s">
        <v>90</v>
      </c>
      <c r="F75" s="21">
        <v>26</v>
      </c>
      <c r="G75" s="22">
        <v>150</v>
      </c>
      <c r="H75" s="39" t="s">
        <v>64</v>
      </c>
      <c r="I75" s="39" t="s">
        <v>91</v>
      </c>
      <c r="J75" s="48">
        <v>7800</v>
      </c>
      <c r="K75" s="64">
        <v>7899.36</v>
      </c>
      <c r="L75" s="67">
        <f t="shared" si="18"/>
        <v>1.01273846153846</v>
      </c>
      <c r="M75" s="66">
        <v>150</v>
      </c>
      <c r="N75" s="66"/>
      <c r="O75" s="66"/>
      <c r="P75" s="52">
        <v>7899.36</v>
      </c>
      <c r="Q75" s="52">
        <f t="shared" si="19"/>
        <v>0</v>
      </c>
      <c r="R75" s="66" t="s">
        <v>881</v>
      </c>
      <c r="S75" s="75">
        <v>4374.42</v>
      </c>
      <c r="T75" s="76">
        <f t="shared" si="20"/>
        <v>0.56082307692307698</v>
      </c>
      <c r="U75" s="66">
        <v>0</v>
      </c>
      <c r="V75" s="66"/>
      <c r="W75" s="66"/>
      <c r="X75" s="52">
        <v>4374.42</v>
      </c>
      <c r="Y75" s="52">
        <f t="shared" si="21"/>
        <v>0</v>
      </c>
      <c r="Z75" s="66"/>
      <c r="AA75" s="75">
        <v>13205.66</v>
      </c>
      <c r="AB75" s="65">
        <f t="shared" si="22"/>
        <v>1.6930333333333301</v>
      </c>
      <c r="AC75" s="66">
        <v>150</v>
      </c>
      <c r="AD75" s="66">
        <v>300</v>
      </c>
      <c r="AE75" s="66" t="s">
        <v>963</v>
      </c>
      <c r="AF75" s="78">
        <v>13205.66</v>
      </c>
      <c r="AG75" s="78">
        <f t="shared" si="23"/>
        <v>0</v>
      </c>
      <c r="AH75" s="78" t="s">
        <v>881</v>
      </c>
      <c r="AI75" s="70">
        <v>13183.05</v>
      </c>
      <c r="AJ75" s="57">
        <f t="shared" si="24"/>
        <v>1.69013461538462</v>
      </c>
      <c r="AK75" s="51">
        <v>150</v>
      </c>
      <c r="AL75" s="51">
        <v>150</v>
      </c>
      <c r="AM75" s="51" t="s">
        <v>964</v>
      </c>
      <c r="AN75" s="9">
        <v>5281.36</v>
      </c>
      <c r="AO75" s="86">
        <f t="shared" si="25"/>
        <v>0.67709743589743598</v>
      </c>
      <c r="AT75" s="11">
        <v>5692.16</v>
      </c>
      <c r="AU75" s="10">
        <f t="shared" si="26"/>
        <v>0.72976410256410296</v>
      </c>
      <c r="AY75" s="9"/>
    </row>
    <row r="76" spans="1:51">
      <c r="A76" s="35">
        <v>74</v>
      </c>
      <c r="B76" s="35">
        <v>30</v>
      </c>
      <c r="C76" s="35">
        <v>754</v>
      </c>
      <c r="D76" s="36" t="s">
        <v>965</v>
      </c>
      <c r="E76" s="35" t="s">
        <v>74</v>
      </c>
      <c r="F76" s="37">
        <v>27</v>
      </c>
      <c r="G76" s="38">
        <v>150</v>
      </c>
      <c r="H76" s="35" t="s">
        <v>95</v>
      </c>
      <c r="I76" s="35" t="s">
        <v>75</v>
      </c>
      <c r="J76" s="61">
        <v>9900</v>
      </c>
      <c r="K76" s="62">
        <v>10904.34</v>
      </c>
      <c r="L76" s="63">
        <f t="shared" si="18"/>
        <v>1.10144848484848</v>
      </c>
      <c r="M76" s="54">
        <v>150</v>
      </c>
      <c r="N76" s="54"/>
      <c r="O76" s="54"/>
      <c r="P76" s="52">
        <v>10904.34</v>
      </c>
      <c r="Q76" s="52">
        <f t="shared" si="19"/>
        <v>0</v>
      </c>
      <c r="R76" s="54" t="s">
        <v>881</v>
      </c>
      <c r="S76" s="71">
        <v>14092.84</v>
      </c>
      <c r="T76" s="55">
        <f t="shared" si="20"/>
        <v>1.4235191919191901</v>
      </c>
      <c r="U76" s="54">
        <v>150</v>
      </c>
      <c r="V76" s="54">
        <v>150</v>
      </c>
      <c r="W76" s="54" t="s">
        <v>966</v>
      </c>
      <c r="X76" s="52">
        <v>14092.84</v>
      </c>
      <c r="Y76" s="52">
        <f t="shared" si="21"/>
        <v>0</v>
      </c>
      <c r="Z76" s="54" t="s">
        <v>881</v>
      </c>
      <c r="AA76" s="71">
        <v>4749.3</v>
      </c>
      <c r="AB76" s="72">
        <f t="shared" si="22"/>
        <v>0.479727272727273</v>
      </c>
      <c r="AC76" s="54">
        <v>0</v>
      </c>
      <c r="AD76" s="54"/>
      <c r="AE76" s="54"/>
      <c r="AF76" s="78">
        <v>4749.3</v>
      </c>
      <c r="AG76" s="78">
        <f t="shared" si="23"/>
        <v>0</v>
      </c>
      <c r="AH76" s="78"/>
      <c r="AI76" s="71">
        <v>13228.94</v>
      </c>
      <c r="AJ76" s="72">
        <f t="shared" si="24"/>
        <v>1.3362565656565699</v>
      </c>
      <c r="AK76" s="54">
        <v>150</v>
      </c>
      <c r="AL76" s="54"/>
      <c r="AM76" s="54"/>
      <c r="AN76" s="9">
        <v>5168.09</v>
      </c>
      <c r="AO76" s="86">
        <f t="shared" si="25"/>
        <v>0.52202929292929301</v>
      </c>
      <c r="AT76" s="11">
        <v>5763.63</v>
      </c>
      <c r="AU76" s="10">
        <f t="shared" si="26"/>
        <v>0.58218484848484897</v>
      </c>
      <c r="AY76" s="9"/>
    </row>
    <row r="77" spans="1:51">
      <c r="A77" s="35">
        <v>75</v>
      </c>
      <c r="B77" s="35">
        <v>30</v>
      </c>
      <c r="C77" s="35">
        <v>367</v>
      </c>
      <c r="D77" s="36" t="s">
        <v>967</v>
      </c>
      <c r="E77" s="35" t="s">
        <v>74</v>
      </c>
      <c r="F77" s="37">
        <v>27</v>
      </c>
      <c r="G77" s="38">
        <v>150</v>
      </c>
      <c r="H77" s="35" t="s">
        <v>64</v>
      </c>
      <c r="I77" s="35" t="s">
        <v>75</v>
      </c>
      <c r="J77" s="61">
        <v>9120</v>
      </c>
      <c r="K77" s="62">
        <v>9134.68</v>
      </c>
      <c r="L77" s="63">
        <f t="shared" si="18"/>
        <v>1.0016096491228099</v>
      </c>
      <c r="M77" s="54">
        <v>150</v>
      </c>
      <c r="N77" s="54"/>
      <c r="O77" s="54"/>
      <c r="P77" s="52">
        <v>9134.68</v>
      </c>
      <c r="Q77" s="52">
        <f t="shared" si="19"/>
        <v>0</v>
      </c>
      <c r="R77" s="54" t="s">
        <v>881</v>
      </c>
      <c r="S77" s="71">
        <v>10264.99</v>
      </c>
      <c r="T77" s="72">
        <f t="shared" si="20"/>
        <v>1.12554714912281</v>
      </c>
      <c r="U77" s="54">
        <v>150</v>
      </c>
      <c r="V77" s="54"/>
      <c r="W77" s="54"/>
      <c r="X77" s="52">
        <v>10264.99</v>
      </c>
      <c r="Y77" s="52">
        <f t="shared" si="21"/>
        <v>0</v>
      </c>
      <c r="Z77" s="54" t="s">
        <v>881</v>
      </c>
      <c r="AA77" s="71">
        <v>12396.96</v>
      </c>
      <c r="AB77" s="55">
        <f t="shared" si="22"/>
        <v>1.35931578947368</v>
      </c>
      <c r="AC77" s="54">
        <v>150</v>
      </c>
      <c r="AD77" s="54">
        <v>300</v>
      </c>
      <c r="AE77" s="54" t="s">
        <v>968</v>
      </c>
      <c r="AF77" s="78">
        <v>12396.96</v>
      </c>
      <c r="AG77" s="78">
        <f t="shared" si="23"/>
        <v>0</v>
      </c>
      <c r="AH77" s="78" t="s">
        <v>881</v>
      </c>
      <c r="AI77" s="71">
        <v>14831.18</v>
      </c>
      <c r="AJ77" s="55">
        <f t="shared" si="24"/>
        <v>1.6262258771929801</v>
      </c>
      <c r="AK77" s="54">
        <v>150</v>
      </c>
      <c r="AL77" s="54">
        <v>150</v>
      </c>
      <c r="AM77" s="54" t="s">
        <v>969</v>
      </c>
      <c r="AN77" s="9">
        <v>6296.39</v>
      </c>
      <c r="AO77" s="86">
        <f t="shared" si="25"/>
        <v>0.69039364035087702</v>
      </c>
      <c r="AT77" s="11">
        <v>4046.45</v>
      </c>
      <c r="AU77" s="10">
        <f t="shared" si="26"/>
        <v>0.44368969298245597</v>
      </c>
      <c r="AY77" s="9"/>
    </row>
    <row r="78" spans="1:51">
      <c r="A78" s="35">
        <v>76</v>
      </c>
      <c r="B78" s="35">
        <v>30</v>
      </c>
      <c r="C78" s="35">
        <v>114286</v>
      </c>
      <c r="D78" s="36" t="s">
        <v>970</v>
      </c>
      <c r="E78" s="35" t="s">
        <v>70</v>
      </c>
      <c r="F78" s="37">
        <v>27</v>
      </c>
      <c r="G78" s="38">
        <v>150</v>
      </c>
      <c r="H78" s="35" t="s">
        <v>64</v>
      </c>
      <c r="I78" s="35" t="s">
        <v>72</v>
      </c>
      <c r="J78" s="61">
        <v>9120</v>
      </c>
      <c r="K78" s="62">
        <v>10294.049999999999</v>
      </c>
      <c r="L78" s="55">
        <f t="shared" si="18"/>
        <v>1.12873355263158</v>
      </c>
      <c r="M78" s="54">
        <v>150</v>
      </c>
      <c r="N78" s="54">
        <v>150</v>
      </c>
      <c r="O78" s="54" t="s">
        <v>880</v>
      </c>
      <c r="P78" s="52">
        <v>10303.049999999999</v>
      </c>
      <c r="Q78" s="52">
        <f t="shared" si="19"/>
        <v>9</v>
      </c>
      <c r="R78" s="54" t="s">
        <v>881</v>
      </c>
      <c r="S78" s="71">
        <v>4390</v>
      </c>
      <c r="T78" s="72">
        <f t="shared" si="20"/>
        <v>0.48135964912280699</v>
      </c>
      <c r="U78" s="54">
        <v>0</v>
      </c>
      <c r="V78" s="54"/>
      <c r="W78" s="54"/>
      <c r="X78" s="52">
        <v>4390</v>
      </c>
      <c r="Y78" s="52">
        <f t="shared" si="21"/>
        <v>0</v>
      </c>
      <c r="Z78" s="54"/>
      <c r="AA78" s="71">
        <v>4008.65</v>
      </c>
      <c r="AB78" s="72">
        <f t="shared" si="22"/>
        <v>0.439544956140351</v>
      </c>
      <c r="AC78" s="54">
        <v>0</v>
      </c>
      <c r="AD78" s="54"/>
      <c r="AE78" s="54"/>
      <c r="AF78" s="78">
        <v>4008.65</v>
      </c>
      <c r="AG78" s="78">
        <f t="shared" si="23"/>
        <v>0</v>
      </c>
      <c r="AH78" s="78"/>
      <c r="AI78" s="71">
        <v>5239.78</v>
      </c>
      <c r="AJ78" s="72">
        <f t="shared" si="24"/>
        <v>0.57453728070175403</v>
      </c>
      <c r="AK78" s="54">
        <v>0</v>
      </c>
      <c r="AL78" s="54"/>
      <c r="AM78" s="54"/>
      <c r="AN78" s="9">
        <v>3304.55</v>
      </c>
      <c r="AO78" s="86">
        <f t="shared" si="25"/>
        <v>0.36234100877192998</v>
      </c>
      <c r="AT78" s="11">
        <v>3954.25</v>
      </c>
      <c r="AU78" s="10">
        <f t="shared" si="26"/>
        <v>0.43358004385964899</v>
      </c>
      <c r="AY78" s="9"/>
    </row>
    <row r="79" spans="1:51">
      <c r="A79" s="19">
        <v>77</v>
      </c>
      <c r="B79" s="39">
        <v>30</v>
      </c>
      <c r="C79" s="19">
        <v>104428</v>
      </c>
      <c r="D79" s="20" t="s">
        <v>971</v>
      </c>
      <c r="E79" s="19" t="s">
        <v>74</v>
      </c>
      <c r="F79" s="21">
        <v>28</v>
      </c>
      <c r="G79" s="22">
        <v>150</v>
      </c>
      <c r="H79" s="39" t="s">
        <v>64</v>
      </c>
      <c r="I79" s="39" t="s">
        <v>75</v>
      </c>
      <c r="J79" s="48">
        <v>9500</v>
      </c>
      <c r="K79" s="64">
        <v>10655.89</v>
      </c>
      <c r="L79" s="65">
        <f t="shared" si="18"/>
        <v>1.12167263157895</v>
      </c>
      <c r="M79" s="66">
        <v>150</v>
      </c>
      <c r="N79" s="66">
        <v>150</v>
      </c>
      <c r="O79" s="66" t="s">
        <v>880</v>
      </c>
      <c r="P79" s="52">
        <v>10655.89</v>
      </c>
      <c r="Q79" s="52">
        <f t="shared" si="19"/>
        <v>0</v>
      </c>
      <c r="R79" s="66" t="s">
        <v>881</v>
      </c>
      <c r="S79" s="75">
        <v>9740.33</v>
      </c>
      <c r="T79" s="76">
        <f t="shared" si="20"/>
        <v>1.0252978947368401</v>
      </c>
      <c r="U79" s="66">
        <v>150</v>
      </c>
      <c r="V79" s="66"/>
      <c r="W79" s="66"/>
      <c r="X79" s="52">
        <v>9740.33</v>
      </c>
      <c r="Y79" s="52">
        <f t="shared" si="21"/>
        <v>0</v>
      </c>
      <c r="Z79" s="66" t="s">
        <v>881</v>
      </c>
      <c r="AA79" s="75">
        <v>9909.6</v>
      </c>
      <c r="AB79" s="65">
        <f t="shared" si="22"/>
        <v>1.04311578947368</v>
      </c>
      <c r="AC79" s="66">
        <v>150</v>
      </c>
      <c r="AD79" s="66">
        <v>150</v>
      </c>
      <c r="AE79" s="66" t="s">
        <v>880</v>
      </c>
      <c r="AF79" s="78">
        <v>9933.6</v>
      </c>
      <c r="AG79" s="78">
        <f t="shared" si="23"/>
        <v>24</v>
      </c>
      <c r="AH79" s="78" t="s">
        <v>881</v>
      </c>
      <c r="AI79" s="70">
        <v>9639.91</v>
      </c>
      <c r="AJ79" s="74">
        <f t="shared" si="24"/>
        <v>1.01472736842105</v>
      </c>
      <c r="AK79" s="51">
        <v>150</v>
      </c>
      <c r="AL79" s="51"/>
      <c r="AM79" s="51"/>
      <c r="AN79" s="9">
        <v>4462.0600000000004</v>
      </c>
      <c r="AO79" s="86">
        <f t="shared" si="25"/>
        <v>0.46969052631579</v>
      </c>
      <c r="AT79" s="11">
        <v>5673.31</v>
      </c>
      <c r="AU79" s="10">
        <f t="shared" si="26"/>
        <v>0.59719052631578995</v>
      </c>
      <c r="AY79" s="9"/>
    </row>
    <row r="80" spans="1:51">
      <c r="A80" s="19">
        <v>78</v>
      </c>
      <c r="B80" s="39">
        <v>30</v>
      </c>
      <c r="C80" s="19">
        <v>102479</v>
      </c>
      <c r="D80" s="20" t="s">
        <v>972</v>
      </c>
      <c r="E80" s="19" t="s">
        <v>63</v>
      </c>
      <c r="F80" s="21">
        <v>28</v>
      </c>
      <c r="G80" s="22">
        <v>150</v>
      </c>
      <c r="H80" s="39" t="s">
        <v>64</v>
      </c>
      <c r="I80" s="39" t="s">
        <v>65</v>
      </c>
      <c r="J80" s="48">
        <v>8360</v>
      </c>
      <c r="K80" s="64">
        <v>9008.09</v>
      </c>
      <c r="L80" s="67">
        <f t="shared" si="18"/>
        <v>1.0775227272727299</v>
      </c>
      <c r="M80" s="66">
        <v>150</v>
      </c>
      <c r="N80" s="66"/>
      <c r="O80" s="66"/>
      <c r="P80" s="52">
        <v>9008.09</v>
      </c>
      <c r="Q80" s="52">
        <f t="shared" si="19"/>
        <v>0</v>
      </c>
      <c r="R80" s="66" t="s">
        <v>881</v>
      </c>
      <c r="S80" s="75">
        <v>8468.0499999999993</v>
      </c>
      <c r="T80" s="76">
        <f t="shared" si="20"/>
        <v>1.0129246411483299</v>
      </c>
      <c r="U80" s="66">
        <v>150</v>
      </c>
      <c r="V80" s="66"/>
      <c r="W80" s="66"/>
      <c r="X80" s="52">
        <v>8468.0499999999993</v>
      </c>
      <c r="Y80" s="52">
        <f t="shared" si="21"/>
        <v>0</v>
      </c>
      <c r="Z80" s="66" t="s">
        <v>881</v>
      </c>
      <c r="AA80" s="75">
        <v>8527.23</v>
      </c>
      <c r="AB80" s="76">
        <f t="shared" si="22"/>
        <v>1.02000358851675</v>
      </c>
      <c r="AC80" s="66">
        <v>150</v>
      </c>
      <c r="AD80" s="66"/>
      <c r="AE80" s="66"/>
      <c r="AF80" s="78">
        <v>8527.23</v>
      </c>
      <c r="AG80" s="78">
        <f t="shared" si="23"/>
        <v>0</v>
      </c>
      <c r="AH80" s="78" t="s">
        <v>881</v>
      </c>
      <c r="AI80" s="70">
        <v>5036.2299999999996</v>
      </c>
      <c r="AJ80" s="74">
        <f t="shared" si="24"/>
        <v>0.60241985645933005</v>
      </c>
      <c r="AK80" s="51">
        <v>0</v>
      </c>
      <c r="AL80" s="51"/>
      <c r="AM80" s="51"/>
      <c r="AN80" s="9">
        <v>5384.82</v>
      </c>
      <c r="AO80" s="86">
        <f t="shared" si="25"/>
        <v>0.64411722488038303</v>
      </c>
      <c r="AT80" s="11">
        <v>3719.07</v>
      </c>
      <c r="AU80" s="10">
        <f t="shared" si="26"/>
        <v>0.44486483253588499</v>
      </c>
      <c r="AY80" s="9"/>
    </row>
    <row r="81" spans="1:52">
      <c r="A81" s="19">
        <v>79</v>
      </c>
      <c r="B81" s="39">
        <v>30</v>
      </c>
      <c r="C81" s="19">
        <v>347</v>
      </c>
      <c r="D81" s="20" t="s">
        <v>973</v>
      </c>
      <c r="E81" s="19" t="s">
        <v>70</v>
      </c>
      <c r="F81" s="21">
        <v>28</v>
      </c>
      <c r="G81" s="22">
        <v>150</v>
      </c>
      <c r="H81" s="39" t="s">
        <v>64</v>
      </c>
      <c r="I81" s="39" t="s">
        <v>72</v>
      </c>
      <c r="J81" s="48">
        <v>7800</v>
      </c>
      <c r="K81" s="64">
        <v>7878.37</v>
      </c>
      <c r="L81" s="67">
        <f t="shared" si="18"/>
        <v>1.0100474358974401</v>
      </c>
      <c r="M81" s="66">
        <v>150</v>
      </c>
      <c r="N81" s="66"/>
      <c r="O81" s="66"/>
      <c r="P81" s="52">
        <v>7878.37</v>
      </c>
      <c r="Q81" s="52">
        <f t="shared" si="19"/>
        <v>0</v>
      </c>
      <c r="R81" s="66" t="s">
        <v>881</v>
      </c>
      <c r="S81" s="75">
        <v>8412.34</v>
      </c>
      <c r="T81" s="65">
        <f t="shared" si="20"/>
        <v>1.0785051282051299</v>
      </c>
      <c r="U81" s="66">
        <v>150</v>
      </c>
      <c r="V81" s="66">
        <v>150</v>
      </c>
      <c r="W81" s="66" t="s">
        <v>880</v>
      </c>
      <c r="X81" s="52">
        <v>8412.34</v>
      </c>
      <c r="Y81" s="52">
        <f t="shared" si="21"/>
        <v>0</v>
      </c>
      <c r="Z81" s="66" t="s">
        <v>881</v>
      </c>
      <c r="AA81" s="75">
        <v>8008.95</v>
      </c>
      <c r="AB81" s="76">
        <f t="shared" si="22"/>
        <v>1.0267884615384599</v>
      </c>
      <c r="AC81" s="66">
        <v>150</v>
      </c>
      <c r="AD81" s="66"/>
      <c r="AE81" s="66"/>
      <c r="AF81" s="78">
        <v>8008.95</v>
      </c>
      <c r="AG81" s="78">
        <f t="shared" si="23"/>
        <v>0</v>
      </c>
      <c r="AH81" s="78" t="s">
        <v>881</v>
      </c>
      <c r="AI81" s="70">
        <v>7964.44</v>
      </c>
      <c r="AJ81" s="57">
        <f t="shared" si="24"/>
        <v>1.02108205128205</v>
      </c>
      <c r="AK81" s="51">
        <v>150</v>
      </c>
      <c r="AL81" s="51">
        <v>150</v>
      </c>
      <c r="AM81" s="51" t="s">
        <v>974</v>
      </c>
      <c r="AN81" s="9">
        <v>4746.33</v>
      </c>
      <c r="AO81" s="86">
        <f t="shared" si="25"/>
        <v>0.60850384615384601</v>
      </c>
      <c r="AT81" s="11">
        <v>2931.75</v>
      </c>
      <c r="AU81" s="10">
        <f t="shared" si="26"/>
        <v>0.37586538461538499</v>
      </c>
      <c r="AY81" s="9"/>
    </row>
    <row r="82" spans="1:52" s="1" customFormat="1">
      <c r="A82" s="23">
        <v>80</v>
      </c>
      <c r="B82" s="23">
        <v>30</v>
      </c>
      <c r="C82" s="23">
        <v>107728</v>
      </c>
      <c r="D82" s="24" t="s">
        <v>975</v>
      </c>
      <c r="E82" s="23" t="s">
        <v>94</v>
      </c>
      <c r="F82" s="25">
        <v>29</v>
      </c>
      <c r="G82" s="26">
        <v>100</v>
      </c>
      <c r="H82" s="23" t="s">
        <v>64</v>
      </c>
      <c r="I82" s="23" t="s">
        <v>96</v>
      </c>
      <c r="J82" s="53">
        <v>8550</v>
      </c>
      <c r="K82" s="54">
        <v>4194.82</v>
      </c>
      <c r="L82" s="55">
        <f t="shared" si="18"/>
        <v>0.49062222222222202</v>
      </c>
      <c r="M82" s="54">
        <v>0</v>
      </c>
      <c r="N82" s="54"/>
      <c r="O82" s="54"/>
      <c r="P82" s="52">
        <v>4194.82</v>
      </c>
      <c r="Q82" s="52">
        <f t="shared" si="19"/>
        <v>0</v>
      </c>
      <c r="R82" s="54"/>
      <c r="S82" s="71">
        <v>3447.9</v>
      </c>
      <c r="T82" s="72">
        <f t="shared" si="20"/>
        <v>0.40326315789473699</v>
      </c>
      <c r="U82" s="54">
        <v>0</v>
      </c>
      <c r="V82" s="54"/>
      <c r="W82" s="54"/>
      <c r="X82" s="52">
        <v>3447.9</v>
      </c>
      <c r="Y82" s="52">
        <f t="shared" si="21"/>
        <v>0</v>
      </c>
      <c r="Z82" s="54"/>
      <c r="AA82" s="71">
        <v>6071.22</v>
      </c>
      <c r="AB82" s="72">
        <f t="shared" si="22"/>
        <v>0.71008421052631598</v>
      </c>
      <c r="AC82" s="54">
        <v>0</v>
      </c>
      <c r="AD82" s="54"/>
      <c r="AE82" s="54"/>
      <c r="AF82" s="78">
        <v>6071.22</v>
      </c>
      <c r="AG82" s="78">
        <f t="shared" si="23"/>
        <v>0</v>
      </c>
      <c r="AH82" s="78"/>
      <c r="AI82" s="71">
        <v>3845.44</v>
      </c>
      <c r="AJ82" s="72">
        <f t="shared" si="24"/>
        <v>0.44975906432748503</v>
      </c>
      <c r="AK82" s="54">
        <v>0</v>
      </c>
      <c r="AL82" s="54"/>
      <c r="AM82" s="54"/>
      <c r="AN82" s="71">
        <v>4394.57</v>
      </c>
      <c r="AO82" s="72">
        <f t="shared" si="25"/>
        <v>0.51398479532163699</v>
      </c>
      <c r="AP82" s="54">
        <v>0</v>
      </c>
      <c r="AQ82" s="54"/>
      <c r="AR82" s="54"/>
      <c r="AS82" s="9"/>
      <c r="AT82" s="71">
        <v>4829.09</v>
      </c>
      <c r="AU82" s="72">
        <f t="shared" si="26"/>
        <v>0.56480584795321598</v>
      </c>
      <c r="AV82" s="54">
        <v>0</v>
      </c>
      <c r="AW82" s="54"/>
      <c r="AX82" s="54"/>
      <c r="AY82" s="12"/>
      <c r="AZ82" s="92" t="s">
        <v>882</v>
      </c>
    </row>
    <row r="83" spans="1:52" s="1" customFormat="1">
      <c r="A83" s="23">
        <v>81</v>
      </c>
      <c r="B83" s="23">
        <v>30</v>
      </c>
      <c r="C83" s="23">
        <v>308</v>
      </c>
      <c r="D83" s="24" t="s">
        <v>976</v>
      </c>
      <c r="E83" s="23" t="s">
        <v>63</v>
      </c>
      <c r="F83" s="25">
        <v>29</v>
      </c>
      <c r="G83" s="26">
        <v>100</v>
      </c>
      <c r="H83" s="23" t="s">
        <v>64</v>
      </c>
      <c r="I83" s="23" t="s">
        <v>65</v>
      </c>
      <c r="J83" s="53">
        <v>8550</v>
      </c>
      <c r="K83" s="54">
        <v>4429.82</v>
      </c>
      <c r="L83" s="55">
        <f t="shared" si="18"/>
        <v>0.51810760233918096</v>
      </c>
      <c r="M83" s="54">
        <v>0</v>
      </c>
      <c r="N83" s="54"/>
      <c r="O83" s="54"/>
      <c r="P83" s="52">
        <v>4429.82</v>
      </c>
      <c r="Q83" s="52">
        <f t="shared" si="19"/>
        <v>0</v>
      </c>
      <c r="R83" s="54"/>
      <c r="S83" s="71">
        <v>4463.88</v>
      </c>
      <c r="T83" s="72">
        <f t="shared" si="20"/>
        <v>0.52209122807017505</v>
      </c>
      <c r="U83" s="54">
        <v>0</v>
      </c>
      <c r="V83" s="54"/>
      <c r="W83" s="54"/>
      <c r="X83" s="52">
        <v>4463.88</v>
      </c>
      <c r="Y83" s="52">
        <f t="shared" si="21"/>
        <v>0</v>
      </c>
      <c r="Z83" s="54"/>
      <c r="AA83" s="71">
        <v>10218.02</v>
      </c>
      <c r="AB83" s="55">
        <f t="shared" si="22"/>
        <v>1.1950900584795301</v>
      </c>
      <c r="AC83" s="54">
        <v>100</v>
      </c>
      <c r="AD83" s="54">
        <v>100</v>
      </c>
      <c r="AE83" s="54" t="s">
        <v>977</v>
      </c>
      <c r="AF83" s="78">
        <v>10218.02</v>
      </c>
      <c r="AG83" s="78">
        <f t="shared" si="23"/>
        <v>0</v>
      </c>
      <c r="AH83" s="78" t="s">
        <v>881</v>
      </c>
      <c r="AI83" s="71">
        <v>9594.7999999999993</v>
      </c>
      <c r="AJ83" s="55">
        <f t="shared" si="24"/>
        <v>1.12219883040936</v>
      </c>
      <c r="AK83" s="54">
        <v>100</v>
      </c>
      <c r="AL83" s="54">
        <v>100</v>
      </c>
      <c r="AM83" s="54" t="s">
        <v>978</v>
      </c>
      <c r="AN83" s="71">
        <v>8718.14</v>
      </c>
      <c r="AO83" s="72">
        <f t="shared" si="25"/>
        <v>1.0196654970760199</v>
      </c>
      <c r="AP83" s="54">
        <v>100</v>
      </c>
      <c r="AQ83" s="54"/>
      <c r="AR83" s="54"/>
      <c r="AS83" s="9" t="s">
        <v>881</v>
      </c>
      <c r="AT83" s="71">
        <v>9024.9500000000007</v>
      </c>
      <c r="AU83" s="72">
        <f t="shared" si="26"/>
        <v>1.0555497076023399</v>
      </c>
      <c r="AV83" s="54">
        <v>100</v>
      </c>
      <c r="AW83" s="54"/>
      <c r="AX83" s="54"/>
      <c r="AY83" s="12" t="s">
        <v>881</v>
      </c>
      <c r="AZ83" s="92" t="s">
        <v>882</v>
      </c>
    </row>
    <row r="84" spans="1:52" s="1" customFormat="1">
      <c r="A84" s="23">
        <v>82</v>
      </c>
      <c r="B84" s="23">
        <v>30</v>
      </c>
      <c r="C84" s="23">
        <v>117310</v>
      </c>
      <c r="D84" s="24" t="s">
        <v>979</v>
      </c>
      <c r="E84" s="23" t="s">
        <v>63</v>
      </c>
      <c r="F84" s="25">
        <v>29</v>
      </c>
      <c r="G84" s="26">
        <v>100</v>
      </c>
      <c r="H84" s="23" t="s">
        <v>103</v>
      </c>
      <c r="I84" s="23" t="s">
        <v>65</v>
      </c>
      <c r="J84" s="53">
        <v>6000</v>
      </c>
      <c r="K84" s="54">
        <v>3922.24</v>
      </c>
      <c r="L84" s="55">
        <f t="shared" si="18"/>
        <v>0.65370666666666699</v>
      </c>
      <c r="M84" s="54">
        <v>0</v>
      </c>
      <c r="N84" s="54"/>
      <c r="O84" s="54"/>
      <c r="P84" s="52">
        <v>3922.24</v>
      </c>
      <c r="Q84" s="52">
        <f t="shared" si="19"/>
        <v>0</v>
      </c>
      <c r="R84" s="54"/>
      <c r="S84" s="71">
        <v>3971.97</v>
      </c>
      <c r="T84" s="72">
        <f t="shared" si="20"/>
        <v>0.661995</v>
      </c>
      <c r="U84" s="54">
        <v>0</v>
      </c>
      <c r="V84" s="54"/>
      <c r="W84" s="54"/>
      <c r="X84" s="52">
        <v>3971.97</v>
      </c>
      <c r="Y84" s="52">
        <f t="shared" si="21"/>
        <v>0</v>
      </c>
      <c r="Z84" s="54"/>
      <c r="AA84" s="71">
        <v>6036.93</v>
      </c>
      <c r="AB84" s="72">
        <f t="shared" si="22"/>
        <v>1.0061549999999999</v>
      </c>
      <c r="AC84" s="54">
        <v>100</v>
      </c>
      <c r="AD84" s="54"/>
      <c r="AE84" s="54"/>
      <c r="AF84" s="78">
        <v>6036.93</v>
      </c>
      <c r="AG84" s="78">
        <f t="shared" si="23"/>
        <v>0</v>
      </c>
      <c r="AH84" s="78" t="s">
        <v>881</v>
      </c>
      <c r="AI84" s="71">
        <v>6016.64</v>
      </c>
      <c r="AJ84" s="72">
        <f t="shared" si="24"/>
        <v>1.00277333333333</v>
      </c>
      <c r="AK84" s="54">
        <v>100</v>
      </c>
      <c r="AL84" s="54"/>
      <c r="AM84" s="54"/>
      <c r="AN84" s="71">
        <v>6349.04</v>
      </c>
      <c r="AO84" s="55">
        <f t="shared" si="25"/>
        <v>1.0581733333333301</v>
      </c>
      <c r="AP84" s="54">
        <v>100</v>
      </c>
      <c r="AQ84" s="54">
        <v>100</v>
      </c>
      <c r="AR84" s="54" t="s">
        <v>977</v>
      </c>
      <c r="AS84" s="9" t="s">
        <v>881</v>
      </c>
      <c r="AT84" s="71">
        <v>7781</v>
      </c>
      <c r="AU84" s="55">
        <f t="shared" si="26"/>
        <v>1.29683333333333</v>
      </c>
      <c r="AV84" s="54">
        <v>100</v>
      </c>
      <c r="AW84" s="54">
        <v>100</v>
      </c>
      <c r="AX84" s="54" t="s">
        <v>977</v>
      </c>
      <c r="AY84" s="12" t="s">
        <v>881</v>
      </c>
      <c r="AZ84" s="92" t="s">
        <v>882</v>
      </c>
    </row>
    <row r="85" spans="1:52" s="1" customFormat="1">
      <c r="A85" s="27">
        <v>83</v>
      </c>
      <c r="B85" s="93">
        <v>30</v>
      </c>
      <c r="C85" s="27">
        <v>114844</v>
      </c>
      <c r="D85" s="28" t="s">
        <v>980</v>
      </c>
      <c r="E85" s="27" t="s">
        <v>63</v>
      </c>
      <c r="F85" s="29">
        <v>30</v>
      </c>
      <c r="G85" s="30">
        <v>100</v>
      </c>
      <c r="H85" s="93" t="s">
        <v>71</v>
      </c>
      <c r="I85" s="93" t="s">
        <v>65</v>
      </c>
      <c r="J85" s="56">
        <v>13260</v>
      </c>
      <c r="K85" s="66">
        <v>7702.94</v>
      </c>
      <c r="L85" s="65">
        <f t="shared" si="18"/>
        <v>0.58091553544494701</v>
      </c>
      <c r="M85" s="66">
        <v>0</v>
      </c>
      <c r="N85" s="66"/>
      <c r="O85" s="66"/>
      <c r="P85" s="52">
        <v>7702.94</v>
      </c>
      <c r="Q85" s="52">
        <f t="shared" si="19"/>
        <v>0</v>
      </c>
      <c r="R85" s="66"/>
      <c r="S85" s="75">
        <v>6289.46</v>
      </c>
      <c r="T85" s="76">
        <f t="shared" si="20"/>
        <v>0.47431825037707398</v>
      </c>
      <c r="U85" s="66">
        <v>0</v>
      </c>
      <c r="V85" s="66"/>
      <c r="W85" s="66"/>
      <c r="X85" s="52">
        <v>6289.46</v>
      </c>
      <c r="Y85" s="52">
        <f t="shared" si="21"/>
        <v>0</v>
      </c>
      <c r="Z85" s="66"/>
      <c r="AA85" s="75">
        <v>14640.01</v>
      </c>
      <c r="AB85" s="65">
        <f t="shared" si="22"/>
        <v>1.10407315233786</v>
      </c>
      <c r="AC85" s="66">
        <v>100</v>
      </c>
      <c r="AD85" s="66">
        <v>100</v>
      </c>
      <c r="AE85" s="66" t="s">
        <v>981</v>
      </c>
      <c r="AF85" s="78">
        <v>14640.01</v>
      </c>
      <c r="AG85" s="78">
        <f t="shared" si="23"/>
        <v>0</v>
      </c>
      <c r="AH85" s="78" t="s">
        <v>881</v>
      </c>
      <c r="AI85" s="70">
        <v>14637.5</v>
      </c>
      <c r="AJ85" s="74">
        <f t="shared" si="24"/>
        <v>1.1038838612368</v>
      </c>
      <c r="AK85" s="51">
        <v>100</v>
      </c>
      <c r="AL85" s="51"/>
      <c r="AM85" s="51"/>
      <c r="AN85" s="70">
        <v>14700.3</v>
      </c>
      <c r="AO85" s="74">
        <f t="shared" si="25"/>
        <v>1.10861990950226</v>
      </c>
      <c r="AP85" s="51">
        <v>100</v>
      </c>
      <c r="AQ85" s="51"/>
      <c r="AR85" s="51"/>
      <c r="AS85" s="9" t="s">
        <v>881</v>
      </c>
      <c r="AT85" s="70">
        <v>14369.83</v>
      </c>
      <c r="AU85" s="74">
        <f t="shared" si="26"/>
        <v>1.083697586727</v>
      </c>
      <c r="AV85" s="51">
        <v>100</v>
      </c>
      <c r="AW85" s="51"/>
      <c r="AX85" s="51"/>
      <c r="AY85" s="12" t="s">
        <v>881</v>
      </c>
      <c r="AZ85" s="92" t="s">
        <v>882</v>
      </c>
    </row>
    <row r="86" spans="1:52" s="1" customFormat="1">
      <c r="A86" s="27">
        <v>84</v>
      </c>
      <c r="B86" s="93">
        <v>30</v>
      </c>
      <c r="C86" s="27">
        <v>117491</v>
      </c>
      <c r="D86" s="28" t="s">
        <v>604</v>
      </c>
      <c r="E86" s="27" t="s">
        <v>70</v>
      </c>
      <c r="F86" s="29">
        <v>30</v>
      </c>
      <c r="G86" s="30">
        <v>100</v>
      </c>
      <c r="H86" s="93" t="s">
        <v>71</v>
      </c>
      <c r="I86" s="93" t="s">
        <v>72</v>
      </c>
      <c r="J86" s="56">
        <v>11700</v>
      </c>
      <c r="K86" s="66">
        <v>8182.71</v>
      </c>
      <c r="L86" s="65">
        <f t="shared" si="18"/>
        <v>0.69937692307692301</v>
      </c>
      <c r="M86" s="66">
        <v>0</v>
      </c>
      <c r="N86" s="66"/>
      <c r="O86" s="66"/>
      <c r="P86" s="52">
        <v>8182.71</v>
      </c>
      <c r="Q86" s="52">
        <f t="shared" si="19"/>
        <v>0</v>
      </c>
      <c r="R86" s="66"/>
      <c r="S86" s="75">
        <v>6978.48</v>
      </c>
      <c r="T86" s="76">
        <f t="shared" si="20"/>
        <v>0.59645128205128195</v>
      </c>
      <c r="U86" s="66">
        <v>0</v>
      </c>
      <c r="V86" s="66"/>
      <c r="W86" s="66"/>
      <c r="X86" s="52">
        <v>6978.48</v>
      </c>
      <c r="Y86" s="52">
        <f t="shared" si="21"/>
        <v>0</v>
      </c>
      <c r="Z86" s="66"/>
      <c r="AA86" s="75">
        <v>12253.42</v>
      </c>
      <c r="AB86" s="76">
        <f t="shared" si="22"/>
        <v>1.04730085470085</v>
      </c>
      <c r="AC86" s="66">
        <v>100</v>
      </c>
      <c r="AD86" s="66"/>
      <c r="AE86" s="66"/>
      <c r="AF86" s="78">
        <v>12253.42</v>
      </c>
      <c r="AG86" s="78">
        <f t="shared" si="23"/>
        <v>0</v>
      </c>
      <c r="AH86" s="78" t="s">
        <v>881</v>
      </c>
      <c r="AI86" s="70">
        <v>11737.48</v>
      </c>
      <c r="AJ86" s="74">
        <f t="shared" si="24"/>
        <v>1.00320341880342</v>
      </c>
      <c r="AK86" s="51">
        <v>100</v>
      </c>
      <c r="AL86" s="51"/>
      <c r="AM86" s="51"/>
      <c r="AN86" s="70">
        <v>13376.03</v>
      </c>
      <c r="AO86" s="74">
        <f t="shared" si="25"/>
        <v>1.14325042735043</v>
      </c>
      <c r="AP86" s="51">
        <v>100</v>
      </c>
      <c r="AQ86" s="51"/>
      <c r="AR86" s="51"/>
      <c r="AS86" s="9" t="s">
        <v>881</v>
      </c>
      <c r="AT86" s="70">
        <v>15983.32</v>
      </c>
      <c r="AU86" s="57">
        <f t="shared" si="26"/>
        <v>1.3660957264957301</v>
      </c>
      <c r="AV86" s="51">
        <v>100</v>
      </c>
      <c r="AW86" s="51">
        <v>100</v>
      </c>
      <c r="AX86" s="51" t="s">
        <v>981</v>
      </c>
      <c r="AY86" s="12" t="s">
        <v>881</v>
      </c>
      <c r="AZ86" s="92" t="s">
        <v>882</v>
      </c>
    </row>
    <row r="87" spans="1:52" s="1" customFormat="1">
      <c r="A87" s="27">
        <v>85</v>
      </c>
      <c r="B87" s="93">
        <v>30</v>
      </c>
      <c r="C87" s="27">
        <v>349</v>
      </c>
      <c r="D87" s="28" t="s">
        <v>252</v>
      </c>
      <c r="E87" s="27" t="s">
        <v>63</v>
      </c>
      <c r="F87" s="29">
        <v>30</v>
      </c>
      <c r="G87" s="30">
        <v>100</v>
      </c>
      <c r="H87" s="93" t="s">
        <v>64</v>
      </c>
      <c r="I87" s="93" t="s">
        <v>65</v>
      </c>
      <c r="J87" s="56">
        <v>8360</v>
      </c>
      <c r="K87" s="66">
        <v>6146.19</v>
      </c>
      <c r="L87" s="65">
        <f t="shared" si="18"/>
        <v>0.73519019138756003</v>
      </c>
      <c r="M87" s="66">
        <v>0</v>
      </c>
      <c r="N87" s="66"/>
      <c r="O87" s="66"/>
      <c r="P87" s="52">
        <v>6146.19</v>
      </c>
      <c r="Q87" s="52">
        <f t="shared" si="19"/>
        <v>0</v>
      </c>
      <c r="R87" s="66"/>
      <c r="S87" s="75">
        <v>6411.83</v>
      </c>
      <c r="T87" s="76">
        <f t="shared" si="20"/>
        <v>0.76696531100478504</v>
      </c>
      <c r="U87" s="66">
        <v>0</v>
      </c>
      <c r="V87" s="66"/>
      <c r="W87" s="66"/>
      <c r="X87" s="52">
        <v>6411.83</v>
      </c>
      <c r="Y87" s="52">
        <f t="shared" si="21"/>
        <v>0</v>
      </c>
      <c r="Z87" s="66"/>
      <c r="AA87" s="75">
        <v>7959.74</v>
      </c>
      <c r="AB87" s="76">
        <f t="shared" si="22"/>
        <v>0.95212200956937798</v>
      </c>
      <c r="AC87" s="66">
        <v>0</v>
      </c>
      <c r="AD87" s="66"/>
      <c r="AE87" s="66"/>
      <c r="AF87" s="78">
        <v>7959.74</v>
      </c>
      <c r="AG87" s="78">
        <f t="shared" si="23"/>
        <v>0</v>
      </c>
      <c r="AH87" s="78"/>
      <c r="AI87" s="70">
        <v>16030.87</v>
      </c>
      <c r="AJ87" s="57">
        <f t="shared" si="24"/>
        <v>1.91756818181818</v>
      </c>
      <c r="AK87" s="51">
        <v>100</v>
      </c>
      <c r="AL87" s="51">
        <v>100</v>
      </c>
      <c r="AM87" s="51" t="s">
        <v>880</v>
      </c>
      <c r="AN87" s="70">
        <v>37547.1</v>
      </c>
      <c r="AO87" s="57">
        <f t="shared" si="25"/>
        <v>4.4912799043062197</v>
      </c>
      <c r="AP87" s="51">
        <v>100</v>
      </c>
      <c r="AQ87" s="51">
        <v>100</v>
      </c>
      <c r="AR87" s="51" t="s">
        <v>880</v>
      </c>
      <c r="AS87" s="9" t="s">
        <v>881</v>
      </c>
      <c r="AT87" s="70">
        <v>5786</v>
      </c>
      <c r="AU87" s="74">
        <f t="shared" si="26"/>
        <v>0.692105263157895</v>
      </c>
      <c r="AV87" s="51">
        <v>0</v>
      </c>
      <c r="AW87" s="51"/>
      <c r="AX87" s="51"/>
      <c r="AY87" s="12"/>
      <c r="AZ87" s="92" t="s">
        <v>882</v>
      </c>
    </row>
    <row r="88" spans="1:52" s="1" customFormat="1">
      <c r="A88" s="23">
        <v>86</v>
      </c>
      <c r="B88" s="23">
        <v>30</v>
      </c>
      <c r="C88" s="23">
        <v>391</v>
      </c>
      <c r="D88" s="24" t="s">
        <v>982</v>
      </c>
      <c r="E88" s="23" t="s">
        <v>63</v>
      </c>
      <c r="F88" s="25">
        <v>31</v>
      </c>
      <c r="G88" s="26">
        <v>100</v>
      </c>
      <c r="H88" s="23" t="s">
        <v>95</v>
      </c>
      <c r="I88" s="23" t="s">
        <v>65</v>
      </c>
      <c r="J88" s="53">
        <v>10080</v>
      </c>
      <c r="K88" s="54">
        <v>5087.7299999999996</v>
      </c>
      <c r="L88" s="55">
        <f t="shared" si="18"/>
        <v>0.50473511904761903</v>
      </c>
      <c r="M88" s="54">
        <v>0</v>
      </c>
      <c r="N88" s="54"/>
      <c r="O88" s="54"/>
      <c r="P88" s="52">
        <v>5087.7299999999996</v>
      </c>
      <c r="Q88" s="52">
        <f t="shared" si="19"/>
        <v>0</v>
      </c>
      <c r="R88" s="54"/>
      <c r="S88" s="71">
        <v>4393.79</v>
      </c>
      <c r="T88" s="72">
        <f t="shared" si="20"/>
        <v>0.435891865079365</v>
      </c>
      <c r="U88" s="54">
        <v>0</v>
      </c>
      <c r="V88" s="54"/>
      <c r="W88" s="54"/>
      <c r="X88" s="52">
        <v>4663.79</v>
      </c>
      <c r="Y88" s="52">
        <f t="shared" si="21"/>
        <v>270</v>
      </c>
      <c r="Z88" s="54"/>
      <c r="AA88" s="71">
        <v>10169.16</v>
      </c>
      <c r="AB88" s="72">
        <f t="shared" si="22"/>
        <v>1.00884523809524</v>
      </c>
      <c r="AC88" s="54">
        <v>100</v>
      </c>
      <c r="AD88" s="54"/>
      <c r="AE88" s="54"/>
      <c r="AF88" s="78">
        <v>10169.16</v>
      </c>
      <c r="AG88" s="78">
        <f t="shared" si="23"/>
        <v>0</v>
      </c>
      <c r="AH88" s="78" t="s">
        <v>881</v>
      </c>
      <c r="AI88" s="71">
        <v>10082.290000000001</v>
      </c>
      <c r="AJ88" s="72">
        <f t="shared" si="24"/>
        <v>1.00022718253968</v>
      </c>
      <c r="AK88" s="54">
        <v>100</v>
      </c>
      <c r="AL88" s="54"/>
      <c r="AM88" s="54"/>
      <c r="AN88" s="71">
        <v>4860.29</v>
      </c>
      <c r="AO88" s="72">
        <f t="shared" si="25"/>
        <v>0.48217162698412702</v>
      </c>
      <c r="AP88" s="54">
        <v>0</v>
      </c>
      <c r="AQ88" s="54"/>
      <c r="AR88" s="54"/>
      <c r="AS88" s="9"/>
      <c r="AT88" s="71">
        <v>5531.28</v>
      </c>
      <c r="AU88" s="72">
        <f t="shared" si="26"/>
        <v>0.54873809523809502</v>
      </c>
      <c r="AV88" s="54">
        <v>0</v>
      </c>
      <c r="AW88" s="54"/>
      <c r="AX88" s="54"/>
      <c r="AY88" s="12"/>
      <c r="AZ88" s="92" t="s">
        <v>882</v>
      </c>
    </row>
    <row r="89" spans="1:52" s="1" customFormat="1">
      <c r="A89" s="23">
        <v>87</v>
      </c>
      <c r="B89" s="23">
        <v>30</v>
      </c>
      <c r="C89" s="23">
        <v>105396</v>
      </c>
      <c r="D89" s="24" t="s">
        <v>983</v>
      </c>
      <c r="E89" s="23" t="s">
        <v>63</v>
      </c>
      <c r="F89" s="25">
        <v>31</v>
      </c>
      <c r="G89" s="26">
        <v>100</v>
      </c>
      <c r="H89" s="23" t="s">
        <v>64</v>
      </c>
      <c r="I89" s="23" t="s">
        <v>65</v>
      </c>
      <c r="J89" s="53">
        <v>6600</v>
      </c>
      <c r="K89" s="54">
        <v>2752.12</v>
      </c>
      <c r="L89" s="55">
        <f t="shared" si="18"/>
        <v>0.41698787878787902</v>
      </c>
      <c r="M89" s="54">
        <v>0</v>
      </c>
      <c r="N89" s="54"/>
      <c r="O89" s="54"/>
      <c r="P89" s="52">
        <v>2752.12</v>
      </c>
      <c r="Q89" s="52">
        <f t="shared" si="19"/>
        <v>0</v>
      </c>
      <c r="R89" s="54"/>
      <c r="S89" s="71">
        <v>2396.5500000000002</v>
      </c>
      <c r="T89" s="72">
        <f t="shared" si="20"/>
        <v>0.36311363636363603</v>
      </c>
      <c r="U89" s="54">
        <v>0</v>
      </c>
      <c r="V89" s="54"/>
      <c r="W89" s="54"/>
      <c r="X89" s="52">
        <v>2396.5500000000002</v>
      </c>
      <c r="Y89" s="52">
        <f t="shared" si="21"/>
        <v>0</v>
      </c>
      <c r="Z89" s="54"/>
      <c r="AA89" s="71">
        <v>10768.56</v>
      </c>
      <c r="AB89" s="55">
        <f t="shared" si="22"/>
        <v>1.6315999999999999</v>
      </c>
      <c r="AC89" s="54">
        <v>100</v>
      </c>
      <c r="AD89" s="54">
        <v>100</v>
      </c>
      <c r="AE89" s="54" t="s">
        <v>880</v>
      </c>
      <c r="AF89" s="78">
        <v>10798.36</v>
      </c>
      <c r="AG89" s="78">
        <f t="shared" si="23"/>
        <v>29.800000000001098</v>
      </c>
      <c r="AH89" s="78" t="s">
        <v>881</v>
      </c>
      <c r="AI89" s="71">
        <v>8759.25</v>
      </c>
      <c r="AJ89" s="55">
        <f t="shared" si="24"/>
        <v>1.32715909090909</v>
      </c>
      <c r="AK89" s="54">
        <v>100</v>
      </c>
      <c r="AL89" s="54">
        <v>100</v>
      </c>
      <c r="AM89" s="54" t="s">
        <v>880</v>
      </c>
      <c r="AN89" s="71">
        <v>6745.54</v>
      </c>
      <c r="AO89" s="55">
        <f t="shared" si="25"/>
        <v>1.0220515151515199</v>
      </c>
      <c r="AP89" s="54">
        <v>100</v>
      </c>
      <c r="AQ89" s="54">
        <v>200</v>
      </c>
      <c r="AR89" s="54" t="s">
        <v>984</v>
      </c>
      <c r="AS89" s="9" t="s">
        <v>985</v>
      </c>
      <c r="AT89" s="71">
        <v>6719.92</v>
      </c>
      <c r="AU89" s="55">
        <f t="shared" si="26"/>
        <v>1.0181696969697001</v>
      </c>
      <c r="AV89" s="54">
        <v>100</v>
      </c>
      <c r="AW89" s="54">
        <v>100</v>
      </c>
      <c r="AX89" s="54" t="s">
        <v>986</v>
      </c>
      <c r="AY89" s="12" t="s">
        <v>881</v>
      </c>
      <c r="AZ89" s="92" t="s">
        <v>882</v>
      </c>
    </row>
    <row r="90" spans="1:52" s="1" customFormat="1">
      <c r="A90" s="23">
        <v>88</v>
      </c>
      <c r="B90" s="23">
        <v>30</v>
      </c>
      <c r="C90" s="23">
        <v>116773</v>
      </c>
      <c r="D90" s="24" t="s">
        <v>987</v>
      </c>
      <c r="E90" s="23" t="s">
        <v>70</v>
      </c>
      <c r="F90" s="25">
        <v>31</v>
      </c>
      <c r="G90" s="26">
        <v>100</v>
      </c>
      <c r="H90" s="23" t="s">
        <v>103</v>
      </c>
      <c r="I90" s="23" t="s">
        <v>72</v>
      </c>
      <c r="J90" s="53">
        <v>6200</v>
      </c>
      <c r="K90" s="54">
        <v>6261.14</v>
      </c>
      <c r="L90" s="55">
        <f t="shared" si="18"/>
        <v>1.0098612903225801</v>
      </c>
      <c r="M90" s="54">
        <v>0</v>
      </c>
      <c r="N90" s="54"/>
      <c r="O90" s="54"/>
      <c r="P90" s="52">
        <v>6261.14</v>
      </c>
      <c r="Q90" s="52">
        <f t="shared" si="19"/>
        <v>0</v>
      </c>
      <c r="R90" s="54"/>
      <c r="S90" s="71">
        <v>1986.68</v>
      </c>
      <c r="T90" s="72">
        <f t="shared" si="20"/>
        <v>0.32043225806451597</v>
      </c>
      <c r="U90" s="54">
        <v>0</v>
      </c>
      <c r="V90" s="54"/>
      <c r="W90" s="54"/>
      <c r="X90" s="52">
        <v>1986.68</v>
      </c>
      <c r="Y90" s="52">
        <f t="shared" si="21"/>
        <v>0</v>
      </c>
      <c r="Z90" s="54"/>
      <c r="AA90" s="71">
        <v>6476.69</v>
      </c>
      <c r="AB90" s="72">
        <f t="shared" si="22"/>
        <v>1.0446274193548399</v>
      </c>
      <c r="AC90" s="54">
        <v>100</v>
      </c>
      <c r="AD90" s="54"/>
      <c r="AE90" s="54"/>
      <c r="AF90" s="78">
        <v>6476.69</v>
      </c>
      <c r="AG90" s="78">
        <f t="shared" si="23"/>
        <v>0</v>
      </c>
      <c r="AH90" s="78" t="s">
        <v>881</v>
      </c>
      <c r="AI90" s="71">
        <v>6253.78</v>
      </c>
      <c r="AJ90" s="72">
        <f t="shared" si="24"/>
        <v>1.0086741935483901</v>
      </c>
      <c r="AK90" s="54">
        <v>100</v>
      </c>
      <c r="AL90" s="54"/>
      <c r="AM90" s="54"/>
      <c r="AN90" s="71">
        <v>2853.44</v>
      </c>
      <c r="AO90" s="72">
        <f t="shared" si="25"/>
        <v>0.46023225806451601</v>
      </c>
      <c r="AP90" s="54">
        <v>0</v>
      </c>
      <c r="AQ90" s="54"/>
      <c r="AR90" s="54"/>
      <c r="AS90" s="9"/>
      <c r="AT90" s="71">
        <v>6258.2</v>
      </c>
      <c r="AU90" s="72">
        <f t="shared" si="26"/>
        <v>1.00938709677419</v>
      </c>
      <c r="AV90" s="54">
        <v>100</v>
      </c>
      <c r="AW90" s="54"/>
      <c r="AX90" s="54"/>
      <c r="AY90" s="12" t="s">
        <v>881</v>
      </c>
      <c r="AZ90" s="92" t="s">
        <v>882</v>
      </c>
    </row>
    <row r="91" spans="1:52">
      <c r="A91" s="19">
        <v>89</v>
      </c>
      <c r="B91" s="39">
        <v>30</v>
      </c>
      <c r="C91" s="19">
        <v>743</v>
      </c>
      <c r="D91" s="20" t="s">
        <v>988</v>
      </c>
      <c r="E91" s="19" t="s">
        <v>90</v>
      </c>
      <c r="F91" s="21">
        <v>32</v>
      </c>
      <c r="G91" s="22">
        <v>100</v>
      </c>
      <c r="H91" s="39" t="s">
        <v>64</v>
      </c>
      <c r="I91" s="39" t="s">
        <v>91</v>
      </c>
      <c r="J91" s="48">
        <v>9900</v>
      </c>
      <c r="K91" s="64">
        <v>10022.42</v>
      </c>
      <c r="L91" s="67">
        <f t="shared" si="18"/>
        <v>1.01236565656566</v>
      </c>
      <c r="M91" s="66">
        <v>100</v>
      </c>
      <c r="N91" s="66"/>
      <c r="O91" s="66"/>
      <c r="P91" s="52">
        <v>10022.42</v>
      </c>
      <c r="Q91" s="52">
        <f t="shared" si="19"/>
        <v>0</v>
      </c>
      <c r="R91" s="66" t="s">
        <v>881</v>
      </c>
      <c r="S91" s="75">
        <v>12741.41</v>
      </c>
      <c r="T91" s="76">
        <f t="shared" si="20"/>
        <v>1.28701111111111</v>
      </c>
      <c r="U91" s="66">
        <v>100</v>
      </c>
      <c r="V91" s="66"/>
      <c r="W91" s="66"/>
      <c r="X91" s="52">
        <v>10577.41</v>
      </c>
      <c r="Y91" s="52">
        <f t="shared" si="21"/>
        <v>-2164</v>
      </c>
      <c r="Z91" s="66" t="s">
        <v>881</v>
      </c>
      <c r="AA91" s="75">
        <v>7482.32</v>
      </c>
      <c r="AB91" s="76">
        <f t="shared" si="22"/>
        <v>0.75578989898989901</v>
      </c>
      <c r="AC91" s="66">
        <v>0</v>
      </c>
      <c r="AD91" s="66"/>
      <c r="AE91" s="66"/>
      <c r="AF91" s="78">
        <v>7482.32</v>
      </c>
      <c r="AG91" s="78">
        <f t="shared" si="23"/>
        <v>0</v>
      </c>
      <c r="AH91" s="78"/>
      <c r="AI91" s="70">
        <v>4231.9799999999996</v>
      </c>
      <c r="AJ91" s="74">
        <f t="shared" si="24"/>
        <v>0.427472727272727</v>
      </c>
      <c r="AK91" s="51">
        <v>0</v>
      </c>
      <c r="AL91" s="51"/>
      <c r="AM91" s="51"/>
      <c r="AN91" s="9">
        <v>3851.03</v>
      </c>
      <c r="AO91" s="86">
        <f t="shared" si="25"/>
        <v>0.388992929292929</v>
      </c>
      <c r="AT91" s="11">
        <v>4732.08</v>
      </c>
      <c r="AU91" s="10">
        <f t="shared" si="26"/>
        <v>0.47798787878787902</v>
      </c>
      <c r="AY91" s="9"/>
    </row>
    <row r="92" spans="1:52">
      <c r="A92" s="19">
        <v>90</v>
      </c>
      <c r="B92" s="39">
        <v>30</v>
      </c>
      <c r="C92" s="19">
        <v>723</v>
      </c>
      <c r="D92" s="20" t="s">
        <v>989</v>
      </c>
      <c r="E92" s="19" t="s">
        <v>90</v>
      </c>
      <c r="F92" s="21">
        <v>32</v>
      </c>
      <c r="G92" s="22">
        <v>100</v>
      </c>
      <c r="H92" s="39" t="s">
        <v>64</v>
      </c>
      <c r="I92" s="39" t="s">
        <v>91</v>
      </c>
      <c r="J92" s="48">
        <v>7200</v>
      </c>
      <c r="K92" s="64">
        <v>7928.09</v>
      </c>
      <c r="L92" s="65">
        <f t="shared" si="18"/>
        <v>1.10112361111111</v>
      </c>
      <c r="M92" s="66">
        <v>100</v>
      </c>
      <c r="N92" s="66">
        <v>100</v>
      </c>
      <c r="O92" s="66" t="s">
        <v>880</v>
      </c>
      <c r="P92" s="52">
        <v>7928.09</v>
      </c>
      <c r="Q92" s="52">
        <f t="shared" si="19"/>
        <v>0</v>
      </c>
      <c r="R92" s="66" t="s">
        <v>881</v>
      </c>
      <c r="S92" s="75">
        <v>9459.35</v>
      </c>
      <c r="T92" s="65">
        <f t="shared" si="20"/>
        <v>1.31379861111111</v>
      </c>
      <c r="U92" s="66">
        <v>100</v>
      </c>
      <c r="V92" s="66">
        <v>100</v>
      </c>
      <c r="W92" s="66" t="s">
        <v>798</v>
      </c>
      <c r="X92" s="52">
        <v>9459.35</v>
      </c>
      <c r="Y92" s="52">
        <f t="shared" si="21"/>
        <v>0</v>
      </c>
      <c r="Z92" s="66" t="s">
        <v>881</v>
      </c>
      <c r="AA92" s="75">
        <v>5613.74</v>
      </c>
      <c r="AB92" s="76">
        <f t="shared" si="22"/>
        <v>0.77968611111111097</v>
      </c>
      <c r="AC92" s="66">
        <v>0</v>
      </c>
      <c r="AD92" s="66"/>
      <c r="AE92" s="66"/>
      <c r="AF92" s="78">
        <v>5613.74</v>
      </c>
      <c r="AG92" s="78">
        <f t="shared" si="23"/>
        <v>0</v>
      </c>
      <c r="AH92" s="78"/>
      <c r="AI92" s="70">
        <v>5923.71</v>
      </c>
      <c r="AJ92" s="74">
        <f t="shared" si="24"/>
        <v>0.82273750000000001</v>
      </c>
      <c r="AK92" s="51">
        <v>0</v>
      </c>
      <c r="AL92" s="51"/>
      <c r="AM92" s="51"/>
      <c r="AN92" s="9">
        <v>4662.84</v>
      </c>
      <c r="AO92" s="86">
        <f t="shared" si="25"/>
        <v>0.64761666666666695</v>
      </c>
      <c r="AT92" s="11">
        <v>4503.76</v>
      </c>
      <c r="AU92" s="10">
        <f t="shared" si="26"/>
        <v>0.62552222222222198</v>
      </c>
      <c r="AY92" s="9"/>
    </row>
    <row r="93" spans="1:52">
      <c r="A93" s="19">
        <v>91</v>
      </c>
      <c r="B93" s="39">
        <v>30</v>
      </c>
      <c r="C93" s="19">
        <v>573</v>
      </c>
      <c r="D93" s="20" t="s">
        <v>990</v>
      </c>
      <c r="E93" s="19" t="s">
        <v>90</v>
      </c>
      <c r="F93" s="21">
        <v>32</v>
      </c>
      <c r="G93" s="22">
        <v>100</v>
      </c>
      <c r="H93" s="39" t="s">
        <v>64</v>
      </c>
      <c r="I93" s="39" t="s">
        <v>91</v>
      </c>
      <c r="J93" s="48">
        <v>7980</v>
      </c>
      <c r="K93" s="64">
        <v>8570.65</v>
      </c>
      <c r="L93" s="67">
        <f t="shared" si="18"/>
        <v>1.07401629072682</v>
      </c>
      <c r="M93" s="66">
        <v>100</v>
      </c>
      <c r="N93" s="66"/>
      <c r="O93" s="66"/>
      <c r="P93" s="52">
        <v>8570.65</v>
      </c>
      <c r="Q93" s="52">
        <f t="shared" si="19"/>
        <v>0</v>
      </c>
      <c r="R93" s="66" t="s">
        <v>881</v>
      </c>
      <c r="S93" s="75">
        <v>6885.4</v>
      </c>
      <c r="T93" s="76">
        <f t="shared" si="20"/>
        <v>0.86283208020050095</v>
      </c>
      <c r="U93" s="66">
        <v>0</v>
      </c>
      <c r="V93" s="66"/>
      <c r="W93" s="66"/>
      <c r="X93" s="52">
        <v>6885.4</v>
      </c>
      <c r="Y93" s="52">
        <f t="shared" si="21"/>
        <v>0</v>
      </c>
      <c r="Z93" s="66"/>
      <c r="AA93" s="75">
        <v>6912.8</v>
      </c>
      <c r="AB93" s="76">
        <f t="shared" si="22"/>
        <v>0.86626566416040096</v>
      </c>
      <c r="AC93" s="66">
        <v>0</v>
      </c>
      <c r="AD93" s="66"/>
      <c r="AE93" s="66"/>
      <c r="AF93" s="78">
        <v>6912.8</v>
      </c>
      <c r="AG93" s="78">
        <f t="shared" si="23"/>
        <v>0</v>
      </c>
      <c r="AH93" s="78"/>
      <c r="AI93" s="70">
        <v>12302.07</v>
      </c>
      <c r="AJ93" s="57">
        <f t="shared" si="24"/>
        <v>1.5416127819548899</v>
      </c>
      <c r="AK93" s="51">
        <v>100</v>
      </c>
      <c r="AL93" s="51">
        <v>200</v>
      </c>
      <c r="AM93" s="51" t="s">
        <v>991</v>
      </c>
      <c r="AN93" s="9">
        <v>2378.11</v>
      </c>
      <c r="AO93" s="86">
        <f t="shared" si="25"/>
        <v>0.298008771929825</v>
      </c>
      <c r="AT93" s="11">
        <v>4443.8900000000003</v>
      </c>
      <c r="AU93" s="10">
        <f t="shared" si="26"/>
        <v>0.55687844611528803</v>
      </c>
      <c r="AY93" s="9"/>
    </row>
    <row r="94" spans="1:52">
      <c r="A94" s="35">
        <v>92</v>
      </c>
      <c r="B94" s="35">
        <v>30</v>
      </c>
      <c r="C94" s="35">
        <v>549</v>
      </c>
      <c r="D94" s="36" t="s">
        <v>992</v>
      </c>
      <c r="E94" s="35" t="s">
        <v>94</v>
      </c>
      <c r="F94" s="37">
        <v>33</v>
      </c>
      <c r="G94" s="38">
        <v>100</v>
      </c>
      <c r="H94" s="35" t="s">
        <v>64</v>
      </c>
      <c r="I94" s="35" t="s">
        <v>96</v>
      </c>
      <c r="J94" s="61">
        <v>7000</v>
      </c>
      <c r="K94" s="62">
        <v>10306.85</v>
      </c>
      <c r="L94" s="55">
        <f t="shared" si="18"/>
        <v>1.4724071428571399</v>
      </c>
      <c r="M94" s="54">
        <v>100</v>
      </c>
      <c r="N94" s="54">
        <v>100</v>
      </c>
      <c r="O94" s="54" t="s">
        <v>993</v>
      </c>
      <c r="P94" s="52">
        <v>10306.85</v>
      </c>
      <c r="Q94" s="52">
        <f t="shared" si="19"/>
        <v>0</v>
      </c>
      <c r="R94" s="54" t="s">
        <v>881</v>
      </c>
      <c r="S94" s="71">
        <v>7781.42</v>
      </c>
      <c r="T94" s="55">
        <f t="shared" si="20"/>
        <v>1.1116314285714299</v>
      </c>
      <c r="U94" s="54">
        <v>100</v>
      </c>
      <c r="V94" s="54">
        <v>100</v>
      </c>
      <c r="W94" s="54" t="s">
        <v>993</v>
      </c>
      <c r="X94" s="52">
        <v>7781.42</v>
      </c>
      <c r="Y94" s="52">
        <f t="shared" si="21"/>
        <v>0</v>
      </c>
      <c r="Z94" s="54" t="s">
        <v>881</v>
      </c>
      <c r="AA94" s="71">
        <v>7457.14</v>
      </c>
      <c r="AB94" s="55">
        <f t="shared" si="22"/>
        <v>1.0653057142857101</v>
      </c>
      <c r="AC94" s="54">
        <v>100</v>
      </c>
      <c r="AD94" s="54">
        <v>100</v>
      </c>
      <c r="AE94" s="54" t="s">
        <v>993</v>
      </c>
      <c r="AF94" s="78">
        <v>7457.14</v>
      </c>
      <c r="AG94" s="78">
        <f t="shared" si="23"/>
        <v>0</v>
      </c>
      <c r="AH94" s="78" t="s">
        <v>881</v>
      </c>
      <c r="AI94" s="71">
        <v>7068.68</v>
      </c>
      <c r="AJ94" s="72">
        <f t="shared" si="24"/>
        <v>1.0098114285714299</v>
      </c>
      <c r="AK94" s="54">
        <v>100</v>
      </c>
      <c r="AL94" s="54"/>
      <c r="AM94" s="54"/>
      <c r="AN94" s="9">
        <v>5596.75</v>
      </c>
      <c r="AO94" s="86">
        <f t="shared" si="25"/>
        <v>0.79953571428571402</v>
      </c>
      <c r="AT94" s="11">
        <v>4336.21</v>
      </c>
      <c r="AU94" s="10">
        <f t="shared" si="26"/>
        <v>0.61945857142857097</v>
      </c>
      <c r="AY94" s="9"/>
    </row>
    <row r="95" spans="1:52">
      <c r="A95" s="35">
        <v>93</v>
      </c>
      <c r="B95" s="35">
        <v>30</v>
      </c>
      <c r="C95" s="35">
        <v>103199</v>
      </c>
      <c r="D95" s="36" t="s">
        <v>994</v>
      </c>
      <c r="E95" s="35" t="s">
        <v>87</v>
      </c>
      <c r="F95" s="37">
        <v>33</v>
      </c>
      <c r="G95" s="38">
        <v>100</v>
      </c>
      <c r="H95" s="35" t="s">
        <v>64</v>
      </c>
      <c r="I95" s="35" t="s">
        <v>88</v>
      </c>
      <c r="J95" s="61">
        <v>9120</v>
      </c>
      <c r="K95" s="62">
        <v>5748.21</v>
      </c>
      <c r="L95" s="63">
        <f t="shared" si="18"/>
        <v>0.63028618421052596</v>
      </c>
      <c r="M95" s="54">
        <v>0</v>
      </c>
      <c r="N95" s="54"/>
      <c r="O95" s="54"/>
      <c r="P95" s="52">
        <v>5748.21</v>
      </c>
      <c r="Q95" s="52">
        <f t="shared" si="19"/>
        <v>0</v>
      </c>
      <c r="R95" s="54"/>
      <c r="S95" s="71">
        <v>5008.08</v>
      </c>
      <c r="T95" s="72">
        <f t="shared" si="20"/>
        <v>0.54913157894736797</v>
      </c>
      <c r="U95" s="54">
        <v>0</v>
      </c>
      <c r="V95" s="54"/>
      <c r="W95" s="54"/>
      <c r="X95" s="52">
        <v>5008.08</v>
      </c>
      <c r="Y95" s="52">
        <f t="shared" si="21"/>
        <v>0</v>
      </c>
      <c r="Z95" s="54"/>
      <c r="AA95" s="71">
        <v>5117.13</v>
      </c>
      <c r="AB95" s="72">
        <f t="shared" si="22"/>
        <v>0.561088815789474</v>
      </c>
      <c r="AC95" s="54">
        <v>0</v>
      </c>
      <c r="AD95" s="54"/>
      <c r="AE95" s="54"/>
      <c r="AF95" s="78">
        <v>5117.13</v>
      </c>
      <c r="AG95" s="78">
        <f t="shared" si="23"/>
        <v>0</v>
      </c>
      <c r="AH95" s="78"/>
      <c r="AI95" s="71">
        <v>3528.83</v>
      </c>
      <c r="AJ95" s="72">
        <f t="shared" si="24"/>
        <v>0.38693311403508801</v>
      </c>
      <c r="AK95" s="54">
        <v>0</v>
      </c>
      <c r="AL95" s="54"/>
      <c r="AM95" s="54"/>
      <c r="AN95" s="9">
        <v>4188.58</v>
      </c>
      <c r="AO95" s="86">
        <f t="shared" si="25"/>
        <v>0.45927412280701801</v>
      </c>
      <c r="AT95" s="11">
        <v>6227.29</v>
      </c>
      <c r="AU95" s="10">
        <f t="shared" si="26"/>
        <v>0.68281688596491197</v>
      </c>
      <c r="AY95" s="9"/>
    </row>
    <row r="96" spans="1:52">
      <c r="A96" s="35">
        <v>94</v>
      </c>
      <c r="B96" s="35">
        <v>30</v>
      </c>
      <c r="C96" s="35">
        <v>738</v>
      </c>
      <c r="D96" s="36" t="s">
        <v>995</v>
      </c>
      <c r="E96" s="35" t="s">
        <v>74</v>
      </c>
      <c r="F96" s="37">
        <v>33</v>
      </c>
      <c r="G96" s="38">
        <v>100</v>
      </c>
      <c r="H96" s="35" t="s">
        <v>64</v>
      </c>
      <c r="I96" s="35" t="s">
        <v>75</v>
      </c>
      <c r="J96" s="61">
        <v>7600</v>
      </c>
      <c r="K96" s="62">
        <v>8179.98</v>
      </c>
      <c r="L96" s="63">
        <f t="shared" si="18"/>
        <v>1.07631315789474</v>
      </c>
      <c r="M96" s="54">
        <v>100</v>
      </c>
      <c r="N96" s="54"/>
      <c r="O96" s="54"/>
      <c r="P96" s="52">
        <v>8179.98</v>
      </c>
      <c r="Q96" s="52">
        <f t="shared" si="19"/>
        <v>0</v>
      </c>
      <c r="R96" s="54" t="s">
        <v>881</v>
      </c>
      <c r="S96" s="71">
        <v>7710.58</v>
      </c>
      <c r="T96" s="72">
        <f t="shared" si="20"/>
        <v>1.0145500000000001</v>
      </c>
      <c r="U96" s="54">
        <v>100</v>
      </c>
      <c r="V96" s="54"/>
      <c r="W96" s="54"/>
      <c r="X96" s="52">
        <v>7710.58</v>
      </c>
      <c r="Y96" s="52">
        <f t="shared" si="21"/>
        <v>0</v>
      </c>
      <c r="Z96" s="54" t="s">
        <v>881</v>
      </c>
      <c r="AA96" s="71">
        <v>7622.49</v>
      </c>
      <c r="AB96" s="72">
        <f t="shared" si="22"/>
        <v>1.0029592105263201</v>
      </c>
      <c r="AC96" s="54">
        <v>100</v>
      </c>
      <c r="AD96" s="54"/>
      <c r="AE96" s="54"/>
      <c r="AF96" s="78">
        <v>7622.49</v>
      </c>
      <c r="AG96" s="78">
        <f t="shared" si="23"/>
        <v>0</v>
      </c>
      <c r="AH96" s="78" t="s">
        <v>881</v>
      </c>
      <c r="AI96" s="71">
        <v>8471.26</v>
      </c>
      <c r="AJ96" s="55">
        <f t="shared" si="24"/>
        <v>1.11463947368421</v>
      </c>
      <c r="AK96" s="54">
        <v>100</v>
      </c>
      <c r="AL96" s="54">
        <v>100</v>
      </c>
      <c r="AM96" s="54" t="s">
        <v>993</v>
      </c>
      <c r="AN96" s="9">
        <v>4149.43</v>
      </c>
      <c r="AO96" s="86">
        <f t="shared" si="25"/>
        <v>0.54597763157894696</v>
      </c>
      <c r="AT96" s="11">
        <v>3413.2</v>
      </c>
      <c r="AU96" s="10">
        <f t="shared" si="26"/>
        <v>0.44910526315789501</v>
      </c>
      <c r="AY96" s="9"/>
    </row>
    <row r="97" spans="1:52">
      <c r="A97" s="19">
        <v>95</v>
      </c>
      <c r="B97" s="39">
        <v>30</v>
      </c>
      <c r="C97" s="19">
        <v>704</v>
      </c>
      <c r="D97" s="20" t="s">
        <v>996</v>
      </c>
      <c r="E97" s="19" t="s">
        <v>74</v>
      </c>
      <c r="F97" s="21">
        <v>34</v>
      </c>
      <c r="G97" s="22">
        <v>100</v>
      </c>
      <c r="H97" s="39" t="s">
        <v>64</v>
      </c>
      <c r="I97" s="39" t="s">
        <v>75</v>
      </c>
      <c r="J97" s="48">
        <v>8170</v>
      </c>
      <c r="K97" s="64">
        <v>8232.2999999999993</v>
      </c>
      <c r="L97" s="67">
        <f t="shared" si="18"/>
        <v>1.00762545899633</v>
      </c>
      <c r="M97" s="66">
        <v>100</v>
      </c>
      <c r="N97" s="66"/>
      <c r="O97" s="66"/>
      <c r="P97" s="52">
        <v>8232.2999999999993</v>
      </c>
      <c r="Q97" s="52">
        <f t="shared" si="19"/>
        <v>0</v>
      </c>
      <c r="R97" s="66" t="s">
        <v>881</v>
      </c>
      <c r="S97" s="75">
        <v>9169.43</v>
      </c>
      <c r="T97" s="65">
        <f t="shared" si="20"/>
        <v>1.1223292533659699</v>
      </c>
      <c r="U97" s="66">
        <v>100</v>
      </c>
      <c r="V97" s="66">
        <v>100</v>
      </c>
      <c r="W97" s="66" t="s">
        <v>880</v>
      </c>
      <c r="X97" s="52">
        <v>9169.43</v>
      </c>
      <c r="Y97" s="52">
        <f t="shared" si="21"/>
        <v>0</v>
      </c>
      <c r="Z97" s="66" t="s">
        <v>881</v>
      </c>
      <c r="AA97" s="75">
        <v>8330.75</v>
      </c>
      <c r="AB97" s="76">
        <f t="shared" si="22"/>
        <v>1.0196756425948601</v>
      </c>
      <c r="AC97" s="66">
        <v>100</v>
      </c>
      <c r="AD97" s="66"/>
      <c r="AE97" s="66"/>
      <c r="AF97" s="78">
        <v>8330.75</v>
      </c>
      <c r="AG97" s="78">
        <f t="shared" si="23"/>
        <v>0</v>
      </c>
      <c r="AH97" s="78" t="s">
        <v>881</v>
      </c>
      <c r="AI97" s="70">
        <v>5089.59</v>
      </c>
      <c r="AJ97" s="74">
        <f t="shared" si="24"/>
        <v>0.62296083231334198</v>
      </c>
      <c r="AK97" s="51">
        <v>0</v>
      </c>
      <c r="AL97" s="51"/>
      <c r="AM97" s="51"/>
      <c r="AN97" s="9">
        <v>6012.87</v>
      </c>
      <c r="AO97" s="86">
        <f t="shared" si="25"/>
        <v>0.73596940024479796</v>
      </c>
      <c r="AT97" s="11">
        <v>5400.7</v>
      </c>
      <c r="AU97" s="10">
        <f t="shared" si="26"/>
        <v>0.66104039167686701</v>
      </c>
      <c r="AY97" s="9"/>
    </row>
    <row r="98" spans="1:52">
      <c r="A98" s="19">
        <v>96</v>
      </c>
      <c r="B98" s="39">
        <v>30</v>
      </c>
      <c r="C98" s="19">
        <v>351</v>
      </c>
      <c r="D98" s="20" t="s">
        <v>997</v>
      </c>
      <c r="E98" s="19" t="s">
        <v>74</v>
      </c>
      <c r="F98" s="21">
        <v>34</v>
      </c>
      <c r="G98" s="22">
        <v>100</v>
      </c>
      <c r="H98" s="39" t="s">
        <v>64</v>
      </c>
      <c r="I98" s="39" t="s">
        <v>75</v>
      </c>
      <c r="J98" s="48">
        <v>8200</v>
      </c>
      <c r="K98" s="64">
        <v>9403.83</v>
      </c>
      <c r="L98" s="65">
        <f t="shared" si="18"/>
        <v>1.14680853658537</v>
      </c>
      <c r="M98" s="66">
        <v>100</v>
      </c>
      <c r="N98" s="66">
        <v>100</v>
      </c>
      <c r="O98" s="66" t="s">
        <v>880</v>
      </c>
      <c r="P98" s="52">
        <v>9403.83</v>
      </c>
      <c r="Q98" s="52">
        <f t="shared" si="19"/>
        <v>0</v>
      </c>
      <c r="R98" s="66" t="s">
        <v>881</v>
      </c>
      <c r="S98" s="75">
        <v>8297.27</v>
      </c>
      <c r="T98" s="76">
        <f t="shared" si="20"/>
        <v>1.01186219512195</v>
      </c>
      <c r="U98" s="66">
        <v>100</v>
      </c>
      <c r="V98" s="66"/>
      <c r="W98" s="66"/>
      <c r="X98" s="52">
        <v>8297.27</v>
      </c>
      <c r="Y98" s="52">
        <f t="shared" si="21"/>
        <v>0</v>
      </c>
      <c r="Z98" s="66" t="s">
        <v>881</v>
      </c>
      <c r="AA98" s="75">
        <v>8410.23</v>
      </c>
      <c r="AB98" s="76">
        <f t="shared" si="22"/>
        <v>1.0256378048780499</v>
      </c>
      <c r="AC98" s="66">
        <v>100</v>
      </c>
      <c r="AD98" s="66"/>
      <c r="AE98" s="66"/>
      <c r="AF98" s="78">
        <v>8410.23</v>
      </c>
      <c r="AG98" s="78">
        <f t="shared" si="23"/>
        <v>0</v>
      </c>
      <c r="AH98" s="78" t="s">
        <v>881</v>
      </c>
      <c r="AI98" s="70">
        <v>9767.6299999999992</v>
      </c>
      <c r="AJ98" s="74">
        <f t="shared" si="24"/>
        <v>1.1911743902439</v>
      </c>
      <c r="AK98" s="51">
        <v>100</v>
      </c>
      <c r="AL98" s="51"/>
      <c r="AM98" s="51"/>
      <c r="AN98" s="9">
        <v>4574.13</v>
      </c>
      <c r="AO98" s="86">
        <f t="shared" si="25"/>
        <v>0.55782073170731705</v>
      </c>
      <c r="AT98" s="11">
        <v>3651.51</v>
      </c>
      <c r="AU98" s="10">
        <f t="shared" si="26"/>
        <v>0.445306097560976</v>
      </c>
      <c r="AY98" s="9"/>
    </row>
    <row r="99" spans="1:52">
      <c r="A99" s="19">
        <v>97</v>
      </c>
      <c r="B99" s="39">
        <v>30</v>
      </c>
      <c r="C99" s="19">
        <v>713</v>
      </c>
      <c r="D99" s="20" t="s">
        <v>998</v>
      </c>
      <c r="E99" s="19" t="s">
        <v>74</v>
      </c>
      <c r="F99" s="21">
        <v>34</v>
      </c>
      <c r="G99" s="22">
        <v>100</v>
      </c>
      <c r="H99" s="39" t="s">
        <v>64</v>
      </c>
      <c r="I99" s="39" t="s">
        <v>75</v>
      </c>
      <c r="J99" s="48">
        <v>6600</v>
      </c>
      <c r="K99" s="64">
        <v>6639.42</v>
      </c>
      <c r="L99" s="67">
        <f t="shared" si="18"/>
        <v>1.0059727272727299</v>
      </c>
      <c r="M99" s="66">
        <v>100</v>
      </c>
      <c r="N99" s="66"/>
      <c r="O99" s="66"/>
      <c r="P99" s="52">
        <v>6639.42</v>
      </c>
      <c r="Q99" s="52">
        <f t="shared" si="19"/>
        <v>0</v>
      </c>
      <c r="R99" s="66" t="s">
        <v>881</v>
      </c>
      <c r="S99" s="75">
        <v>6657.44</v>
      </c>
      <c r="T99" s="76">
        <f t="shared" si="20"/>
        <v>1.00870303030303</v>
      </c>
      <c r="U99" s="66">
        <v>100</v>
      </c>
      <c r="V99" s="66"/>
      <c r="W99" s="66"/>
      <c r="X99" s="52">
        <v>6657.44</v>
      </c>
      <c r="Y99" s="52">
        <f t="shared" si="21"/>
        <v>0</v>
      </c>
      <c r="Z99" s="66" t="s">
        <v>881</v>
      </c>
      <c r="AA99" s="75">
        <v>7346.49</v>
      </c>
      <c r="AB99" s="65">
        <f t="shared" si="22"/>
        <v>1.1131045454545501</v>
      </c>
      <c r="AC99" s="66">
        <v>100</v>
      </c>
      <c r="AD99" s="66">
        <v>100</v>
      </c>
      <c r="AE99" s="66" t="s">
        <v>880</v>
      </c>
      <c r="AF99" s="78">
        <v>7346.49</v>
      </c>
      <c r="AG99" s="78">
        <f t="shared" si="23"/>
        <v>0</v>
      </c>
      <c r="AH99" s="78" t="s">
        <v>881</v>
      </c>
      <c r="AI99" s="70">
        <v>8016.8</v>
      </c>
      <c r="AJ99" s="57">
        <f t="shared" si="24"/>
        <v>1.2146666666666699</v>
      </c>
      <c r="AK99" s="51">
        <v>100</v>
      </c>
      <c r="AL99" s="51">
        <v>100</v>
      </c>
      <c r="AM99" s="51" t="s">
        <v>999</v>
      </c>
      <c r="AN99" s="9">
        <v>2218.35</v>
      </c>
      <c r="AO99" s="86">
        <f t="shared" si="25"/>
        <v>0.336113636363636</v>
      </c>
      <c r="AT99" s="11">
        <v>4329.53</v>
      </c>
      <c r="AU99" s="10">
        <f t="shared" si="26"/>
        <v>0.65598939393939404</v>
      </c>
      <c r="AY99" s="9"/>
    </row>
    <row r="100" spans="1:52">
      <c r="A100" s="35">
        <v>98</v>
      </c>
      <c r="B100" s="35">
        <v>30</v>
      </c>
      <c r="C100" s="35">
        <v>102564</v>
      </c>
      <c r="D100" s="36" t="s">
        <v>1000</v>
      </c>
      <c r="E100" s="35" t="s">
        <v>94</v>
      </c>
      <c r="F100" s="37">
        <v>35</v>
      </c>
      <c r="G100" s="38">
        <v>100</v>
      </c>
      <c r="H100" s="35" t="s">
        <v>64</v>
      </c>
      <c r="I100" s="35" t="s">
        <v>96</v>
      </c>
      <c r="J100" s="61">
        <v>8360</v>
      </c>
      <c r="K100" s="62">
        <v>8394.35</v>
      </c>
      <c r="L100" s="63">
        <f t="shared" ref="L100:L143" si="27">K100/J100</f>
        <v>1.0041088516746399</v>
      </c>
      <c r="M100" s="54">
        <v>100</v>
      </c>
      <c r="N100" s="54"/>
      <c r="O100" s="54"/>
      <c r="P100" s="52">
        <v>8394.35</v>
      </c>
      <c r="Q100" s="52">
        <f t="shared" ref="Q100:Q143" si="28">P100-K100</f>
        <v>0</v>
      </c>
      <c r="R100" s="54" t="s">
        <v>881</v>
      </c>
      <c r="S100" s="71">
        <v>5408.86</v>
      </c>
      <c r="T100" s="72">
        <f t="shared" ref="T100:T143" si="29">S100/J100</f>
        <v>0.64699282296650695</v>
      </c>
      <c r="U100" s="54">
        <v>0</v>
      </c>
      <c r="V100" s="54"/>
      <c r="W100" s="54"/>
      <c r="X100" s="52">
        <v>5408.86</v>
      </c>
      <c r="Y100" s="52">
        <f t="shared" ref="Y100:Y143" si="30">X100-S100</f>
        <v>0</v>
      </c>
      <c r="Z100" s="54"/>
      <c r="AA100" s="71">
        <v>4292.08</v>
      </c>
      <c r="AB100" s="72">
        <f t="shared" ref="AB100:AB143" si="31">AA100/J100</f>
        <v>0.51340669856459298</v>
      </c>
      <c r="AC100" s="54">
        <v>0</v>
      </c>
      <c r="AD100" s="54"/>
      <c r="AE100" s="54"/>
      <c r="AF100" s="78">
        <v>4292.08</v>
      </c>
      <c r="AG100" s="78">
        <f t="shared" ref="AG100:AG143" si="32">AF100-AA100</f>
        <v>0</v>
      </c>
      <c r="AH100" s="78"/>
      <c r="AI100" s="71">
        <v>10266.09</v>
      </c>
      <c r="AJ100" s="55">
        <f t="shared" ref="AJ100:AJ143" si="33">AI100/J100</f>
        <v>1.2280011961722499</v>
      </c>
      <c r="AK100" s="54">
        <v>100</v>
      </c>
      <c r="AL100" s="54">
        <v>100</v>
      </c>
      <c r="AM100" s="54" t="s">
        <v>1001</v>
      </c>
      <c r="AN100" s="9">
        <v>3903.74</v>
      </c>
      <c r="AO100" s="86">
        <f t="shared" ref="AO100:AO143" si="34">AN100/J100</f>
        <v>0.46695454545454501</v>
      </c>
      <c r="AT100" s="11">
        <v>5663.25</v>
      </c>
      <c r="AU100" s="10">
        <f t="shared" ref="AU100:AU143" si="35">AT100/J100</f>
        <v>0.67742224880382795</v>
      </c>
      <c r="AY100" s="9"/>
    </row>
    <row r="101" spans="1:52">
      <c r="A101" s="35">
        <v>99</v>
      </c>
      <c r="B101" s="35">
        <v>30</v>
      </c>
      <c r="C101" s="35">
        <v>102935</v>
      </c>
      <c r="D101" s="36" t="s">
        <v>1002</v>
      </c>
      <c r="E101" s="35" t="s">
        <v>87</v>
      </c>
      <c r="F101" s="37">
        <v>35</v>
      </c>
      <c r="G101" s="38">
        <v>100</v>
      </c>
      <c r="H101" s="35" t="s">
        <v>64</v>
      </c>
      <c r="I101" s="35" t="s">
        <v>88</v>
      </c>
      <c r="J101" s="61">
        <v>7980</v>
      </c>
      <c r="K101" s="62">
        <v>3895.39</v>
      </c>
      <c r="L101" s="63">
        <f t="shared" si="27"/>
        <v>0.48814411027568899</v>
      </c>
      <c r="M101" s="54">
        <v>0</v>
      </c>
      <c r="N101" s="54"/>
      <c r="O101" s="54"/>
      <c r="P101" s="52">
        <v>3895.39</v>
      </c>
      <c r="Q101" s="52">
        <f t="shared" si="28"/>
        <v>0</v>
      </c>
      <c r="R101" s="54"/>
      <c r="S101" s="71">
        <v>4154.72</v>
      </c>
      <c r="T101" s="72">
        <f t="shared" si="29"/>
        <v>0.52064160401002502</v>
      </c>
      <c r="U101" s="54">
        <v>0</v>
      </c>
      <c r="V101" s="54"/>
      <c r="W101" s="54"/>
      <c r="X101" s="52">
        <v>4154.72</v>
      </c>
      <c r="Y101" s="52">
        <f t="shared" si="30"/>
        <v>0</v>
      </c>
      <c r="Z101" s="54"/>
      <c r="AA101" s="71">
        <v>8542.1299999999992</v>
      </c>
      <c r="AB101" s="72">
        <f t="shared" si="31"/>
        <v>1.07044235588972</v>
      </c>
      <c r="AC101" s="54">
        <v>100</v>
      </c>
      <c r="AD101" s="54"/>
      <c r="AE101" s="54"/>
      <c r="AF101" s="78">
        <v>8542.1299999999992</v>
      </c>
      <c r="AG101" s="78">
        <f t="shared" si="32"/>
        <v>0</v>
      </c>
      <c r="AH101" s="78" t="s">
        <v>881</v>
      </c>
      <c r="AI101" s="71">
        <v>4961</v>
      </c>
      <c r="AJ101" s="72">
        <f t="shared" si="33"/>
        <v>0.62167919799498705</v>
      </c>
      <c r="AK101" s="54">
        <v>0</v>
      </c>
      <c r="AL101" s="54"/>
      <c r="AM101" s="54"/>
      <c r="AN101" s="9">
        <v>3994.58</v>
      </c>
      <c r="AO101" s="86">
        <f t="shared" si="34"/>
        <v>0.500573934837093</v>
      </c>
      <c r="AT101" s="11">
        <v>3968.68</v>
      </c>
      <c r="AU101" s="10">
        <f t="shared" si="35"/>
        <v>0.49732832080200501</v>
      </c>
      <c r="AY101" s="9"/>
    </row>
    <row r="102" spans="1:52">
      <c r="A102" s="35">
        <v>100</v>
      </c>
      <c r="B102" s="35">
        <v>30</v>
      </c>
      <c r="C102" s="35">
        <v>116482</v>
      </c>
      <c r="D102" s="36" t="s">
        <v>1003</v>
      </c>
      <c r="E102" s="35" t="s">
        <v>63</v>
      </c>
      <c r="F102" s="37">
        <v>35</v>
      </c>
      <c r="G102" s="38">
        <v>100</v>
      </c>
      <c r="H102" s="35" t="s">
        <v>64</v>
      </c>
      <c r="I102" s="35" t="s">
        <v>65</v>
      </c>
      <c r="J102" s="61">
        <v>7200</v>
      </c>
      <c r="K102" s="62">
        <v>9453.66</v>
      </c>
      <c r="L102" s="55">
        <f t="shared" si="27"/>
        <v>1.31300833333333</v>
      </c>
      <c r="M102" s="54">
        <v>100</v>
      </c>
      <c r="N102" s="54">
        <v>100</v>
      </c>
      <c r="O102" s="54" t="s">
        <v>1001</v>
      </c>
      <c r="P102" s="52">
        <v>9453.66</v>
      </c>
      <c r="Q102" s="52">
        <f t="shared" si="28"/>
        <v>0</v>
      </c>
      <c r="R102" s="54" t="s">
        <v>881</v>
      </c>
      <c r="S102" s="71">
        <v>7832</v>
      </c>
      <c r="T102" s="55">
        <f t="shared" si="29"/>
        <v>1.08777777777778</v>
      </c>
      <c r="U102" s="54">
        <v>100</v>
      </c>
      <c r="V102" s="54">
        <v>200</v>
      </c>
      <c r="W102" s="54" t="s">
        <v>1004</v>
      </c>
      <c r="X102" s="52">
        <v>7832</v>
      </c>
      <c r="Y102" s="52">
        <f t="shared" si="30"/>
        <v>0</v>
      </c>
      <c r="Z102" s="54" t="s">
        <v>881</v>
      </c>
      <c r="AA102" s="71">
        <v>8698.4500000000007</v>
      </c>
      <c r="AB102" s="55">
        <f t="shared" si="31"/>
        <v>1.20811805555556</v>
      </c>
      <c r="AC102" s="54">
        <v>100</v>
      </c>
      <c r="AD102" s="54">
        <v>100</v>
      </c>
      <c r="AE102" s="54" t="s">
        <v>1005</v>
      </c>
      <c r="AF102" s="78">
        <v>8698.4500000000007</v>
      </c>
      <c r="AG102" s="78">
        <f t="shared" si="32"/>
        <v>0</v>
      </c>
      <c r="AH102" s="78" t="s">
        <v>881</v>
      </c>
      <c r="AI102" s="71">
        <v>8342.1</v>
      </c>
      <c r="AJ102" s="72">
        <f t="shared" si="33"/>
        <v>1.158625</v>
      </c>
      <c r="AK102" s="54">
        <v>100</v>
      </c>
      <c r="AL102" s="54"/>
      <c r="AM102" s="54"/>
      <c r="AN102" s="9">
        <v>6395.19</v>
      </c>
      <c r="AO102" s="86">
        <f t="shared" si="34"/>
        <v>0.88822083333333302</v>
      </c>
      <c r="AT102" s="11">
        <v>8049.48</v>
      </c>
      <c r="AU102" s="10">
        <f t="shared" si="35"/>
        <v>1.11798333333333</v>
      </c>
      <c r="AY102" s="9"/>
    </row>
    <row r="103" spans="1:52">
      <c r="A103" s="19">
        <v>101</v>
      </c>
      <c r="B103" s="39">
        <v>30</v>
      </c>
      <c r="C103" s="19">
        <v>106485</v>
      </c>
      <c r="D103" s="20" t="s">
        <v>1006</v>
      </c>
      <c r="E103" s="19" t="s">
        <v>63</v>
      </c>
      <c r="F103" s="21">
        <v>36</v>
      </c>
      <c r="G103" s="22">
        <v>100</v>
      </c>
      <c r="H103" s="39" t="s">
        <v>64</v>
      </c>
      <c r="I103" s="39" t="s">
        <v>65</v>
      </c>
      <c r="J103" s="48">
        <v>7200</v>
      </c>
      <c r="K103" s="64">
        <v>7265.17</v>
      </c>
      <c r="L103" s="67">
        <f t="shared" si="27"/>
        <v>1.0090513888888899</v>
      </c>
      <c r="M103" s="66">
        <v>100</v>
      </c>
      <c r="N103" s="66"/>
      <c r="O103" s="66"/>
      <c r="P103" s="52">
        <v>7265.17</v>
      </c>
      <c r="Q103" s="52">
        <f t="shared" si="28"/>
        <v>0</v>
      </c>
      <c r="R103" s="66" t="s">
        <v>881</v>
      </c>
      <c r="S103" s="75">
        <v>7511.22</v>
      </c>
      <c r="T103" s="76">
        <f t="shared" si="29"/>
        <v>1.0432250000000001</v>
      </c>
      <c r="U103" s="66">
        <v>100</v>
      </c>
      <c r="V103" s="66"/>
      <c r="W103" s="66"/>
      <c r="X103" s="52">
        <v>7511.22</v>
      </c>
      <c r="Y103" s="52">
        <f t="shared" si="30"/>
        <v>0</v>
      </c>
      <c r="Z103" s="66" t="s">
        <v>881</v>
      </c>
      <c r="AA103" s="75">
        <v>4610.3100000000004</v>
      </c>
      <c r="AB103" s="76">
        <f t="shared" si="31"/>
        <v>0.64032083333333301</v>
      </c>
      <c r="AC103" s="66">
        <v>0</v>
      </c>
      <c r="AD103" s="66"/>
      <c r="AE103" s="66"/>
      <c r="AF103" s="78">
        <v>4610.3100000000004</v>
      </c>
      <c r="AG103" s="78">
        <f t="shared" si="32"/>
        <v>0</v>
      </c>
      <c r="AH103" s="78"/>
      <c r="AI103" s="70">
        <v>3459.26</v>
      </c>
      <c r="AJ103" s="74">
        <f t="shared" si="33"/>
        <v>0.48045277777777801</v>
      </c>
      <c r="AK103" s="51">
        <v>0</v>
      </c>
      <c r="AL103" s="51"/>
      <c r="AM103" s="51"/>
      <c r="AN103" s="9">
        <v>2994.52</v>
      </c>
      <c r="AO103" s="86">
        <f t="shared" si="34"/>
        <v>0.41590555555555597</v>
      </c>
      <c r="AT103" s="11">
        <v>4095.05</v>
      </c>
      <c r="AU103" s="10">
        <f t="shared" si="35"/>
        <v>0.56875694444444402</v>
      </c>
      <c r="AY103" s="9"/>
    </row>
    <row r="104" spans="1:52">
      <c r="A104" s="19">
        <v>102</v>
      </c>
      <c r="B104" s="39">
        <v>30</v>
      </c>
      <c r="C104" s="19">
        <v>740</v>
      </c>
      <c r="D104" s="20" t="s">
        <v>1007</v>
      </c>
      <c r="E104" s="19" t="s">
        <v>90</v>
      </c>
      <c r="F104" s="21">
        <v>36</v>
      </c>
      <c r="G104" s="22">
        <v>100</v>
      </c>
      <c r="H104" s="39" t="s">
        <v>64</v>
      </c>
      <c r="I104" s="39" t="s">
        <v>91</v>
      </c>
      <c r="J104" s="48">
        <v>7600</v>
      </c>
      <c r="K104" s="64">
        <v>9317.4599999999991</v>
      </c>
      <c r="L104" s="67">
        <f t="shared" si="27"/>
        <v>1.22598157894737</v>
      </c>
      <c r="M104" s="66">
        <v>100</v>
      </c>
      <c r="N104" s="66"/>
      <c r="O104" s="66"/>
      <c r="P104" s="52">
        <v>9317.4599999999991</v>
      </c>
      <c r="Q104" s="52">
        <f t="shared" si="28"/>
        <v>0</v>
      </c>
      <c r="R104" s="66" t="s">
        <v>881</v>
      </c>
      <c r="S104" s="75">
        <v>8725.5400000000009</v>
      </c>
      <c r="T104" s="76">
        <f t="shared" si="29"/>
        <v>1.14809736842105</v>
      </c>
      <c r="U104" s="66">
        <v>100</v>
      </c>
      <c r="V104" s="66"/>
      <c r="W104" s="66"/>
      <c r="X104" s="52">
        <v>8725.5400000000009</v>
      </c>
      <c r="Y104" s="52">
        <f t="shared" si="30"/>
        <v>0</v>
      </c>
      <c r="Z104" s="66" t="s">
        <v>881</v>
      </c>
      <c r="AA104" s="75">
        <v>4122.45</v>
      </c>
      <c r="AB104" s="76">
        <f t="shared" si="31"/>
        <v>0.54242763157894702</v>
      </c>
      <c r="AC104" s="66">
        <v>0</v>
      </c>
      <c r="AD104" s="66"/>
      <c r="AE104" s="66"/>
      <c r="AF104" s="78">
        <v>4122.45</v>
      </c>
      <c r="AG104" s="78">
        <f t="shared" si="32"/>
        <v>0</v>
      </c>
      <c r="AH104" s="78"/>
      <c r="AI104" s="70">
        <v>16444.419999999998</v>
      </c>
      <c r="AJ104" s="57">
        <f t="shared" si="33"/>
        <v>2.1637394736842102</v>
      </c>
      <c r="AK104" s="51">
        <v>100</v>
      </c>
      <c r="AL104" s="51">
        <v>100</v>
      </c>
      <c r="AM104" s="51" t="s">
        <v>1008</v>
      </c>
      <c r="AN104" s="9">
        <v>4347.83</v>
      </c>
      <c r="AO104" s="86">
        <f t="shared" si="34"/>
        <v>0.57208289473684204</v>
      </c>
      <c r="AT104" s="11">
        <v>2533.52</v>
      </c>
      <c r="AU104" s="10">
        <f t="shared" si="35"/>
        <v>0.33335789473684202</v>
      </c>
      <c r="AY104" s="9"/>
    </row>
    <row r="105" spans="1:52">
      <c r="A105" s="19">
        <v>103</v>
      </c>
      <c r="B105" s="39">
        <v>30</v>
      </c>
      <c r="C105" s="19">
        <v>104430</v>
      </c>
      <c r="D105" s="20" t="s">
        <v>1009</v>
      </c>
      <c r="E105" s="19" t="s">
        <v>90</v>
      </c>
      <c r="F105" s="21">
        <v>36</v>
      </c>
      <c r="G105" s="22">
        <v>100</v>
      </c>
      <c r="H105" s="39" t="s">
        <v>64</v>
      </c>
      <c r="I105" s="39" t="s">
        <v>91</v>
      </c>
      <c r="J105" s="48">
        <v>6000</v>
      </c>
      <c r="K105" s="64">
        <v>8740.67</v>
      </c>
      <c r="L105" s="65">
        <f t="shared" si="27"/>
        <v>1.45677833333333</v>
      </c>
      <c r="M105" s="66">
        <v>100</v>
      </c>
      <c r="N105" s="66">
        <v>100</v>
      </c>
      <c r="O105" s="66" t="s">
        <v>880</v>
      </c>
      <c r="P105" s="52">
        <v>8740.67</v>
      </c>
      <c r="Q105" s="52">
        <f t="shared" si="28"/>
        <v>0</v>
      </c>
      <c r="R105" s="66" t="s">
        <v>881</v>
      </c>
      <c r="S105" s="75">
        <v>7043.06</v>
      </c>
      <c r="T105" s="65">
        <f t="shared" si="29"/>
        <v>1.17384333333333</v>
      </c>
      <c r="U105" s="66">
        <v>100</v>
      </c>
      <c r="V105" s="66">
        <v>100</v>
      </c>
      <c r="W105" s="66" t="s">
        <v>880</v>
      </c>
      <c r="X105" s="52">
        <v>7048.06</v>
      </c>
      <c r="Y105" s="52">
        <f t="shared" si="30"/>
        <v>5</v>
      </c>
      <c r="Z105" s="66" t="s">
        <v>881</v>
      </c>
      <c r="AA105" s="75">
        <v>6001.7</v>
      </c>
      <c r="AB105" s="65">
        <f t="shared" si="31"/>
        <v>1.0002833333333301</v>
      </c>
      <c r="AC105" s="66">
        <v>100</v>
      </c>
      <c r="AD105" s="66">
        <v>200</v>
      </c>
      <c r="AE105" s="66" t="s">
        <v>1010</v>
      </c>
      <c r="AF105" s="78">
        <v>6001.7</v>
      </c>
      <c r="AG105" s="78">
        <f t="shared" si="32"/>
        <v>0</v>
      </c>
      <c r="AH105" s="78" t="s">
        <v>881</v>
      </c>
      <c r="AI105" s="70">
        <v>6110.14</v>
      </c>
      <c r="AJ105" s="74">
        <f t="shared" si="33"/>
        <v>1.0183566666666699</v>
      </c>
      <c r="AK105" s="51">
        <v>100</v>
      </c>
      <c r="AL105" s="51"/>
      <c r="AM105" s="51"/>
      <c r="AN105" s="9">
        <v>3314.21</v>
      </c>
      <c r="AO105" s="86">
        <f t="shared" si="34"/>
        <v>0.55236833333333302</v>
      </c>
      <c r="AT105" s="11">
        <v>3316.72</v>
      </c>
      <c r="AU105" s="10">
        <f t="shared" si="35"/>
        <v>0.55278666666666698</v>
      </c>
      <c r="AY105" s="9"/>
    </row>
    <row r="106" spans="1:52">
      <c r="A106" s="35">
        <v>104</v>
      </c>
      <c r="B106" s="35">
        <v>30</v>
      </c>
      <c r="C106" s="35">
        <v>112888</v>
      </c>
      <c r="D106" s="36" t="s">
        <v>443</v>
      </c>
      <c r="E106" s="35" t="s">
        <v>70</v>
      </c>
      <c r="F106" s="37">
        <v>37</v>
      </c>
      <c r="G106" s="38">
        <v>100</v>
      </c>
      <c r="H106" s="35" t="s">
        <v>64</v>
      </c>
      <c r="I106" s="35" t="s">
        <v>72</v>
      </c>
      <c r="J106" s="61">
        <v>7600</v>
      </c>
      <c r="K106" s="62">
        <v>8090.38</v>
      </c>
      <c r="L106" s="63">
        <f t="shared" si="27"/>
        <v>1.0645236842105299</v>
      </c>
      <c r="M106" s="54">
        <v>100</v>
      </c>
      <c r="N106" s="54"/>
      <c r="O106" s="54"/>
      <c r="P106" s="52">
        <v>8090.38</v>
      </c>
      <c r="Q106" s="52">
        <f t="shared" si="28"/>
        <v>0</v>
      </c>
      <c r="R106" s="54" t="s">
        <v>881</v>
      </c>
      <c r="S106" s="71">
        <v>9210.7099999999991</v>
      </c>
      <c r="T106" s="55">
        <f t="shared" si="29"/>
        <v>1.21193552631579</v>
      </c>
      <c r="U106" s="54">
        <v>100</v>
      </c>
      <c r="V106" s="54">
        <v>100</v>
      </c>
      <c r="W106" s="54" t="s">
        <v>880</v>
      </c>
      <c r="X106" s="52">
        <v>9210.7099999999991</v>
      </c>
      <c r="Y106" s="52">
        <f t="shared" si="30"/>
        <v>0</v>
      </c>
      <c r="Z106" s="54" t="s">
        <v>881</v>
      </c>
      <c r="AA106" s="71">
        <v>8884.01</v>
      </c>
      <c r="AB106" s="55">
        <f t="shared" si="31"/>
        <v>1.1689486842105301</v>
      </c>
      <c r="AC106" s="54">
        <v>100</v>
      </c>
      <c r="AD106" s="54">
        <v>100</v>
      </c>
      <c r="AE106" s="54" t="s">
        <v>1011</v>
      </c>
      <c r="AF106" s="78">
        <v>8884.01</v>
      </c>
      <c r="AG106" s="78">
        <f t="shared" si="32"/>
        <v>0</v>
      </c>
      <c r="AH106" s="78" t="s">
        <v>881</v>
      </c>
      <c r="AI106" s="71">
        <v>8011.97</v>
      </c>
      <c r="AJ106" s="72">
        <f t="shared" si="33"/>
        <v>1.05420657894737</v>
      </c>
      <c r="AK106" s="54">
        <v>100</v>
      </c>
      <c r="AL106" s="54"/>
      <c r="AM106" s="54"/>
      <c r="AN106" s="9">
        <v>4799.21</v>
      </c>
      <c r="AO106" s="86">
        <f t="shared" si="34"/>
        <v>0.63147500000000001</v>
      </c>
      <c r="AT106" s="11">
        <v>6793.73</v>
      </c>
      <c r="AU106" s="10">
        <f t="shared" si="35"/>
        <v>0.89391184210526298</v>
      </c>
      <c r="AY106" s="9"/>
    </row>
    <row r="107" spans="1:52">
      <c r="A107" s="35">
        <v>105</v>
      </c>
      <c r="B107" s="35">
        <v>30</v>
      </c>
      <c r="C107" s="35">
        <v>710</v>
      </c>
      <c r="D107" s="36" t="s">
        <v>1012</v>
      </c>
      <c r="E107" s="35" t="s">
        <v>74</v>
      </c>
      <c r="F107" s="37">
        <v>37</v>
      </c>
      <c r="G107" s="38">
        <v>100</v>
      </c>
      <c r="H107" s="35" t="s">
        <v>64</v>
      </c>
      <c r="I107" s="35" t="s">
        <v>75</v>
      </c>
      <c r="J107" s="61">
        <v>7600</v>
      </c>
      <c r="K107" s="62">
        <v>7727.32</v>
      </c>
      <c r="L107" s="63">
        <f t="shared" si="27"/>
        <v>1.0167526315789499</v>
      </c>
      <c r="M107" s="54">
        <v>100</v>
      </c>
      <c r="N107" s="54"/>
      <c r="O107" s="54"/>
      <c r="P107" s="52">
        <v>7727.32</v>
      </c>
      <c r="Q107" s="52">
        <f t="shared" si="28"/>
        <v>0</v>
      </c>
      <c r="R107" s="54" t="s">
        <v>881</v>
      </c>
      <c r="S107" s="71">
        <v>7824.7</v>
      </c>
      <c r="T107" s="72">
        <f t="shared" si="29"/>
        <v>1.02956578947368</v>
      </c>
      <c r="U107" s="54">
        <v>100</v>
      </c>
      <c r="V107" s="54"/>
      <c r="W107" s="54"/>
      <c r="X107" s="52">
        <v>7824.7</v>
      </c>
      <c r="Y107" s="52">
        <f t="shared" si="30"/>
        <v>0</v>
      </c>
      <c r="Z107" s="54" t="s">
        <v>881</v>
      </c>
      <c r="AA107" s="71">
        <v>7861.44</v>
      </c>
      <c r="AB107" s="72">
        <f t="shared" si="31"/>
        <v>1.0344</v>
      </c>
      <c r="AC107" s="54">
        <v>100</v>
      </c>
      <c r="AD107" s="54"/>
      <c r="AE107" s="54"/>
      <c r="AF107" s="78">
        <v>7861.44</v>
      </c>
      <c r="AG107" s="78">
        <f t="shared" si="32"/>
        <v>0</v>
      </c>
      <c r="AH107" s="78" t="s">
        <v>881</v>
      </c>
      <c r="AI107" s="71">
        <v>8302.2099999999991</v>
      </c>
      <c r="AJ107" s="55">
        <f t="shared" si="33"/>
        <v>1.0923960526315799</v>
      </c>
      <c r="AK107" s="54">
        <v>100</v>
      </c>
      <c r="AL107" s="54">
        <v>100</v>
      </c>
      <c r="AM107" s="54" t="s">
        <v>1011</v>
      </c>
      <c r="AN107" s="9">
        <v>4593.88</v>
      </c>
      <c r="AO107" s="86">
        <f t="shared" si="34"/>
        <v>0.60445789473684197</v>
      </c>
      <c r="AT107" s="11">
        <v>4344.0200000000004</v>
      </c>
      <c r="AU107" s="10">
        <f t="shared" si="35"/>
        <v>0.57158157894736805</v>
      </c>
      <c r="AY107" s="9"/>
    </row>
    <row r="108" spans="1:52">
      <c r="A108" s="35">
        <v>106</v>
      </c>
      <c r="B108" s="35">
        <v>30</v>
      </c>
      <c r="C108" s="35">
        <v>116919</v>
      </c>
      <c r="D108" s="36" t="s">
        <v>1013</v>
      </c>
      <c r="E108" s="35" t="s">
        <v>63</v>
      </c>
      <c r="F108" s="37">
        <v>37</v>
      </c>
      <c r="G108" s="38">
        <v>100</v>
      </c>
      <c r="H108" s="35" t="s">
        <v>64</v>
      </c>
      <c r="I108" s="35" t="s">
        <v>65</v>
      </c>
      <c r="J108" s="61">
        <v>7600</v>
      </c>
      <c r="K108" s="62">
        <v>8222.84</v>
      </c>
      <c r="L108" s="55">
        <f t="shared" si="27"/>
        <v>1.0819526315789501</v>
      </c>
      <c r="M108" s="54">
        <v>100</v>
      </c>
      <c r="N108" s="54">
        <v>100</v>
      </c>
      <c r="O108" s="54" t="s">
        <v>880</v>
      </c>
      <c r="P108" s="52">
        <v>8222.84</v>
      </c>
      <c r="Q108" s="52">
        <f t="shared" si="28"/>
        <v>0</v>
      </c>
      <c r="R108" s="54" t="s">
        <v>881</v>
      </c>
      <c r="S108" s="71">
        <v>8230.0300000000007</v>
      </c>
      <c r="T108" s="72">
        <f t="shared" si="29"/>
        <v>1.0828986842105299</v>
      </c>
      <c r="U108" s="54">
        <v>100</v>
      </c>
      <c r="V108" s="54"/>
      <c r="W108" s="54"/>
      <c r="X108" s="52">
        <v>8230.0300000000007</v>
      </c>
      <c r="Y108" s="52">
        <f t="shared" si="30"/>
        <v>0</v>
      </c>
      <c r="Z108" s="54" t="s">
        <v>881</v>
      </c>
      <c r="AA108" s="71">
        <v>4690.37</v>
      </c>
      <c r="AB108" s="72">
        <f t="shared" si="31"/>
        <v>0.617153947368421</v>
      </c>
      <c r="AC108" s="54">
        <v>0</v>
      </c>
      <c r="AD108" s="54"/>
      <c r="AE108" s="54"/>
      <c r="AF108" s="78">
        <v>4690.37</v>
      </c>
      <c r="AG108" s="78">
        <f t="shared" si="32"/>
        <v>0</v>
      </c>
      <c r="AH108" s="78"/>
      <c r="AI108" s="71">
        <v>5139.49</v>
      </c>
      <c r="AJ108" s="72">
        <f t="shared" si="33"/>
        <v>0.67624868421052597</v>
      </c>
      <c r="AK108" s="54">
        <v>0</v>
      </c>
      <c r="AL108" s="54"/>
      <c r="AM108" s="54"/>
      <c r="AN108" s="9">
        <v>7170.22</v>
      </c>
      <c r="AO108" s="86">
        <f t="shared" si="34"/>
        <v>0.94345000000000001</v>
      </c>
      <c r="AT108" s="11">
        <v>5422.57</v>
      </c>
      <c r="AU108" s="10">
        <f t="shared" si="35"/>
        <v>0.713496052631579</v>
      </c>
      <c r="AY108" s="9"/>
    </row>
    <row r="109" spans="1:52">
      <c r="A109" s="19">
        <v>107</v>
      </c>
      <c r="B109" s="39">
        <v>30</v>
      </c>
      <c r="C109" s="19">
        <v>570</v>
      </c>
      <c r="D109" s="20" t="s">
        <v>1014</v>
      </c>
      <c r="E109" s="19" t="s">
        <v>70</v>
      </c>
      <c r="F109" s="21">
        <v>38</v>
      </c>
      <c r="G109" s="22">
        <v>100</v>
      </c>
      <c r="H109" s="39" t="s">
        <v>64</v>
      </c>
      <c r="I109" s="39" t="s">
        <v>72</v>
      </c>
      <c r="J109" s="48">
        <v>7980</v>
      </c>
      <c r="K109" s="64">
        <v>8112.94</v>
      </c>
      <c r="L109" s="67">
        <f t="shared" si="27"/>
        <v>1.01665914786967</v>
      </c>
      <c r="M109" s="66">
        <v>100</v>
      </c>
      <c r="N109" s="66"/>
      <c r="O109" s="66"/>
      <c r="P109" s="52">
        <v>8112.94</v>
      </c>
      <c r="Q109" s="52">
        <f t="shared" si="28"/>
        <v>0</v>
      </c>
      <c r="R109" s="66" t="s">
        <v>881</v>
      </c>
      <c r="S109" s="75">
        <v>8116.97</v>
      </c>
      <c r="T109" s="76">
        <f t="shared" si="29"/>
        <v>1.017164160401</v>
      </c>
      <c r="U109" s="66">
        <v>100</v>
      </c>
      <c r="V109" s="66"/>
      <c r="W109" s="66"/>
      <c r="X109" s="52">
        <v>8116.97</v>
      </c>
      <c r="Y109" s="52">
        <f t="shared" si="30"/>
        <v>0</v>
      </c>
      <c r="Z109" s="66" t="s">
        <v>881</v>
      </c>
      <c r="AA109" s="75">
        <v>8004.71</v>
      </c>
      <c r="AB109" s="76">
        <f t="shared" si="31"/>
        <v>1.00309649122807</v>
      </c>
      <c r="AC109" s="66">
        <v>100</v>
      </c>
      <c r="AD109" s="66"/>
      <c r="AE109" s="66"/>
      <c r="AF109" s="78">
        <v>8004.71</v>
      </c>
      <c r="AG109" s="78">
        <f t="shared" si="32"/>
        <v>0</v>
      </c>
      <c r="AH109" s="78" t="s">
        <v>881</v>
      </c>
      <c r="AI109" s="70">
        <v>8161.63</v>
      </c>
      <c r="AJ109" s="57">
        <f t="shared" si="33"/>
        <v>1.0227606516290699</v>
      </c>
      <c r="AK109" s="51">
        <v>100</v>
      </c>
      <c r="AL109" s="51">
        <v>100</v>
      </c>
      <c r="AM109" s="51" t="s">
        <v>1015</v>
      </c>
      <c r="AN109" s="9">
        <v>5652.7</v>
      </c>
      <c r="AO109" s="86">
        <f t="shared" si="34"/>
        <v>0.70835839598997496</v>
      </c>
      <c r="AT109" s="11">
        <v>5599.71</v>
      </c>
      <c r="AU109" s="10">
        <f t="shared" si="35"/>
        <v>0.70171804511278202</v>
      </c>
      <c r="AY109" s="9"/>
    </row>
    <row r="110" spans="1:52">
      <c r="A110" s="19">
        <v>108</v>
      </c>
      <c r="B110" s="39">
        <v>30</v>
      </c>
      <c r="C110" s="19">
        <v>371</v>
      </c>
      <c r="D110" s="20" t="s">
        <v>1016</v>
      </c>
      <c r="E110" s="19" t="s">
        <v>77</v>
      </c>
      <c r="F110" s="21">
        <v>38</v>
      </c>
      <c r="G110" s="22">
        <v>100</v>
      </c>
      <c r="H110" s="39" t="s">
        <v>103</v>
      </c>
      <c r="I110" s="39" t="s">
        <v>79</v>
      </c>
      <c r="J110" s="48">
        <v>5670</v>
      </c>
      <c r="K110" s="64">
        <v>5749.61</v>
      </c>
      <c r="L110" s="67">
        <f t="shared" si="27"/>
        <v>1.0140405643739001</v>
      </c>
      <c r="M110" s="66">
        <v>100</v>
      </c>
      <c r="N110" s="66"/>
      <c r="O110" s="66"/>
      <c r="P110" s="52">
        <v>5749.61</v>
      </c>
      <c r="Q110" s="52">
        <f t="shared" si="28"/>
        <v>0</v>
      </c>
      <c r="R110" s="66" t="s">
        <v>881</v>
      </c>
      <c r="S110" s="75">
        <v>7282.21</v>
      </c>
      <c r="T110" s="65">
        <f t="shared" si="29"/>
        <v>1.2843403880070501</v>
      </c>
      <c r="U110" s="66">
        <v>100</v>
      </c>
      <c r="V110" s="66">
        <v>100</v>
      </c>
      <c r="W110" s="66" t="s">
        <v>1015</v>
      </c>
      <c r="X110" s="52">
        <v>7282.21</v>
      </c>
      <c r="Y110" s="52">
        <f t="shared" si="30"/>
        <v>0</v>
      </c>
      <c r="Z110" s="66" t="s">
        <v>881</v>
      </c>
      <c r="AA110" s="75">
        <v>5905.17</v>
      </c>
      <c r="AB110" s="65">
        <f t="shared" si="31"/>
        <v>1.04147619047619</v>
      </c>
      <c r="AC110" s="66">
        <v>100</v>
      </c>
      <c r="AD110" s="66">
        <v>100</v>
      </c>
      <c r="AE110" s="66" t="s">
        <v>1015</v>
      </c>
      <c r="AF110" s="78">
        <v>5905.17</v>
      </c>
      <c r="AG110" s="78">
        <f t="shared" si="32"/>
        <v>0</v>
      </c>
      <c r="AH110" s="78" t="s">
        <v>881</v>
      </c>
      <c r="AI110" s="70">
        <v>398.5</v>
      </c>
      <c r="AJ110" s="74">
        <f t="shared" si="33"/>
        <v>7.0282186948853603E-2</v>
      </c>
      <c r="AK110" s="51">
        <v>0</v>
      </c>
      <c r="AL110" s="51"/>
      <c r="AM110" s="51"/>
      <c r="AN110" s="70">
        <v>4707.71</v>
      </c>
      <c r="AO110" s="74">
        <f t="shared" si="34"/>
        <v>0.83028395061728399</v>
      </c>
      <c r="AP110" s="51">
        <v>0</v>
      </c>
      <c r="AQ110" s="51"/>
      <c r="AR110" s="51"/>
      <c r="AT110" s="11">
        <v>5042.08</v>
      </c>
      <c r="AU110" s="10">
        <f t="shared" si="35"/>
        <v>0.88925573192239904</v>
      </c>
      <c r="AY110" s="9"/>
      <c r="AZ110" s="13" t="s">
        <v>1017</v>
      </c>
    </row>
    <row r="111" spans="1:52">
      <c r="A111" s="19">
        <v>109</v>
      </c>
      <c r="B111" s="39">
        <v>30</v>
      </c>
      <c r="C111" s="19">
        <v>339</v>
      </c>
      <c r="D111" s="20" t="s">
        <v>1018</v>
      </c>
      <c r="E111" s="19" t="s">
        <v>70</v>
      </c>
      <c r="F111" s="21">
        <v>38</v>
      </c>
      <c r="G111" s="22">
        <v>100</v>
      </c>
      <c r="H111" s="39" t="s">
        <v>64</v>
      </c>
      <c r="I111" s="39" t="s">
        <v>72</v>
      </c>
      <c r="J111" s="48">
        <v>7600</v>
      </c>
      <c r="K111" s="64">
        <v>9426.16</v>
      </c>
      <c r="L111" s="65">
        <f t="shared" si="27"/>
        <v>1.2402842105263201</v>
      </c>
      <c r="M111" s="66">
        <v>100</v>
      </c>
      <c r="N111" s="66">
        <v>100</v>
      </c>
      <c r="O111" s="66" t="s">
        <v>880</v>
      </c>
      <c r="P111" s="52">
        <v>9426.16</v>
      </c>
      <c r="Q111" s="52">
        <f t="shared" si="28"/>
        <v>0</v>
      </c>
      <c r="R111" s="66" t="s">
        <v>881</v>
      </c>
      <c r="S111" s="75">
        <v>5683.26</v>
      </c>
      <c r="T111" s="76">
        <f t="shared" si="29"/>
        <v>0.74779736842105304</v>
      </c>
      <c r="U111" s="66">
        <v>0</v>
      </c>
      <c r="V111" s="66"/>
      <c r="W111" s="66"/>
      <c r="X111" s="52">
        <v>5683.26</v>
      </c>
      <c r="Y111" s="52">
        <f t="shared" si="30"/>
        <v>0</v>
      </c>
      <c r="Z111" s="66"/>
      <c r="AA111" s="75">
        <v>5670.57</v>
      </c>
      <c r="AB111" s="76">
        <f t="shared" si="31"/>
        <v>0.74612763157894701</v>
      </c>
      <c r="AC111" s="66">
        <v>0</v>
      </c>
      <c r="AD111" s="66"/>
      <c r="AE111" s="66"/>
      <c r="AF111" s="78">
        <v>5670.57</v>
      </c>
      <c r="AG111" s="78">
        <f t="shared" si="32"/>
        <v>0</v>
      </c>
      <c r="AH111" s="78"/>
      <c r="AI111" s="70">
        <v>4223.4399999999996</v>
      </c>
      <c r="AJ111" s="74">
        <f t="shared" si="33"/>
        <v>0.55571578947368405</v>
      </c>
      <c r="AK111" s="51">
        <v>0</v>
      </c>
      <c r="AL111" s="51"/>
      <c r="AM111" s="51"/>
      <c r="AN111" s="9">
        <v>4385.33</v>
      </c>
      <c r="AO111" s="86">
        <f t="shared" si="34"/>
        <v>0.57701710526315797</v>
      </c>
      <c r="AT111" s="11">
        <v>4714.26</v>
      </c>
      <c r="AU111" s="10">
        <f t="shared" si="35"/>
        <v>0.62029736842105299</v>
      </c>
      <c r="AY111" s="9"/>
    </row>
    <row r="112" spans="1:52">
      <c r="A112" s="35">
        <v>110</v>
      </c>
      <c r="B112" s="35">
        <v>30</v>
      </c>
      <c r="C112" s="35">
        <v>727</v>
      </c>
      <c r="D112" s="36" t="s">
        <v>1019</v>
      </c>
      <c r="E112" s="35" t="s">
        <v>70</v>
      </c>
      <c r="F112" s="37">
        <v>39</v>
      </c>
      <c r="G112" s="38">
        <v>100</v>
      </c>
      <c r="H112" s="35" t="s">
        <v>64</v>
      </c>
      <c r="I112" s="35" t="s">
        <v>72</v>
      </c>
      <c r="J112" s="61">
        <v>7600</v>
      </c>
      <c r="K112" s="62">
        <v>9467.99</v>
      </c>
      <c r="L112" s="55">
        <f t="shared" si="27"/>
        <v>1.2457881578947401</v>
      </c>
      <c r="M112" s="54">
        <v>100</v>
      </c>
      <c r="N112" s="54">
        <v>100</v>
      </c>
      <c r="O112" s="54" t="s">
        <v>1020</v>
      </c>
      <c r="P112" s="52">
        <v>9467.99</v>
      </c>
      <c r="Q112" s="52">
        <f t="shared" si="28"/>
        <v>0</v>
      </c>
      <c r="R112" s="54" t="s">
        <v>881</v>
      </c>
      <c r="S112" s="71">
        <v>8629.9599999999991</v>
      </c>
      <c r="T112" s="55">
        <f t="shared" si="29"/>
        <v>1.13552105263158</v>
      </c>
      <c r="U112" s="54">
        <v>100</v>
      </c>
      <c r="V112" s="54">
        <v>100</v>
      </c>
      <c r="W112" s="54" t="s">
        <v>1020</v>
      </c>
      <c r="X112" s="52">
        <v>8629.9599999999991</v>
      </c>
      <c r="Y112" s="52">
        <f t="shared" si="30"/>
        <v>0</v>
      </c>
      <c r="Z112" s="54" t="s">
        <v>881</v>
      </c>
      <c r="AA112" s="71">
        <v>3292.01</v>
      </c>
      <c r="AB112" s="72">
        <f t="shared" si="31"/>
        <v>0.43315921052631601</v>
      </c>
      <c r="AC112" s="54">
        <v>0</v>
      </c>
      <c r="AD112" s="54"/>
      <c r="AE112" s="54"/>
      <c r="AF112" s="78">
        <v>3292.01</v>
      </c>
      <c r="AG112" s="78">
        <f t="shared" si="32"/>
        <v>0</v>
      </c>
      <c r="AH112" s="78"/>
      <c r="AI112" s="71">
        <v>9088.09</v>
      </c>
      <c r="AJ112" s="55">
        <f t="shared" si="33"/>
        <v>1.19580131578947</v>
      </c>
      <c r="AK112" s="54">
        <v>100</v>
      </c>
      <c r="AL112" s="54">
        <v>100</v>
      </c>
      <c r="AM112" s="54" t="s">
        <v>1021</v>
      </c>
      <c r="AN112" s="9">
        <v>4558.12</v>
      </c>
      <c r="AO112" s="86">
        <f t="shared" si="34"/>
        <v>0.59975263157894698</v>
      </c>
      <c r="AT112" s="11">
        <v>5639.06</v>
      </c>
      <c r="AU112" s="10">
        <f t="shared" si="35"/>
        <v>0.74198157894736805</v>
      </c>
      <c r="AY112" s="9"/>
    </row>
    <row r="113" spans="1:51">
      <c r="A113" s="35">
        <v>111</v>
      </c>
      <c r="B113" s="35">
        <v>30</v>
      </c>
      <c r="C113" s="35">
        <v>113298</v>
      </c>
      <c r="D113" s="36" t="s">
        <v>1022</v>
      </c>
      <c r="E113" s="35" t="s">
        <v>70</v>
      </c>
      <c r="F113" s="37">
        <v>39</v>
      </c>
      <c r="G113" s="38">
        <v>100</v>
      </c>
      <c r="H113" s="35" t="s">
        <v>64</v>
      </c>
      <c r="I113" s="35" t="s">
        <v>72</v>
      </c>
      <c r="J113" s="61">
        <v>7000</v>
      </c>
      <c r="K113" s="62">
        <v>5751.33</v>
      </c>
      <c r="L113" s="63">
        <f t="shared" si="27"/>
        <v>0.82161857142857098</v>
      </c>
      <c r="M113" s="54">
        <v>0</v>
      </c>
      <c r="N113" s="54"/>
      <c r="O113" s="54"/>
      <c r="P113" s="52">
        <v>5751.33</v>
      </c>
      <c r="Q113" s="52">
        <f t="shared" si="28"/>
        <v>0</v>
      </c>
      <c r="R113" s="54"/>
      <c r="S113" s="71">
        <v>5175.3599999999997</v>
      </c>
      <c r="T113" s="72">
        <f t="shared" si="29"/>
        <v>0.73933714285714303</v>
      </c>
      <c r="U113" s="54">
        <v>0</v>
      </c>
      <c r="V113" s="54"/>
      <c r="W113" s="54"/>
      <c r="X113" s="52">
        <v>5175.3599999999997</v>
      </c>
      <c r="Y113" s="52">
        <f t="shared" si="30"/>
        <v>0</v>
      </c>
      <c r="Z113" s="54"/>
      <c r="AA113" s="71">
        <v>7143.31</v>
      </c>
      <c r="AB113" s="72">
        <f t="shared" si="31"/>
        <v>1.0204728571428601</v>
      </c>
      <c r="AC113" s="54">
        <v>100</v>
      </c>
      <c r="AD113" s="54"/>
      <c r="AE113" s="54"/>
      <c r="AF113" s="78">
        <v>7247.65</v>
      </c>
      <c r="AG113" s="78">
        <f t="shared" si="32"/>
        <v>104.33999999999899</v>
      </c>
      <c r="AH113" s="78" t="s">
        <v>881</v>
      </c>
      <c r="AI113" s="71">
        <v>4522.95</v>
      </c>
      <c r="AJ113" s="72">
        <f t="shared" si="33"/>
        <v>0.64613571428571404</v>
      </c>
      <c r="AK113" s="54">
        <v>0</v>
      </c>
      <c r="AL113" s="54"/>
      <c r="AM113" s="54"/>
      <c r="AN113" s="9">
        <v>3279.82</v>
      </c>
      <c r="AO113" s="86">
        <f t="shared" si="34"/>
        <v>0.46854571428571401</v>
      </c>
      <c r="AT113" s="11">
        <v>4661.6400000000003</v>
      </c>
      <c r="AU113" s="10">
        <f t="shared" si="35"/>
        <v>0.665948571428571</v>
      </c>
      <c r="AY113" s="9"/>
    </row>
    <row r="114" spans="1:51">
      <c r="A114" s="35">
        <v>112</v>
      </c>
      <c r="B114" s="35">
        <v>30</v>
      </c>
      <c r="C114" s="35">
        <v>56</v>
      </c>
      <c r="D114" s="36" t="s">
        <v>1023</v>
      </c>
      <c r="E114" s="35" t="s">
        <v>74</v>
      </c>
      <c r="F114" s="37">
        <v>39</v>
      </c>
      <c r="G114" s="38">
        <v>100</v>
      </c>
      <c r="H114" s="35" t="s">
        <v>103</v>
      </c>
      <c r="I114" s="35" t="s">
        <v>75</v>
      </c>
      <c r="J114" s="61">
        <v>7000</v>
      </c>
      <c r="K114" s="62">
        <v>7106.38</v>
      </c>
      <c r="L114" s="63">
        <f t="shared" si="27"/>
        <v>1.01519714285714</v>
      </c>
      <c r="M114" s="54">
        <v>100</v>
      </c>
      <c r="N114" s="54"/>
      <c r="O114" s="54"/>
      <c r="P114" s="52">
        <v>7106.38</v>
      </c>
      <c r="Q114" s="52">
        <f t="shared" si="28"/>
        <v>0</v>
      </c>
      <c r="R114" s="54" t="s">
        <v>881</v>
      </c>
      <c r="S114" s="71">
        <v>7663.18</v>
      </c>
      <c r="T114" s="72">
        <f t="shared" si="29"/>
        <v>1.09474</v>
      </c>
      <c r="U114" s="54">
        <v>100</v>
      </c>
      <c r="V114" s="54"/>
      <c r="W114" s="54"/>
      <c r="X114" s="52">
        <v>7663.18</v>
      </c>
      <c r="Y114" s="52">
        <f t="shared" si="30"/>
        <v>0</v>
      </c>
      <c r="Z114" s="54" t="s">
        <v>881</v>
      </c>
      <c r="AA114" s="71">
        <v>7338.63</v>
      </c>
      <c r="AB114" s="55">
        <f t="shared" si="31"/>
        <v>1.04837571428571</v>
      </c>
      <c r="AC114" s="54">
        <v>100</v>
      </c>
      <c r="AD114" s="54">
        <v>100</v>
      </c>
      <c r="AE114" s="54" t="s">
        <v>814</v>
      </c>
      <c r="AF114" s="78">
        <v>7338.63</v>
      </c>
      <c r="AG114" s="78">
        <f t="shared" si="32"/>
        <v>0</v>
      </c>
      <c r="AH114" s="78" t="s">
        <v>881</v>
      </c>
      <c r="AI114" s="71">
        <v>7665.88</v>
      </c>
      <c r="AJ114" s="72">
        <f t="shared" si="33"/>
        <v>1.09512571428571</v>
      </c>
      <c r="AK114" s="54">
        <v>100</v>
      </c>
      <c r="AL114" s="54"/>
      <c r="AM114" s="54"/>
      <c r="AN114" s="9">
        <v>4869.93</v>
      </c>
      <c r="AO114" s="86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19">
        <v>113</v>
      </c>
      <c r="B115" s="39">
        <v>30</v>
      </c>
      <c r="C115" s="19">
        <v>113025</v>
      </c>
      <c r="D115" s="20" t="s">
        <v>1024</v>
      </c>
      <c r="E115" s="19" t="s">
        <v>87</v>
      </c>
      <c r="F115" s="21">
        <v>40</v>
      </c>
      <c r="G115" s="22">
        <v>100</v>
      </c>
      <c r="H115" s="39" t="s">
        <v>64</v>
      </c>
      <c r="I115" s="39" t="s">
        <v>88</v>
      </c>
      <c r="J115" s="48">
        <v>6000</v>
      </c>
      <c r="K115" s="64">
        <v>7221.42</v>
      </c>
      <c r="L115" s="65">
        <f t="shared" si="27"/>
        <v>1.20357</v>
      </c>
      <c r="M115" s="66">
        <v>100</v>
      </c>
      <c r="N115" s="66">
        <v>100</v>
      </c>
      <c r="O115" s="66" t="s">
        <v>547</v>
      </c>
      <c r="P115" s="52">
        <v>7221.42</v>
      </c>
      <c r="Q115" s="52">
        <f t="shared" si="28"/>
        <v>0</v>
      </c>
      <c r="R115" s="66" t="s">
        <v>881</v>
      </c>
      <c r="S115" s="75">
        <v>7286.13</v>
      </c>
      <c r="T115" s="65">
        <f t="shared" si="29"/>
        <v>1.2143550000000001</v>
      </c>
      <c r="U115" s="66">
        <v>100</v>
      </c>
      <c r="V115" s="66">
        <v>100</v>
      </c>
      <c r="W115" s="66" t="s">
        <v>547</v>
      </c>
      <c r="X115" s="52">
        <v>7286.13</v>
      </c>
      <c r="Y115" s="52">
        <f t="shared" si="30"/>
        <v>0</v>
      </c>
      <c r="Z115" s="66" t="s">
        <v>881</v>
      </c>
      <c r="AA115" s="75">
        <v>7032.33</v>
      </c>
      <c r="AB115" s="65">
        <f t="shared" si="31"/>
        <v>1.1720550000000001</v>
      </c>
      <c r="AC115" s="66">
        <v>100</v>
      </c>
      <c r="AD115" s="66">
        <v>100</v>
      </c>
      <c r="AE115" s="66" t="s">
        <v>880</v>
      </c>
      <c r="AF115" s="78">
        <v>7032.33</v>
      </c>
      <c r="AG115" s="78">
        <f t="shared" si="32"/>
        <v>0</v>
      </c>
      <c r="AH115" s="78" t="s">
        <v>881</v>
      </c>
      <c r="AI115" s="70">
        <v>6312.98</v>
      </c>
      <c r="AJ115" s="57">
        <f t="shared" si="33"/>
        <v>1.05216333333333</v>
      </c>
      <c r="AK115" s="51">
        <v>100</v>
      </c>
      <c r="AL115" s="51">
        <v>100</v>
      </c>
      <c r="AM115" s="51" t="s">
        <v>1025</v>
      </c>
      <c r="AN115" s="9">
        <v>3617.72</v>
      </c>
      <c r="AO115" s="86">
        <f t="shared" si="34"/>
        <v>0.60295333333333301</v>
      </c>
      <c r="AT115" s="11">
        <v>1718.53</v>
      </c>
      <c r="AU115" s="10">
        <f t="shared" si="35"/>
        <v>0.28642166666666702</v>
      </c>
      <c r="AY115" s="9"/>
    </row>
    <row r="116" spans="1:51">
      <c r="A116" s="19">
        <v>114</v>
      </c>
      <c r="B116" s="39">
        <v>30</v>
      </c>
      <c r="C116" s="19">
        <v>113833</v>
      </c>
      <c r="D116" s="20" t="s">
        <v>1026</v>
      </c>
      <c r="E116" s="19" t="s">
        <v>70</v>
      </c>
      <c r="F116" s="21">
        <v>40</v>
      </c>
      <c r="G116" s="22">
        <v>100</v>
      </c>
      <c r="H116" s="39" t="s">
        <v>103</v>
      </c>
      <c r="I116" s="39" t="s">
        <v>72</v>
      </c>
      <c r="J116" s="48">
        <v>6000</v>
      </c>
      <c r="K116" s="64">
        <v>3796.99</v>
      </c>
      <c r="L116" s="67">
        <f t="shared" si="27"/>
        <v>0.63283166666666701</v>
      </c>
      <c r="M116" s="66">
        <v>0</v>
      </c>
      <c r="N116" s="66"/>
      <c r="O116" s="66"/>
      <c r="P116" s="52">
        <v>3796.99</v>
      </c>
      <c r="Q116" s="52">
        <f t="shared" si="28"/>
        <v>0</v>
      </c>
      <c r="R116" s="66"/>
      <c r="S116" s="75">
        <v>3808.3</v>
      </c>
      <c r="T116" s="76">
        <f t="shared" si="29"/>
        <v>0.63471666666666704</v>
      </c>
      <c r="U116" s="66">
        <v>0</v>
      </c>
      <c r="V116" s="66"/>
      <c r="W116" s="66"/>
      <c r="X116" s="52">
        <v>3808.3</v>
      </c>
      <c r="Y116" s="52">
        <f t="shared" si="30"/>
        <v>0</v>
      </c>
      <c r="Z116" s="66"/>
      <c r="AA116" s="75">
        <v>6353.45</v>
      </c>
      <c r="AB116" s="76">
        <f t="shared" si="31"/>
        <v>1.05890833333333</v>
      </c>
      <c r="AC116" s="66">
        <v>100</v>
      </c>
      <c r="AD116" s="66"/>
      <c r="AE116" s="66"/>
      <c r="AF116" s="78">
        <v>6353.45</v>
      </c>
      <c r="AG116" s="78">
        <f t="shared" si="32"/>
        <v>0</v>
      </c>
      <c r="AH116" s="78" t="s">
        <v>881</v>
      </c>
      <c r="AI116" s="70">
        <v>3682.36</v>
      </c>
      <c r="AJ116" s="74">
        <f t="shared" si="33"/>
        <v>0.61372666666666698</v>
      </c>
      <c r="AK116" s="51">
        <v>0</v>
      </c>
      <c r="AL116" s="51"/>
      <c r="AM116" s="51"/>
      <c r="AN116" s="9">
        <v>2509.1999999999998</v>
      </c>
      <c r="AO116" s="86">
        <f t="shared" si="34"/>
        <v>0.41820000000000002</v>
      </c>
      <c r="AT116" s="11">
        <v>3544.36</v>
      </c>
      <c r="AU116" s="10">
        <f t="shared" si="35"/>
        <v>0.59072666666666696</v>
      </c>
      <c r="AY116" s="9"/>
    </row>
    <row r="117" spans="1:51">
      <c r="A117" s="19">
        <v>115</v>
      </c>
      <c r="B117" s="39">
        <v>30</v>
      </c>
      <c r="C117" s="19">
        <v>110378</v>
      </c>
      <c r="D117" s="20" t="s">
        <v>1027</v>
      </c>
      <c r="E117" s="19" t="s">
        <v>74</v>
      </c>
      <c r="F117" s="21">
        <v>40</v>
      </c>
      <c r="G117" s="22">
        <v>100</v>
      </c>
      <c r="H117" s="39" t="s">
        <v>103</v>
      </c>
      <c r="I117" s="39" t="s">
        <v>75</v>
      </c>
      <c r="J117" s="48">
        <v>5600</v>
      </c>
      <c r="K117" s="64">
        <v>5627.13</v>
      </c>
      <c r="L117" s="67">
        <f t="shared" si="27"/>
        <v>1.00484464285714</v>
      </c>
      <c r="M117" s="66">
        <v>100</v>
      </c>
      <c r="N117" s="66"/>
      <c r="O117" s="66"/>
      <c r="P117" s="52">
        <v>5627.13</v>
      </c>
      <c r="Q117" s="52">
        <f t="shared" si="28"/>
        <v>0</v>
      </c>
      <c r="R117" s="66" t="s">
        <v>881</v>
      </c>
      <c r="S117" s="75">
        <v>6020.12</v>
      </c>
      <c r="T117" s="76">
        <f t="shared" si="29"/>
        <v>1.0750214285714299</v>
      </c>
      <c r="U117" s="66">
        <v>100</v>
      </c>
      <c r="V117" s="66"/>
      <c r="W117" s="66"/>
      <c r="X117" s="52">
        <v>6020.12</v>
      </c>
      <c r="Y117" s="52">
        <f t="shared" si="30"/>
        <v>0</v>
      </c>
      <c r="Z117" s="66" t="s">
        <v>881</v>
      </c>
      <c r="AA117" s="75">
        <v>5603.35</v>
      </c>
      <c r="AB117" s="76">
        <f t="shared" si="31"/>
        <v>1.0005982142857099</v>
      </c>
      <c r="AC117" s="66">
        <v>100</v>
      </c>
      <c r="AD117" s="66"/>
      <c r="AE117" s="66"/>
      <c r="AF117" s="78">
        <v>5603.35</v>
      </c>
      <c r="AG117" s="78">
        <f t="shared" si="32"/>
        <v>0</v>
      </c>
      <c r="AH117" s="78" t="s">
        <v>881</v>
      </c>
      <c r="AI117" s="70">
        <v>5639.92</v>
      </c>
      <c r="AJ117" s="74">
        <f t="shared" si="33"/>
        <v>1.00712857142857</v>
      </c>
      <c r="AK117" s="51">
        <v>100</v>
      </c>
      <c r="AL117" s="51"/>
      <c r="AM117" s="51"/>
      <c r="AN117" s="9">
        <v>4202.62</v>
      </c>
      <c r="AO117" s="86">
        <f t="shared" si="34"/>
        <v>0.75046785714285702</v>
      </c>
      <c r="AT117" s="11">
        <v>2451.35</v>
      </c>
      <c r="AU117" s="10">
        <f t="shared" si="35"/>
        <v>0.43774107142857099</v>
      </c>
      <c r="AY117" s="9"/>
    </row>
    <row r="118" spans="1:51">
      <c r="A118" s="35">
        <v>116</v>
      </c>
      <c r="B118" s="35">
        <v>30</v>
      </c>
      <c r="C118" s="35">
        <v>706</v>
      </c>
      <c r="D118" s="36" t="s">
        <v>1028</v>
      </c>
      <c r="E118" s="35" t="s">
        <v>74</v>
      </c>
      <c r="F118" s="37">
        <v>41</v>
      </c>
      <c r="G118" s="38">
        <v>100</v>
      </c>
      <c r="H118" s="35" t="s">
        <v>64</v>
      </c>
      <c r="I118" s="35" t="s">
        <v>75</v>
      </c>
      <c r="J118" s="61">
        <v>7200</v>
      </c>
      <c r="K118" s="62">
        <v>8231.6</v>
      </c>
      <c r="L118" s="55">
        <f t="shared" si="27"/>
        <v>1.1432777777777801</v>
      </c>
      <c r="M118" s="54">
        <v>100</v>
      </c>
      <c r="N118" s="54">
        <v>100</v>
      </c>
      <c r="O118" s="54" t="s">
        <v>880</v>
      </c>
      <c r="P118" s="52">
        <v>8231.6</v>
      </c>
      <c r="Q118" s="52">
        <f t="shared" si="28"/>
        <v>0</v>
      </c>
      <c r="R118" s="54" t="s">
        <v>881</v>
      </c>
      <c r="S118" s="71">
        <v>7406.78</v>
      </c>
      <c r="T118" s="72">
        <f t="shared" si="29"/>
        <v>1.0287194444444401</v>
      </c>
      <c r="U118" s="54">
        <v>100</v>
      </c>
      <c r="V118" s="54"/>
      <c r="W118" s="54"/>
      <c r="X118" s="52">
        <v>7406.78</v>
      </c>
      <c r="Y118" s="52">
        <f t="shared" si="30"/>
        <v>0</v>
      </c>
      <c r="Z118" s="54" t="s">
        <v>881</v>
      </c>
      <c r="AA118" s="71">
        <v>7262.25</v>
      </c>
      <c r="AB118" s="72">
        <f t="shared" si="31"/>
        <v>1.0086458333333299</v>
      </c>
      <c r="AC118" s="54">
        <v>100</v>
      </c>
      <c r="AD118" s="54"/>
      <c r="AE118" s="54"/>
      <c r="AF118" s="78">
        <v>7262.25</v>
      </c>
      <c r="AG118" s="78">
        <f t="shared" si="32"/>
        <v>0</v>
      </c>
      <c r="AH118" s="78" t="s">
        <v>881</v>
      </c>
      <c r="AI118" s="71">
        <v>7818.44</v>
      </c>
      <c r="AJ118" s="72">
        <f t="shared" si="33"/>
        <v>1.0858944444444401</v>
      </c>
      <c r="AK118" s="54">
        <v>100</v>
      </c>
      <c r="AL118" s="54"/>
      <c r="AM118" s="54"/>
      <c r="AN118" s="9">
        <v>4503.09</v>
      </c>
      <c r="AO118" s="86">
        <f t="shared" si="34"/>
        <v>0.62542916666666704</v>
      </c>
      <c r="AR118" s="9" t="s">
        <v>881</v>
      </c>
      <c r="AT118" s="11">
        <v>4259.18</v>
      </c>
      <c r="AU118" s="10">
        <f t="shared" si="35"/>
        <v>0.59155277777777804</v>
      </c>
      <c r="AY118" s="9"/>
    </row>
    <row r="119" spans="1:51">
      <c r="A119" s="35">
        <v>117</v>
      </c>
      <c r="B119" s="35">
        <v>30</v>
      </c>
      <c r="C119" s="35">
        <v>115971</v>
      </c>
      <c r="D119" s="36" t="s">
        <v>1029</v>
      </c>
      <c r="E119" s="35" t="s">
        <v>63</v>
      </c>
      <c r="F119" s="37">
        <v>41</v>
      </c>
      <c r="G119" s="38">
        <v>100</v>
      </c>
      <c r="H119" s="35" t="s">
        <v>64</v>
      </c>
      <c r="I119" s="35" t="s">
        <v>65</v>
      </c>
      <c r="J119" s="61">
        <v>6800</v>
      </c>
      <c r="K119" s="62">
        <v>7403.02</v>
      </c>
      <c r="L119" s="63">
        <f t="shared" si="27"/>
        <v>1.0886794117647101</v>
      </c>
      <c r="M119" s="54">
        <v>100</v>
      </c>
      <c r="N119" s="54"/>
      <c r="O119" s="54"/>
      <c r="P119" s="52">
        <v>7403.02</v>
      </c>
      <c r="Q119" s="52">
        <f t="shared" si="28"/>
        <v>0</v>
      </c>
      <c r="R119" s="54" t="s">
        <v>881</v>
      </c>
      <c r="S119" s="71">
        <v>7747.77</v>
      </c>
      <c r="T119" s="55">
        <f t="shared" si="29"/>
        <v>1.13937794117647</v>
      </c>
      <c r="U119" s="54">
        <v>100</v>
      </c>
      <c r="V119" s="54">
        <v>100</v>
      </c>
      <c r="W119" s="54" t="s">
        <v>880</v>
      </c>
      <c r="X119" s="52">
        <v>7747.77</v>
      </c>
      <c r="Y119" s="52">
        <f t="shared" si="30"/>
        <v>0</v>
      </c>
      <c r="Z119" s="54" t="s">
        <v>881</v>
      </c>
      <c r="AA119" s="71">
        <v>7760.63</v>
      </c>
      <c r="AB119" s="55">
        <f t="shared" si="31"/>
        <v>1.14126911764706</v>
      </c>
      <c r="AC119" s="54">
        <v>100</v>
      </c>
      <c r="AD119" s="54">
        <v>100</v>
      </c>
      <c r="AE119" s="54" t="s">
        <v>880</v>
      </c>
      <c r="AF119" s="78">
        <v>7760.63</v>
      </c>
      <c r="AG119" s="78">
        <f t="shared" si="32"/>
        <v>0</v>
      </c>
      <c r="AH119" s="78" t="s">
        <v>881</v>
      </c>
      <c r="AI119" s="71">
        <v>9924.9699999999993</v>
      </c>
      <c r="AJ119" s="72">
        <f t="shared" si="33"/>
        <v>1.4595544117647099</v>
      </c>
      <c r="AK119" s="54">
        <v>100</v>
      </c>
      <c r="AL119" s="54"/>
      <c r="AM119" s="54"/>
      <c r="AN119" s="9">
        <v>2660.17</v>
      </c>
      <c r="AO119" s="86">
        <f t="shared" si="34"/>
        <v>0.39120147058823501</v>
      </c>
      <c r="AR119" s="9" t="s">
        <v>881</v>
      </c>
      <c r="AT119" s="11">
        <v>4401.58</v>
      </c>
      <c r="AU119" s="10">
        <f t="shared" si="35"/>
        <v>0.64729117647058798</v>
      </c>
      <c r="AY119" s="9"/>
    </row>
    <row r="120" spans="1:51">
      <c r="A120" s="35">
        <v>118</v>
      </c>
      <c r="B120" s="35">
        <v>30</v>
      </c>
      <c r="C120" s="35">
        <v>102567</v>
      </c>
      <c r="D120" s="36" t="s">
        <v>1030</v>
      </c>
      <c r="E120" s="35" t="s">
        <v>77</v>
      </c>
      <c r="F120" s="37">
        <v>41</v>
      </c>
      <c r="G120" s="38">
        <v>100</v>
      </c>
      <c r="H120" s="35" t="s">
        <v>103</v>
      </c>
      <c r="I120" s="35" t="s">
        <v>79</v>
      </c>
      <c r="J120" s="61">
        <v>6510</v>
      </c>
      <c r="K120" s="62">
        <v>7047.8</v>
      </c>
      <c r="L120" s="63">
        <f t="shared" si="27"/>
        <v>1.0826113671274999</v>
      </c>
      <c r="M120" s="54">
        <v>100</v>
      </c>
      <c r="N120" s="54"/>
      <c r="O120" s="54"/>
      <c r="P120" s="52">
        <v>7047.8</v>
      </c>
      <c r="Q120" s="52">
        <f t="shared" si="28"/>
        <v>0</v>
      </c>
      <c r="R120" s="54" t="s">
        <v>881</v>
      </c>
      <c r="S120" s="71">
        <v>6536.7</v>
      </c>
      <c r="T120" s="72">
        <f t="shared" si="29"/>
        <v>1.0041013824884799</v>
      </c>
      <c r="U120" s="54">
        <v>100</v>
      </c>
      <c r="V120" s="54"/>
      <c r="W120" s="54"/>
      <c r="X120" s="52">
        <v>6536.7</v>
      </c>
      <c r="Y120" s="52">
        <f t="shared" si="30"/>
        <v>0</v>
      </c>
      <c r="Z120" s="54" t="s">
        <v>881</v>
      </c>
      <c r="AA120" s="71">
        <v>6647.92</v>
      </c>
      <c r="AB120" s="72">
        <f t="shared" si="31"/>
        <v>1.0211858678955501</v>
      </c>
      <c r="AC120" s="54">
        <v>100</v>
      </c>
      <c r="AD120" s="54"/>
      <c r="AE120" s="54"/>
      <c r="AF120" s="78">
        <v>6647.92</v>
      </c>
      <c r="AG120" s="78">
        <f t="shared" si="32"/>
        <v>0</v>
      </c>
      <c r="AH120" s="78" t="s">
        <v>881</v>
      </c>
      <c r="AI120" s="71">
        <v>9555.48</v>
      </c>
      <c r="AJ120" s="55">
        <f t="shared" si="33"/>
        <v>1.4678156682027601</v>
      </c>
      <c r="AK120" s="54">
        <v>100</v>
      </c>
      <c r="AL120" s="54">
        <v>100</v>
      </c>
      <c r="AM120" s="54" t="s">
        <v>880</v>
      </c>
      <c r="AN120" s="9">
        <v>2554.0700000000002</v>
      </c>
      <c r="AO120" s="86">
        <f t="shared" si="34"/>
        <v>0.39233026113671299</v>
      </c>
      <c r="AR120" s="9" t="s">
        <v>881</v>
      </c>
      <c r="AT120" s="11">
        <v>4773.68</v>
      </c>
      <c r="AU120" s="10">
        <f t="shared" si="35"/>
        <v>0.73328417818740399</v>
      </c>
      <c r="AY120" s="9"/>
    </row>
    <row r="121" spans="1:51">
      <c r="A121" s="19">
        <v>119</v>
      </c>
      <c r="B121" s="39">
        <v>30</v>
      </c>
      <c r="C121" s="19">
        <v>112415</v>
      </c>
      <c r="D121" s="20" t="s">
        <v>1031</v>
      </c>
      <c r="E121" s="19" t="s">
        <v>70</v>
      </c>
      <c r="F121" s="21">
        <v>42</v>
      </c>
      <c r="G121" s="22">
        <v>100</v>
      </c>
      <c r="H121" s="39" t="s">
        <v>64</v>
      </c>
      <c r="I121" s="39" t="s">
        <v>72</v>
      </c>
      <c r="J121" s="48">
        <v>7600</v>
      </c>
      <c r="K121" s="64">
        <v>6769.63</v>
      </c>
      <c r="L121" s="67">
        <f t="shared" si="27"/>
        <v>0.89074078947368396</v>
      </c>
      <c r="M121" s="66">
        <v>0</v>
      </c>
      <c r="N121" s="66"/>
      <c r="O121" s="66"/>
      <c r="P121" s="52">
        <v>6769.63</v>
      </c>
      <c r="Q121" s="52">
        <f t="shared" si="28"/>
        <v>0</v>
      </c>
      <c r="R121" s="66"/>
      <c r="S121" s="75">
        <v>6633.87</v>
      </c>
      <c r="T121" s="76">
        <f t="shared" si="29"/>
        <v>0.87287763157894704</v>
      </c>
      <c r="U121" s="66">
        <v>0</v>
      </c>
      <c r="V121" s="66"/>
      <c r="W121" s="66"/>
      <c r="X121" s="52">
        <v>6633.87</v>
      </c>
      <c r="Y121" s="52">
        <f t="shared" si="30"/>
        <v>0</v>
      </c>
      <c r="Z121" s="66"/>
      <c r="AA121" s="75">
        <v>6072.06</v>
      </c>
      <c r="AB121" s="76">
        <f t="shared" si="31"/>
        <v>0.798955263157895</v>
      </c>
      <c r="AC121" s="66">
        <v>0</v>
      </c>
      <c r="AD121" s="66"/>
      <c r="AE121" s="66"/>
      <c r="AF121" s="78">
        <v>6072.06</v>
      </c>
      <c r="AG121" s="78">
        <f t="shared" si="32"/>
        <v>0</v>
      </c>
      <c r="AH121" s="78"/>
      <c r="AI121" s="70">
        <v>4595.29</v>
      </c>
      <c r="AJ121" s="74">
        <f t="shared" si="33"/>
        <v>0.60464342105263202</v>
      </c>
      <c r="AK121" s="51">
        <v>0</v>
      </c>
      <c r="AL121" s="51"/>
      <c r="AM121" s="51"/>
      <c r="AN121" s="9">
        <v>3274.91</v>
      </c>
      <c r="AO121" s="86">
        <f t="shared" si="34"/>
        <v>0.43090921052631598</v>
      </c>
      <c r="AT121" s="11">
        <v>6310.39</v>
      </c>
      <c r="AU121" s="10">
        <f t="shared" si="35"/>
        <v>0.83031447368421096</v>
      </c>
      <c r="AY121" s="9"/>
    </row>
    <row r="122" spans="1:51">
      <c r="A122" s="19">
        <v>120</v>
      </c>
      <c r="B122" s="39">
        <v>30</v>
      </c>
      <c r="C122" s="19">
        <v>104533</v>
      </c>
      <c r="D122" s="20" t="s">
        <v>1032</v>
      </c>
      <c r="E122" s="19" t="s">
        <v>94</v>
      </c>
      <c r="F122" s="21">
        <v>42</v>
      </c>
      <c r="G122" s="22">
        <v>100</v>
      </c>
      <c r="H122" s="39" t="s">
        <v>64</v>
      </c>
      <c r="I122" s="39" t="s">
        <v>96</v>
      </c>
      <c r="J122" s="48">
        <v>7800</v>
      </c>
      <c r="K122" s="64">
        <v>7843.08</v>
      </c>
      <c r="L122" s="67">
        <f t="shared" si="27"/>
        <v>1.0055230769230801</v>
      </c>
      <c r="M122" s="66">
        <v>100</v>
      </c>
      <c r="N122" s="66"/>
      <c r="O122" s="66"/>
      <c r="P122" s="52">
        <v>7843.08</v>
      </c>
      <c r="Q122" s="52">
        <f t="shared" si="28"/>
        <v>0</v>
      </c>
      <c r="R122" s="66" t="s">
        <v>881</v>
      </c>
      <c r="S122" s="75">
        <v>7044.41</v>
      </c>
      <c r="T122" s="76">
        <f t="shared" si="29"/>
        <v>0.90312948717948704</v>
      </c>
      <c r="U122" s="66">
        <v>0</v>
      </c>
      <c r="V122" s="66"/>
      <c r="W122" s="66"/>
      <c r="X122" s="52">
        <v>7044.41</v>
      </c>
      <c r="Y122" s="52">
        <f t="shared" si="30"/>
        <v>0</v>
      </c>
      <c r="Z122" s="66"/>
      <c r="AA122" s="75">
        <v>3607.5</v>
      </c>
      <c r="AB122" s="76">
        <f t="shared" si="31"/>
        <v>0.46250000000000002</v>
      </c>
      <c r="AC122" s="66">
        <v>0</v>
      </c>
      <c r="AD122" s="66"/>
      <c r="AE122" s="66"/>
      <c r="AF122" s="78">
        <v>3607.5</v>
      </c>
      <c r="AG122" s="78">
        <f t="shared" si="32"/>
        <v>0</v>
      </c>
      <c r="AH122" s="78"/>
      <c r="AI122" s="70">
        <v>4654.42</v>
      </c>
      <c r="AJ122" s="74">
        <f t="shared" si="33"/>
        <v>0.59672051282051297</v>
      </c>
      <c r="AK122" s="51">
        <v>0</v>
      </c>
      <c r="AL122" s="51"/>
      <c r="AM122" s="51"/>
      <c r="AN122" s="9">
        <v>4089.43</v>
      </c>
      <c r="AO122" s="86">
        <f t="shared" si="34"/>
        <v>0.52428589743589704</v>
      </c>
      <c r="AT122" s="11">
        <v>4541.26</v>
      </c>
      <c r="AU122" s="10">
        <f t="shared" si="35"/>
        <v>0.58221282051282097</v>
      </c>
      <c r="AY122" s="9"/>
    </row>
    <row r="123" spans="1:51">
      <c r="A123" s="19">
        <v>121</v>
      </c>
      <c r="B123" s="39">
        <v>30</v>
      </c>
      <c r="C123" s="19">
        <v>104429</v>
      </c>
      <c r="D123" s="20" t="s">
        <v>1033</v>
      </c>
      <c r="E123" s="19" t="s">
        <v>87</v>
      </c>
      <c r="F123" s="21">
        <v>42</v>
      </c>
      <c r="G123" s="22">
        <v>100</v>
      </c>
      <c r="H123" s="39" t="s">
        <v>103</v>
      </c>
      <c r="I123" s="39" t="s">
        <v>88</v>
      </c>
      <c r="J123" s="48">
        <v>6400</v>
      </c>
      <c r="K123" s="64">
        <v>6722.53</v>
      </c>
      <c r="L123" s="65">
        <f t="shared" si="27"/>
        <v>1.0503953125000001</v>
      </c>
      <c r="M123" s="66">
        <v>100</v>
      </c>
      <c r="N123" s="66">
        <v>100</v>
      </c>
      <c r="O123" s="66" t="s">
        <v>1034</v>
      </c>
      <c r="P123" s="52">
        <v>6722.53</v>
      </c>
      <c r="Q123" s="52">
        <f t="shared" si="28"/>
        <v>0</v>
      </c>
      <c r="R123" s="66" t="s">
        <v>881</v>
      </c>
      <c r="S123" s="75">
        <v>6454.52</v>
      </c>
      <c r="T123" s="65">
        <f t="shared" si="29"/>
        <v>1.0085187499999999</v>
      </c>
      <c r="U123" s="66">
        <v>100</v>
      </c>
      <c r="V123" s="66">
        <v>200</v>
      </c>
      <c r="W123" s="66" t="s">
        <v>1035</v>
      </c>
      <c r="X123" s="52">
        <v>6454.52</v>
      </c>
      <c r="Y123" s="52">
        <f t="shared" si="30"/>
        <v>0</v>
      </c>
      <c r="Z123" s="66" t="s">
        <v>881</v>
      </c>
      <c r="AA123" s="75">
        <v>5112.32</v>
      </c>
      <c r="AB123" s="76">
        <f t="shared" si="31"/>
        <v>0.79879999999999995</v>
      </c>
      <c r="AC123" s="66">
        <v>0</v>
      </c>
      <c r="AD123" s="66"/>
      <c r="AE123" s="66"/>
      <c r="AF123" s="78">
        <v>5112.32</v>
      </c>
      <c r="AG123" s="78">
        <f t="shared" si="32"/>
        <v>0</v>
      </c>
      <c r="AH123" s="78"/>
      <c r="AI123" s="70">
        <v>3760.73</v>
      </c>
      <c r="AJ123" s="74">
        <f t="shared" si="33"/>
        <v>0.58761406250000003</v>
      </c>
      <c r="AK123" s="51">
        <v>0</v>
      </c>
      <c r="AL123" s="51"/>
      <c r="AM123" s="51"/>
      <c r="AN123" s="9">
        <v>3250.83</v>
      </c>
      <c r="AO123" s="86">
        <f t="shared" si="34"/>
        <v>0.50794218749999998</v>
      </c>
      <c r="AT123" s="11">
        <v>3957.95</v>
      </c>
      <c r="AU123" s="10">
        <f t="shared" si="35"/>
        <v>0.61842968750000005</v>
      </c>
      <c r="AY123" s="9"/>
    </row>
    <row r="124" spans="1:51">
      <c r="A124" s="35">
        <v>122</v>
      </c>
      <c r="B124" s="35">
        <v>30</v>
      </c>
      <c r="C124" s="35">
        <v>104838</v>
      </c>
      <c r="D124" s="36" t="s">
        <v>1036</v>
      </c>
      <c r="E124" s="35" t="s">
        <v>74</v>
      </c>
      <c r="F124" s="37">
        <v>43</v>
      </c>
      <c r="G124" s="38">
        <v>100</v>
      </c>
      <c r="H124" s="35" t="s">
        <v>64</v>
      </c>
      <c r="I124" s="35" t="s">
        <v>75</v>
      </c>
      <c r="J124" s="61">
        <v>8000</v>
      </c>
      <c r="K124" s="62">
        <v>5884.53</v>
      </c>
      <c r="L124" s="63">
        <f t="shared" si="27"/>
        <v>0.73556624999999998</v>
      </c>
      <c r="M124" s="54">
        <v>0</v>
      </c>
      <c r="N124" s="54"/>
      <c r="O124" s="54"/>
      <c r="P124" s="52">
        <v>5884.53</v>
      </c>
      <c r="Q124" s="52">
        <f t="shared" si="28"/>
        <v>0</v>
      </c>
      <c r="R124" s="54"/>
      <c r="S124" s="71">
        <v>5010.45</v>
      </c>
      <c r="T124" s="72">
        <f t="shared" si="29"/>
        <v>0.62630624999999995</v>
      </c>
      <c r="U124" s="54">
        <v>0</v>
      </c>
      <c r="V124" s="54"/>
      <c r="W124" s="54"/>
      <c r="X124" s="52">
        <v>5010.45</v>
      </c>
      <c r="Y124" s="52">
        <f t="shared" si="30"/>
        <v>0</v>
      </c>
      <c r="Z124" s="54"/>
      <c r="AA124" s="71">
        <v>11651.37</v>
      </c>
      <c r="AB124" s="55">
        <f t="shared" si="31"/>
        <v>1.45642125</v>
      </c>
      <c r="AC124" s="54">
        <v>100</v>
      </c>
      <c r="AD124" s="54">
        <v>100</v>
      </c>
      <c r="AE124" s="54" t="s">
        <v>880</v>
      </c>
      <c r="AF124" s="78">
        <v>11667.17</v>
      </c>
      <c r="AG124" s="78">
        <f t="shared" si="32"/>
        <v>15.799999999999301</v>
      </c>
      <c r="AH124" s="78" t="s">
        <v>881</v>
      </c>
      <c r="AI124" s="71">
        <v>4824.63</v>
      </c>
      <c r="AJ124" s="72">
        <f t="shared" si="33"/>
        <v>0.60307875</v>
      </c>
      <c r="AK124" s="54">
        <v>0</v>
      </c>
      <c r="AL124" s="54"/>
      <c r="AM124" s="54"/>
      <c r="AN124" s="9">
        <v>3159.79</v>
      </c>
      <c r="AO124" s="86">
        <f t="shared" si="34"/>
        <v>0.39497375000000001</v>
      </c>
      <c r="AT124" s="11">
        <v>4660.3</v>
      </c>
      <c r="AU124" s="10">
        <f t="shared" si="35"/>
        <v>0.58253750000000004</v>
      </c>
      <c r="AY124" s="9"/>
    </row>
    <row r="125" spans="1:51">
      <c r="A125" s="35">
        <v>123</v>
      </c>
      <c r="B125" s="35">
        <v>30</v>
      </c>
      <c r="C125" s="35">
        <v>732</v>
      </c>
      <c r="D125" s="36" t="s">
        <v>1037</v>
      </c>
      <c r="E125" s="35" t="s">
        <v>94</v>
      </c>
      <c r="F125" s="37">
        <v>43</v>
      </c>
      <c r="G125" s="38">
        <v>100</v>
      </c>
      <c r="H125" s="35" t="s">
        <v>64</v>
      </c>
      <c r="I125" s="35" t="s">
        <v>96</v>
      </c>
      <c r="J125" s="61">
        <v>7000</v>
      </c>
      <c r="K125" s="62">
        <v>8510.93</v>
      </c>
      <c r="L125" s="63">
        <f t="shared" si="27"/>
        <v>1.21584714285714</v>
      </c>
      <c r="M125" s="54">
        <v>100</v>
      </c>
      <c r="N125" s="54"/>
      <c r="O125" s="54"/>
      <c r="P125" s="52">
        <v>8510.93</v>
      </c>
      <c r="Q125" s="52">
        <f t="shared" si="28"/>
        <v>0</v>
      </c>
      <c r="R125" s="54" t="s">
        <v>881</v>
      </c>
      <c r="S125" s="71">
        <v>7027.58</v>
      </c>
      <c r="T125" s="72">
        <f t="shared" si="29"/>
        <v>1.0039400000000001</v>
      </c>
      <c r="U125" s="54">
        <v>100</v>
      </c>
      <c r="V125" s="54"/>
      <c r="W125" s="54"/>
      <c r="X125" s="52">
        <v>7027.58</v>
      </c>
      <c r="Y125" s="52">
        <f t="shared" si="30"/>
        <v>0</v>
      </c>
      <c r="Z125" s="54" t="s">
        <v>881</v>
      </c>
      <c r="AA125" s="71">
        <v>7170.9</v>
      </c>
      <c r="AB125" s="72">
        <f t="shared" si="31"/>
        <v>1.0244142857142899</v>
      </c>
      <c r="AC125" s="54">
        <v>100</v>
      </c>
      <c r="AD125" s="54"/>
      <c r="AE125" s="54"/>
      <c r="AF125" s="78">
        <v>7170.9</v>
      </c>
      <c r="AG125" s="78">
        <f t="shared" si="32"/>
        <v>0</v>
      </c>
      <c r="AH125" s="78" t="s">
        <v>881</v>
      </c>
      <c r="AI125" s="71">
        <v>7746.21</v>
      </c>
      <c r="AJ125" s="55">
        <f t="shared" si="33"/>
        <v>1.1066014285714301</v>
      </c>
      <c r="AK125" s="54">
        <v>100</v>
      </c>
      <c r="AL125" s="54">
        <v>100</v>
      </c>
      <c r="AM125" s="54" t="s">
        <v>1038</v>
      </c>
      <c r="AN125" s="9">
        <v>8729.34</v>
      </c>
      <c r="AO125" s="86">
        <f t="shared" si="34"/>
        <v>1.24704857142857</v>
      </c>
      <c r="AR125" s="9" t="s">
        <v>881</v>
      </c>
      <c r="AT125" s="11">
        <v>7040.16</v>
      </c>
      <c r="AU125" s="10">
        <f t="shared" si="35"/>
        <v>1.00573714285714</v>
      </c>
      <c r="AY125" s="9"/>
    </row>
    <row r="126" spans="1:51">
      <c r="A126" s="35">
        <v>124</v>
      </c>
      <c r="B126" s="35">
        <v>30</v>
      </c>
      <c r="C126" s="35">
        <v>113299</v>
      </c>
      <c r="D126" s="36" t="s">
        <v>1039</v>
      </c>
      <c r="E126" s="35" t="s">
        <v>63</v>
      </c>
      <c r="F126" s="37">
        <v>43</v>
      </c>
      <c r="G126" s="38">
        <v>100</v>
      </c>
      <c r="H126" s="35" t="s">
        <v>64</v>
      </c>
      <c r="I126" s="35" t="s">
        <v>65</v>
      </c>
      <c r="J126" s="61">
        <v>6400</v>
      </c>
      <c r="K126" s="62">
        <v>9252.58</v>
      </c>
      <c r="L126" s="55">
        <f t="shared" si="27"/>
        <v>1.4457156250000001</v>
      </c>
      <c r="M126" s="54">
        <v>100</v>
      </c>
      <c r="N126" s="54">
        <v>100</v>
      </c>
      <c r="O126" s="54" t="s">
        <v>1038</v>
      </c>
      <c r="P126" s="52">
        <v>9252.58</v>
      </c>
      <c r="Q126" s="52">
        <f t="shared" si="28"/>
        <v>0</v>
      </c>
      <c r="R126" s="54" t="s">
        <v>881</v>
      </c>
      <c r="S126" s="71">
        <v>7259.71</v>
      </c>
      <c r="T126" s="55">
        <f t="shared" si="29"/>
        <v>1.1343296875</v>
      </c>
      <c r="U126" s="54">
        <v>100</v>
      </c>
      <c r="V126" s="54">
        <v>100</v>
      </c>
      <c r="W126" s="54" t="s">
        <v>1038</v>
      </c>
      <c r="X126" s="52">
        <v>7259.71</v>
      </c>
      <c r="Y126" s="52">
        <f t="shared" si="30"/>
        <v>0</v>
      </c>
      <c r="Z126" s="54" t="s">
        <v>881</v>
      </c>
      <c r="AA126" s="71">
        <v>7332.63</v>
      </c>
      <c r="AB126" s="72">
        <f t="shared" si="31"/>
        <v>1.1457234375000001</v>
      </c>
      <c r="AC126" s="54">
        <v>100</v>
      </c>
      <c r="AD126" s="54"/>
      <c r="AE126" s="54"/>
      <c r="AF126" s="78">
        <v>7332.63</v>
      </c>
      <c r="AG126" s="78">
        <f t="shared" si="32"/>
        <v>0</v>
      </c>
      <c r="AH126" s="78" t="s">
        <v>881</v>
      </c>
      <c r="AI126" s="71">
        <v>6802.23</v>
      </c>
      <c r="AJ126" s="72">
        <f t="shared" si="33"/>
        <v>1.0628484375</v>
      </c>
      <c r="AK126" s="54">
        <v>100</v>
      </c>
      <c r="AL126" s="54"/>
      <c r="AM126" s="54"/>
      <c r="AN126" s="9">
        <v>2992.35</v>
      </c>
      <c r="AO126" s="86">
        <f t="shared" si="34"/>
        <v>0.46755468750000001</v>
      </c>
      <c r="AR126" s="9" t="s">
        <v>881</v>
      </c>
      <c r="AT126" s="11">
        <v>3632.51</v>
      </c>
      <c r="AU126" s="10">
        <f t="shared" si="35"/>
        <v>0.56757968749999999</v>
      </c>
      <c r="AY126" s="9"/>
    </row>
    <row r="127" spans="1:51">
      <c r="A127" s="19">
        <v>125</v>
      </c>
      <c r="B127" s="39">
        <v>30</v>
      </c>
      <c r="C127" s="19">
        <v>52</v>
      </c>
      <c r="D127" s="20" t="s">
        <v>1040</v>
      </c>
      <c r="E127" s="19" t="s">
        <v>74</v>
      </c>
      <c r="F127" s="21">
        <v>44</v>
      </c>
      <c r="G127" s="22">
        <v>100</v>
      </c>
      <c r="H127" s="39" t="s">
        <v>103</v>
      </c>
      <c r="I127" s="39" t="s">
        <v>75</v>
      </c>
      <c r="J127" s="48">
        <v>7600</v>
      </c>
      <c r="K127" s="64">
        <v>7601.39</v>
      </c>
      <c r="L127" s="67">
        <f t="shared" si="27"/>
        <v>1.0001828947368401</v>
      </c>
      <c r="M127" s="66">
        <v>100</v>
      </c>
      <c r="N127" s="66"/>
      <c r="O127" s="66"/>
      <c r="P127" s="52">
        <v>7601.39</v>
      </c>
      <c r="Q127" s="52">
        <f t="shared" si="28"/>
        <v>0</v>
      </c>
      <c r="R127" s="66" t="s">
        <v>881</v>
      </c>
      <c r="S127" s="75">
        <v>7897.86</v>
      </c>
      <c r="T127" s="76">
        <f t="shared" si="29"/>
        <v>1.0391921052631601</v>
      </c>
      <c r="U127" s="66">
        <v>100</v>
      </c>
      <c r="V127" s="66"/>
      <c r="W127" s="66"/>
      <c r="X127" s="52">
        <v>7897.86</v>
      </c>
      <c r="Y127" s="52">
        <f t="shared" si="30"/>
        <v>0</v>
      </c>
      <c r="Z127" s="66" t="s">
        <v>881</v>
      </c>
      <c r="AA127" s="75">
        <v>8494.39</v>
      </c>
      <c r="AB127" s="76">
        <f t="shared" si="31"/>
        <v>1.11768289473684</v>
      </c>
      <c r="AC127" s="66">
        <v>100</v>
      </c>
      <c r="AD127" s="66"/>
      <c r="AE127" s="66"/>
      <c r="AF127" s="78">
        <v>8494.39</v>
      </c>
      <c r="AG127" s="78">
        <f t="shared" si="32"/>
        <v>0</v>
      </c>
      <c r="AH127" s="78" t="s">
        <v>881</v>
      </c>
      <c r="AI127" s="70">
        <v>3763.79</v>
      </c>
      <c r="AJ127" s="74">
        <f t="shared" si="33"/>
        <v>0.49523552631578899</v>
      </c>
      <c r="AK127" s="51">
        <v>0</v>
      </c>
      <c r="AL127" s="51"/>
      <c r="AM127" s="51"/>
      <c r="AN127" s="9">
        <v>3705.56</v>
      </c>
      <c r="AO127" s="86">
        <f t="shared" si="34"/>
        <v>0.48757368421052599</v>
      </c>
      <c r="AT127" s="11">
        <v>2717.21</v>
      </c>
      <c r="AU127" s="10">
        <f t="shared" si="35"/>
        <v>0.35752763157894701</v>
      </c>
      <c r="AY127" s="9"/>
    </row>
    <row r="128" spans="1:51">
      <c r="A128" s="19">
        <v>126</v>
      </c>
      <c r="B128" s="39">
        <v>30</v>
      </c>
      <c r="C128" s="19">
        <v>545</v>
      </c>
      <c r="D128" s="20" t="s">
        <v>1041</v>
      </c>
      <c r="E128" s="19" t="s">
        <v>90</v>
      </c>
      <c r="F128" s="21">
        <v>44</v>
      </c>
      <c r="G128" s="22">
        <v>100</v>
      </c>
      <c r="H128" s="39" t="s">
        <v>103</v>
      </c>
      <c r="I128" s="39" t="s">
        <v>91</v>
      </c>
      <c r="J128" s="48">
        <v>5600</v>
      </c>
      <c r="K128" s="64">
        <v>5626.38</v>
      </c>
      <c r="L128" s="76">
        <f t="shared" si="27"/>
        <v>1.0047107142857099</v>
      </c>
      <c r="M128" s="66">
        <v>100</v>
      </c>
      <c r="N128" s="66"/>
      <c r="O128" s="66"/>
      <c r="P128" s="52">
        <v>5626.38</v>
      </c>
      <c r="Q128" s="52">
        <f t="shared" si="28"/>
        <v>0</v>
      </c>
      <c r="R128" s="66" t="s">
        <v>881</v>
      </c>
      <c r="S128" s="75">
        <v>5671.15</v>
      </c>
      <c r="T128" s="76">
        <f t="shared" si="29"/>
        <v>1.0127053571428599</v>
      </c>
      <c r="U128" s="66">
        <v>100</v>
      </c>
      <c r="V128" s="66"/>
      <c r="W128" s="66"/>
      <c r="X128" s="52">
        <v>5671.15</v>
      </c>
      <c r="Y128" s="52">
        <f t="shared" si="30"/>
        <v>0</v>
      </c>
      <c r="Z128" s="66" t="s">
        <v>881</v>
      </c>
      <c r="AA128" s="75">
        <v>5633.73</v>
      </c>
      <c r="AB128" s="76">
        <f t="shared" si="31"/>
        <v>1.00602321428571</v>
      </c>
      <c r="AC128" s="66">
        <v>100</v>
      </c>
      <c r="AD128" s="66"/>
      <c r="AE128" s="66"/>
      <c r="AF128" s="78">
        <v>5633.73</v>
      </c>
      <c r="AG128" s="78">
        <f t="shared" si="32"/>
        <v>0</v>
      </c>
      <c r="AH128" s="78" t="s">
        <v>881</v>
      </c>
      <c r="AI128" s="70">
        <v>5646.84</v>
      </c>
      <c r="AJ128" s="74">
        <f t="shared" si="33"/>
        <v>1.00836428571429</v>
      </c>
      <c r="AK128" s="51">
        <v>100</v>
      </c>
      <c r="AL128" s="51"/>
      <c r="AM128" s="51"/>
      <c r="AN128" s="9">
        <v>1632.71</v>
      </c>
      <c r="AO128" s="86">
        <f t="shared" si="34"/>
        <v>0.29155535714285702</v>
      </c>
      <c r="AR128" s="9" t="s">
        <v>881</v>
      </c>
      <c r="AT128" s="11">
        <v>1334.05</v>
      </c>
      <c r="AU128" s="10">
        <f t="shared" si="35"/>
        <v>0.238223214285714</v>
      </c>
      <c r="AY128" s="9"/>
    </row>
    <row r="129" spans="1:51">
      <c r="A129" s="19">
        <v>127</v>
      </c>
      <c r="B129" s="39">
        <v>30</v>
      </c>
      <c r="C129" s="19">
        <v>118758</v>
      </c>
      <c r="D129" s="20" t="s">
        <v>1042</v>
      </c>
      <c r="E129" s="19" t="s">
        <v>90</v>
      </c>
      <c r="F129" s="21">
        <v>44</v>
      </c>
      <c r="G129" s="22">
        <v>100</v>
      </c>
      <c r="H129" s="39" t="s">
        <v>103</v>
      </c>
      <c r="I129" s="39" t="s">
        <v>91</v>
      </c>
      <c r="J129" s="48">
        <v>4000</v>
      </c>
      <c r="K129" s="64">
        <v>4860.83</v>
      </c>
      <c r="L129" s="65">
        <f t="shared" si="27"/>
        <v>1.2152075</v>
      </c>
      <c r="M129" s="66">
        <v>100</v>
      </c>
      <c r="N129" s="66">
        <v>100</v>
      </c>
      <c r="O129" s="66" t="s">
        <v>880</v>
      </c>
      <c r="P129" s="52">
        <v>4860.83</v>
      </c>
      <c r="Q129" s="52">
        <f t="shared" si="28"/>
        <v>0</v>
      </c>
      <c r="R129" s="66" t="s">
        <v>881</v>
      </c>
      <c r="S129" s="75">
        <v>4930.88</v>
      </c>
      <c r="T129" s="65">
        <f t="shared" si="29"/>
        <v>1.23272</v>
      </c>
      <c r="U129" s="66">
        <v>100</v>
      </c>
      <c r="V129" s="66">
        <v>100</v>
      </c>
      <c r="W129" s="66" t="s">
        <v>880</v>
      </c>
      <c r="X129" s="52">
        <v>4930.88</v>
      </c>
      <c r="Y129" s="52">
        <f t="shared" si="30"/>
        <v>0</v>
      </c>
      <c r="Z129" s="66" t="s">
        <v>881</v>
      </c>
      <c r="AA129" s="75">
        <v>4709.8100000000004</v>
      </c>
      <c r="AB129" s="65">
        <f t="shared" si="31"/>
        <v>1.1774525</v>
      </c>
      <c r="AC129" s="66">
        <v>100</v>
      </c>
      <c r="AD129" s="66">
        <v>100</v>
      </c>
      <c r="AE129" s="66" t="s">
        <v>880</v>
      </c>
      <c r="AF129" s="78">
        <v>4709.8100000000004</v>
      </c>
      <c r="AG129" s="78">
        <f t="shared" si="32"/>
        <v>0</v>
      </c>
      <c r="AH129" s="78" t="s">
        <v>881</v>
      </c>
      <c r="AI129" s="70">
        <v>5113.2700000000004</v>
      </c>
      <c r="AJ129" s="57">
        <f t="shared" si="33"/>
        <v>1.2783175</v>
      </c>
      <c r="AK129" s="51">
        <v>100</v>
      </c>
      <c r="AL129" s="51">
        <v>100</v>
      </c>
      <c r="AM129" s="51" t="s">
        <v>209</v>
      </c>
      <c r="AN129" s="9">
        <v>1466.55</v>
      </c>
      <c r="AO129" s="86">
        <f t="shared" si="34"/>
        <v>0.36663750000000001</v>
      </c>
      <c r="AR129" s="9" t="s">
        <v>881</v>
      </c>
      <c r="AT129" s="11">
        <v>1203.1199999999999</v>
      </c>
      <c r="AU129" s="10">
        <f t="shared" si="35"/>
        <v>0.30077999999999999</v>
      </c>
      <c r="AY129" s="9"/>
    </row>
    <row r="130" spans="1:51">
      <c r="A130" s="35">
        <v>128</v>
      </c>
      <c r="B130" s="35">
        <v>29</v>
      </c>
      <c r="C130" s="35">
        <v>114069</v>
      </c>
      <c r="D130" s="36" t="s">
        <v>1043</v>
      </c>
      <c r="E130" s="35" t="s">
        <v>90</v>
      </c>
      <c r="F130" s="37">
        <v>45</v>
      </c>
      <c r="G130" s="38">
        <v>100</v>
      </c>
      <c r="H130" s="35" t="s">
        <v>103</v>
      </c>
      <c r="I130" s="35" t="s">
        <v>91</v>
      </c>
      <c r="J130" s="61">
        <v>5000</v>
      </c>
      <c r="K130" s="62">
        <v>3884.91</v>
      </c>
      <c r="L130" s="63">
        <f t="shared" si="27"/>
        <v>0.77698199999999995</v>
      </c>
      <c r="M130" s="54">
        <v>0</v>
      </c>
      <c r="N130" s="54"/>
      <c r="O130" s="54"/>
      <c r="P130" s="52">
        <v>3884.91</v>
      </c>
      <c r="Q130" s="52">
        <f t="shared" si="28"/>
        <v>0</v>
      </c>
      <c r="R130" s="54"/>
      <c r="S130" s="71">
        <v>3014.14</v>
      </c>
      <c r="T130" s="72">
        <f t="shared" si="29"/>
        <v>0.60282800000000003</v>
      </c>
      <c r="U130" s="54">
        <v>0</v>
      </c>
      <c r="V130" s="54"/>
      <c r="W130" s="54"/>
      <c r="X130" s="52">
        <v>3014.14</v>
      </c>
      <c r="Y130" s="52">
        <f t="shared" si="30"/>
        <v>0</v>
      </c>
      <c r="Z130" s="54"/>
      <c r="AA130" s="71">
        <v>5894.85</v>
      </c>
      <c r="AB130" s="72">
        <f t="shared" si="31"/>
        <v>1.1789700000000001</v>
      </c>
      <c r="AC130" s="54">
        <v>100</v>
      </c>
      <c r="AD130" s="54"/>
      <c r="AE130" s="54"/>
      <c r="AF130" s="78">
        <v>5894.85</v>
      </c>
      <c r="AG130" s="78">
        <f t="shared" si="32"/>
        <v>0</v>
      </c>
      <c r="AH130" s="78" t="s">
        <v>881</v>
      </c>
      <c r="AI130" s="71">
        <v>2515.37</v>
      </c>
      <c r="AJ130" s="72">
        <f t="shared" si="33"/>
        <v>0.50307400000000002</v>
      </c>
      <c r="AK130" s="54">
        <v>0</v>
      </c>
      <c r="AL130" s="54"/>
      <c r="AM130" s="54"/>
      <c r="AN130" s="9">
        <v>2612.14</v>
      </c>
      <c r="AO130" s="86">
        <f t="shared" si="34"/>
        <v>0.522428</v>
      </c>
      <c r="AT130" s="11">
        <v>1917.41</v>
      </c>
      <c r="AU130" s="10">
        <f t="shared" si="35"/>
        <v>0.38348199999999999</v>
      </c>
      <c r="AY130" s="9"/>
    </row>
    <row r="131" spans="1:51">
      <c r="A131" s="35">
        <v>129</v>
      </c>
      <c r="B131" s="35">
        <v>30</v>
      </c>
      <c r="C131" s="35">
        <v>118151</v>
      </c>
      <c r="D131" s="36" t="s">
        <v>1044</v>
      </c>
      <c r="E131" s="35" t="s">
        <v>70</v>
      </c>
      <c r="F131" s="37">
        <v>45</v>
      </c>
      <c r="G131" s="38">
        <v>100</v>
      </c>
      <c r="H131" s="35" t="s">
        <v>103</v>
      </c>
      <c r="I131" s="35" t="s">
        <v>72</v>
      </c>
      <c r="J131" s="61">
        <v>4600</v>
      </c>
      <c r="K131" s="62">
        <v>5387.9</v>
      </c>
      <c r="L131" s="55">
        <f t="shared" si="27"/>
        <v>1.17128260869565</v>
      </c>
      <c r="M131" s="54">
        <v>100</v>
      </c>
      <c r="N131" s="54">
        <v>200</v>
      </c>
      <c r="O131" s="54" t="s">
        <v>1045</v>
      </c>
      <c r="P131" s="52">
        <v>5387.9</v>
      </c>
      <c r="Q131" s="52">
        <f t="shared" si="28"/>
        <v>0</v>
      </c>
      <c r="R131" s="54" t="s">
        <v>881</v>
      </c>
      <c r="S131" s="71">
        <v>4609.6000000000004</v>
      </c>
      <c r="T131" s="55">
        <f t="shared" si="29"/>
        <v>1.0020869565217401</v>
      </c>
      <c r="U131" s="54">
        <v>100</v>
      </c>
      <c r="V131" s="54">
        <v>200</v>
      </c>
      <c r="W131" s="54" t="s">
        <v>1045</v>
      </c>
      <c r="X131" s="52">
        <v>4609.6000000000004</v>
      </c>
      <c r="Y131" s="52">
        <f t="shared" si="30"/>
        <v>0</v>
      </c>
      <c r="Z131" s="54" t="s">
        <v>881</v>
      </c>
      <c r="AA131" s="71">
        <v>5595.47</v>
      </c>
      <c r="AB131" s="55">
        <f t="shared" si="31"/>
        <v>1.21640652173913</v>
      </c>
      <c r="AC131" s="54">
        <v>100</v>
      </c>
      <c r="AD131" s="54">
        <v>100</v>
      </c>
      <c r="AE131" s="54" t="s">
        <v>1046</v>
      </c>
      <c r="AF131" s="78">
        <v>5595.47</v>
      </c>
      <c r="AG131" s="78">
        <f t="shared" si="32"/>
        <v>0</v>
      </c>
      <c r="AH131" s="78" t="s">
        <v>881</v>
      </c>
      <c r="AI131" s="71">
        <v>2909.1</v>
      </c>
      <c r="AJ131" s="72">
        <f t="shared" si="33"/>
        <v>0.63241304347826099</v>
      </c>
      <c r="AK131" s="54">
        <v>0</v>
      </c>
      <c r="AL131" s="54"/>
      <c r="AM131" s="54"/>
      <c r="AN131" s="9">
        <v>3254.65</v>
      </c>
      <c r="AO131" s="86">
        <f t="shared" si="34"/>
        <v>0.70753260869565204</v>
      </c>
      <c r="AT131" s="11">
        <v>3483</v>
      </c>
      <c r="AU131" s="10">
        <f t="shared" si="35"/>
        <v>0.75717391304347803</v>
      </c>
      <c r="AY131" s="9"/>
    </row>
    <row r="132" spans="1:51">
      <c r="A132" s="35">
        <v>130</v>
      </c>
      <c r="B132" s="35">
        <v>30</v>
      </c>
      <c r="C132" s="35">
        <v>753</v>
      </c>
      <c r="D132" s="36" t="s">
        <v>1047</v>
      </c>
      <c r="E132" s="35" t="s">
        <v>63</v>
      </c>
      <c r="F132" s="37">
        <v>45</v>
      </c>
      <c r="G132" s="38">
        <v>100</v>
      </c>
      <c r="H132" s="35" t="s">
        <v>103</v>
      </c>
      <c r="I132" s="35" t="s">
        <v>65</v>
      </c>
      <c r="J132" s="61">
        <v>5200</v>
      </c>
      <c r="K132" s="62">
        <v>1205.79</v>
      </c>
      <c r="L132" s="63">
        <f t="shared" si="27"/>
        <v>0.23188269230769201</v>
      </c>
      <c r="M132" s="54">
        <v>0</v>
      </c>
      <c r="N132" s="54"/>
      <c r="O132" s="54"/>
      <c r="P132" s="52">
        <v>1205.79</v>
      </c>
      <c r="Q132" s="52">
        <f t="shared" si="28"/>
        <v>0</v>
      </c>
      <c r="R132" s="54"/>
      <c r="S132" s="71">
        <v>1266.8699999999999</v>
      </c>
      <c r="T132" s="72">
        <f t="shared" si="29"/>
        <v>0.243628846153846</v>
      </c>
      <c r="U132" s="54">
        <v>0</v>
      </c>
      <c r="V132" s="54"/>
      <c r="W132" s="54"/>
      <c r="X132" s="52">
        <v>1266.8699999999999</v>
      </c>
      <c r="Y132" s="52">
        <f t="shared" si="30"/>
        <v>0</v>
      </c>
      <c r="Z132" s="54"/>
      <c r="AA132" s="71">
        <v>1482.34</v>
      </c>
      <c r="AB132" s="72">
        <f t="shared" si="31"/>
        <v>0.285065384615385</v>
      </c>
      <c r="AC132" s="54">
        <v>0</v>
      </c>
      <c r="AD132" s="54"/>
      <c r="AE132" s="54"/>
      <c r="AF132" s="78">
        <v>1482.34</v>
      </c>
      <c r="AG132" s="78">
        <f t="shared" si="32"/>
        <v>0</v>
      </c>
      <c r="AH132" s="78"/>
      <c r="AI132" s="71">
        <v>2640.16</v>
      </c>
      <c r="AJ132" s="72">
        <f t="shared" si="33"/>
        <v>0.50772307692307705</v>
      </c>
      <c r="AK132" s="54">
        <v>0</v>
      </c>
      <c r="AL132" s="54"/>
      <c r="AM132" s="54"/>
      <c r="AN132" s="9">
        <v>876.5</v>
      </c>
      <c r="AO132" s="86">
        <f t="shared" si="34"/>
        <v>0.16855769230769199</v>
      </c>
      <c r="AT132" s="11">
        <v>1413.06</v>
      </c>
      <c r="AU132" s="10">
        <f t="shared" si="35"/>
        <v>0.271742307692308</v>
      </c>
      <c r="AY132" s="9"/>
    </row>
    <row r="133" spans="1:51">
      <c r="A133" s="19">
        <v>131</v>
      </c>
      <c r="B133" s="39">
        <v>30</v>
      </c>
      <c r="C133" s="19">
        <v>106568</v>
      </c>
      <c r="D133" s="20" t="s">
        <v>1048</v>
      </c>
      <c r="E133" s="19" t="s">
        <v>90</v>
      </c>
      <c r="F133" s="21">
        <v>46</v>
      </c>
      <c r="G133" s="22">
        <v>100</v>
      </c>
      <c r="H133" s="39" t="s">
        <v>103</v>
      </c>
      <c r="I133" s="39" t="s">
        <v>91</v>
      </c>
      <c r="J133" s="48">
        <v>6200</v>
      </c>
      <c r="K133" s="64">
        <v>4292.8999999999996</v>
      </c>
      <c r="L133" s="67">
        <f t="shared" si="27"/>
        <v>0.69240322580645197</v>
      </c>
      <c r="M133" s="66">
        <v>0</v>
      </c>
      <c r="N133" s="66"/>
      <c r="O133" s="66"/>
      <c r="P133" s="52">
        <v>4292.8999999999996</v>
      </c>
      <c r="Q133" s="52">
        <f t="shared" si="28"/>
        <v>0</v>
      </c>
      <c r="R133" s="66"/>
      <c r="S133" s="75">
        <v>2813.69</v>
      </c>
      <c r="T133" s="76">
        <f t="shared" si="29"/>
        <v>0.45382096774193498</v>
      </c>
      <c r="U133" s="66">
        <v>0</v>
      </c>
      <c r="V133" s="66"/>
      <c r="W133" s="66"/>
      <c r="X133" s="52">
        <v>2813.69</v>
      </c>
      <c r="Y133" s="52">
        <f t="shared" si="30"/>
        <v>0</v>
      </c>
      <c r="Z133" s="66"/>
      <c r="AA133" s="75">
        <v>3318.23</v>
      </c>
      <c r="AB133" s="76">
        <f t="shared" si="31"/>
        <v>0.53519838709677403</v>
      </c>
      <c r="AC133" s="66">
        <v>0</v>
      </c>
      <c r="AD133" s="66"/>
      <c r="AE133" s="66"/>
      <c r="AF133" s="78">
        <v>3318.23</v>
      </c>
      <c r="AG133" s="78">
        <f t="shared" si="32"/>
        <v>0</v>
      </c>
      <c r="AH133" s="78"/>
      <c r="AI133" s="70">
        <v>4181.16</v>
      </c>
      <c r="AJ133" s="74">
        <f t="shared" si="33"/>
        <v>0.67438064516129004</v>
      </c>
      <c r="AK133" s="51">
        <v>0</v>
      </c>
      <c r="AL133" s="51"/>
      <c r="AM133" s="51"/>
      <c r="AN133" s="9">
        <v>3352.4</v>
      </c>
      <c r="AO133" s="86">
        <f t="shared" si="34"/>
        <v>0.54070967741935505</v>
      </c>
      <c r="AT133" s="11">
        <v>3256.51</v>
      </c>
      <c r="AU133" s="10">
        <f t="shared" si="35"/>
        <v>0.52524354838709697</v>
      </c>
      <c r="AY133" s="9"/>
    </row>
    <row r="134" spans="1:51">
      <c r="A134" s="19">
        <v>132</v>
      </c>
      <c r="B134" s="39">
        <v>30</v>
      </c>
      <c r="C134" s="19">
        <v>118074</v>
      </c>
      <c r="D134" s="20" t="s">
        <v>1049</v>
      </c>
      <c r="E134" s="19" t="s">
        <v>90</v>
      </c>
      <c r="F134" s="21">
        <v>46</v>
      </c>
      <c r="G134" s="22">
        <v>100</v>
      </c>
      <c r="H134" s="39" t="s">
        <v>103</v>
      </c>
      <c r="I134" s="39" t="s">
        <v>91</v>
      </c>
      <c r="J134" s="48">
        <v>5600</v>
      </c>
      <c r="K134" s="64">
        <v>5933.43</v>
      </c>
      <c r="L134" s="67">
        <f t="shared" si="27"/>
        <v>1.05954107142857</v>
      </c>
      <c r="M134" s="66">
        <v>100</v>
      </c>
      <c r="N134" s="66"/>
      <c r="O134" s="66"/>
      <c r="P134" s="52">
        <v>5933.43</v>
      </c>
      <c r="Q134" s="52">
        <f t="shared" si="28"/>
        <v>0</v>
      </c>
      <c r="R134" s="66" t="s">
        <v>881</v>
      </c>
      <c r="S134" s="75">
        <v>6172.42</v>
      </c>
      <c r="T134" s="65">
        <f t="shared" si="29"/>
        <v>1.10221785714286</v>
      </c>
      <c r="U134" s="66">
        <v>100</v>
      </c>
      <c r="V134" s="66">
        <v>100</v>
      </c>
      <c r="W134" s="66" t="s">
        <v>1050</v>
      </c>
      <c r="X134" s="52">
        <v>6172.42</v>
      </c>
      <c r="Y134" s="52">
        <f t="shared" si="30"/>
        <v>0</v>
      </c>
      <c r="Z134" s="66" t="s">
        <v>881</v>
      </c>
      <c r="AA134" s="75">
        <v>3726.76</v>
      </c>
      <c r="AB134" s="76">
        <f t="shared" si="31"/>
        <v>0.665492857142857</v>
      </c>
      <c r="AC134" s="66">
        <v>0</v>
      </c>
      <c r="AD134" s="66"/>
      <c r="AE134" s="66"/>
      <c r="AF134" s="78">
        <v>3726.76</v>
      </c>
      <c r="AG134" s="78">
        <f t="shared" si="32"/>
        <v>0</v>
      </c>
      <c r="AH134" s="78"/>
      <c r="AI134" s="70">
        <v>4412.96</v>
      </c>
      <c r="AJ134" s="74">
        <f t="shared" si="33"/>
        <v>0.78802857142857097</v>
      </c>
      <c r="AK134" s="51">
        <v>0</v>
      </c>
      <c r="AL134" s="51"/>
      <c r="AM134" s="51"/>
      <c r="AN134" s="9">
        <v>2211.3200000000002</v>
      </c>
      <c r="AO134" s="86">
        <f t="shared" si="34"/>
        <v>0.39487857142857102</v>
      </c>
      <c r="AT134" s="11">
        <v>3706.61</v>
      </c>
      <c r="AU134" s="10">
        <f t="shared" si="35"/>
        <v>0.66189464285714295</v>
      </c>
      <c r="AY134" s="9"/>
    </row>
    <row r="135" spans="1:51">
      <c r="A135" s="19">
        <v>133</v>
      </c>
      <c r="B135" s="39">
        <v>30</v>
      </c>
      <c r="C135" s="19">
        <v>118951</v>
      </c>
      <c r="D135" s="20" t="s">
        <v>1051</v>
      </c>
      <c r="E135" s="19" t="s">
        <v>87</v>
      </c>
      <c r="F135" s="21">
        <v>46</v>
      </c>
      <c r="G135" s="22">
        <v>100</v>
      </c>
      <c r="H135" s="39" t="s">
        <v>103</v>
      </c>
      <c r="I135" s="39" t="s">
        <v>88</v>
      </c>
      <c r="J135" s="48">
        <v>4000</v>
      </c>
      <c r="K135" s="64">
        <v>4377.24</v>
      </c>
      <c r="L135" s="65">
        <f t="shared" si="27"/>
        <v>1.0943099999999999</v>
      </c>
      <c r="M135" s="66">
        <v>100</v>
      </c>
      <c r="N135" s="66">
        <v>100</v>
      </c>
      <c r="O135" s="66" t="s">
        <v>1050</v>
      </c>
      <c r="P135" s="52">
        <v>4377.24</v>
      </c>
      <c r="Q135" s="52">
        <f t="shared" si="28"/>
        <v>0</v>
      </c>
      <c r="R135" s="66" t="s">
        <v>881</v>
      </c>
      <c r="S135" s="75">
        <v>4294.18</v>
      </c>
      <c r="T135" s="76">
        <f t="shared" si="29"/>
        <v>1.073545</v>
      </c>
      <c r="U135" s="66">
        <v>100</v>
      </c>
      <c r="V135" s="66"/>
      <c r="W135" s="66"/>
      <c r="X135" s="52">
        <v>4294.18</v>
      </c>
      <c r="Y135" s="52">
        <f t="shared" si="30"/>
        <v>0</v>
      </c>
      <c r="Z135" s="66" t="s">
        <v>881</v>
      </c>
      <c r="AA135" s="75">
        <v>4597.3599999999997</v>
      </c>
      <c r="AB135" s="65">
        <f t="shared" si="31"/>
        <v>1.14934</v>
      </c>
      <c r="AC135" s="66">
        <v>100</v>
      </c>
      <c r="AD135" s="66">
        <v>200</v>
      </c>
      <c r="AE135" s="66" t="s">
        <v>1052</v>
      </c>
      <c r="AF135" s="78">
        <v>4597.3599999999997</v>
      </c>
      <c r="AG135" s="78">
        <f t="shared" si="32"/>
        <v>0</v>
      </c>
      <c r="AH135" s="78" t="s">
        <v>881</v>
      </c>
      <c r="AI135" s="70">
        <v>6557.88</v>
      </c>
      <c r="AJ135" s="57">
        <f t="shared" si="33"/>
        <v>1.63947</v>
      </c>
      <c r="AK135" s="51">
        <v>100</v>
      </c>
      <c r="AL135" s="51">
        <v>200</v>
      </c>
      <c r="AM135" s="51" t="s">
        <v>1052</v>
      </c>
      <c r="AN135" s="9">
        <v>2206.52</v>
      </c>
      <c r="AO135" s="86">
        <f t="shared" si="34"/>
        <v>0.55162999999999995</v>
      </c>
      <c r="AR135" s="9" t="s">
        <v>881</v>
      </c>
      <c r="AT135" s="11">
        <v>3322.28</v>
      </c>
      <c r="AU135" s="10">
        <f t="shared" si="35"/>
        <v>0.83057000000000003</v>
      </c>
      <c r="AY135" s="9"/>
    </row>
    <row r="136" spans="1:51">
      <c r="A136" s="35">
        <v>134</v>
      </c>
      <c r="B136" s="35">
        <v>30</v>
      </c>
      <c r="C136" s="35">
        <v>113023</v>
      </c>
      <c r="D136" s="36" t="s">
        <v>400</v>
      </c>
      <c r="E136" s="35" t="s">
        <v>87</v>
      </c>
      <c r="F136" s="37">
        <v>47</v>
      </c>
      <c r="G136" s="38">
        <v>100</v>
      </c>
      <c r="H136" s="35" t="s">
        <v>103</v>
      </c>
      <c r="I136" s="35" t="s">
        <v>88</v>
      </c>
      <c r="J136" s="61">
        <v>5000</v>
      </c>
      <c r="K136" s="62">
        <v>1306.99</v>
      </c>
      <c r="L136" s="63">
        <f t="shared" si="27"/>
        <v>0.26139800000000002</v>
      </c>
      <c r="M136" s="54">
        <v>0</v>
      </c>
      <c r="N136" s="54"/>
      <c r="O136" s="54"/>
      <c r="P136" s="52">
        <v>1306.99</v>
      </c>
      <c r="Q136" s="52">
        <f t="shared" si="28"/>
        <v>0</v>
      </c>
      <c r="R136" s="54"/>
      <c r="S136" s="71">
        <v>2123.77</v>
      </c>
      <c r="T136" s="72">
        <f t="shared" si="29"/>
        <v>0.42475400000000002</v>
      </c>
      <c r="U136" s="54">
        <v>0</v>
      </c>
      <c r="V136" s="54"/>
      <c r="W136" s="54"/>
      <c r="X136" s="52">
        <v>2123.77</v>
      </c>
      <c r="Y136" s="52">
        <f t="shared" si="30"/>
        <v>0</v>
      </c>
      <c r="Z136" s="54"/>
      <c r="AA136" s="71">
        <v>2062.98</v>
      </c>
      <c r="AB136" s="72">
        <f t="shared" si="31"/>
        <v>0.41259600000000002</v>
      </c>
      <c r="AC136" s="54">
        <v>0</v>
      </c>
      <c r="AD136" s="54"/>
      <c r="AE136" s="54"/>
      <c r="AF136" s="78">
        <v>2062.98</v>
      </c>
      <c r="AG136" s="78">
        <f t="shared" si="32"/>
        <v>0</v>
      </c>
      <c r="AH136" s="78"/>
      <c r="AI136" s="71">
        <v>803.88</v>
      </c>
      <c r="AJ136" s="72">
        <f t="shared" si="33"/>
        <v>0.160776</v>
      </c>
      <c r="AK136" s="54">
        <v>0</v>
      </c>
      <c r="AL136" s="54"/>
      <c r="AM136" s="54"/>
      <c r="AN136" s="9">
        <v>1283.81</v>
      </c>
      <c r="AO136" s="86">
        <f t="shared" si="34"/>
        <v>0.25676199999999999</v>
      </c>
      <c r="AT136" s="11">
        <v>3231.88</v>
      </c>
      <c r="AU136" s="10">
        <f t="shared" si="35"/>
        <v>0.64637599999999995</v>
      </c>
      <c r="AY136" s="9"/>
    </row>
    <row r="137" spans="1:51">
      <c r="A137" s="35">
        <v>135</v>
      </c>
      <c r="B137" s="35">
        <v>30</v>
      </c>
      <c r="C137" s="35">
        <v>117923</v>
      </c>
      <c r="D137" s="36" t="s">
        <v>1053</v>
      </c>
      <c r="E137" s="35" t="s">
        <v>94</v>
      </c>
      <c r="F137" s="37">
        <v>47</v>
      </c>
      <c r="G137" s="38">
        <v>100</v>
      </c>
      <c r="H137" s="35" t="s">
        <v>103</v>
      </c>
      <c r="I137" s="35" t="s">
        <v>96</v>
      </c>
      <c r="J137" s="61">
        <v>4000</v>
      </c>
      <c r="K137" s="62">
        <v>4384.09</v>
      </c>
      <c r="L137" s="63">
        <f t="shared" si="27"/>
        <v>1.0960224999999999</v>
      </c>
      <c r="M137" s="54">
        <v>100</v>
      </c>
      <c r="N137" s="54"/>
      <c r="O137" s="54"/>
      <c r="P137" s="52">
        <v>4384.09</v>
      </c>
      <c r="Q137" s="52">
        <f t="shared" si="28"/>
        <v>0</v>
      </c>
      <c r="R137" s="54" t="s">
        <v>881</v>
      </c>
      <c r="S137" s="71">
        <v>4337.03</v>
      </c>
      <c r="T137" s="55">
        <f t="shared" si="29"/>
        <v>1.0842575000000001</v>
      </c>
      <c r="U137" s="54">
        <v>100</v>
      </c>
      <c r="V137" s="54">
        <v>100</v>
      </c>
      <c r="W137" s="54" t="s">
        <v>1054</v>
      </c>
      <c r="X137" s="52">
        <v>4337.03</v>
      </c>
      <c r="Y137" s="52">
        <f t="shared" si="30"/>
        <v>0</v>
      </c>
      <c r="Z137" s="54" t="s">
        <v>881</v>
      </c>
      <c r="AA137" s="71">
        <v>5426.73</v>
      </c>
      <c r="AB137" s="55">
        <f t="shared" si="31"/>
        <v>1.3566825</v>
      </c>
      <c r="AC137" s="54">
        <v>100</v>
      </c>
      <c r="AD137" s="54">
        <v>100</v>
      </c>
      <c r="AE137" s="54" t="s">
        <v>1054</v>
      </c>
      <c r="AF137" s="78">
        <v>5426.73</v>
      </c>
      <c r="AG137" s="78">
        <f t="shared" si="32"/>
        <v>0</v>
      </c>
      <c r="AH137" s="78" t="s">
        <v>881</v>
      </c>
      <c r="AI137" s="71">
        <v>815.78</v>
      </c>
      <c r="AJ137" s="72">
        <f t="shared" si="33"/>
        <v>0.20394499999999999</v>
      </c>
      <c r="AK137" s="54">
        <v>0</v>
      </c>
      <c r="AL137" s="54"/>
      <c r="AM137" s="54"/>
      <c r="AN137" s="9">
        <v>2017.86</v>
      </c>
      <c r="AO137" s="86">
        <f t="shared" si="34"/>
        <v>0.50446500000000005</v>
      </c>
      <c r="AT137" s="11">
        <v>1118.78</v>
      </c>
      <c r="AU137" s="10">
        <f t="shared" si="35"/>
        <v>0.27969500000000003</v>
      </c>
      <c r="AY137" s="9"/>
    </row>
    <row r="138" spans="1:51">
      <c r="A138" s="35">
        <v>136</v>
      </c>
      <c r="B138" s="35">
        <v>30</v>
      </c>
      <c r="C138" s="35">
        <v>111064</v>
      </c>
      <c r="D138" s="36" t="s">
        <v>1055</v>
      </c>
      <c r="E138" s="35" t="s">
        <v>94</v>
      </c>
      <c r="F138" s="37">
        <v>47</v>
      </c>
      <c r="G138" s="38">
        <v>100</v>
      </c>
      <c r="H138" s="35" t="s">
        <v>103</v>
      </c>
      <c r="I138" s="35" t="s">
        <v>96</v>
      </c>
      <c r="J138" s="61">
        <v>4000</v>
      </c>
      <c r="K138" s="62">
        <v>4943.92</v>
      </c>
      <c r="L138" s="55">
        <f t="shared" si="27"/>
        <v>1.2359800000000001</v>
      </c>
      <c r="M138" s="54">
        <v>100</v>
      </c>
      <c r="N138" s="54">
        <v>100</v>
      </c>
      <c r="O138" s="54" t="s">
        <v>1054</v>
      </c>
      <c r="P138" s="52">
        <v>4943.92</v>
      </c>
      <c r="Q138" s="52">
        <f t="shared" si="28"/>
        <v>0</v>
      </c>
      <c r="R138" s="54" t="s">
        <v>881</v>
      </c>
      <c r="S138" s="71">
        <v>4151.4799999999996</v>
      </c>
      <c r="T138" s="72">
        <f t="shared" si="29"/>
        <v>1.0378700000000001</v>
      </c>
      <c r="U138" s="54">
        <v>100</v>
      </c>
      <c r="V138" s="54"/>
      <c r="W138" s="54"/>
      <c r="X138" s="52">
        <v>4151.4799999999996</v>
      </c>
      <c r="Y138" s="52">
        <f t="shared" si="30"/>
        <v>0</v>
      </c>
      <c r="Z138" s="54" t="s">
        <v>881</v>
      </c>
      <c r="AA138" s="71">
        <v>4812.1499999999996</v>
      </c>
      <c r="AB138" s="72">
        <f t="shared" si="31"/>
        <v>1.2030375</v>
      </c>
      <c r="AC138" s="54">
        <v>100</v>
      </c>
      <c r="AD138" s="54"/>
      <c r="AE138" s="54"/>
      <c r="AF138" s="78">
        <v>5756.15</v>
      </c>
      <c r="AG138" s="78">
        <f t="shared" si="32"/>
        <v>944</v>
      </c>
      <c r="AH138" s="78" t="s">
        <v>881</v>
      </c>
      <c r="AI138" s="71">
        <v>4059.37</v>
      </c>
      <c r="AJ138" s="55">
        <f t="shared" si="33"/>
        <v>1.0148425000000001</v>
      </c>
      <c r="AK138" s="54">
        <v>100</v>
      </c>
      <c r="AL138" s="54">
        <v>200</v>
      </c>
      <c r="AM138" s="54" t="s">
        <v>1056</v>
      </c>
      <c r="AN138" s="9">
        <v>907.41</v>
      </c>
      <c r="AO138" s="86">
        <f t="shared" si="34"/>
        <v>0.22685250000000001</v>
      </c>
      <c r="AR138" s="9" t="s">
        <v>881</v>
      </c>
      <c r="AT138" s="11">
        <v>1662.62</v>
      </c>
      <c r="AU138" s="10">
        <f t="shared" si="35"/>
        <v>0.415655</v>
      </c>
      <c r="AY138" s="9"/>
    </row>
    <row r="139" spans="1:51">
      <c r="A139" s="19">
        <v>137</v>
      </c>
      <c r="B139" s="39">
        <v>30</v>
      </c>
      <c r="C139" s="19">
        <v>117637</v>
      </c>
      <c r="D139" s="20" t="s">
        <v>1057</v>
      </c>
      <c r="E139" s="19" t="s">
        <v>94</v>
      </c>
      <c r="F139" s="21">
        <v>48</v>
      </c>
      <c r="G139" s="22">
        <v>100</v>
      </c>
      <c r="H139" s="39" t="s">
        <v>103</v>
      </c>
      <c r="I139" s="39" t="s">
        <v>96</v>
      </c>
      <c r="J139" s="48">
        <v>4000</v>
      </c>
      <c r="K139" s="64">
        <v>4433.43</v>
      </c>
      <c r="L139" s="67">
        <f t="shared" si="27"/>
        <v>1.1083575000000001</v>
      </c>
      <c r="M139" s="66">
        <v>100</v>
      </c>
      <c r="N139" s="66"/>
      <c r="O139" s="66"/>
      <c r="P139" s="52">
        <v>4433.43</v>
      </c>
      <c r="Q139" s="52">
        <f t="shared" si="28"/>
        <v>0</v>
      </c>
      <c r="R139" s="66" t="s">
        <v>881</v>
      </c>
      <c r="S139" s="75">
        <v>2001.49</v>
      </c>
      <c r="T139" s="76">
        <f t="shared" si="29"/>
        <v>0.5003725</v>
      </c>
      <c r="U139" s="66">
        <v>0</v>
      </c>
      <c r="V139" s="66"/>
      <c r="W139" s="66"/>
      <c r="X139" s="52">
        <v>2001.49</v>
      </c>
      <c r="Y139" s="52">
        <f t="shared" si="30"/>
        <v>0</v>
      </c>
      <c r="Z139" s="66"/>
      <c r="AA139" s="75">
        <v>981.73</v>
      </c>
      <c r="AB139" s="76">
        <f t="shared" si="31"/>
        <v>0.2454325</v>
      </c>
      <c r="AC139" s="66">
        <v>0</v>
      </c>
      <c r="AD139" s="66"/>
      <c r="AE139" s="66"/>
      <c r="AF139" s="78">
        <v>981.73</v>
      </c>
      <c r="AG139" s="78">
        <f t="shared" si="32"/>
        <v>0</v>
      </c>
      <c r="AH139" s="78"/>
      <c r="AI139" s="70">
        <v>4008.75</v>
      </c>
      <c r="AJ139" s="57">
        <f t="shared" si="33"/>
        <v>1.0021875</v>
      </c>
      <c r="AK139" s="51">
        <v>100</v>
      </c>
      <c r="AL139" s="51">
        <v>200</v>
      </c>
      <c r="AM139" s="51" t="s">
        <v>1058</v>
      </c>
      <c r="AN139" s="9">
        <v>1348.53</v>
      </c>
      <c r="AO139" s="86">
        <f t="shared" si="34"/>
        <v>0.3371325</v>
      </c>
      <c r="AR139" s="9" t="s">
        <v>881</v>
      </c>
      <c r="AT139" s="11">
        <v>1347.71</v>
      </c>
      <c r="AU139" s="10">
        <f t="shared" si="35"/>
        <v>0.33692749999999999</v>
      </c>
      <c r="AY139" s="9"/>
    </row>
    <row r="140" spans="1:51">
      <c r="A140" s="19">
        <v>138</v>
      </c>
      <c r="B140" s="39">
        <v>30</v>
      </c>
      <c r="C140" s="19">
        <v>591</v>
      </c>
      <c r="D140" s="20" t="s">
        <v>1059</v>
      </c>
      <c r="E140" s="19" t="s">
        <v>94</v>
      </c>
      <c r="F140" s="21">
        <v>48</v>
      </c>
      <c r="G140" s="22">
        <v>100</v>
      </c>
      <c r="H140" s="39" t="s">
        <v>103</v>
      </c>
      <c r="I140" s="39" t="s">
        <v>96</v>
      </c>
      <c r="J140" s="48">
        <v>4000</v>
      </c>
      <c r="K140" s="64">
        <v>4474.99</v>
      </c>
      <c r="L140" s="65">
        <f t="shared" si="27"/>
        <v>1.1187475</v>
      </c>
      <c r="M140" s="66">
        <v>100</v>
      </c>
      <c r="N140" s="66">
        <v>100</v>
      </c>
      <c r="O140" s="66" t="s">
        <v>1060</v>
      </c>
      <c r="P140" s="52">
        <v>4474.99</v>
      </c>
      <c r="Q140" s="52">
        <f t="shared" si="28"/>
        <v>0</v>
      </c>
      <c r="R140" s="66" t="s">
        <v>881</v>
      </c>
      <c r="S140" s="75">
        <v>2523</v>
      </c>
      <c r="T140" s="76">
        <f t="shared" si="29"/>
        <v>0.63075000000000003</v>
      </c>
      <c r="U140" s="66">
        <v>0</v>
      </c>
      <c r="V140" s="66"/>
      <c r="W140" s="66"/>
      <c r="X140" s="52">
        <v>2523</v>
      </c>
      <c r="Y140" s="52">
        <f t="shared" si="30"/>
        <v>0</v>
      </c>
      <c r="Z140" s="66"/>
      <c r="AA140" s="75">
        <v>1814.43</v>
      </c>
      <c r="AB140" s="76">
        <f t="shared" si="31"/>
        <v>0.4536075</v>
      </c>
      <c r="AC140" s="66">
        <v>0</v>
      </c>
      <c r="AD140" s="66"/>
      <c r="AE140" s="66"/>
      <c r="AF140" s="78">
        <v>1814.43</v>
      </c>
      <c r="AG140" s="78">
        <f t="shared" si="32"/>
        <v>0</v>
      </c>
      <c r="AH140" s="78"/>
      <c r="AI140" s="70">
        <v>1228</v>
      </c>
      <c r="AJ140" s="74">
        <f t="shared" si="33"/>
        <v>0.307</v>
      </c>
      <c r="AK140" s="51">
        <v>0</v>
      </c>
      <c r="AL140" s="51"/>
      <c r="AM140" s="51"/>
      <c r="AN140" s="9">
        <v>2088.5300000000002</v>
      </c>
      <c r="AO140" s="86">
        <f t="shared" si="34"/>
        <v>0.5221325</v>
      </c>
      <c r="AT140" s="11">
        <v>716.23</v>
      </c>
      <c r="AU140" s="10">
        <f t="shared" si="35"/>
        <v>0.17905750000000001</v>
      </c>
      <c r="AY140" s="9"/>
    </row>
    <row r="141" spans="1:51">
      <c r="A141" s="19">
        <v>139</v>
      </c>
      <c r="B141" s="39">
        <v>30</v>
      </c>
      <c r="C141" s="19">
        <v>119263</v>
      </c>
      <c r="D141" s="20" t="s">
        <v>1061</v>
      </c>
      <c r="E141" s="19" t="s">
        <v>87</v>
      </c>
      <c r="F141" s="21">
        <v>48</v>
      </c>
      <c r="G141" s="22">
        <v>100</v>
      </c>
      <c r="H141" s="39" t="s">
        <v>103</v>
      </c>
      <c r="I141" s="39" t="s">
        <v>88</v>
      </c>
      <c r="J141" s="48">
        <v>4000</v>
      </c>
      <c r="K141" s="64">
        <v>2626.15</v>
      </c>
      <c r="L141" s="67">
        <f t="shared" si="27"/>
        <v>0.6565375</v>
      </c>
      <c r="M141" s="66">
        <v>0</v>
      </c>
      <c r="N141" s="66"/>
      <c r="O141" s="66"/>
      <c r="P141" s="52">
        <v>2626.15</v>
      </c>
      <c r="Q141" s="52">
        <f t="shared" si="28"/>
        <v>0</v>
      </c>
      <c r="R141" s="66"/>
      <c r="S141" s="75">
        <v>1567.55</v>
      </c>
      <c r="T141" s="76">
        <f t="shared" si="29"/>
        <v>0.3918875</v>
      </c>
      <c r="U141" s="66">
        <v>0</v>
      </c>
      <c r="V141" s="66"/>
      <c r="W141" s="66"/>
      <c r="X141" s="52">
        <v>1567.55</v>
      </c>
      <c r="Y141" s="52">
        <f t="shared" si="30"/>
        <v>0</v>
      </c>
      <c r="Z141" s="66"/>
      <c r="AA141" s="75">
        <v>3242.21</v>
      </c>
      <c r="AB141" s="76">
        <f t="shared" si="31"/>
        <v>0.81055250000000001</v>
      </c>
      <c r="AC141" s="66">
        <v>0</v>
      </c>
      <c r="AD141" s="66"/>
      <c r="AE141" s="66"/>
      <c r="AF141" s="78">
        <v>3242.21</v>
      </c>
      <c r="AG141" s="78">
        <f t="shared" si="32"/>
        <v>0</v>
      </c>
      <c r="AH141" s="78"/>
      <c r="AI141" s="70">
        <v>2031.35</v>
      </c>
      <c r="AJ141" s="74">
        <f t="shared" si="33"/>
        <v>0.50783750000000005</v>
      </c>
      <c r="AK141" s="51">
        <v>0</v>
      </c>
      <c r="AL141" s="51"/>
      <c r="AM141" s="51"/>
      <c r="AN141" s="9">
        <v>1426.03</v>
      </c>
      <c r="AO141" s="86">
        <f t="shared" si="34"/>
        <v>0.35650749999999998</v>
      </c>
      <c r="AT141" s="11">
        <v>2045.13</v>
      </c>
      <c r="AU141" s="10">
        <f t="shared" si="35"/>
        <v>0.51128249999999997</v>
      </c>
      <c r="AY141" s="9"/>
    </row>
    <row r="142" spans="1:51">
      <c r="A142" s="94">
        <v>140</v>
      </c>
      <c r="B142" s="94">
        <v>3</v>
      </c>
      <c r="C142" s="94">
        <v>119262</v>
      </c>
      <c r="D142" s="95" t="s">
        <v>1062</v>
      </c>
      <c r="E142" s="94" t="s">
        <v>87</v>
      </c>
      <c r="F142" s="96"/>
      <c r="G142" s="97">
        <v>0</v>
      </c>
      <c r="H142" s="94" t="s">
        <v>103</v>
      </c>
      <c r="I142" s="94" t="s">
        <v>88</v>
      </c>
      <c r="J142" s="100">
        <v>4000</v>
      </c>
      <c r="K142" s="101">
        <v>1856.14</v>
      </c>
      <c r="L142" s="102">
        <f t="shared" si="27"/>
        <v>0.46403499999999998</v>
      </c>
      <c r="M142" s="103">
        <v>0</v>
      </c>
      <c r="N142" s="103"/>
      <c r="O142" s="103"/>
      <c r="P142" s="52">
        <v>1856.14</v>
      </c>
      <c r="Q142" s="52">
        <f t="shared" si="28"/>
        <v>0</v>
      </c>
      <c r="R142" s="78"/>
      <c r="S142" s="104">
        <v>1730.92</v>
      </c>
      <c r="T142" s="105">
        <f t="shared" si="29"/>
        <v>0.43273</v>
      </c>
      <c r="U142" s="78">
        <v>0</v>
      </c>
      <c r="V142" s="78"/>
      <c r="W142" s="78"/>
      <c r="X142" s="52">
        <v>1730.92</v>
      </c>
      <c r="Y142" s="52">
        <f t="shared" si="30"/>
        <v>0</v>
      </c>
      <c r="Z142" s="78"/>
      <c r="AA142" s="104">
        <v>1467.23</v>
      </c>
      <c r="AB142" s="105">
        <f t="shared" si="31"/>
        <v>0.36680750000000001</v>
      </c>
      <c r="AC142" s="78">
        <v>0</v>
      </c>
      <c r="AD142" s="78"/>
      <c r="AE142" s="78"/>
      <c r="AF142" s="78">
        <v>1467.23</v>
      </c>
      <c r="AG142" s="78">
        <f t="shared" si="32"/>
        <v>0</v>
      </c>
      <c r="AH142" s="78"/>
      <c r="AI142" s="104">
        <v>1163.48</v>
      </c>
      <c r="AJ142" s="105">
        <f t="shared" si="33"/>
        <v>0.29087000000000002</v>
      </c>
      <c r="AK142" s="78">
        <v>0</v>
      </c>
      <c r="AL142" s="78"/>
      <c r="AM142" s="78"/>
      <c r="AN142" s="9">
        <v>1185.04</v>
      </c>
      <c r="AO142" s="86">
        <f t="shared" si="34"/>
        <v>0.29626000000000002</v>
      </c>
      <c r="AT142" s="11">
        <v>1593.96</v>
      </c>
      <c r="AU142" s="10">
        <f t="shared" si="35"/>
        <v>0.39849000000000001</v>
      </c>
      <c r="AY142" s="9"/>
    </row>
    <row r="143" spans="1:51">
      <c r="A143" s="344" t="s">
        <v>764</v>
      </c>
      <c r="B143" s="345"/>
      <c r="C143" s="345"/>
      <c r="D143" s="345"/>
      <c r="E143" s="345"/>
      <c r="F143" s="345"/>
      <c r="G143" s="97">
        <f>SUM(G3:G142)</f>
        <v>18950</v>
      </c>
      <c r="H143" s="97"/>
      <c r="I143" s="40"/>
      <c r="J143" s="100">
        <f>SUM(J3:J142)</f>
        <v>1601515</v>
      </c>
      <c r="K143" s="101">
        <f>SUM(K3:K142)</f>
        <v>1694801.04</v>
      </c>
      <c r="L143" s="102">
        <f t="shared" si="27"/>
        <v>1.05824862083714</v>
      </c>
      <c r="M143" s="103">
        <f>SUM(M3:M142)</f>
        <v>15100</v>
      </c>
      <c r="N143" s="103">
        <v>5850</v>
      </c>
      <c r="O143" s="103"/>
      <c r="P143" s="52" t="e">
        <v>#N/A</v>
      </c>
      <c r="Q143" s="52" t="e">
        <f t="shared" si="28"/>
        <v>#N/A</v>
      </c>
      <c r="R143" s="78"/>
      <c r="S143" s="104">
        <f>SUM(S3:S142)</f>
        <v>1564411.84</v>
      </c>
      <c r="T143" s="105">
        <f t="shared" si="29"/>
        <v>0.97683246176276795</v>
      </c>
      <c r="U143" s="78">
        <f>SUM(U3:U142)</f>
        <v>13500</v>
      </c>
      <c r="V143" s="78">
        <v>6250</v>
      </c>
      <c r="W143" s="78"/>
      <c r="X143" s="52" t="e">
        <v>#N/A</v>
      </c>
      <c r="Y143" s="52" t="e">
        <f t="shared" si="30"/>
        <v>#N/A</v>
      </c>
      <c r="Z143" s="78"/>
      <c r="AA143" s="104">
        <f>SUM(AA3:AA142)</f>
        <v>1678062.08</v>
      </c>
      <c r="AB143" s="105">
        <f t="shared" si="31"/>
        <v>1.04779666753043</v>
      </c>
      <c r="AC143" s="78">
        <f>SUM(AC3:AC142)</f>
        <v>13700</v>
      </c>
      <c r="AD143" s="78">
        <f>SUM(AD3:AD142)</f>
        <v>7250</v>
      </c>
      <c r="AE143" s="78"/>
      <c r="AF143" s="78">
        <f>SUM(AF3:AF142)</f>
        <v>1681116.7</v>
      </c>
      <c r="AG143" s="78">
        <f t="shared" si="32"/>
        <v>3054.6199999994101</v>
      </c>
      <c r="AH143" s="78"/>
      <c r="AI143" s="104">
        <f>SUM(AI3:AI142)</f>
        <v>1829821.7</v>
      </c>
      <c r="AJ143" s="105">
        <f t="shared" si="33"/>
        <v>1.14255670412078</v>
      </c>
      <c r="AK143" s="78">
        <f>SUM(AK3:AK142)</f>
        <v>13300</v>
      </c>
      <c r="AL143" s="78">
        <f>SUM(AL3:AL142)</f>
        <v>7200</v>
      </c>
      <c r="AM143" s="78"/>
      <c r="AN143" s="9">
        <f>SUM(AN3:AN142)</f>
        <v>1202990.82</v>
      </c>
      <c r="AO143" s="86">
        <f t="shared" si="34"/>
        <v>0.75115800975950897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N1:AR1"/>
    <mergeCell ref="AT1:AX1"/>
    <mergeCell ref="A143:F143"/>
    <mergeCell ref="A1:H1"/>
    <mergeCell ref="K1:O1"/>
    <mergeCell ref="S1:W1"/>
    <mergeCell ref="AA1:AE1"/>
    <mergeCell ref="AI1:AM1"/>
  </mergeCells>
  <phoneticPr fontId="30" type="noConversion"/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2021-08-01T08:38:42Z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D1B3A66576624832804A8C5FC32977AD</vt:lpwstr>
  </property>
  <property fmtid="{D5CDD505-2E9C-101B-9397-08002B2CF9AE}" pid="3" name="KSOProductBuildVer">
    <vt:lpwstr>2052-11.1.0.10667</vt:lpwstr>
  </property>
</Properties>
</file>