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<sst xmlns="http://schemas.openxmlformats.org/spreadsheetml/2006/main" count="4367" uniqueCount="1074">
  <si>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</si>
  <si>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</si>
  <si>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</si>
  <si>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</si>
  <si>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</si>
  <si>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</si>
  <si>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</si>
  <si>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</si>
  <si>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</si>
  <si>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</si>
  <si>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</si>
  <si>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</si>
  <si>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</si>
  <si>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</si>
  <si>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</si>
  <si>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</si>
  <si>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</si>
  <si>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</si>
  <si>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</si>
  <si>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</si>
  <si>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</si>
  <si>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</si>
  <si>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</si>
  <si>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</si>
  <si>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</si>
  <si>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</si>
  <si>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</si>
  <si>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</si>
  <si>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</si>
  <si>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</si>
  <si>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</si>
  <si>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</si>
  <si>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</si>
  <si>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</si>
  <si>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</si>
  <si>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</si>
  <si>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</si>
  <si>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</si>
  <si>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</si>
  <si>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</si>
  <si>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</si>
  <si>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</si>
  <si>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</si>
  <si>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</si>
  <si>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</si>
  <si>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</si>
  <si>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</si>
  <si>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</si>
  <si>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</si>
  <si>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</si>
  <si>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</si>
  <si>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</si>
  <si>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</si>
  <si>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</si>
  <si>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</si>
  <si>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</si>
  <si>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</si>
  <si>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</si>
  <si>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</si>
  <si>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</si>
  <si>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</si>
  <si>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</si>
  <si>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</si>
  <si>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</si>
  <si>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</si>
  <si>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</si>
  <si>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</si>
  <si>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</si>
  <si>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</si>
  <si>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</si>
  <si>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</si>
  <si>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</si>
  <si>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</si>
  <si>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</si>
  <si>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</si>
  <si>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</si>
  <si>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</si>
  <si>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</si>
  <si>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</si>
  <si>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</si>
  <si>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</si>
  <si>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</si>
  <si>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</si>
  <si>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</si>
  <si>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</si>
  <si>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</si>
  <si>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</si>
  <si>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</si>
  <si>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</si>
  <si>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</si>
  <si>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</si>
  <si>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</si>
  <si>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</si>
  <si>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</si>
  <si>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</si>
  <si>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</si>
  <si>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</si>
  <si>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</si>
  <si>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</si>
  <si>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</si>
  <si>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</si>
  <si>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</si>
  <si>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</si>
  <si>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</si>
  <si>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</si>
  <si>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</si>
  <si>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</si>
  <si>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</si>
  <si>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</si>
  <si>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</si>
  <si>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</si>
  <si>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</si>
  <si>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</si>
  <si>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</si>
  <si>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</si>
  <si>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</si>
  <si>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</si>
  <si>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</si>
  <si>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</si>
  <si>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</si>
  <si>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</si>
  <si>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</si>
  <si>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</si>
  <si>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</si>
  <si>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</si>
  <si>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</si>
  <si>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</si>
  <si>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</si>
  <si>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</si>
  <si>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</si>
  <si>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</si>
  <si>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</si>
  <si>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</si>
  <si>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</si>
  <si>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</si>
  <si>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</si>
  <si>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</si>
  <si>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</si>
  <si>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</si>
  <si>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</si>
  <si>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</si>
  <si>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</si>
  <si>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</si>
  <si>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</si>
  <si>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</si>
  <si>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</si>
  <si>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</si>
  <si>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</si>
  <si>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</si>
  <si>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</si>
  <si>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</si>
  <si>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</si>
  <si>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</si>
  <si>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</si>
  <si>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</si>
  <si>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</si>
  <si>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</si>
  <si>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</si>
  <si>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</si>
  <si>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</si>
  <si>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</si>
  <si>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</si>
  <si>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</si>
  <si>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</si>
  <si>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</si>
  <si>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</si>
  <si>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</si>
  <si>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</si>
  <si>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</si>
  <si>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</si>
  <si>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</si>
  <si>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</si>
  <si>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</si>
  <si>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</si>
  <si>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</si>
  <si>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</si>
  <si>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</si>
  <si>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</si>
  <si>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</si>
  <si>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</si>
  <si>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</si>
  <si>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</si>
  <si>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</si>
  <si>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</si>
  <si>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</si>
  <si>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</si>
  <si>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</si>
  <si>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</si>
  <si>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</si>
  <si>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</si>
  <si>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</si>
  <si>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</si>
  <si>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</si>
  <si>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</si>
  <si>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</si>
  <si>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</si>
  <si>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</si>
  <si>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</si>
  <si>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</si>
  <si>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</si>
  <si>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</si>
  <si>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</si>
  <si>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</si>
  <si>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</si>
  <si>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</si>
  <si>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</si>
  <si>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</si>
  <si>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</si>
  <si>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</si>
  <si>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</si>
  <si>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</si>
  <si>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</si>
  <si>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</si>
  <si>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</si>
  <si>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</si>
  <si>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</si>
  <si>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</si>
  <si>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</si>
  <si>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</si>
  <si>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</si>
  <si>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</si>
  <si>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</si>
  <si>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</si>
  <si>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</si>
  <si>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</si>
  <si>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</si>
  <si>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</si>
  <si>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</si>
  <si>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</si>
  <si>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</si>
  <si>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</si>
  <si>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</si>
  <si>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</si>
  <si>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</si>
  <si>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</si>
  <si>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</si>
  <si>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</si>
  <si>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</si>
  <si>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</si>
  <si>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</si>
  <si>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</si>
  <si>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</si>
  <si>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</si>
  <si>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</si>
  <si>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</si>
  <si>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</si>
  <si>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</si>
  <si>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</si>
  <si>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</si>
  <si>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</si>
  <si>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</si>
  <si>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</si>
  <si>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</si>
  <si>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</si>
  <si>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</si>
  <si>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</si>
  <si>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</si>
  <si>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</si>
  <si>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</si>
  <si>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</si>
  <si>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</si>
  <si>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</si>
  <si>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</si>
  <si>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</si>
  <si>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</si>
  <si>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</si>
  <si>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</si>
  <si>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</si>
  <si>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</si>
  <si>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</si>
  <si>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</si>
  <si>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</si>
  <si>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</si>
  <si>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</si>
  <si>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</si>
  <si>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</si>
  <si>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</si>
  <si>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</si>
  <si>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</si>
  <si>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</si>
  <si>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</si>
  <si>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</si>
  <si>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</si>
  <si>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</si>
  <si>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</si>
  <si>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</si>
  <si>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</si>
  <si>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</si>
  <si>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</si>
  <si>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</si>
  <si>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</si>
  <si>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</si>
  <si>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</si>
  <si>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</si>
  <si>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</si>
  <si>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</si>
  <si>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</si>
  <si>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</si>
  <si>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</si>
  <si>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</si>
  <si>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</si>
  <si>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</si>
  <si>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</si>
  <si>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</si>
  <si>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</si>
  <si>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</si>
  <si>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</si>
  <si>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</si>
  <si>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</si>
  <si>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</si>
  <si>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</si>
  <si>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</si>
  <si>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</si>
  <si>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</si>
  <si>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</si>
  <si>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</si>
  <si>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</si>
  <si>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</si>
  <si>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</si>
  <si>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</si>
  <si>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</si>
  <si>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</si>
  <si>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</si>
  <si>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</si>
  <si>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</si>
  <si>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</si>
  <si>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</si>
  <si>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</si>
  <si>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</si>
  <si>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</si>
  <si>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</si>
  <si>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</si>
  <si>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</si>
  <si>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</si>
  <si>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</si>
  <si>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</si>
  <si>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</si>
  <si>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</si>
  <si>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</si>
  <si>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</si>
  <si>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</si>
  <si>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</si>
  <si>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</si>
  <si>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</si>
  <si>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</si>
  <si>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</si>
  <si>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</si>
  <si>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</si>
  <si>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</si>
  <si>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</si>
  <si>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</si>
  <si>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</si>
  <si>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</si>
  <si>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</si>
  <si>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</si>
  <si>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</si>
  <si>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</si>
  <si>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</si>
  <si>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</si>
  <si>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</si>
  <si>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</si>
  <si>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</si>
  <si>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</si>
  <si>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</si>
  <si>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</si>
  <si>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</si>
  <si>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</si>
  <si>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</si>
  <si>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</si>
  <si>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</si>
  <si>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</si>
  <si>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</si>
  <si>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</si>
  <si>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</si>
  <si>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</si>
  <si>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</si>
  <si>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</si>
  <si>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</si>
  <si>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</si>
  <si>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</si>
  <si>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</si>
  <si>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</si>
  <si>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</si>
  <si>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</si>
  <si>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</si>
  <si>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</si>
  <si>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</si>
  <si>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</si>
  <si>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</si>
  <si>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</si>
  <si>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</si>
  <si>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</si>
  <si>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</si>
  <si>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</si>
  <si>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</si>
  <si>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</si>
  <si>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</si>
  <si>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</si>
  <si>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</si>
  <si>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</si>
  <si>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</si>
  <si>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</si>
  <si>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</si>
  <si>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</si>
  <si>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</si>
  <si>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</si>
  <si>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</si>
  <si>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</si>
  <si>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</si>
  <si>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</si>
  <si>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</si>
  <si>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</si>
  <si>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</si>
  <si>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</si>
  <si>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</si>
  <si>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</si>
  <si>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</si>
  <si>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</si>
  <si>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</si>
  <si>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</si>
  <si>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</si>
  <si>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</si>
  <si>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</si>
  <si>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</si>
  <si>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</si>
  <si>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</si>
  <si>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</si>
  <si>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</si>
  <si>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</si>
  <si>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</si>
  <si>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</si>
  <si>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</si>
  <si>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</si>
  <si>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</si>
  <si>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</si>
  <si>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</si>
  <si>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</si>
  <si>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</si>
  <si>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</si>
  <si>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</si>
  <si>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</si>
  <si>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</si>
  <si>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</si>
  <si>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</si>
  <si>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</si>
  <si>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</si>
  <si>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</si>
  <si>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</si>
  <si>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</si>
  <si>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</si>
  <si>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</si>
  <si>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</si>
  <si>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</si>
  <si>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</si>
  <si>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</si>
  <si>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</si>
  <si>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</si>
  <si>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</si>
  <si>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</si>
  <si>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</si>
  <si>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</si>
  <si>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</si>
  <si>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</si>
  <si>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</si>
  <si>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</si>
  <si>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</si>
  <si>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</si>
  <si>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</si>
  <si>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</si>
  <si>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</si>
  <si>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</si>
  <si>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</si>
  <si>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</si>
  <si>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</si>
  <si>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</si>
  <si>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</si>
  <si>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</si>
  <si>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</si>
  <si>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</si>
  <si>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</si>
  <si>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</si>
  <si>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</si>
  <si>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</si>
  <si>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</si>
  <si>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</si>
  <si>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</si>
  <si>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</si>
  <si>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</si>
  <si>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</si>
  <si>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</si>
  <si>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</si>
  <si>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</si>
  <si>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</si>
  <si>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</si>
  <si>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</si>
  <si>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</si>
  <si>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</si>
  <si>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</si>
  <si>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</si>
  <si>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</si>
  <si>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</si>
  <si>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</si>
  <si>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</si>
  <si>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</si>
  <si>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</si>
  <si>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</si>
  <si>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</si>
  <si>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</si>
  <si>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</si>
  <si>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</si>
  <si>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</si>
  <si>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</si>
  <si>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</si>
  <si>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</si>
  <si>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</si>
  <si>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</si>
  <si>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</si>
  <si>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</si>
  <si>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</si>
  <si>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</si>
  <si>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</si>
  <si>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</si>
  <si>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</si>
  <si>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</si>
  <si>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</si>
  <si>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</si>
  <si>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</si>
  <si>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</si>
  <si>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</si>
  <si>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</si>
  <si>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</si>
  <si>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</si>
  <si>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</si>
  <si>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</si>
  <si>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</si>
  <si>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</si>
  <si>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</si>
  <si>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</si>
  <si>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</si>
  <si>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</si>
  <si>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</si>
  <si>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</si>
  <si>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</si>
  <si>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</si>
  <si>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</si>
  <si>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</si>
  <si>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</si>
  <si>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</si>
  <si>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</si>
  <si>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</si>
  <si>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</si>
  <si>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</si>
  <si>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</si>
  <si>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</si>
  <si>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</si>
  <si>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</si>
  <si>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</si>
  <si>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</si>
  <si>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</si>
  <si>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</si>
  <si>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</si>
  <si>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</si>
  <si>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</si>
  <si>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</si>
  <si>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</si>
  <si>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</si>
  <si>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</si>
  <si>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</si>
  <si>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</si>
  <si>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</si>
  <si>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</si>
  <si>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</si>
  <si>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</si>
  <si>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</si>
  <si>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</si>
  <si>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</si>
  <si>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</si>
  <si>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</si>
  <si>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</si>
  <si>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</si>
  <si>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</si>
  <si>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</si>
  <si>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</si>
  <si>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</si>
  <si>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</si>
  <si>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</si>
  <si>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</si>
  <si>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</si>
  <si>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</si>
  <si>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</si>
  <si>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</si>
  <si>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</si>
  <si>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</si>
  <si>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</si>
  <si>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</si>
  <si>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</si>
  <si>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</si>
  <si>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</si>
  <si>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</si>
  <si>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</si>
  <si>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</si>
  <si>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</si>
  <si>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</si>
  <si>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</si>
  <si>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</si>
  <si>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</si>
  <si>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</si>
  <si>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</si>
  <si>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</si>
  <si>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</si>
  <si>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</si>
  <si>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</si>
  <si>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</si>
  <si>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</si>
  <si>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</si>
  <si>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</si>
  <si>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</si>
  <si>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</si>
  <si>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</si>
  <si>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</si>
  <si>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</si>
  <si>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</si>
  <si>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</si>
  <si>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</si>
  <si>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</si>
  <si>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</si>
  <si>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</si>
  <si>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</si>
  <si>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</si>
  <si>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</si>
  <si>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</si>
  <si>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</si>
  <si>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</si>
  <si>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</si>
  <si>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</si>
  <si>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</si>
  <si>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</si>
  <si>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</si>
  <si>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</si>
  <si>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</si>
  <si>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</si>
  <si>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</si>
  <si>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</si>
  <si>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</si>
  <si>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</si>
  <si>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</si>
  <si>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</si>
  <si>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</si>
  <si>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</si>
  <si>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</si>
  <si>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</si>
  <si>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</si>
  <si>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</si>
  <si>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</si>
  <si>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</si>
  <si>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</si>
  <si>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</si>
  <si>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</si>
  <si>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</si>
  <si>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</si>
  <si>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</si>
  <si>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</si>
  <si>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</si>
  <si>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</si>
  <si>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</si>
  <si>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</si>
  <si>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</si>
  <si>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</si>
  <si>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</si>
  <si>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</si>
  <si>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</si>
  <si>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</si>
  <si>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</si>
  <si>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</si>
  <si>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</si>
  <si>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</si>
  <si>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</si>
  <si>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</si>
  <si>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</si>
  <si>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</si>
  <si>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</si>
  <si>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</si>
  <si>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</si>
  <si>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</si>
  <si>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</si>
  <si>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</si>
  <si>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</si>
  <si>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</si>
  <si>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</si>
  <si>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</si>
  <si>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</si>
  <si>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</si>
  <si>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</si>
  <si>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</si>
  <si>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</si>
  <si>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</si>
  <si>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</si>
  <si>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</si>
  <si>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</si>
  <si>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</si>
  <si>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</si>
  <si>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</si>
  <si>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</si>
  <si>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</si>
  <si>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</si>
  <si>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</si>
  <si>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</si>
  <si>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</si>
  <si>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</si>
  <si>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</si>
  <si>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</si>
  <si>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</si>
  <si>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</si>
  <si>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</si>
  <si>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</si>
  <si>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</si>
  <si>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</si>
  <si>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</si>
  <si>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</si>
  <si>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</si>
  <si>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</si>
  <si>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</si>
  <si>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</si>
  <si>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</si>
  <si>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</si>
  <si>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</si>
  <si>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</si>
  <si>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</si>
  <si>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</si>
  <si>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</si>
  <si>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</si>
  <si>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</si>
  <si>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</si>
  <si>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</si>
  <si>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</si>
  <si>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</si>
  <si>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</si>
  <si>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</si>
  <si>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</si>
  <si>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</si>
  <si>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</si>
  <si>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</si>
  <si>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</si>
  <si>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</si>
  <si>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</si>
  <si>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</si>
  <si>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</si>
  <si>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</si>
  <si>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</si>
  <si>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</si>
  <si>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</si>
  <si>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</si>
  <si>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</si>
  <si>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</si>
  <si>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</si>
  <si>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</si>
  <si>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</si>
  <si>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</si>
  <si>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</si>
  <si>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</si>
  <si>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</si>
  <si>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</si>
  <si>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</si>
  <si>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</si>
  <si>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</si>
  <si>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</si>
  <si>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</si>
  <si>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</si>
  <si>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</si>
  <si>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</si>
  <si>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</si>
  <si>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</si>
  <si>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</si>
  <si>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</si>
  <si>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</si>
  <si>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</si>
  <si>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</si>
  <si>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</si>
  <si>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</si>
  <si>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</si>
  <si>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</si>
  <si>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</si>
  <si>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</si>
  <si>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</si>
  <si>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</si>
  <si>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</si>
  <si>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</si>
  <si>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</si>
  <si>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</si>
  <si>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</si>
  <si>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</si>
  <si>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</si>
  <si>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</si>
  <si>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</si>
  <si>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</si>
  <si>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</si>
  <si>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</si>
  <si>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</si>
  <si>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</si>
  <si>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</si>
  <si>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</si>
  <si>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</si>
  <si>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</si>
  <si>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</si>
  <si>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</si>
  <si>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</si>
  <si>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</si>
  <si>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</si>
  <si>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</si>
  <si>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</si>
  <si>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</si>
  <si>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</si>
  <si>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</si>
  <si>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</si>
  <si>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</si>
  <si>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</si>
  <si>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</si>
  <si>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</si>
  <si>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</si>
  <si>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</si>
  <si>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</si>
  <si>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</si>
  <si>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</si>
  <si>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</si>
  <si>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</si>
  <si>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</si>
  <si>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</si>
  <si>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</si>
  <si>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</si>
  <si>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</si>
  <si>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</si>
  <si>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</si>
  <si>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</si>
  <si>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</si>
  <si>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</si>
  <si>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</si>
  <si>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</si>
  <si>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</si>
  <si>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</si>
  <si>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</si>
  <si>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</si>
  <si>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</si>
  <si>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</si>
  <si>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</si>
  <si>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</si>
  <si>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</si>
  <si>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</si>
  <si>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</si>
  <si>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</si>
  <si>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</si>
  <si>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</si>
  <si>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</si>
  <si>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</si>
  <si>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</si>
  <si>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</si>
  <si>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</si>
  <si>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</si>
  <si>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</si>
  <si>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</si>
  <si>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</si>
  <si>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</si>
  <si>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</si>
  <si>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</si>
  <si>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</si>
  <si>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</si>
  <si>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</si>
  <si>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</si>
  <si>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</si>
  <si>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</si>
  <si>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</si>
  <si>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</si>
  <si>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</si>
  <si>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</si>
  <si>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</si>
  <si>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</si>
  <si>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</si>
  <si>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</si>
  <si>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</si>
  <si>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</si>
  <si>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</si>
  <si>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</si>
  <si>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</si>
  <si>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</si>
  <si>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</si>
  <si>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</si>
  <si>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</si>
  <si>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</si>
  <si>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</si>
  <si>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</si>
  <si>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</si>
  <si>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</si>
  <si>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</si>
  <si>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</si>
  <si>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</si>
  <si>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</si>
  <si>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</si>
  <si>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</si>
  <si>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</si>
  <si>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</si>
  <si>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</si>
  <si>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</si>
  <si>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</si>
  <si>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</si>
  <si>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</si>
  <si>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</si>
  <si>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</si>
  <si>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</si>
  <si>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</si>
  <si>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</si>
  <si>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</si>
  <si>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</si>
  <si>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</si>
  <si>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</si>
  <si>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</si>
  <si>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</si>
  <si>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</si>
  <si>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</si>
  <si>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</si>
  <si>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</si>
  <si>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</si>
  <si>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</si>
  <si>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</si>
  <si>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</si>
  <si>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</si>
  <si>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</si>
  <si>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</si>
  <si>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</si>
  <si>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</si>
  <si>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</si>
  <si>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</si>
  <si>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</si>
  <si>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</si>
  <si>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</si>
  <si>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</si>
  <si>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</si>
  <si>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</si>
  <si>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</si>
  <si>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</si>
  <si>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</si>
  <si>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</si>
  <si>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</si>
  <si>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</si>
  <si>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</si>
  <si>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</si>
  <si>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</si>
  <si>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</si>
  <si>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</si>
  <si>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</si>
  <si>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</si>
  <si>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</si>
  <si>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</si>
  <si>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</si>
  <si>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</si>
  <si>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</si>
  <si>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</si>
  <si>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</si>
  <si>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</si>
  <si>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</si>
  <si>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</si>
  <si>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</si>
  <si>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</si>
  <si>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</si>
  <si>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</si>
  <si>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</si>
  <si>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</si>
  <si>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</si>
  <si>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</si>
  <si>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</si>
  <si>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</si>
  <si>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</si>
  <si>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</si>
  <si>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</si>
  <si>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</si>
  <si>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</si>
  <si>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</si>
  <si>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</si>
  <si>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</si>
  <si>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</si>
  <si>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</si>
  <si>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</si>
  <si>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</si>
  <si>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</si>
  <si>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</si>
  <si>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</si>
  <si>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</si>
  <si>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</si>
  <si>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</si>
  <si>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</si>
  <si>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</si>
  <si>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</si>
  <si>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</si>
  <si>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</si>
  <si>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</si>
  <si>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</si>
  <si>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</si>
  <si>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</si>
  <si>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</si>
  <si>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</si>
  <si>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</si>
  <si>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</si>
  <si>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</si>
  <si>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</si>
  <si>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</si>
  <si>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</si>
  <si>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</si>
  <si>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</si>
  <si>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</si>
  <si>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</si>
  <si>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</si>
  <si>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</si>
  <si>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</si>
  <si>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</si>
  <si>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</si>
  <si>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</si>
  <si>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</si>
  <si>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</si>
  <si>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</si>
  <si>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</si>
  <si>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</si>
  <si>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</si>
  <si>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</si>
  <si>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</si>
  <si>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</si>
  <si>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</si>
  <si>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</si>
  <si>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</si>
  <si>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</si>
  <si>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</si>
  <si>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</si>
  <si>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</si>
  <si>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</si>
  <si>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</si>
  <si>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</si>
  <si>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</si>
  <si>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</si>
  <si>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</si>
  <si>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</si>
  <si>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</si>
  <si>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</si>
  <si>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</si>
  <si>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</si>
  <si>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</si>
  <si>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</si>
  <si>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</si>
  <si>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</si>
  <si>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</si>
  <si>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</si>
  <si>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</si>
  <si>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</si>
  <si>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</si>
  <si>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</si>
  <si>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</si>
  <si>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</si>
  <si>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</si>
  <si>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</si>
  <si>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</si>
  <si>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</si>
  <si>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</si>
  <si>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</si>
  <si>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</si>
  <si>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</si>
  <si>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</si>
  <si>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</si>
  <si>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</si>
  <si>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</si>
  <si>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</si>
  <si>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</si>
  <si>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</si>
  <si>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</si>
  <si>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</si>
  <si>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城中片区</t>
  </si>
  <si>
    <t>通盈街</t>
  </si>
  <si>
    <t>黄天平</t>
  </si>
  <si>
    <t>刘静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</si>
</sst>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5" fillId="28" borderId="16" applyNumberFormat="0" applyAlignment="0" applyProtection="0">
      <alignment vertical="center"/>
    </xf>
    <xf numFmtId="0" fontId="46" fillId="28" borderId="10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H1" activePane="topRight" state="frozen"/>
      <selection/>
      <selection pane="topRight" activeCell="A9" sqref="$A9:$XFD9"/>
    </sheetView>
  </sheetViews>
  <sheetFormatPr defaultColWidth="9" defaultRowHeight="13.5"/>
  <cols>
    <col min="1" max="1" width="4.375" style="195" customWidth="1"/>
    <col min="2" max="2" width="4.625" style="195" hidden="1" customWidth="1"/>
    <col min="3" max="3" width="6.625" style="195" customWidth="1"/>
    <col min="4" max="4" width="13.875" style="2" customWidth="1"/>
    <col min="5" max="5" width="7.75" style="2" customWidth="1"/>
    <col min="6" max="6" width="4.125" style="196" hidden="1" customWidth="1"/>
    <col min="7" max="7" width="4.125" style="197" hidden="1" customWidth="1"/>
    <col min="8" max="8" width="6.375" style="196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5" hidden="1" customWidth="1"/>
    <col min="13" max="13" width="8.25" style="182" hidden="1" customWidth="1"/>
    <col min="14" max="14" width="8.25" style="198" customWidth="1"/>
    <col min="15" max="15" width="7.5" style="7" hidden="1" customWidth="1"/>
    <col min="16" max="16" width="9.125" style="199" hidden="1" customWidth="1"/>
    <col min="17" max="17" width="10.25" style="200" customWidth="1"/>
    <col min="18" max="18" width="8.25" style="182" hidden="1" customWidth="1"/>
    <col min="19" max="19" width="8.25" style="198" customWidth="1"/>
    <col min="20" max="20" width="8.5" style="7" hidden="1" customWidth="1"/>
    <col min="21" max="21" width="9" style="199" hidden="1" customWidth="1"/>
    <col min="22" max="22" width="10.75" style="200" customWidth="1"/>
    <col min="23" max="23" width="10.375" style="201" customWidth="1"/>
    <col min="24" max="24" width="10.125" style="201" customWidth="1"/>
    <col min="25" max="26" width="9" style="202" customWidth="1"/>
    <col min="27" max="28" width="9" style="201" hidden="1" customWidth="1"/>
    <col min="29" max="29" width="7.875" style="201" hidden="1" customWidth="1"/>
    <col min="30" max="30" width="7.5" style="201" hidden="1" customWidth="1"/>
    <col min="31" max="31" width="7.625" style="203" customWidth="1"/>
    <col min="32" max="32" width="7.875" style="203" customWidth="1"/>
    <col min="33" max="33" width="8.125" style="203" customWidth="1"/>
    <col min="34" max="34" width="7.375" style="203" customWidth="1"/>
    <col min="35" max="35" width="6.75" style="204" customWidth="1"/>
    <col min="36" max="36" width="8.75" style="205" customWidth="1"/>
    <col min="37" max="37" width="7.875" style="182" hidden="1" customWidth="1"/>
    <col min="38" max="38" width="10.25" style="199" customWidth="1"/>
    <col min="39" max="39" width="8.125" style="7" hidden="1" customWidth="1"/>
    <col min="40" max="40" width="9.25" style="199" hidden="1" customWidth="1"/>
    <col min="41" max="41" width="9.25" style="199" customWidth="1"/>
    <col min="42" max="42" width="9.875" style="199" hidden="1" customWidth="1"/>
    <col min="43" max="43" width="10.125" style="199" customWidth="1"/>
    <col min="44" max="44" width="7.75" style="7" hidden="1" customWidth="1"/>
    <col min="45" max="45" width="9.375" style="199" hidden="1" customWidth="1"/>
    <col min="46" max="46" width="10.125" style="199" customWidth="1"/>
    <col min="47" max="47" width="10.125" style="201" customWidth="1"/>
    <col min="48" max="48" width="9.375" style="201" customWidth="1"/>
    <col min="49" max="49" width="8.625" style="201" hidden="1" customWidth="1"/>
    <col min="50" max="50" width="7.25" style="201" hidden="1" customWidth="1"/>
    <col min="51" max="51" width="6.875" style="201" hidden="1" customWidth="1"/>
    <col min="52" max="52" width="6.625" style="201" hidden="1" customWidth="1"/>
    <col min="53" max="53" width="8.875" style="203" customWidth="1"/>
    <col min="54" max="54" width="8.125" style="203" customWidth="1"/>
    <col min="55" max="56" width="9" style="203" customWidth="1"/>
    <col min="57" max="57" width="7.375" style="206" customWidth="1"/>
    <col min="58" max="58" width="7.625" style="207" customWidth="1"/>
    <col min="59" max="59" width="11.125" style="205" customWidth="1"/>
    <col min="60" max="61" width="6.75" style="6" customWidth="1"/>
    <col min="62" max="62" width="6.75" style="208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8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3" customWidth="1"/>
    <col min="75" max="75" width="6.75" style="209" customWidth="1"/>
    <col min="76" max="16384" width="9" style="210"/>
  </cols>
  <sheetData>
    <row r="1" ht="21" customHeight="1" spans="1:7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29"/>
      <c r="K1" s="14"/>
      <c r="N1" s="230" t="s">
        <v>1</v>
      </c>
      <c r="O1" s="231"/>
      <c r="P1" s="231"/>
      <c r="Q1" s="231"/>
      <c r="R1" s="231"/>
      <c r="S1" s="231"/>
      <c r="T1" s="231"/>
      <c r="U1" s="231"/>
      <c r="V1" s="248"/>
      <c r="W1" s="140" t="s">
        <v>2</v>
      </c>
      <c r="X1" s="142"/>
      <c r="Y1" s="264" t="s">
        <v>3</v>
      </c>
      <c r="Z1" s="265"/>
      <c r="AA1" s="140" t="s">
        <v>4</v>
      </c>
      <c r="AB1" s="142"/>
      <c r="AC1" s="140" t="s">
        <v>5</v>
      </c>
      <c r="AD1" s="142"/>
      <c r="AE1" s="266" t="s">
        <v>6</v>
      </c>
      <c r="AF1" s="267"/>
      <c r="AG1" s="267"/>
      <c r="AH1" s="273"/>
      <c r="AI1" s="274" t="s">
        <v>7</v>
      </c>
      <c r="AJ1" s="274"/>
      <c r="AL1" s="230" t="s">
        <v>8</v>
      </c>
      <c r="AM1" s="231"/>
      <c r="AN1" s="231"/>
      <c r="AO1" s="231"/>
      <c r="AP1" s="231"/>
      <c r="AQ1" s="231"/>
      <c r="AR1" s="231"/>
      <c r="AS1" s="231"/>
      <c r="AT1" s="248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7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3" t="s">
        <v>22</v>
      </c>
      <c r="E2" s="213" t="s">
        <v>23</v>
      </c>
      <c r="F2" s="214" t="s">
        <v>24</v>
      </c>
      <c r="G2" s="215" t="s">
        <v>25</v>
      </c>
      <c r="H2" s="214" t="s">
        <v>26</v>
      </c>
      <c r="I2" s="20" t="s">
        <v>27</v>
      </c>
      <c r="J2" s="20" t="s">
        <v>28</v>
      </c>
      <c r="K2" s="17" t="s">
        <v>29</v>
      </c>
      <c r="L2" s="232" t="s">
        <v>30</v>
      </c>
      <c r="M2" s="233" t="s">
        <v>31</v>
      </c>
      <c r="N2" s="234" t="s">
        <v>32</v>
      </c>
      <c r="O2" s="235" t="s">
        <v>33</v>
      </c>
      <c r="P2" s="236" t="s">
        <v>34</v>
      </c>
      <c r="Q2" s="249" t="s">
        <v>35</v>
      </c>
      <c r="R2" s="250" t="s">
        <v>36</v>
      </c>
      <c r="S2" s="251" t="s">
        <v>37</v>
      </c>
      <c r="T2" s="252" t="s">
        <v>33</v>
      </c>
      <c r="U2" s="253" t="s">
        <v>34</v>
      </c>
      <c r="V2" s="254" t="s">
        <v>38</v>
      </c>
      <c r="W2" s="255" t="s">
        <v>39</v>
      </c>
      <c r="X2" s="255" t="s">
        <v>40</v>
      </c>
      <c r="Y2" s="268" t="s">
        <v>41</v>
      </c>
      <c r="Z2" s="268" t="s">
        <v>42</v>
      </c>
      <c r="AA2" s="255" t="s">
        <v>39</v>
      </c>
      <c r="AB2" s="255" t="s">
        <v>40</v>
      </c>
      <c r="AC2" s="255" t="s">
        <v>39</v>
      </c>
      <c r="AD2" s="255" t="s">
        <v>40</v>
      </c>
      <c r="AE2" s="269" t="s">
        <v>41</v>
      </c>
      <c r="AF2" s="269" t="s">
        <v>43</v>
      </c>
      <c r="AG2" s="275" t="s">
        <v>42</v>
      </c>
      <c r="AH2" s="275" t="s">
        <v>44</v>
      </c>
      <c r="AI2" s="276" t="s">
        <v>45</v>
      </c>
      <c r="AJ2" s="277" t="s">
        <v>46</v>
      </c>
      <c r="AK2" s="278" t="s">
        <v>31</v>
      </c>
      <c r="AL2" s="279" t="s">
        <v>47</v>
      </c>
      <c r="AM2" s="280" t="s">
        <v>33</v>
      </c>
      <c r="AN2" s="279" t="s">
        <v>34</v>
      </c>
      <c r="AO2" s="279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5" t="s">
        <v>39</v>
      </c>
      <c r="AV2" s="255" t="s">
        <v>40</v>
      </c>
      <c r="AW2" s="255" t="s">
        <v>39</v>
      </c>
      <c r="AX2" s="255" t="s">
        <v>40</v>
      </c>
      <c r="AY2" s="255" t="s">
        <v>39</v>
      </c>
      <c r="AZ2" s="255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7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6">
        <v>1</v>
      </c>
      <c r="B3" s="216">
        <v>30</v>
      </c>
      <c r="C3" s="216">
        <v>349</v>
      </c>
      <c r="D3" s="217" t="s">
        <v>63</v>
      </c>
      <c r="E3" s="217" t="s">
        <v>64</v>
      </c>
      <c r="F3" s="218">
        <v>7</v>
      </c>
      <c r="G3" s="219">
        <v>30</v>
      </c>
      <c r="H3" s="218">
        <v>100</v>
      </c>
      <c r="I3" s="102">
        <v>2</v>
      </c>
      <c r="J3" s="102"/>
      <c r="K3" s="216" t="s">
        <v>65</v>
      </c>
      <c r="L3" s="237" t="s">
        <v>66</v>
      </c>
      <c r="M3" s="238">
        <v>8360</v>
      </c>
      <c r="N3" s="239">
        <f t="shared" ref="N3:N66" si="0">M3*4</f>
        <v>33440</v>
      </c>
      <c r="O3" s="168">
        <v>0.245775</v>
      </c>
      <c r="P3" s="240">
        <v>2054.679</v>
      </c>
      <c r="Q3" s="256">
        <f t="shared" ref="Q3:Q66" si="1">P3*4</f>
        <v>8218.716</v>
      </c>
      <c r="R3" s="58">
        <v>9697.6</v>
      </c>
      <c r="S3" s="257">
        <f t="shared" ref="S3:S66" si="2">R3*4</f>
        <v>38790.4</v>
      </c>
      <c r="T3" s="59">
        <v>0.2211975</v>
      </c>
      <c r="U3" s="258">
        <v>2145.084876</v>
      </c>
      <c r="V3" s="259">
        <f t="shared" ref="V3:V66" si="3">U3*4</f>
        <v>8580.339504</v>
      </c>
      <c r="W3" s="260">
        <v>67155.71</v>
      </c>
      <c r="X3" s="260">
        <v>11983.74</v>
      </c>
      <c r="Y3" s="270">
        <f t="shared" ref="Y3:Y66" si="4">W3/N3</f>
        <v>2.00824491626794</v>
      </c>
      <c r="Z3" s="271">
        <f t="shared" ref="Z3:Z66" si="5">W3/S3</f>
        <v>1.73124561747236</v>
      </c>
      <c r="AA3" s="150">
        <v>43082</v>
      </c>
      <c r="AB3" s="150">
        <v>5042</v>
      </c>
      <c r="AC3" s="150"/>
      <c r="AD3" s="150"/>
      <c r="AE3" s="272">
        <f>(W3-AA3-AC3)/N3</f>
        <v>0.71990759569378</v>
      </c>
      <c r="AF3" s="167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1"/>
      <c r="AJ3" s="113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60">
        <v>18650.27</v>
      </c>
      <c r="AV3" s="260">
        <v>6113.5</v>
      </c>
      <c r="AW3" s="150"/>
      <c r="AX3" s="150"/>
      <c r="AY3" s="150"/>
      <c r="AZ3" s="150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8"/>
      <c r="BF3" s="158"/>
      <c r="BG3" s="113">
        <f>AI3+AJ3+BE3+BF3</f>
        <v>0</v>
      </c>
      <c r="BH3" s="239">
        <v>40</v>
      </c>
      <c r="BI3" s="239">
        <v>22</v>
      </c>
      <c r="BJ3" s="312">
        <f>BI3-BH3</f>
        <v>-18</v>
      </c>
      <c r="BK3" s="313">
        <v>10</v>
      </c>
      <c r="BL3" s="313">
        <v>4</v>
      </c>
      <c r="BM3" s="239">
        <v>10</v>
      </c>
      <c r="BN3" s="239">
        <v>0</v>
      </c>
      <c r="BO3" s="239">
        <f>(BL3+BN3)-(BK3+BM3)</f>
        <v>-16</v>
      </c>
      <c r="BP3" s="312">
        <f>BO3*3</f>
        <v>-48</v>
      </c>
      <c r="BQ3" s="313">
        <v>10</v>
      </c>
      <c r="BR3" s="313">
        <v>15</v>
      </c>
      <c r="BS3" s="239">
        <v>5</v>
      </c>
      <c r="BT3" s="239">
        <v>0</v>
      </c>
      <c r="BU3" s="239">
        <f>(BR3+BT3)-(BQ3+BS3)</f>
        <v>0</v>
      </c>
      <c r="BV3" s="238">
        <f>BU3*2</f>
        <v>0</v>
      </c>
      <c r="BW3" s="321">
        <f>BJ3+BP3+BV3</f>
        <v>-66</v>
      </c>
    </row>
    <row r="4" s="193" customFormat="1" spans="1:75">
      <c r="A4" s="216">
        <v>2</v>
      </c>
      <c r="B4" s="216">
        <v>30</v>
      </c>
      <c r="C4" s="216">
        <v>517</v>
      </c>
      <c r="D4" s="217" t="s">
        <v>67</v>
      </c>
      <c r="E4" s="217" t="s">
        <v>64</v>
      </c>
      <c r="F4" s="220">
        <v>2</v>
      </c>
      <c r="G4" s="221">
        <v>2</v>
      </c>
      <c r="H4" s="220">
        <v>200</v>
      </c>
      <c r="I4" s="102">
        <v>4</v>
      </c>
      <c r="J4" s="102"/>
      <c r="K4" s="216" t="s">
        <v>68</v>
      </c>
      <c r="L4" s="241" t="s">
        <v>69</v>
      </c>
      <c r="M4" s="238">
        <v>42050</v>
      </c>
      <c r="N4" s="239">
        <f t="shared" si="0"/>
        <v>168200</v>
      </c>
      <c r="O4" s="168">
        <v>0.1653</v>
      </c>
      <c r="P4" s="240">
        <v>6950.865</v>
      </c>
      <c r="Q4" s="256">
        <f t="shared" si="1"/>
        <v>27803.46</v>
      </c>
      <c r="R4" s="58">
        <v>48778</v>
      </c>
      <c r="S4" s="257">
        <f t="shared" si="2"/>
        <v>195112</v>
      </c>
      <c r="T4" s="59">
        <v>0.14877</v>
      </c>
      <c r="U4" s="258">
        <v>7256.70306</v>
      </c>
      <c r="V4" s="259">
        <f t="shared" si="3"/>
        <v>29026.81224</v>
      </c>
      <c r="W4" s="260">
        <v>257947.87</v>
      </c>
      <c r="X4" s="260">
        <v>45350.41</v>
      </c>
      <c r="Y4" s="270">
        <f t="shared" si="4"/>
        <v>1.53357829964328</v>
      </c>
      <c r="Z4" s="271">
        <f t="shared" si="5"/>
        <v>1.32205025831317</v>
      </c>
      <c r="AA4" s="150"/>
      <c r="AB4" s="150"/>
      <c r="AC4" s="150"/>
      <c r="AD4" s="150"/>
      <c r="AE4" s="168">
        <f t="shared" ref="AE4:AE35" si="10">(W4-AA4-AC4)/N4</f>
        <v>1.53357829964328</v>
      </c>
      <c r="AF4" s="168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1">
        <f>(I4*400)+(J4*50)</f>
        <v>1600</v>
      </c>
      <c r="AJ4" s="113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60">
        <v>144114.65</v>
      </c>
      <c r="AV4" s="260">
        <v>28482.43</v>
      </c>
      <c r="AW4" s="150"/>
      <c r="AX4" s="150"/>
      <c r="AY4" s="150"/>
      <c r="AZ4" s="150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60">
        <f>(AV4-AO4)*0.2</f>
        <v>1651.08257</v>
      </c>
      <c r="BG4" s="113">
        <f t="shared" ref="BG4:BG35" si="18">AI4+AJ4+BE4+BF4</f>
        <v>9015.16757</v>
      </c>
      <c r="BH4" s="239">
        <v>80</v>
      </c>
      <c r="BI4" s="239">
        <v>42</v>
      </c>
      <c r="BJ4" s="312">
        <f>BI4-BH4</f>
        <v>-38</v>
      </c>
      <c r="BK4" s="313">
        <v>12</v>
      </c>
      <c r="BL4" s="313">
        <v>21</v>
      </c>
      <c r="BM4" s="239">
        <v>12</v>
      </c>
      <c r="BN4" s="239">
        <v>4</v>
      </c>
      <c r="BO4" s="239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9">
        <v>8</v>
      </c>
      <c r="BT4" s="239">
        <v>0</v>
      </c>
      <c r="BU4" s="239">
        <f t="shared" ref="BU4:BU35" si="20">(BR4+BT4)-(BQ4+BS4)</f>
        <v>-8</v>
      </c>
      <c r="BV4" s="238">
        <f>BU4*2</f>
        <v>-16</v>
      </c>
      <c r="BW4" s="321">
        <f t="shared" ref="BW4:BW35" si="21">BJ4+BP4+BV4</f>
        <v>-54</v>
      </c>
    </row>
    <row r="5" s="193" customFormat="1" spans="1:75">
      <c r="A5" s="99">
        <v>3</v>
      </c>
      <c r="B5" s="99">
        <v>30</v>
      </c>
      <c r="C5" s="99">
        <v>102934</v>
      </c>
      <c r="D5" s="222" t="s">
        <v>70</v>
      </c>
      <c r="E5" s="222" t="s">
        <v>71</v>
      </c>
      <c r="F5" s="223">
        <v>4</v>
      </c>
      <c r="G5" s="224">
        <v>12</v>
      </c>
      <c r="H5" s="223">
        <v>150</v>
      </c>
      <c r="I5" s="102">
        <v>4</v>
      </c>
      <c r="J5" s="102">
        <v>2</v>
      </c>
      <c r="K5" s="99" t="s">
        <v>72</v>
      </c>
      <c r="L5" s="242" t="s">
        <v>73</v>
      </c>
      <c r="M5" s="243">
        <v>10440</v>
      </c>
      <c r="N5" s="105">
        <f t="shared" si="0"/>
        <v>41760</v>
      </c>
      <c r="O5" s="167">
        <v>0.243825</v>
      </c>
      <c r="P5" s="244">
        <v>2545.533</v>
      </c>
      <c r="Q5" s="261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2">
        <v>2657.536452</v>
      </c>
      <c r="V5" s="263">
        <f t="shared" si="3"/>
        <v>10630.145808</v>
      </c>
      <c r="W5" s="150">
        <v>62937.25</v>
      </c>
      <c r="X5" s="150">
        <v>12590.31</v>
      </c>
      <c r="Y5" s="271">
        <f t="shared" si="4"/>
        <v>1.50711805555556</v>
      </c>
      <c r="Z5" s="271">
        <f t="shared" si="5"/>
        <v>1.29923970306513</v>
      </c>
      <c r="AA5" s="150"/>
      <c r="AB5" s="150"/>
      <c r="AC5" s="150"/>
      <c r="AD5" s="150"/>
      <c r="AE5" s="168">
        <f t="shared" si="10"/>
        <v>1.50711805555556</v>
      </c>
      <c r="AF5" s="168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1">
        <f t="shared" ref="AI5:AI39" si="22">(I5*400)+(J5*50)</f>
        <v>1700</v>
      </c>
      <c r="AJ5" s="113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50">
        <v>23871.57</v>
      </c>
      <c r="AV5" s="150">
        <v>6212.86</v>
      </c>
      <c r="AW5" s="150"/>
      <c r="AX5" s="150"/>
      <c r="AY5" s="150"/>
      <c r="AZ5" s="150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113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9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9">
        <f t="shared" si="20"/>
        <v>6</v>
      </c>
      <c r="BV5" s="238">
        <v>0</v>
      </c>
      <c r="BW5" s="321">
        <f t="shared" si="21"/>
        <v>-49</v>
      </c>
    </row>
    <row r="6" s="193" customFormat="1" spans="1:75">
      <c r="A6" s="99">
        <v>4</v>
      </c>
      <c r="B6" s="99">
        <v>30</v>
      </c>
      <c r="C6" s="99">
        <v>54</v>
      </c>
      <c r="D6" s="222" t="s">
        <v>74</v>
      </c>
      <c r="E6" s="222" t="s">
        <v>75</v>
      </c>
      <c r="F6" s="223">
        <v>4</v>
      </c>
      <c r="G6" s="224">
        <v>12</v>
      </c>
      <c r="H6" s="223">
        <v>150</v>
      </c>
      <c r="I6" s="102">
        <v>4</v>
      </c>
      <c r="J6" s="102"/>
      <c r="K6" s="99" t="s">
        <v>72</v>
      </c>
      <c r="L6" s="242" t="s">
        <v>76</v>
      </c>
      <c r="M6" s="243">
        <v>12960</v>
      </c>
      <c r="N6" s="105">
        <f t="shared" si="0"/>
        <v>51840</v>
      </c>
      <c r="O6" s="167">
        <v>0.23445</v>
      </c>
      <c r="P6" s="244">
        <v>3038.472</v>
      </c>
      <c r="Q6" s="261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2">
        <v>3172.164768</v>
      </c>
      <c r="V6" s="263">
        <f t="shared" si="3"/>
        <v>12688.659072</v>
      </c>
      <c r="W6" s="150">
        <v>73356.94</v>
      </c>
      <c r="X6" s="150">
        <v>15842.16</v>
      </c>
      <c r="Y6" s="271">
        <f t="shared" si="4"/>
        <v>1.41506442901235</v>
      </c>
      <c r="Z6" s="271">
        <f t="shared" si="5"/>
        <v>1.21988312845892</v>
      </c>
      <c r="AA6" s="150"/>
      <c r="AB6" s="150"/>
      <c r="AC6" s="150"/>
      <c r="AD6" s="150"/>
      <c r="AE6" s="168">
        <f t="shared" si="10"/>
        <v>1.41506442901235</v>
      </c>
      <c r="AF6" s="168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1">
        <f t="shared" si="22"/>
        <v>1600</v>
      </c>
      <c r="AJ6" s="113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50">
        <v>37103.11</v>
      </c>
      <c r="AV6" s="150">
        <v>6718.54</v>
      </c>
      <c r="AW6" s="150"/>
      <c r="AX6" s="150"/>
      <c r="AY6" s="150"/>
      <c r="AZ6" s="150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60"/>
      <c r="BG6" s="113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9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9">
        <f t="shared" si="20"/>
        <v>38</v>
      </c>
      <c r="BV6" s="238">
        <v>0</v>
      </c>
      <c r="BW6" s="321">
        <f t="shared" si="21"/>
        <v>-42</v>
      </c>
    </row>
    <row r="7" s="193" customFormat="1" spans="1:75">
      <c r="A7" s="99">
        <v>5</v>
      </c>
      <c r="B7" s="99">
        <v>30</v>
      </c>
      <c r="C7" s="99">
        <v>514</v>
      </c>
      <c r="D7" s="222" t="s">
        <v>77</v>
      </c>
      <c r="E7" s="222" t="s">
        <v>78</v>
      </c>
      <c r="F7" s="225">
        <v>3</v>
      </c>
      <c r="G7" s="226">
        <v>5</v>
      </c>
      <c r="H7" s="225">
        <v>200</v>
      </c>
      <c r="I7" s="102">
        <v>4</v>
      </c>
      <c r="J7" s="102"/>
      <c r="K7" s="99" t="s">
        <v>79</v>
      </c>
      <c r="L7" s="245" t="s">
        <v>80</v>
      </c>
      <c r="M7" s="243">
        <v>14400</v>
      </c>
      <c r="N7" s="105">
        <f t="shared" si="0"/>
        <v>57600</v>
      </c>
      <c r="O7" s="167">
        <v>0.228225</v>
      </c>
      <c r="P7" s="244">
        <v>3286.44</v>
      </c>
      <c r="Q7" s="261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2">
        <v>3431.04336</v>
      </c>
      <c r="V7" s="263">
        <f t="shared" si="3"/>
        <v>13724.17344</v>
      </c>
      <c r="W7" s="150">
        <v>87116.25</v>
      </c>
      <c r="X7" s="150">
        <v>19792.15</v>
      </c>
      <c r="Y7" s="271">
        <f t="shared" si="4"/>
        <v>1.51243489583333</v>
      </c>
      <c r="Z7" s="271">
        <f t="shared" si="5"/>
        <v>1.30382318606322</v>
      </c>
      <c r="AA7" s="150">
        <v>9480</v>
      </c>
      <c r="AB7" s="150">
        <v>948.75</v>
      </c>
      <c r="AC7" s="150"/>
      <c r="AD7" s="150"/>
      <c r="AE7" s="168">
        <f t="shared" si="10"/>
        <v>1.3478515625</v>
      </c>
      <c r="AF7" s="168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1">
        <f t="shared" si="22"/>
        <v>1600</v>
      </c>
      <c r="AJ7" s="113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50">
        <v>37839.57</v>
      </c>
      <c r="AV7" s="150">
        <v>8425.18</v>
      </c>
      <c r="AW7" s="150">
        <v>4200</v>
      </c>
      <c r="AX7" s="150">
        <v>378</v>
      </c>
      <c r="AY7" s="150"/>
      <c r="AZ7" s="150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113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9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9">
        <f t="shared" si="20"/>
        <v>2</v>
      </c>
      <c r="BV7" s="238">
        <v>0</v>
      </c>
      <c r="BW7" s="321">
        <f t="shared" si="21"/>
        <v>-42</v>
      </c>
    </row>
    <row r="8" s="193" customFormat="1" spans="1:75">
      <c r="A8" s="99">
        <v>6</v>
      </c>
      <c r="B8" s="99">
        <v>30</v>
      </c>
      <c r="C8" s="99">
        <v>572</v>
      </c>
      <c r="D8" s="222" t="s">
        <v>81</v>
      </c>
      <c r="E8" s="222" t="s">
        <v>64</v>
      </c>
      <c r="F8" s="223">
        <v>6</v>
      </c>
      <c r="G8" s="224">
        <v>24</v>
      </c>
      <c r="H8" s="223">
        <v>150</v>
      </c>
      <c r="I8" s="102">
        <v>2</v>
      </c>
      <c r="J8" s="102"/>
      <c r="K8" s="99" t="s">
        <v>65</v>
      </c>
      <c r="L8" s="242" t="s">
        <v>66</v>
      </c>
      <c r="M8" s="243">
        <v>9620</v>
      </c>
      <c r="N8" s="105">
        <f t="shared" si="0"/>
        <v>38480</v>
      </c>
      <c r="O8" s="167">
        <v>0.207525</v>
      </c>
      <c r="P8" s="244">
        <v>1996.3905</v>
      </c>
      <c r="Q8" s="261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2">
        <v>2084.231682</v>
      </c>
      <c r="V8" s="263">
        <f t="shared" si="3"/>
        <v>8336.926728</v>
      </c>
      <c r="W8" s="150">
        <v>57673.45</v>
      </c>
      <c r="X8" s="150">
        <v>10656.05</v>
      </c>
      <c r="Y8" s="271">
        <f t="shared" si="4"/>
        <v>1.49879028066528</v>
      </c>
      <c r="Z8" s="271">
        <f t="shared" si="5"/>
        <v>1.29206058678041</v>
      </c>
      <c r="AA8" s="150">
        <v>5849.92</v>
      </c>
      <c r="AB8" s="150">
        <v>415.1200000167</v>
      </c>
      <c r="AC8" s="150">
        <v>1160</v>
      </c>
      <c r="AD8" s="150">
        <v>80</v>
      </c>
      <c r="AE8" s="168">
        <f t="shared" si="10"/>
        <v>1.3166198024948</v>
      </c>
      <c r="AF8" s="168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1">
        <f t="shared" si="22"/>
        <v>800</v>
      </c>
      <c r="AJ8" s="113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50">
        <v>18713.57</v>
      </c>
      <c r="AV8" s="150">
        <v>3871.57</v>
      </c>
      <c r="AW8" s="150">
        <v>2170</v>
      </c>
      <c r="AX8" s="150">
        <v>259</v>
      </c>
      <c r="AY8" s="150"/>
      <c r="AZ8" s="150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8"/>
      <c r="BF8" s="158"/>
      <c r="BG8" s="113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9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9">
        <f t="shared" si="20"/>
        <v>6</v>
      </c>
      <c r="BV8" s="238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2" t="s">
        <v>82</v>
      </c>
      <c r="E9" s="222" t="s">
        <v>64</v>
      </c>
      <c r="F9" s="225">
        <v>3</v>
      </c>
      <c r="G9" s="226">
        <v>5</v>
      </c>
      <c r="H9" s="225">
        <v>200</v>
      </c>
      <c r="I9" s="102">
        <v>3</v>
      </c>
      <c r="J9" s="102"/>
      <c r="K9" s="99" t="s">
        <v>79</v>
      </c>
      <c r="L9" s="245" t="s">
        <v>69</v>
      </c>
      <c r="M9" s="243">
        <v>14190</v>
      </c>
      <c r="N9" s="105">
        <f t="shared" si="0"/>
        <v>56760</v>
      </c>
      <c r="O9" s="167">
        <v>0.238125</v>
      </c>
      <c r="P9" s="244">
        <v>3378.99375</v>
      </c>
      <c r="Q9" s="261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2">
        <v>3527.669475</v>
      </c>
      <c r="V9" s="263">
        <f t="shared" si="3"/>
        <v>14110.6779</v>
      </c>
      <c r="W9" s="150">
        <v>75396.39</v>
      </c>
      <c r="X9" s="150">
        <v>18412.1</v>
      </c>
      <c r="Y9" s="271">
        <f t="shared" si="4"/>
        <v>1.3283366807611</v>
      </c>
      <c r="Z9" s="271">
        <f t="shared" si="5"/>
        <v>1.14511782824233</v>
      </c>
      <c r="AA9" s="150"/>
      <c r="AB9" s="150"/>
      <c r="AC9" s="150">
        <v>290</v>
      </c>
      <c r="AD9" s="150">
        <v>20</v>
      </c>
      <c r="AE9" s="168">
        <f t="shared" si="10"/>
        <v>1.32322744890768</v>
      </c>
      <c r="AF9" s="168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1">
        <f t="shared" si="22"/>
        <v>1200</v>
      </c>
      <c r="AJ9" s="113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50">
        <v>32547.51</v>
      </c>
      <c r="AV9" s="150">
        <v>8367.02</v>
      </c>
      <c r="AW9" s="150"/>
      <c r="AX9" s="150"/>
      <c r="AY9" s="150"/>
      <c r="AZ9" s="150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113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9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9">
        <f t="shared" si="20"/>
        <v>-17</v>
      </c>
      <c r="BV9" s="238">
        <f>BU9*2</f>
        <v>-34</v>
      </c>
      <c r="BW9" s="321">
        <f t="shared" si="21"/>
        <v>-40</v>
      </c>
    </row>
    <row r="10" spans="1:75">
      <c r="A10" s="216">
        <v>8</v>
      </c>
      <c r="B10" s="216">
        <v>30</v>
      </c>
      <c r="C10" s="216">
        <v>114685</v>
      </c>
      <c r="D10" s="217" t="s">
        <v>83</v>
      </c>
      <c r="E10" s="217" t="s">
        <v>64</v>
      </c>
      <c r="F10" s="220">
        <v>2</v>
      </c>
      <c r="G10" s="221">
        <v>2</v>
      </c>
      <c r="H10" s="220">
        <v>200</v>
      </c>
      <c r="I10" s="102">
        <v>5</v>
      </c>
      <c r="J10" s="102">
        <v>4</v>
      </c>
      <c r="K10" s="216" t="s">
        <v>84</v>
      </c>
      <c r="L10" s="241" t="s">
        <v>69</v>
      </c>
      <c r="M10" s="238">
        <v>27200</v>
      </c>
      <c r="N10" s="239">
        <f t="shared" si="0"/>
        <v>108800</v>
      </c>
      <c r="O10" s="168">
        <v>0.12</v>
      </c>
      <c r="P10" s="240">
        <v>3264</v>
      </c>
      <c r="Q10" s="256">
        <f t="shared" si="1"/>
        <v>13056</v>
      </c>
      <c r="R10" s="58">
        <v>31552</v>
      </c>
      <c r="S10" s="257">
        <f t="shared" si="2"/>
        <v>126208</v>
      </c>
      <c r="T10" s="59">
        <v>0.108</v>
      </c>
      <c r="U10" s="258">
        <v>3407.616</v>
      </c>
      <c r="V10" s="259">
        <f t="shared" si="3"/>
        <v>13630.464</v>
      </c>
      <c r="W10" s="260">
        <v>142128.39</v>
      </c>
      <c r="X10" s="260">
        <v>17469.3</v>
      </c>
      <c r="Y10" s="270">
        <f t="shared" si="4"/>
        <v>1.30632711397059</v>
      </c>
      <c r="Z10" s="271">
        <f t="shared" si="5"/>
        <v>1.12614406376775</v>
      </c>
      <c r="AA10" s="150"/>
      <c r="AB10" s="150"/>
      <c r="AC10" s="150"/>
      <c r="AD10" s="150"/>
      <c r="AE10" s="168">
        <f t="shared" si="10"/>
        <v>1.30632711397059</v>
      </c>
      <c r="AF10" s="168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1">
        <f t="shared" si="22"/>
        <v>2200</v>
      </c>
      <c r="AJ10" s="113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60">
        <v>77535.01</v>
      </c>
      <c r="AV10" s="260">
        <v>10432.44</v>
      </c>
      <c r="AW10" s="150"/>
      <c r="AX10" s="150"/>
      <c r="AY10" s="150"/>
      <c r="AZ10" s="150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60">
        <f>(AV10-AO10)*0.2</f>
        <v>242.64216</v>
      </c>
      <c r="BG10" s="113">
        <f t="shared" si="18"/>
        <v>4266.63216</v>
      </c>
      <c r="BH10" s="239">
        <v>80</v>
      </c>
      <c r="BI10" s="239">
        <v>10</v>
      </c>
      <c r="BJ10" s="312">
        <f>BI10-BH10</f>
        <v>-70</v>
      </c>
      <c r="BK10" s="313">
        <v>12</v>
      </c>
      <c r="BL10" s="313">
        <v>9</v>
      </c>
      <c r="BM10" s="239">
        <v>12</v>
      </c>
      <c r="BN10" s="239">
        <v>2</v>
      </c>
      <c r="BO10" s="239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9">
        <v>8</v>
      </c>
      <c r="BT10" s="239">
        <v>0</v>
      </c>
      <c r="BU10" s="239">
        <f t="shared" si="20"/>
        <v>-10</v>
      </c>
      <c r="BV10" s="238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2" t="s">
        <v>85</v>
      </c>
      <c r="E11" s="222" t="s">
        <v>71</v>
      </c>
      <c r="F11" s="223">
        <v>3</v>
      </c>
      <c r="G11" s="224">
        <v>8</v>
      </c>
      <c r="H11" s="223">
        <v>200</v>
      </c>
      <c r="I11" s="102">
        <v>3</v>
      </c>
      <c r="J11" s="102"/>
      <c r="K11" s="99" t="s">
        <v>79</v>
      </c>
      <c r="L11" s="245" t="s">
        <v>73</v>
      </c>
      <c r="M11" s="243">
        <v>13430</v>
      </c>
      <c r="N11" s="105">
        <f t="shared" si="0"/>
        <v>53720</v>
      </c>
      <c r="O11" s="167">
        <v>0.207675</v>
      </c>
      <c r="P11" s="244">
        <v>2789.07525</v>
      </c>
      <c r="Q11" s="261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2">
        <v>2911.794561</v>
      </c>
      <c r="V11" s="263">
        <f t="shared" si="3"/>
        <v>11647.178244</v>
      </c>
      <c r="W11" s="150">
        <v>72600.82</v>
      </c>
      <c r="X11" s="150">
        <v>13992.87</v>
      </c>
      <c r="Y11" s="271">
        <f t="shared" si="4"/>
        <v>1.35146723752792</v>
      </c>
      <c r="Z11" s="271">
        <f t="shared" si="5"/>
        <v>1.16505796338614</v>
      </c>
      <c r="AA11" s="150">
        <v>3045</v>
      </c>
      <c r="AB11" s="150">
        <v>178.5</v>
      </c>
      <c r="AC11" s="150"/>
      <c r="AD11" s="150"/>
      <c r="AE11" s="168">
        <f t="shared" si="10"/>
        <v>1.29478443782576</v>
      </c>
      <c r="AF11" s="168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1">
        <f t="shared" si="22"/>
        <v>1200</v>
      </c>
      <c r="AJ11" s="113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50">
        <v>25739.65</v>
      </c>
      <c r="AV11" s="150">
        <v>6130.77</v>
      </c>
      <c r="AW11" s="150"/>
      <c r="AX11" s="150"/>
      <c r="AY11" s="150"/>
      <c r="AZ11" s="150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8"/>
      <c r="BF11" s="158"/>
      <c r="BG11" s="113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9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9">
        <f t="shared" si="20"/>
        <v>45</v>
      </c>
      <c r="BV11" s="238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2" t="s">
        <v>86</v>
      </c>
      <c r="E12" s="222" t="s">
        <v>75</v>
      </c>
      <c r="F12" s="227">
        <v>5</v>
      </c>
      <c r="G12" s="228">
        <v>20</v>
      </c>
      <c r="H12" s="227">
        <v>150</v>
      </c>
      <c r="I12" s="102">
        <v>2</v>
      </c>
      <c r="J12" s="102"/>
      <c r="K12" s="99" t="s">
        <v>79</v>
      </c>
      <c r="L12" s="246" t="s">
        <v>76</v>
      </c>
      <c r="M12" s="243">
        <v>11900</v>
      </c>
      <c r="N12" s="105">
        <f t="shared" si="0"/>
        <v>47600</v>
      </c>
      <c r="O12" s="167">
        <v>0.2532</v>
      </c>
      <c r="P12" s="244">
        <v>3013.08</v>
      </c>
      <c r="Q12" s="261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2">
        <v>3145.65552</v>
      </c>
      <c r="V12" s="263">
        <f t="shared" si="3"/>
        <v>12582.62208</v>
      </c>
      <c r="W12" s="150">
        <v>61498.28</v>
      </c>
      <c r="X12" s="150">
        <v>11976.71</v>
      </c>
      <c r="Y12" s="271">
        <f t="shared" si="4"/>
        <v>1.29198067226891</v>
      </c>
      <c r="Z12" s="271">
        <f t="shared" si="5"/>
        <v>1.11377644161113</v>
      </c>
      <c r="AA12" s="150"/>
      <c r="AB12" s="150"/>
      <c r="AC12" s="150"/>
      <c r="AD12" s="150"/>
      <c r="AE12" s="168">
        <f t="shared" si="10"/>
        <v>1.29198067226891</v>
      </c>
      <c r="AF12" s="167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1">
        <f t="shared" si="22"/>
        <v>800</v>
      </c>
      <c r="AJ12" s="113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50">
        <v>29133.67</v>
      </c>
      <c r="AV12" s="150">
        <v>5117.72</v>
      </c>
      <c r="AW12" s="150"/>
      <c r="AX12" s="150"/>
      <c r="AY12" s="150"/>
      <c r="AZ12" s="150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113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9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9">
        <f t="shared" si="20"/>
        <v>-10</v>
      </c>
      <c r="BV12" s="238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2" t="s">
        <v>87</v>
      </c>
      <c r="E13" s="222" t="s">
        <v>88</v>
      </c>
      <c r="F13" s="223">
        <v>5</v>
      </c>
      <c r="G13" s="224">
        <v>18</v>
      </c>
      <c r="H13" s="227">
        <v>150</v>
      </c>
      <c r="I13" s="102">
        <v>2</v>
      </c>
      <c r="J13" s="102">
        <v>2</v>
      </c>
      <c r="K13" s="99" t="s">
        <v>72</v>
      </c>
      <c r="L13" s="245" t="s">
        <v>89</v>
      </c>
      <c r="M13" s="243">
        <v>11160</v>
      </c>
      <c r="N13" s="105">
        <f t="shared" si="0"/>
        <v>44640</v>
      </c>
      <c r="O13" s="167">
        <v>0.26235</v>
      </c>
      <c r="P13" s="244">
        <v>2927.826</v>
      </c>
      <c r="Q13" s="261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2">
        <v>3056.650344</v>
      </c>
      <c r="V13" s="263">
        <f t="shared" si="3"/>
        <v>12226.601376</v>
      </c>
      <c r="W13" s="150">
        <v>57429.86</v>
      </c>
      <c r="X13" s="150">
        <v>14413.28</v>
      </c>
      <c r="Y13" s="271">
        <f t="shared" si="4"/>
        <v>1.28651120071685</v>
      </c>
      <c r="Z13" s="271">
        <f t="shared" si="5"/>
        <v>1.10906137992832</v>
      </c>
      <c r="AA13" s="150"/>
      <c r="AB13" s="150"/>
      <c r="AC13" s="150"/>
      <c r="AD13" s="150"/>
      <c r="AE13" s="168">
        <f t="shared" si="10"/>
        <v>1.28651120071685</v>
      </c>
      <c r="AF13" s="168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1">
        <f t="shared" si="22"/>
        <v>900</v>
      </c>
      <c r="AJ13" s="113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50">
        <v>20268.56</v>
      </c>
      <c r="AV13" s="150">
        <v>5539.83</v>
      </c>
      <c r="AW13" s="150">
        <v>2139</v>
      </c>
      <c r="AX13" s="150">
        <v>255.3</v>
      </c>
      <c r="AY13" s="150"/>
      <c r="AZ13" s="150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8"/>
      <c r="BF13" s="158"/>
      <c r="BG13" s="113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9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9">
        <f t="shared" si="20"/>
        <v>-11</v>
      </c>
      <c r="BV13" s="238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2" t="s">
        <v>90</v>
      </c>
      <c r="E14" s="222" t="s">
        <v>91</v>
      </c>
      <c r="F14" s="225">
        <v>6</v>
      </c>
      <c r="G14" s="226">
        <v>25</v>
      </c>
      <c r="H14" s="225">
        <v>150</v>
      </c>
      <c r="I14" s="102">
        <v>5</v>
      </c>
      <c r="J14" s="102"/>
      <c r="K14" s="99" t="s">
        <v>65</v>
      </c>
      <c r="L14" s="242" t="s">
        <v>92</v>
      </c>
      <c r="M14" s="243">
        <v>9250</v>
      </c>
      <c r="N14" s="105">
        <f t="shared" si="0"/>
        <v>37000</v>
      </c>
      <c r="O14" s="167">
        <v>0.24615</v>
      </c>
      <c r="P14" s="244">
        <v>2276.8875</v>
      </c>
      <c r="Q14" s="261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2">
        <v>2377.07055</v>
      </c>
      <c r="V14" s="263">
        <f t="shared" si="3"/>
        <v>9508.2822</v>
      </c>
      <c r="W14" s="150">
        <v>47375.33</v>
      </c>
      <c r="X14" s="150">
        <v>11136.6</v>
      </c>
      <c r="Y14" s="271">
        <f t="shared" si="4"/>
        <v>1.28041432432432</v>
      </c>
      <c r="Z14" s="271">
        <f t="shared" si="5"/>
        <v>1.10380545200373</v>
      </c>
      <c r="AA14" s="150"/>
      <c r="AB14" s="150"/>
      <c r="AC14" s="150"/>
      <c r="AD14" s="150"/>
      <c r="AE14" s="168">
        <f t="shared" si="10"/>
        <v>1.28041432432432</v>
      </c>
      <c r="AF14" s="168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1">
        <f t="shared" si="22"/>
        <v>2000</v>
      </c>
      <c r="AJ14" s="113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50">
        <v>15313.66</v>
      </c>
      <c r="AV14" s="150">
        <v>4572.48</v>
      </c>
      <c r="AW14" s="150"/>
      <c r="AX14" s="150"/>
      <c r="AY14" s="150"/>
      <c r="AZ14" s="150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8"/>
      <c r="BF14" s="158"/>
      <c r="BG14" s="113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9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9">
        <f t="shared" si="20"/>
        <v>7</v>
      </c>
      <c r="BV14" s="238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2" t="s">
        <v>93</v>
      </c>
      <c r="E15" s="222" t="s">
        <v>75</v>
      </c>
      <c r="F15" s="225">
        <v>6</v>
      </c>
      <c r="G15" s="226">
        <v>27</v>
      </c>
      <c r="H15" s="225">
        <v>150</v>
      </c>
      <c r="I15" s="102">
        <v>2</v>
      </c>
      <c r="J15" s="102"/>
      <c r="K15" s="99" t="s">
        <v>65</v>
      </c>
      <c r="L15" s="242" t="s">
        <v>76</v>
      </c>
      <c r="M15" s="243">
        <v>9120</v>
      </c>
      <c r="N15" s="105">
        <f t="shared" si="0"/>
        <v>36480</v>
      </c>
      <c r="O15" s="167">
        <v>0.2052</v>
      </c>
      <c r="P15" s="244">
        <v>1871.424</v>
      </c>
      <c r="Q15" s="261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2">
        <v>1953.766656</v>
      </c>
      <c r="V15" s="263">
        <f t="shared" si="3"/>
        <v>7815.066624</v>
      </c>
      <c r="W15" s="150">
        <v>46627.81</v>
      </c>
      <c r="X15" s="150">
        <v>10615.06</v>
      </c>
      <c r="Y15" s="271">
        <f t="shared" si="4"/>
        <v>1.27817461622807</v>
      </c>
      <c r="Z15" s="271">
        <f t="shared" si="5"/>
        <v>1.10187466916213</v>
      </c>
      <c r="AA15" s="150"/>
      <c r="AB15" s="150"/>
      <c r="AC15" s="150"/>
      <c r="AD15" s="150"/>
      <c r="AE15" s="168">
        <f t="shared" si="10"/>
        <v>1.27817461622807</v>
      </c>
      <c r="AF15" s="168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1">
        <f t="shared" si="22"/>
        <v>800</v>
      </c>
      <c r="AJ15" s="113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50">
        <v>14986.12</v>
      </c>
      <c r="AV15" s="150">
        <v>4078.92</v>
      </c>
      <c r="AW15" s="150"/>
      <c r="AX15" s="150"/>
      <c r="AY15" s="150"/>
      <c r="AZ15" s="150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8"/>
      <c r="BF15" s="158"/>
      <c r="BG15" s="113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9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9">
        <f t="shared" si="20"/>
        <v>-23</v>
      </c>
      <c r="BV15" s="238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2" t="s">
        <v>94</v>
      </c>
      <c r="E16" s="222" t="s">
        <v>95</v>
      </c>
      <c r="F16" s="225">
        <v>5</v>
      </c>
      <c r="G16" s="226">
        <v>21</v>
      </c>
      <c r="H16" s="225">
        <v>150</v>
      </c>
      <c r="I16" s="102">
        <v>3</v>
      </c>
      <c r="J16" s="102"/>
      <c r="K16" s="99" t="s">
        <v>96</v>
      </c>
      <c r="L16" s="245" t="s">
        <v>97</v>
      </c>
      <c r="M16" s="243">
        <v>8550</v>
      </c>
      <c r="N16" s="105">
        <f t="shared" si="0"/>
        <v>34200</v>
      </c>
      <c r="O16" s="167">
        <v>0.208275</v>
      </c>
      <c r="P16" s="244">
        <v>1780.75125</v>
      </c>
      <c r="Q16" s="261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2">
        <v>1859.104305</v>
      </c>
      <c r="V16" s="263">
        <f t="shared" si="3"/>
        <v>7436.41722</v>
      </c>
      <c r="W16" s="150">
        <v>48478.44</v>
      </c>
      <c r="X16" s="150">
        <v>9512</v>
      </c>
      <c r="Y16" s="271">
        <f t="shared" si="4"/>
        <v>1.41749824561404</v>
      </c>
      <c r="Z16" s="271">
        <f t="shared" si="5"/>
        <v>1.221981246219</v>
      </c>
      <c r="AA16" s="150">
        <v>5075</v>
      </c>
      <c r="AB16" s="150">
        <v>297.5</v>
      </c>
      <c r="AC16" s="150"/>
      <c r="AD16" s="150"/>
      <c r="AE16" s="168">
        <f t="shared" si="10"/>
        <v>1.26910643274854</v>
      </c>
      <c r="AF16" s="168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1">
        <f t="shared" si="22"/>
        <v>1200</v>
      </c>
      <c r="AJ16" s="113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50">
        <v>22939.26</v>
      </c>
      <c r="AV16" s="150">
        <v>5246.53</v>
      </c>
      <c r="AW16" s="150">
        <v>2030</v>
      </c>
      <c r="AX16" s="150">
        <v>119</v>
      </c>
      <c r="AY16" s="150"/>
      <c r="AZ16" s="150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113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9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9">
        <f t="shared" si="20"/>
        <v>18</v>
      </c>
      <c r="BV16" s="238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2" t="s">
        <v>98</v>
      </c>
      <c r="E17" s="222" t="s">
        <v>91</v>
      </c>
      <c r="F17" s="225">
        <v>4</v>
      </c>
      <c r="G17" s="226">
        <v>11</v>
      </c>
      <c r="H17" s="225">
        <v>150</v>
      </c>
      <c r="I17" s="102">
        <v>4</v>
      </c>
      <c r="J17" s="102"/>
      <c r="K17" s="99" t="s">
        <v>79</v>
      </c>
      <c r="L17" s="242" t="s">
        <v>92</v>
      </c>
      <c r="M17" s="243">
        <v>13600</v>
      </c>
      <c r="N17" s="105">
        <f t="shared" si="0"/>
        <v>54400</v>
      </c>
      <c r="O17" s="167">
        <v>0.20295</v>
      </c>
      <c r="P17" s="244">
        <v>2760.12</v>
      </c>
      <c r="Q17" s="261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2">
        <v>2881.56528</v>
      </c>
      <c r="V17" s="263">
        <f t="shared" si="3"/>
        <v>11526.26112</v>
      </c>
      <c r="W17" s="150">
        <v>70386.79</v>
      </c>
      <c r="X17" s="150">
        <v>18025.25</v>
      </c>
      <c r="Y17" s="271">
        <f t="shared" si="4"/>
        <v>1.29387481617647</v>
      </c>
      <c r="Z17" s="271">
        <f t="shared" si="5"/>
        <v>1.11540932429006</v>
      </c>
      <c r="AA17" s="150">
        <v>2100</v>
      </c>
      <c r="AB17" s="150">
        <v>189</v>
      </c>
      <c r="AC17" s="150"/>
      <c r="AD17" s="150"/>
      <c r="AE17" s="168">
        <f t="shared" si="10"/>
        <v>1.255271875</v>
      </c>
      <c r="AF17" s="168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1">
        <f t="shared" si="22"/>
        <v>1600</v>
      </c>
      <c r="AJ17" s="113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50">
        <v>33742.57</v>
      </c>
      <c r="AV17" s="150">
        <v>8031.8</v>
      </c>
      <c r="AW17" s="150">
        <v>5250</v>
      </c>
      <c r="AX17" s="150">
        <v>472.5</v>
      </c>
      <c r="AY17" s="150"/>
      <c r="AZ17" s="150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8"/>
      <c r="BF17" s="158"/>
      <c r="BG17" s="113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9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9">
        <f t="shared" si="20"/>
        <v>23</v>
      </c>
      <c r="BV17" s="238">
        <v>0</v>
      </c>
      <c r="BW17" s="321">
        <f t="shared" si="21"/>
        <v>-511</v>
      </c>
    </row>
    <row r="18" spans="1:75">
      <c r="A18" s="216">
        <v>16</v>
      </c>
      <c r="B18" s="216">
        <v>30</v>
      </c>
      <c r="C18" s="216">
        <v>105396</v>
      </c>
      <c r="D18" s="217" t="s">
        <v>99</v>
      </c>
      <c r="E18" s="217" t="s">
        <v>64</v>
      </c>
      <c r="F18" s="220">
        <v>7</v>
      </c>
      <c r="G18" s="221">
        <v>31</v>
      </c>
      <c r="H18" s="220">
        <v>100</v>
      </c>
      <c r="I18" s="102">
        <v>2</v>
      </c>
      <c r="J18" s="102"/>
      <c r="K18" s="216" t="s">
        <v>65</v>
      </c>
      <c r="L18" s="237" t="s">
        <v>66</v>
      </c>
      <c r="M18" s="238">
        <v>6600</v>
      </c>
      <c r="N18" s="239">
        <f t="shared" si="0"/>
        <v>26400</v>
      </c>
      <c r="O18" s="168">
        <v>0.273375</v>
      </c>
      <c r="P18" s="240">
        <v>1804.275</v>
      </c>
      <c r="Q18" s="256">
        <f t="shared" si="1"/>
        <v>7217.1</v>
      </c>
      <c r="R18" s="58">
        <v>7656</v>
      </c>
      <c r="S18" s="257">
        <f t="shared" si="2"/>
        <v>30624</v>
      </c>
      <c r="T18" s="59">
        <v>0.2460375</v>
      </c>
      <c r="U18" s="258">
        <v>1883.6631</v>
      </c>
      <c r="V18" s="259">
        <f t="shared" si="3"/>
        <v>7534.6524</v>
      </c>
      <c r="W18" s="260">
        <v>33023.07</v>
      </c>
      <c r="X18" s="260">
        <v>7642.64</v>
      </c>
      <c r="Y18" s="270">
        <f t="shared" si="4"/>
        <v>1.25087386363636</v>
      </c>
      <c r="Z18" s="271">
        <f t="shared" si="5"/>
        <v>1.07833953761755</v>
      </c>
      <c r="AA18" s="150"/>
      <c r="AB18" s="150"/>
      <c r="AC18" s="150"/>
      <c r="AD18" s="150"/>
      <c r="AE18" s="168">
        <f t="shared" si="10"/>
        <v>1.25087386363636</v>
      </c>
      <c r="AF18" s="168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1">
        <f t="shared" si="22"/>
        <v>800</v>
      </c>
      <c r="AJ18" s="113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60">
        <v>11794.61</v>
      </c>
      <c r="AV18" s="260">
        <v>3391.24</v>
      </c>
      <c r="AW18" s="150"/>
      <c r="AX18" s="150"/>
      <c r="AY18" s="150"/>
      <c r="AZ18" s="150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8"/>
      <c r="BF18" s="158"/>
      <c r="BG18" s="113">
        <f t="shared" si="18"/>
        <v>927.662</v>
      </c>
      <c r="BH18" s="239">
        <v>40</v>
      </c>
      <c r="BI18" s="239">
        <v>55</v>
      </c>
      <c r="BJ18" s="312">
        <v>0</v>
      </c>
      <c r="BK18" s="313">
        <v>10</v>
      </c>
      <c r="BL18" s="313">
        <v>14</v>
      </c>
      <c r="BM18" s="239">
        <v>10</v>
      </c>
      <c r="BN18" s="239">
        <v>8</v>
      </c>
      <c r="BO18" s="239">
        <f t="shared" si="19"/>
        <v>2</v>
      </c>
      <c r="BP18" s="312">
        <v>0</v>
      </c>
      <c r="BQ18" s="313">
        <v>10</v>
      </c>
      <c r="BR18" s="313">
        <v>3</v>
      </c>
      <c r="BS18" s="239">
        <v>5</v>
      </c>
      <c r="BT18" s="239">
        <v>11</v>
      </c>
      <c r="BU18" s="239">
        <f t="shared" si="20"/>
        <v>-1</v>
      </c>
      <c r="BV18" s="238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2" t="s">
        <v>100</v>
      </c>
      <c r="E19" s="222" t="s">
        <v>91</v>
      </c>
      <c r="F19" s="223">
        <v>3</v>
      </c>
      <c r="G19" s="224">
        <v>8</v>
      </c>
      <c r="H19" s="223">
        <v>200</v>
      </c>
      <c r="I19" s="247">
        <v>4</v>
      </c>
      <c r="J19" s="102"/>
      <c r="K19" s="99" t="s">
        <v>84</v>
      </c>
      <c r="L19" s="245" t="s">
        <v>92</v>
      </c>
      <c r="M19" s="243">
        <v>17325</v>
      </c>
      <c r="N19" s="105">
        <f t="shared" si="0"/>
        <v>69300</v>
      </c>
      <c r="O19" s="167">
        <v>0.253125</v>
      </c>
      <c r="P19" s="244">
        <v>4385.390625</v>
      </c>
      <c r="Q19" s="261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2">
        <v>4578.3478125</v>
      </c>
      <c r="V19" s="263">
        <f t="shared" si="3"/>
        <v>18313.39125</v>
      </c>
      <c r="W19" s="150">
        <v>88245.08</v>
      </c>
      <c r="X19" s="150">
        <v>22079.21</v>
      </c>
      <c r="Y19" s="271">
        <f t="shared" si="4"/>
        <v>1.27337777777778</v>
      </c>
      <c r="Z19" s="271">
        <f t="shared" si="5"/>
        <v>1.09773946360153</v>
      </c>
      <c r="AA19" s="150">
        <v>2030</v>
      </c>
      <c r="AB19" s="150">
        <v>119</v>
      </c>
      <c r="AC19" s="150"/>
      <c r="AD19" s="150"/>
      <c r="AE19" s="168">
        <f t="shared" si="10"/>
        <v>1.24408484848485</v>
      </c>
      <c r="AF19" s="168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1">
        <f t="shared" si="22"/>
        <v>1600</v>
      </c>
      <c r="AJ19" s="113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50">
        <v>40568.76</v>
      </c>
      <c r="AV19" s="150">
        <v>11842.46</v>
      </c>
      <c r="AW19" s="150"/>
      <c r="AX19" s="150"/>
      <c r="AY19" s="150"/>
      <c r="AZ19" s="150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113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9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9">
        <f t="shared" si="20"/>
        <v>5</v>
      </c>
      <c r="BV19" s="238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2" t="s">
        <v>101</v>
      </c>
      <c r="E20" s="222" t="s">
        <v>71</v>
      </c>
      <c r="F20" s="225">
        <v>6</v>
      </c>
      <c r="G20" s="226">
        <v>25</v>
      </c>
      <c r="H20" s="225">
        <v>150</v>
      </c>
      <c r="I20" s="102">
        <v>2</v>
      </c>
      <c r="J20" s="102"/>
      <c r="K20" s="99" t="s">
        <v>65</v>
      </c>
      <c r="L20" s="242" t="s">
        <v>73</v>
      </c>
      <c r="M20" s="243">
        <v>9250</v>
      </c>
      <c r="N20" s="105">
        <f t="shared" si="0"/>
        <v>37000</v>
      </c>
      <c r="O20" s="167">
        <v>0.1926</v>
      </c>
      <c r="P20" s="244">
        <v>1781.55</v>
      </c>
      <c r="Q20" s="261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2">
        <v>1859.9382</v>
      </c>
      <c r="V20" s="263">
        <f t="shared" si="3"/>
        <v>7439.7528</v>
      </c>
      <c r="W20" s="150">
        <v>45900.59</v>
      </c>
      <c r="X20" s="150">
        <v>8663.57</v>
      </c>
      <c r="Y20" s="271">
        <f t="shared" si="4"/>
        <v>1.24055648648649</v>
      </c>
      <c r="Z20" s="271">
        <f t="shared" si="5"/>
        <v>1.06944524697111</v>
      </c>
      <c r="AA20" s="150"/>
      <c r="AB20" s="150"/>
      <c r="AC20" s="150"/>
      <c r="AD20" s="150"/>
      <c r="AE20" s="168">
        <f t="shared" si="10"/>
        <v>1.24055648648649</v>
      </c>
      <c r="AF20" s="168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1">
        <f t="shared" si="22"/>
        <v>800</v>
      </c>
      <c r="AJ20" s="113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50">
        <v>16971.3</v>
      </c>
      <c r="AV20" s="150">
        <v>3403.64</v>
      </c>
      <c r="AW20" s="150"/>
      <c r="AX20" s="150"/>
      <c r="AY20" s="150"/>
      <c r="AZ20" s="150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8"/>
      <c r="BF20" s="158"/>
      <c r="BG20" s="113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9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9">
        <f t="shared" si="20"/>
        <v>5</v>
      </c>
      <c r="BV20" s="238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2" t="s">
        <v>102</v>
      </c>
      <c r="E21" s="222" t="s">
        <v>91</v>
      </c>
      <c r="F21" s="223">
        <v>6</v>
      </c>
      <c r="G21" s="224">
        <v>26</v>
      </c>
      <c r="H21" s="223">
        <v>150</v>
      </c>
      <c r="I21" s="102">
        <v>3</v>
      </c>
      <c r="J21" s="102"/>
      <c r="K21" s="99" t="s">
        <v>65</v>
      </c>
      <c r="L21" s="242" t="s">
        <v>92</v>
      </c>
      <c r="M21" s="243">
        <v>7800</v>
      </c>
      <c r="N21" s="105">
        <f t="shared" si="0"/>
        <v>31200</v>
      </c>
      <c r="O21" s="167">
        <v>0.2607</v>
      </c>
      <c r="P21" s="244">
        <v>2033.46</v>
      </c>
      <c r="Q21" s="261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2">
        <v>2122.93224</v>
      </c>
      <c r="V21" s="263">
        <f t="shared" si="3"/>
        <v>8491.72896</v>
      </c>
      <c r="W21" s="150">
        <v>38662.49</v>
      </c>
      <c r="X21" s="150">
        <v>10232.28</v>
      </c>
      <c r="Y21" s="271">
        <f t="shared" si="4"/>
        <v>1.23918237179487</v>
      </c>
      <c r="Z21" s="271">
        <f t="shared" si="5"/>
        <v>1.06826066534041</v>
      </c>
      <c r="AA21" s="150"/>
      <c r="AB21" s="150"/>
      <c r="AC21" s="150">
        <v>580</v>
      </c>
      <c r="AD21" s="150">
        <v>40</v>
      </c>
      <c r="AE21" s="168">
        <f t="shared" si="10"/>
        <v>1.22059262820513</v>
      </c>
      <c r="AF21" s="168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1">
        <f t="shared" si="22"/>
        <v>1200</v>
      </c>
      <c r="AJ21" s="113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50">
        <v>15065.5</v>
      </c>
      <c r="AV21" s="150">
        <v>4984.38</v>
      </c>
      <c r="AW21" s="150"/>
      <c r="AX21" s="150"/>
      <c r="AY21" s="150"/>
      <c r="AZ21" s="150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8"/>
      <c r="BF21" s="158"/>
      <c r="BG21" s="113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9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9">
        <f t="shared" si="20"/>
        <v>-10</v>
      </c>
      <c r="BV21" s="238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2" t="s">
        <v>103</v>
      </c>
      <c r="E22" s="222" t="s">
        <v>88</v>
      </c>
      <c r="F22" s="223">
        <v>10</v>
      </c>
      <c r="G22" s="224">
        <v>46</v>
      </c>
      <c r="H22" s="223">
        <v>100</v>
      </c>
      <c r="I22" s="102">
        <v>2</v>
      </c>
      <c r="J22" s="102"/>
      <c r="K22" s="99" t="s">
        <v>104</v>
      </c>
      <c r="L22" s="242" t="s">
        <v>89</v>
      </c>
      <c r="M22" s="243">
        <v>4000</v>
      </c>
      <c r="N22" s="105">
        <f t="shared" si="0"/>
        <v>16000</v>
      </c>
      <c r="O22" s="167">
        <v>0.231975</v>
      </c>
      <c r="P22" s="244">
        <v>927.9</v>
      </c>
      <c r="Q22" s="261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2">
        <v>968.7276</v>
      </c>
      <c r="V22" s="263">
        <f t="shared" si="3"/>
        <v>3874.9104</v>
      </c>
      <c r="W22" s="150">
        <v>19826.66</v>
      </c>
      <c r="X22" s="150">
        <v>4986.02</v>
      </c>
      <c r="Y22" s="271">
        <f t="shared" si="4"/>
        <v>1.23916625</v>
      </c>
      <c r="Z22" s="271">
        <f t="shared" si="5"/>
        <v>1.06824676724138</v>
      </c>
      <c r="AA22" s="150"/>
      <c r="AB22" s="150"/>
      <c r="AC22" s="150"/>
      <c r="AD22" s="150"/>
      <c r="AE22" s="168">
        <f t="shared" si="10"/>
        <v>1.23916625</v>
      </c>
      <c r="AF22" s="168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1">
        <f t="shared" si="22"/>
        <v>800</v>
      </c>
      <c r="AJ22" s="113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50">
        <v>7206.41</v>
      </c>
      <c r="AV22" s="150">
        <v>1885.35</v>
      </c>
      <c r="AW22" s="150"/>
      <c r="AX22" s="150"/>
      <c r="AY22" s="150"/>
      <c r="AZ22" s="150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8"/>
      <c r="BF22" s="158"/>
      <c r="BG22" s="113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9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9">
        <f t="shared" si="20"/>
        <v>-5</v>
      </c>
      <c r="BV22" s="238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2" t="s">
        <v>105</v>
      </c>
      <c r="E23" s="222" t="s">
        <v>64</v>
      </c>
      <c r="F23" s="225">
        <v>5</v>
      </c>
      <c r="G23" s="226">
        <v>19</v>
      </c>
      <c r="H23" s="225">
        <v>150</v>
      </c>
      <c r="I23" s="102">
        <v>3</v>
      </c>
      <c r="J23" s="102"/>
      <c r="K23" s="99" t="s">
        <v>96</v>
      </c>
      <c r="L23" s="245" t="s">
        <v>66</v>
      </c>
      <c r="M23" s="243">
        <v>11160</v>
      </c>
      <c r="N23" s="105">
        <f t="shared" si="0"/>
        <v>44640</v>
      </c>
      <c r="O23" s="167">
        <v>0.19605</v>
      </c>
      <c r="P23" s="244">
        <v>2187.918</v>
      </c>
      <c r="Q23" s="261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2">
        <v>2284.186392</v>
      </c>
      <c r="V23" s="263">
        <f t="shared" si="3"/>
        <v>9136.745568</v>
      </c>
      <c r="W23" s="150">
        <v>54834.02</v>
      </c>
      <c r="X23" s="150">
        <v>10000.31</v>
      </c>
      <c r="Y23" s="271">
        <f t="shared" si="4"/>
        <v>1.22836066308244</v>
      </c>
      <c r="Z23" s="271">
        <f t="shared" si="5"/>
        <v>1.05893160610555</v>
      </c>
      <c r="AA23" s="150"/>
      <c r="AB23" s="150"/>
      <c r="AC23" s="150">
        <v>3190</v>
      </c>
      <c r="AD23" s="150">
        <v>220</v>
      </c>
      <c r="AE23" s="168">
        <f t="shared" si="10"/>
        <v>1.15690008960573</v>
      </c>
      <c r="AF23" s="168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1">
        <f>(I23*200)+(J23*50)</f>
        <v>600</v>
      </c>
      <c r="AJ23" s="113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50">
        <v>26577</v>
      </c>
      <c r="AV23" s="150">
        <v>5978.5</v>
      </c>
      <c r="AW23" s="150"/>
      <c r="AX23" s="150"/>
      <c r="AY23" s="150"/>
      <c r="AZ23" s="150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113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9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9">
        <f t="shared" si="20"/>
        <v>15</v>
      </c>
      <c r="BV23" s="238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2" t="s">
        <v>106</v>
      </c>
      <c r="E24" s="222" t="s">
        <v>91</v>
      </c>
      <c r="F24" s="223">
        <v>10</v>
      </c>
      <c r="G24" s="224">
        <v>44</v>
      </c>
      <c r="H24" s="223">
        <v>100</v>
      </c>
      <c r="I24" s="102">
        <v>2</v>
      </c>
      <c r="J24" s="102"/>
      <c r="K24" s="99" t="s">
        <v>104</v>
      </c>
      <c r="L24" s="242" t="s">
        <v>92</v>
      </c>
      <c r="M24" s="243">
        <v>4000</v>
      </c>
      <c r="N24" s="105">
        <f t="shared" si="0"/>
        <v>16000</v>
      </c>
      <c r="O24" s="167">
        <v>0.2142</v>
      </c>
      <c r="P24" s="244">
        <v>856.8</v>
      </c>
      <c r="Q24" s="261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2">
        <v>894.4992</v>
      </c>
      <c r="V24" s="263">
        <f t="shared" si="3"/>
        <v>3577.9968</v>
      </c>
      <c r="W24" s="150">
        <v>19614.79</v>
      </c>
      <c r="X24" s="150">
        <v>3651.93</v>
      </c>
      <c r="Y24" s="271">
        <f t="shared" si="4"/>
        <v>1.225924375</v>
      </c>
      <c r="Z24" s="271">
        <f t="shared" si="5"/>
        <v>1.05683135775862</v>
      </c>
      <c r="AA24" s="150"/>
      <c r="AB24" s="150"/>
      <c r="AC24" s="150"/>
      <c r="AD24" s="150"/>
      <c r="AE24" s="168">
        <f t="shared" si="10"/>
        <v>1.225924375</v>
      </c>
      <c r="AF24" s="168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1">
        <f t="shared" si="22"/>
        <v>800</v>
      </c>
      <c r="AJ24" s="113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50">
        <v>4398.1</v>
      </c>
      <c r="AV24" s="150">
        <v>1371.68</v>
      </c>
      <c r="AW24" s="150"/>
      <c r="AX24" s="150"/>
      <c r="AY24" s="150"/>
      <c r="AZ24" s="150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8"/>
      <c r="BF24" s="158"/>
      <c r="BG24" s="113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9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9">
        <f t="shared" si="20"/>
        <v>-5</v>
      </c>
      <c r="BV24" s="238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2" t="s">
        <v>107</v>
      </c>
      <c r="E25" s="222" t="s">
        <v>64</v>
      </c>
      <c r="F25" s="223">
        <v>5</v>
      </c>
      <c r="G25" s="224">
        <v>18</v>
      </c>
      <c r="H25" s="227">
        <v>150</v>
      </c>
      <c r="I25" s="102">
        <v>2</v>
      </c>
      <c r="J25" s="102">
        <v>1</v>
      </c>
      <c r="K25" s="99" t="s">
        <v>96</v>
      </c>
      <c r="L25" s="245" t="s">
        <v>66</v>
      </c>
      <c r="M25" s="243">
        <v>9120</v>
      </c>
      <c r="N25" s="105">
        <f t="shared" si="0"/>
        <v>36480</v>
      </c>
      <c r="O25" s="167">
        <v>0.2472</v>
      </c>
      <c r="P25" s="244">
        <v>2254.464</v>
      </c>
      <c r="Q25" s="261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2">
        <v>2353.660416</v>
      </c>
      <c r="V25" s="263">
        <f t="shared" si="3"/>
        <v>9414.641664</v>
      </c>
      <c r="W25" s="150">
        <v>44672.36</v>
      </c>
      <c r="X25" s="150">
        <v>12060</v>
      </c>
      <c r="Y25" s="271">
        <f t="shared" si="4"/>
        <v>1.22457127192982</v>
      </c>
      <c r="Z25" s="271">
        <f t="shared" si="5"/>
        <v>1.05566488959468</v>
      </c>
      <c r="AA25" s="150"/>
      <c r="AB25" s="150"/>
      <c r="AC25" s="150"/>
      <c r="AD25" s="150"/>
      <c r="AE25" s="168">
        <f t="shared" si="10"/>
        <v>1.22457127192982</v>
      </c>
      <c r="AF25" s="168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1">
        <f t="shared" si="22"/>
        <v>850</v>
      </c>
      <c r="AJ25" s="113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50">
        <v>20221.02</v>
      </c>
      <c r="AV25" s="150">
        <v>5882.39</v>
      </c>
      <c r="AW25" s="150"/>
      <c r="AX25" s="150"/>
      <c r="AY25" s="150"/>
      <c r="AZ25" s="150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8"/>
      <c r="BF25" s="158"/>
      <c r="BG25" s="113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9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9">
        <f t="shared" si="20"/>
        <v>-8</v>
      </c>
      <c r="BV25" s="238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2" t="s">
        <v>108</v>
      </c>
      <c r="E26" s="222" t="s">
        <v>71</v>
      </c>
      <c r="F26" s="223">
        <v>3</v>
      </c>
      <c r="G26" s="224">
        <v>6</v>
      </c>
      <c r="H26" s="223">
        <v>200</v>
      </c>
      <c r="I26" s="102">
        <v>3</v>
      </c>
      <c r="J26" s="102"/>
      <c r="K26" s="99" t="s">
        <v>84</v>
      </c>
      <c r="L26" s="245" t="s">
        <v>73</v>
      </c>
      <c r="M26" s="243">
        <v>16335</v>
      </c>
      <c r="N26" s="105">
        <f t="shared" si="0"/>
        <v>65340</v>
      </c>
      <c r="O26" s="167">
        <v>0.215925</v>
      </c>
      <c r="P26" s="244">
        <v>3527.134875</v>
      </c>
      <c r="Q26" s="261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2">
        <v>3682.3288095</v>
      </c>
      <c r="V26" s="263">
        <f t="shared" si="3"/>
        <v>14729.315238</v>
      </c>
      <c r="W26" s="150">
        <v>84731.14</v>
      </c>
      <c r="X26" s="150">
        <v>18227.13</v>
      </c>
      <c r="Y26" s="271">
        <f t="shared" si="4"/>
        <v>1.29677288031833</v>
      </c>
      <c r="Z26" s="271">
        <f t="shared" si="5"/>
        <v>1.11790765544684</v>
      </c>
      <c r="AA26" s="150">
        <v>5075</v>
      </c>
      <c r="AB26" s="150">
        <v>297.5</v>
      </c>
      <c r="AC26" s="150"/>
      <c r="AD26" s="150"/>
      <c r="AE26" s="168">
        <f t="shared" si="10"/>
        <v>1.21910223446587</v>
      </c>
      <c r="AF26" s="168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1">
        <f t="shared" si="22"/>
        <v>1200</v>
      </c>
      <c r="AJ26" s="113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50">
        <v>31964.07</v>
      </c>
      <c r="AV26" s="150">
        <v>7835.17</v>
      </c>
      <c r="AW26" s="150"/>
      <c r="AX26" s="150"/>
      <c r="AY26" s="150"/>
      <c r="AZ26" s="150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8"/>
      <c r="BF26" s="158"/>
      <c r="BG26" s="113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9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9">
        <f t="shared" si="20"/>
        <v>7</v>
      </c>
      <c r="BV26" s="238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2" t="s">
        <v>109</v>
      </c>
      <c r="E27" s="222" t="s">
        <v>71</v>
      </c>
      <c r="F27" s="225">
        <v>3</v>
      </c>
      <c r="G27" s="226">
        <v>7</v>
      </c>
      <c r="H27" s="225">
        <v>200</v>
      </c>
      <c r="I27" s="102">
        <v>4</v>
      </c>
      <c r="J27" s="102">
        <v>5</v>
      </c>
      <c r="K27" s="99" t="s">
        <v>84</v>
      </c>
      <c r="L27" s="245" t="s">
        <v>73</v>
      </c>
      <c r="M27" s="243">
        <v>28380</v>
      </c>
      <c r="N27" s="105">
        <f t="shared" si="0"/>
        <v>113520</v>
      </c>
      <c r="O27" s="167">
        <v>0.230925</v>
      </c>
      <c r="P27" s="244">
        <v>6553.6515</v>
      </c>
      <c r="Q27" s="261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2">
        <v>6842.012166</v>
      </c>
      <c r="V27" s="263">
        <f t="shared" si="3"/>
        <v>27368.048664</v>
      </c>
      <c r="W27" s="150">
        <v>153144.74</v>
      </c>
      <c r="X27" s="150">
        <v>31488.66</v>
      </c>
      <c r="Y27" s="271">
        <f t="shared" si="4"/>
        <v>1.34905514446794</v>
      </c>
      <c r="Z27" s="271">
        <f t="shared" si="5"/>
        <v>1.16297857281719</v>
      </c>
      <c r="AA27" s="150">
        <v>15500</v>
      </c>
      <c r="AB27" s="150">
        <v>1850</v>
      </c>
      <c r="AC27" s="150">
        <v>2030</v>
      </c>
      <c r="AD27" s="150">
        <v>140</v>
      </c>
      <c r="AE27" s="168">
        <f t="shared" si="10"/>
        <v>1.1946330162086</v>
      </c>
      <c r="AF27" s="168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1">
        <f t="shared" si="22"/>
        <v>1850</v>
      </c>
      <c r="AJ27" s="113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50">
        <v>68991.62</v>
      </c>
      <c r="AV27" s="150">
        <v>15774.9</v>
      </c>
      <c r="AW27" s="150"/>
      <c r="AX27" s="150"/>
      <c r="AY27" s="150"/>
      <c r="AZ27" s="150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113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9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9">
        <f t="shared" si="20"/>
        <v>28</v>
      </c>
      <c r="BV27" s="238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2" t="s">
        <v>110</v>
      </c>
      <c r="E28" s="222" t="s">
        <v>64</v>
      </c>
      <c r="F28" s="225">
        <v>9</v>
      </c>
      <c r="G28" s="226">
        <v>41</v>
      </c>
      <c r="H28" s="225">
        <v>100</v>
      </c>
      <c r="I28" s="102">
        <v>2</v>
      </c>
      <c r="J28" s="102"/>
      <c r="K28" s="99" t="s">
        <v>65</v>
      </c>
      <c r="L28" s="245" t="s">
        <v>66</v>
      </c>
      <c r="M28" s="243">
        <v>6800</v>
      </c>
      <c r="N28" s="105">
        <f t="shared" si="0"/>
        <v>27200</v>
      </c>
      <c r="O28" s="167">
        <v>0.235125</v>
      </c>
      <c r="P28" s="244">
        <v>1598.85</v>
      </c>
      <c r="Q28" s="261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2">
        <v>1669.1994</v>
      </c>
      <c r="V28" s="263">
        <f t="shared" si="3"/>
        <v>6676.7976</v>
      </c>
      <c r="W28" s="150">
        <v>32836.39</v>
      </c>
      <c r="X28" s="150">
        <v>6757.46</v>
      </c>
      <c r="Y28" s="271">
        <f t="shared" si="4"/>
        <v>1.20722022058824</v>
      </c>
      <c r="Z28" s="271">
        <f t="shared" si="5"/>
        <v>1.040707086714</v>
      </c>
      <c r="AA28" s="150"/>
      <c r="AB28" s="150"/>
      <c r="AC28" s="150"/>
      <c r="AD28" s="150"/>
      <c r="AE28" s="168">
        <f t="shared" si="10"/>
        <v>1.20722022058824</v>
      </c>
      <c r="AF28" s="168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1">
        <f t="shared" si="22"/>
        <v>800</v>
      </c>
      <c r="AJ28" s="113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50">
        <v>9545.63</v>
      </c>
      <c r="AV28" s="150">
        <v>2170.42</v>
      </c>
      <c r="AW28" s="150"/>
      <c r="AX28" s="150"/>
      <c r="AY28" s="150"/>
      <c r="AZ28" s="150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8"/>
      <c r="BF28" s="158"/>
      <c r="BG28" s="113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9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9">
        <f t="shared" si="20"/>
        <v>1</v>
      </c>
      <c r="BV28" s="238">
        <v>0</v>
      </c>
      <c r="BW28" s="321">
        <f t="shared" si="21"/>
        <v>-30</v>
      </c>
    </row>
    <row r="29" s="194" customFormat="1" spans="1:75">
      <c r="A29" s="99">
        <v>27</v>
      </c>
      <c r="B29" s="99">
        <v>30</v>
      </c>
      <c r="C29" s="99">
        <v>598</v>
      </c>
      <c r="D29" s="222" t="s">
        <v>111</v>
      </c>
      <c r="E29" s="222" t="s">
        <v>64</v>
      </c>
      <c r="F29" s="225">
        <v>5</v>
      </c>
      <c r="G29" s="226">
        <v>19</v>
      </c>
      <c r="H29" s="225">
        <v>150</v>
      </c>
      <c r="I29" s="102">
        <v>3</v>
      </c>
      <c r="J29" s="102"/>
      <c r="K29" s="99" t="s">
        <v>72</v>
      </c>
      <c r="L29" s="245" t="s">
        <v>66</v>
      </c>
      <c r="M29" s="243">
        <v>10800</v>
      </c>
      <c r="N29" s="105">
        <f t="shared" si="0"/>
        <v>43200</v>
      </c>
      <c r="O29" s="167">
        <v>0.2409</v>
      </c>
      <c r="P29" s="244">
        <v>2601.72</v>
      </c>
      <c r="Q29" s="261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2">
        <v>2716.19568</v>
      </c>
      <c r="V29" s="263">
        <f t="shared" si="3"/>
        <v>10864.78272</v>
      </c>
      <c r="W29" s="150">
        <v>51530.05</v>
      </c>
      <c r="X29" s="150">
        <v>11304.58</v>
      </c>
      <c r="Y29" s="271">
        <f t="shared" si="4"/>
        <v>1.19282523148148</v>
      </c>
      <c r="Z29" s="271">
        <f t="shared" si="5"/>
        <v>1.0282976133461</v>
      </c>
      <c r="AA29" s="150"/>
      <c r="AB29" s="150"/>
      <c r="AC29" s="150"/>
      <c r="AD29" s="150"/>
      <c r="AE29" s="168">
        <f t="shared" si="10"/>
        <v>1.19282523148148</v>
      </c>
      <c r="AF29" s="168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1">
        <f t="shared" si="22"/>
        <v>1200</v>
      </c>
      <c r="AJ29" s="113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50">
        <v>25258.86</v>
      </c>
      <c r="AV29" s="150">
        <v>6716.85</v>
      </c>
      <c r="AW29" s="150"/>
      <c r="AX29" s="150"/>
      <c r="AY29" s="150"/>
      <c r="AZ29" s="150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113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9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9">
        <f t="shared" si="20"/>
        <v>-3</v>
      </c>
      <c r="BV29" s="238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2" t="s">
        <v>112</v>
      </c>
      <c r="E30" s="222" t="s">
        <v>95</v>
      </c>
      <c r="F30" s="225">
        <v>11</v>
      </c>
      <c r="G30" s="226">
        <v>47</v>
      </c>
      <c r="H30" s="225">
        <v>100</v>
      </c>
      <c r="I30" s="102">
        <v>2</v>
      </c>
      <c r="J30" s="102"/>
      <c r="K30" s="99" t="s">
        <v>104</v>
      </c>
      <c r="L30" s="245" t="s">
        <v>97</v>
      </c>
      <c r="M30" s="243">
        <v>4000</v>
      </c>
      <c r="N30" s="105">
        <f t="shared" si="0"/>
        <v>16000</v>
      </c>
      <c r="O30" s="167">
        <v>0.248025</v>
      </c>
      <c r="P30" s="244">
        <v>992.1</v>
      </c>
      <c r="Q30" s="261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2">
        <v>1035.7524</v>
      </c>
      <c r="V30" s="263">
        <f t="shared" si="3"/>
        <v>4143.0096</v>
      </c>
      <c r="W30" s="150">
        <v>18910.92</v>
      </c>
      <c r="X30" s="150">
        <v>3474.59</v>
      </c>
      <c r="Y30" s="271">
        <f t="shared" si="4"/>
        <v>1.1819325</v>
      </c>
      <c r="Z30" s="271">
        <f t="shared" si="5"/>
        <v>1.01890732758621</v>
      </c>
      <c r="AA30" s="150"/>
      <c r="AB30" s="150"/>
      <c r="AC30" s="150"/>
      <c r="AD30" s="150"/>
      <c r="AE30" s="168">
        <f t="shared" si="10"/>
        <v>1.1819325</v>
      </c>
      <c r="AF30" s="167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1">
        <f t="shared" si="22"/>
        <v>800</v>
      </c>
      <c r="AJ30" s="113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50">
        <v>3219.84</v>
      </c>
      <c r="AV30" s="150">
        <v>1022.42</v>
      </c>
      <c r="AW30" s="150"/>
      <c r="AX30" s="150"/>
      <c r="AY30" s="150"/>
      <c r="AZ30" s="150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8"/>
      <c r="BF30" s="158"/>
      <c r="BG30" s="113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9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9">
        <f t="shared" si="20"/>
        <v>-15</v>
      </c>
      <c r="BV30" s="238">
        <f>BU30*2</f>
        <v>-30</v>
      </c>
      <c r="BW30" s="321">
        <f t="shared" si="21"/>
        <v>-72</v>
      </c>
    </row>
    <row r="31" spans="1:75">
      <c r="A31" s="216">
        <v>29</v>
      </c>
      <c r="B31" s="216">
        <v>30</v>
      </c>
      <c r="C31" s="216">
        <v>337</v>
      </c>
      <c r="D31" s="217" t="s">
        <v>113</v>
      </c>
      <c r="E31" s="217" t="s">
        <v>64</v>
      </c>
      <c r="F31" s="218">
        <v>2</v>
      </c>
      <c r="G31" s="219">
        <v>3</v>
      </c>
      <c r="H31" s="218">
        <v>200</v>
      </c>
      <c r="I31" s="247">
        <v>7</v>
      </c>
      <c r="J31" s="102"/>
      <c r="K31" s="216" t="s">
        <v>68</v>
      </c>
      <c r="L31" s="241" t="s">
        <v>69</v>
      </c>
      <c r="M31" s="238">
        <v>33350</v>
      </c>
      <c r="N31" s="239">
        <f t="shared" si="0"/>
        <v>133400</v>
      </c>
      <c r="O31" s="168">
        <v>0.1902</v>
      </c>
      <c r="P31" s="240">
        <v>6343.17</v>
      </c>
      <c r="Q31" s="256">
        <f t="shared" si="1"/>
        <v>25372.68</v>
      </c>
      <c r="R31" s="58">
        <v>38686</v>
      </c>
      <c r="S31" s="257">
        <f t="shared" si="2"/>
        <v>154744</v>
      </c>
      <c r="T31" s="59">
        <v>0.17118</v>
      </c>
      <c r="U31" s="258">
        <v>6622.26948</v>
      </c>
      <c r="V31" s="259">
        <f t="shared" si="3"/>
        <v>26489.07792</v>
      </c>
      <c r="W31" s="260">
        <v>157527.68</v>
      </c>
      <c r="X31" s="260">
        <v>32830.93</v>
      </c>
      <c r="Y31" s="270">
        <f t="shared" si="4"/>
        <v>1.18086716641679</v>
      </c>
      <c r="Z31" s="271">
        <f t="shared" si="5"/>
        <v>1.0179889365662</v>
      </c>
      <c r="AA31" s="150">
        <v>7203</v>
      </c>
      <c r="AB31" s="150">
        <v>514.5</v>
      </c>
      <c r="AC31" s="150"/>
      <c r="AD31" s="150"/>
      <c r="AE31" s="168">
        <f t="shared" si="10"/>
        <v>1.12687166416792</v>
      </c>
      <c r="AF31" s="168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1">
        <f>(I31*200)+(J31*50)</f>
        <v>1400</v>
      </c>
      <c r="AJ31" s="113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60">
        <v>76681.12</v>
      </c>
      <c r="AV31" s="260">
        <v>18685.28</v>
      </c>
      <c r="AW31" s="150"/>
      <c r="AX31" s="150"/>
      <c r="AY31" s="150"/>
      <c r="AZ31" s="150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113">
        <f t="shared" si="18"/>
        <v>3191.65</v>
      </c>
      <c r="BH31" s="239">
        <v>80</v>
      </c>
      <c r="BI31" s="239">
        <v>142</v>
      </c>
      <c r="BJ31" s="312">
        <v>0</v>
      </c>
      <c r="BK31" s="313">
        <v>14</v>
      </c>
      <c r="BL31" s="313">
        <v>35</v>
      </c>
      <c r="BM31" s="239">
        <v>14</v>
      </c>
      <c r="BN31" s="239">
        <v>38</v>
      </c>
      <c r="BO31" s="239">
        <f t="shared" si="19"/>
        <v>45</v>
      </c>
      <c r="BP31" s="312">
        <v>0</v>
      </c>
      <c r="BQ31" s="313">
        <v>10</v>
      </c>
      <c r="BR31" s="313">
        <v>25</v>
      </c>
      <c r="BS31" s="239">
        <v>8</v>
      </c>
      <c r="BT31" s="239">
        <v>0</v>
      </c>
      <c r="BU31" s="239">
        <f t="shared" si="20"/>
        <v>7</v>
      </c>
      <c r="BV31" s="238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2" t="s">
        <v>114</v>
      </c>
      <c r="E32" s="222" t="s">
        <v>64</v>
      </c>
      <c r="F32" s="225">
        <v>5</v>
      </c>
      <c r="G32" s="226">
        <v>17</v>
      </c>
      <c r="H32" s="225">
        <v>150</v>
      </c>
      <c r="I32" s="102">
        <v>4</v>
      </c>
      <c r="J32" s="102"/>
      <c r="K32" s="99" t="s">
        <v>96</v>
      </c>
      <c r="L32" s="245" t="s">
        <v>66</v>
      </c>
      <c r="M32" s="243">
        <v>9620</v>
      </c>
      <c r="N32" s="105">
        <f t="shared" si="0"/>
        <v>38480</v>
      </c>
      <c r="O32" s="167">
        <v>0.273525</v>
      </c>
      <c r="P32" s="244">
        <v>2631.3105</v>
      </c>
      <c r="Q32" s="261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2">
        <v>2747.088162</v>
      </c>
      <c r="V32" s="263">
        <f t="shared" si="3"/>
        <v>10988.352648</v>
      </c>
      <c r="W32" s="150">
        <v>45308.35</v>
      </c>
      <c r="X32" s="150">
        <v>12495.32</v>
      </c>
      <c r="Y32" s="271">
        <f t="shared" si="4"/>
        <v>1.17745192307692</v>
      </c>
      <c r="Z32" s="271">
        <f t="shared" si="5"/>
        <v>1.01504476127321</v>
      </c>
      <c r="AA32" s="150"/>
      <c r="AB32" s="150"/>
      <c r="AC32" s="150"/>
      <c r="AD32" s="150"/>
      <c r="AE32" s="168">
        <f t="shared" si="10"/>
        <v>1.17745192307692</v>
      </c>
      <c r="AF32" s="168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1">
        <f t="shared" si="22"/>
        <v>1600</v>
      </c>
      <c r="AJ32" s="113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50">
        <v>19441.47</v>
      </c>
      <c r="AV32" s="150">
        <v>6468.19</v>
      </c>
      <c r="AW32" s="150"/>
      <c r="AX32" s="150"/>
      <c r="AY32" s="150"/>
      <c r="AZ32" s="150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8"/>
      <c r="BF32" s="158"/>
      <c r="BG32" s="113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9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9">
        <f t="shared" si="20"/>
        <v>1</v>
      </c>
      <c r="BV32" s="238">
        <v>0</v>
      </c>
      <c r="BW32" s="321">
        <f t="shared" si="21"/>
        <v>-30</v>
      </c>
    </row>
    <row r="33" spans="1:75">
      <c r="A33" s="216">
        <v>31</v>
      </c>
      <c r="B33" s="216">
        <v>30</v>
      </c>
      <c r="C33" s="216">
        <v>111400</v>
      </c>
      <c r="D33" s="217" t="s">
        <v>115</v>
      </c>
      <c r="E33" s="217" t="s">
        <v>95</v>
      </c>
      <c r="F33" s="220">
        <v>2</v>
      </c>
      <c r="G33" s="221">
        <v>2</v>
      </c>
      <c r="H33" s="220">
        <v>200</v>
      </c>
      <c r="I33" s="102">
        <v>4</v>
      </c>
      <c r="J33" s="102"/>
      <c r="K33" s="216" t="s">
        <v>79</v>
      </c>
      <c r="L33" s="241" t="s">
        <v>116</v>
      </c>
      <c r="M33" s="238">
        <v>17100</v>
      </c>
      <c r="N33" s="239">
        <f t="shared" si="0"/>
        <v>68400</v>
      </c>
      <c r="O33" s="168">
        <v>0.1587</v>
      </c>
      <c r="P33" s="240">
        <v>2713.77</v>
      </c>
      <c r="Q33" s="256">
        <f t="shared" si="1"/>
        <v>10855.08</v>
      </c>
      <c r="R33" s="58">
        <v>19836</v>
      </c>
      <c r="S33" s="257">
        <f t="shared" si="2"/>
        <v>79344</v>
      </c>
      <c r="T33" s="59">
        <v>0.14283</v>
      </c>
      <c r="U33" s="258">
        <v>2833.17588</v>
      </c>
      <c r="V33" s="259">
        <f t="shared" si="3"/>
        <v>11332.70352</v>
      </c>
      <c r="W33" s="260">
        <v>80293.65</v>
      </c>
      <c r="X33" s="260">
        <v>12425.19</v>
      </c>
      <c r="Y33" s="270">
        <f t="shared" si="4"/>
        <v>1.17388377192982</v>
      </c>
      <c r="Z33" s="271">
        <f t="shared" si="5"/>
        <v>1.01196876890502</v>
      </c>
      <c r="AA33" s="150"/>
      <c r="AB33" s="150"/>
      <c r="AC33" s="150"/>
      <c r="AD33" s="150"/>
      <c r="AE33" s="168">
        <f t="shared" si="10"/>
        <v>1.17388377192982</v>
      </c>
      <c r="AF33" s="168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1">
        <f t="shared" si="22"/>
        <v>1600</v>
      </c>
      <c r="AJ33" s="113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60">
        <v>34694.12</v>
      </c>
      <c r="AV33" s="260">
        <v>5979.18</v>
      </c>
      <c r="AW33" s="150"/>
      <c r="AX33" s="150"/>
      <c r="AY33" s="150"/>
      <c r="AZ33" s="150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8"/>
      <c r="BF33" s="158"/>
      <c r="BG33" s="113">
        <f t="shared" si="18"/>
        <v>2071.033</v>
      </c>
      <c r="BH33" s="239">
        <v>80</v>
      </c>
      <c r="BI33" s="239">
        <v>32</v>
      </c>
      <c r="BJ33" s="312">
        <f>BI33-BH33</f>
        <v>-48</v>
      </c>
      <c r="BK33" s="313">
        <v>12</v>
      </c>
      <c r="BL33" s="313">
        <v>8</v>
      </c>
      <c r="BM33" s="239">
        <v>12</v>
      </c>
      <c r="BN33" s="239">
        <v>10</v>
      </c>
      <c r="BO33" s="239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9">
        <v>5</v>
      </c>
      <c r="BT33" s="239">
        <v>0</v>
      </c>
      <c r="BU33" s="239">
        <f t="shared" si="20"/>
        <v>-9</v>
      </c>
      <c r="BV33" s="238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2" t="s">
        <v>117</v>
      </c>
      <c r="E34" s="222" t="s">
        <v>88</v>
      </c>
      <c r="F34" s="225">
        <v>4</v>
      </c>
      <c r="G34" s="226">
        <v>11</v>
      </c>
      <c r="H34" s="225">
        <v>150</v>
      </c>
      <c r="I34" s="102">
        <v>4</v>
      </c>
      <c r="J34" s="102">
        <v>3</v>
      </c>
      <c r="K34" s="99" t="s">
        <v>72</v>
      </c>
      <c r="L34" s="242" t="s">
        <v>89</v>
      </c>
      <c r="M34" s="243">
        <v>12750</v>
      </c>
      <c r="N34" s="105">
        <f t="shared" si="0"/>
        <v>51000</v>
      </c>
      <c r="O34" s="167">
        <v>0.1416</v>
      </c>
      <c r="P34" s="244">
        <v>1805.4</v>
      </c>
      <c r="Q34" s="261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2">
        <v>1884.8376</v>
      </c>
      <c r="V34" s="263">
        <f t="shared" si="3"/>
        <v>7539.3504</v>
      </c>
      <c r="W34" s="150">
        <v>59541.15</v>
      </c>
      <c r="X34" s="150">
        <v>15724.44</v>
      </c>
      <c r="Y34" s="271">
        <f t="shared" si="4"/>
        <v>1.16747352941176</v>
      </c>
      <c r="Z34" s="271">
        <f t="shared" si="5"/>
        <v>1.00644269776876</v>
      </c>
      <c r="AA34" s="150"/>
      <c r="AB34" s="150"/>
      <c r="AC34" s="150"/>
      <c r="AD34" s="150"/>
      <c r="AE34" s="168">
        <f t="shared" si="10"/>
        <v>1.16747352941176</v>
      </c>
      <c r="AF34" s="168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1">
        <f t="shared" si="22"/>
        <v>1750</v>
      </c>
      <c r="AJ34" s="113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50">
        <v>30140</v>
      </c>
      <c r="AV34" s="150">
        <v>6884.68</v>
      </c>
      <c r="AW34" s="150">
        <v>4663</v>
      </c>
      <c r="AX34" s="150">
        <v>491</v>
      </c>
      <c r="AY34" s="150"/>
      <c r="AZ34" s="150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8"/>
      <c r="BF34" s="158"/>
      <c r="BG34" s="113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9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9">
        <f t="shared" si="20"/>
        <v>-2</v>
      </c>
      <c r="BV34" s="238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2" t="s">
        <v>118</v>
      </c>
      <c r="E35" s="222" t="s">
        <v>91</v>
      </c>
      <c r="F35" s="225">
        <v>5</v>
      </c>
      <c r="G35" s="226">
        <v>19</v>
      </c>
      <c r="H35" s="225">
        <v>150</v>
      </c>
      <c r="I35" s="102">
        <v>3</v>
      </c>
      <c r="J35" s="102"/>
      <c r="K35" s="99" t="s">
        <v>96</v>
      </c>
      <c r="L35" s="245" t="s">
        <v>92</v>
      </c>
      <c r="M35" s="243">
        <v>9805</v>
      </c>
      <c r="N35" s="105">
        <f t="shared" si="0"/>
        <v>39220</v>
      </c>
      <c r="O35" s="167">
        <v>0.243975</v>
      </c>
      <c r="P35" s="244">
        <v>2392.174875</v>
      </c>
      <c r="Q35" s="261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2">
        <v>2497.4305695</v>
      </c>
      <c r="V35" s="263">
        <f t="shared" si="3"/>
        <v>9989.722278</v>
      </c>
      <c r="W35" s="150">
        <v>45708.46</v>
      </c>
      <c r="X35" s="150">
        <v>11343.76</v>
      </c>
      <c r="Y35" s="271">
        <f t="shared" si="4"/>
        <v>1.16543753187149</v>
      </c>
      <c r="Z35" s="271">
        <f t="shared" si="5"/>
        <v>1.00468752747543</v>
      </c>
      <c r="AA35" s="150"/>
      <c r="AB35" s="150"/>
      <c r="AC35" s="150"/>
      <c r="AD35" s="150"/>
      <c r="AE35" s="168">
        <f t="shared" si="10"/>
        <v>1.16543753187149</v>
      </c>
      <c r="AF35" s="168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1">
        <f t="shared" si="22"/>
        <v>1200</v>
      </c>
      <c r="AJ35" s="113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50">
        <v>22286.41</v>
      </c>
      <c r="AV35" s="150">
        <v>5756.98</v>
      </c>
      <c r="AW35" s="150"/>
      <c r="AX35" s="150"/>
      <c r="AY35" s="150"/>
      <c r="AZ35" s="150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113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9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9">
        <f t="shared" si="20"/>
        <v>18</v>
      </c>
      <c r="BV35" s="238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2" t="s">
        <v>119</v>
      </c>
      <c r="E36" s="222" t="s">
        <v>95</v>
      </c>
      <c r="F36" s="223">
        <v>5</v>
      </c>
      <c r="G36" s="224">
        <v>20</v>
      </c>
      <c r="H36" s="227">
        <v>150</v>
      </c>
      <c r="I36" s="102">
        <v>3</v>
      </c>
      <c r="J36" s="102"/>
      <c r="K36" s="99" t="s">
        <v>96</v>
      </c>
      <c r="L36" s="245" t="s">
        <v>97</v>
      </c>
      <c r="M36" s="243">
        <v>9620</v>
      </c>
      <c r="N36" s="105">
        <f t="shared" si="0"/>
        <v>38480</v>
      </c>
      <c r="O36" s="167">
        <v>0.2439</v>
      </c>
      <c r="P36" s="244">
        <v>2346.318</v>
      </c>
      <c r="Q36" s="261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2">
        <v>2449.555992</v>
      </c>
      <c r="V36" s="263">
        <f t="shared" si="3"/>
        <v>9798.223968</v>
      </c>
      <c r="W36" s="150">
        <v>44844.62</v>
      </c>
      <c r="X36" s="150">
        <v>12577.03</v>
      </c>
      <c r="Y36" s="271">
        <f t="shared" si="4"/>
        <v>1.16540072765073</v>
      </c>
      <c r="Z36" s="271">
        <f t="shared" si="5"/>
        <v>1.0046557996989</v>
      </c>
      <c r="AA36" s="150"/>
      <c r="AB36" s="150"/>
      <c r="AC36" s="150"/>
      <c r="AD36" s="150"/>
      <c r="AE36" s="168">
        <f t="shared" ref="AE36:AE67" si="26">(W36-AA36-AC36)/N36</f>
        <v>1.16540072765073</v>
      </c>
      <c r="AF36" s="168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1">
        <f t="shared" si="22"/>
        <v>1200</v>
      </c>
      <c r="AJ36" s="113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50">
        <v>22434.14</v>
      </c>
      <c r="AV36" s="150">
        <v>6874.18</v>
      </c>
      <c r="AW36" s="150"/>
      <c r="AX36" s="150"/>
      <c r="AY36" s="150"/>
      <c r="AZ36" s="150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113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9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9">
        <f t="shared" ref="BU36:BU67" si="37">(BR36+BT36)-(BQ36+BS36)</f>
        <v>-9</v>
      </c>
      <c r="BV36" s="238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2" t="s">
        <v>120</v>
      </c>
      <c r="E37" s="222" t="s">
        <v>95</v>
      </c>
      <c r="F37" s="225">
        <v>8</v>
      </c>
      <c r="G37" s="226">
        <v>33</v>
      </c>
      <c r="H37" s="225">
        <v>100</v>
      </c>
      <c r="I37" s="102">
        <v>3</v>
      </c>
      <c r="J37" s="102"/>
      <c r="K37" s="99" t="s">
        <v>65</v>
      </c>
      <c r="L37" s="242" t="s">
        <v>97</v>
      </c>
      <c r="M37" s="243">
        <v>7000</v>
      </c>
      <c r="N37" s="105">
        <f t="shared" si="0"/>
        <v>28000</v>
      </c>
      <c r="O37" s="167">
        <v>0.2202</v>
      </c>
      <c r="P37" s="244">
        <v>1541.4</v>
      </c>
      <c r="Q37" s="261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2">
        <v>1609.2216</v>
      </c>
      <c r="V37" s="263">
        <f t="shared" si="3"/>
        <v>6436.8864</v>
      </c>
      <c r="W37" s="150">
        <v>32614.09</v>
      </c>
      <c r="X37" s="150">
        <v>6962.12</v>
      </c>
      <c r="Y37" s="271">
        <f t="shared" si="4"/>
        <v>1.16478892857143</v>
      </c>
      <c r="Z37" s="271">
        <f t="shared" si="5"/>
        <v>1.00412838669951</v>
      </c>
      <c r="AA37" s="150"/>
      <c r="AB37" s="150"/>
      <c r="AC37" s="150"/>
      <c r="AD37" s="150"/>
      <c r="AE37" s="168">
        <f t="shared" si="26"/>
        <v>1.16478892857143</v>
      </c>
      <c r="AF37" s="168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1">
        <f t="shared" si="22"/>
        <v>1200</v>
      </c>
      <c r="AJ37" s="113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50">
        <v>14735.17</v>
      </c>
      <c r="AV37" s="150">
        <v>3576.19</v>
      </c>
      <c r="AW37" s="150"/>
      <c r="AX37" s="150"/>
      <c r="AY37" s="150"/>
      <c r="AZ37" s="150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8"/>
      <c r="BF37" s="158"/>
      <c r="BG37" s="113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9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9">
        <f t="shared" si="37"/>
        <v>-5</v>
      </c>
      <c r="BV37" s="238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2" t="s">
        <v>121</v>
      </c>
      <c r="E38" s="222" t="s">
        <v>91</v>
      </c>
      <c r="F38" s="223">
        <v>8</v>
      </c>
      <c r="G38" s="224">
        <v>36</v>
      </c>
      <c r="H38" s="223">
        <v>100</v>
      </c>
      <c r="I38" s="102">
        <v>2</v>
      </c>
      <c r="J38" s="102"/>
      <c r="K38" s="99" t="s">
        <v>65</v>
      </c>
      <c r="L38" s="242" t="s">
        <v>92</v>
      </c>
      <c r="M38" s="243">
        <v>6000</v>
      </c>
      <c r="N38" s="105">
        <f t="shared" si="0"/>
        <v>24000</v>
      </c>
      <c r="O38" s="167">
        <v>0.23805</v>
      </c>
      <c r="P38" s="244">
        <v>1428.3</v>
      </c>
      <c r="Q38" s="261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2">
        <v>1491.1452</v>
      </c>
      <c r="V38" s="263">
        <f t="shared" si="3"/>
        <v>5964.5808</v>
      </c>
      <c r="W38" s="150">
        <v>27900.57</v>
      </c>
      <c r="X38" s="150">
        <v>6614.02</v>
      </c>
      <c r="Y38" s="271">
        <f t="shared" si="4"/>
        <v>1.16252375</v>
      </c>
      <c r="Z38" s="271">
        <f t="shared" si="5"/>
        <v>1.00217564655172</v>
      </c>
      <c r="AA38" s="150"/>
      <c r="AB38" s="150"/>
      <c r="AC38" s="150"/>
      <c r="AD38" s="150"/>
      <c r="AE38" s="168">
        <f t="shared" si="26"/>
        <v>1.16252375</v>
      </c>
      <c r="AF38" s="168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1">
        <f t="shared" si="22"/>
        <v>800</v>
      </c>
      <c r="AJ38" s="113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50">
        <v>17632.79</v>
      </c>
      <c r="AV38" s="150">
        <v>3887.2</v>
      </c>
      <c r="AW38" s="150">
        <v>5320</v>
      </c>
      <c r="AX38" s="150">
        <v>542.5</v>
      </c>
      <c r="AY38" s="150"/>
      <c r="AZ38" s="150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8"/>
      <c r="BF38" s="158"/>
      <c r="BG38" s="113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9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9">
        <f t="shared" si="37"/>
        <v>-15</v>
      </c>
      <c r="BV38" s="238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2" t="s">
        <v>122</v>
      </c>
      <c r="E39" s="222" t="s">
        <v>88</v>
      </c>
      <c r="F39" s="223">
        <v>9</v>
      </c>
      <c r="G39" s="224">
        <v>40</v>
      </c>
      <c r="H39" s="223">
        <v>100</v>
      </c>
      <c r="I39" s="102">
        <v>2</v>
      </c>
      <c r="J39" s="102"/>
      <c r="K39" s="99" t="s">
        <v>65</v>
      </c>
      <c r="L39" s="245" t="s">
        <v>89</v>
      </c>
      <c r="M39" s="243">
        <v>6000</v>
      </c>
      <c r="N39" s="105">
        <f t="shared" si="0"/>
        <v>24000</v>
      </c>
      <c r="O39" s="167">
        <v>0.203175</v>
      </c>
      <c r="P39" s="244">
        <v>1219.05</v>
      </c>
      <c r="Q39" s="261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2">
        <v>1272.6882</v>
      </c>
      <c r="V39" s="263">
        <f t="shared" si="3"/>
        <v>5090.7528</v>
      </c>
      <c r="W39" s="150">
        <v>27852.86</v>
      </c>
      <c r="X39" s="150">
        <v>6187.69</v>
      </c>
      <c r="Y39" s="271">
        <f t="shared" si="4"/>
        <v>1.16053583333333</v>
      </c>
      <c r="Z39" s="271">
        <f t="shared" si="5"/>
        <v>1.00046192528736</v>
      </c>
      <c r="AA39" s="150"/>
      <c r="AB39" s="150"/>
      <c r="AC39" s="150"/>
      <c r="AD39" s="150"/>
      <c r="AE39" s="168">
        <f t="shared" si="26"/>
        <v>1.16053583333333</v>
      </c>
      <c r="AF39" s="168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1">
        <f t="shared" si="22"/>
        <v>800</v>
      </c>
      <c r="AJ39" s="113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50">
        <v>9924.96</v>
      </c>
      <c r="AV39" s="150">
        <v>1276.01</v>
      </c>
      <c r="AW39" s="150"/>
      <c r="AX39" s="150"/>
      <c r="AY39" s="150"/>
      <c r="AZ39" s="150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8"/>
      <c r="BF39" s="158"/>
      <c r="BG39" s="113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9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9">
        <f t="shared" si="37"/>
        <v>-4</v>
      </c>
      <c r="BV39" s="238">
        <f t="shared" si="38"/>
        <v>-8</v>
      </c>
      <c r="BW39" s="321">
        <f t="shared" si="39"/>
        <v>-68</v>
      </c>
    </row>
    <row r="40" s="194" customFormat="1" spans="1:75">
      <c r="A40" s="99">
        <v>38</v>
      </c>
      <c r="B40" s="99">
        <v>30</v>
      </c>
      <c r="C40" s="99">
        <v>744</v>
      </c>
      <c r="D40" s="222" t="s">
        <v>123</v>
      </c>
      <c r="E40" s="222" t="s">
        <v>64</v>
      </c>
      <c r="F40" s="223">
        <v>5</v>
      </c>
      <c r="G40" s="224">
        <v>18</v>
      </c>
      <c r="H40" s="227">
        <v>150</v>
      </c>
      <c r="I40" s="102">
        <v>4</v>
      </c>
      <c r="J40" s="102"/>
      <c r="K40" s="99" t="s">
        <v>96</v>
      </c>
      <c r="L40" s="245" t="s">
        <v>66</v>
      </c>
      <c r="M40" s="243">
        <v>10800</v>
      </c>
      <c r="N40" s="105">
        <f t="shared" si="0"/>
        <v>43200</v>
      </c>
      <c r="O40" s="167">
        <v>0.24945</v>
      </c>
      <c r="P40" s="244">
        <v>2694.06</v>
      </c>
      <c r="Q40" s="261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2">
        <v>2812.59864</v>
      </c>
      <c r="V40" s="263">
        <f t="shared" si="3"/>
        <v>11250.39456</v>
      </c>
      <c r="W40" s="150">
        <v>49407.47</v>
      </c>
      <c r="X40" s="150">
        <v>11781.43</v>
      </c>
      <c r="Y40" s="271">
        <f t="shared" si="4"/>
        <v>1.14369143518519</v>
      </c>
      <c r="Z40" s="271">
        <f t="shared" si="5"/>
        <v>0.985940892401022</v>
      </c>
      <c r="AA40" s="150"/>
      <c r="AB40" s="150"/>
      <c r="AC40" s="150"/>
      <c r="AD40" s="150"/>
      <c r="AE40" s="168">
        <f t="shared" si="26"/>
        <v>1.14369143518519</v>
      </c>
      <c r="AF40" s="168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1">
        <f>(I40*200)+(J40*50)</f>
        <v>800</v>
      </c>
      <c r="AJ40" s="113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50">
        <v>21256.24</v>
      </c>
      <c r="AV40" s="150">
        <v>5532.75</v>
      </c>
      <c r="AW40" s="150"/>
      <c r="AX40" s="150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8"/>
      <c r="BF40" s="158"/>
      <c r="BG40" s="113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9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9">
        <f t="shared" si="37"/>
        <v>-11</v>
      </c>
      <c r="BV40" s="238">
        <f t="shared" si="38"/>
        <v>-22</v>
      </c>
      <c r="BW40" s="321">
        <f t="shared" si="39"/>
        <v>-82</v>
      </c>
    </row>
    <row r="41" spans="1:75">
      <c r="A41" s="216">
        <v>39</v>
      </c>
      <c r="B41" s="216">
        <v>30</v>
      </c>
      <c r="C41" s="216">
        <v>117491</v>
      </c>
      <c r="D41" s="217" t="s">
        <v>124</v>
      </c>
      <c r="E41" s="217" t="s">
        <v>71</v>
      </c>
      <c r="F41" s="218">
        <v>7</v>
      </c>
      <c r="G41" s="219">
        <v>30</v>
      </c>
      <c r="H41" s="218">
        <v>100</v>
      </c>
      <c r="I41" s="102">
        <v>2</v>
      </c>
      <c r="J41" s="102"/>
      <c r="K41" s="216" t="s">
        <v>72</v>
      </c>
      <c r="L41" s="237" t="s">
        <v>73</v>
      </c>
      <c r="M41" s="238">
        <v>11700</v>
      </c>
      <c r="N41" s="239">
        <f t="shared" si="0"/>
        <v>46800</v>
      </c>
      <c r="O41" s="168">
        <v>0.1575</v>
      </c>
      <c r="P41" s="240">
        <v>1842.75</v>
      </c>
      <c r="Q41" s="256">
        <f t="shared" si="1"/>
        <v>7371</v>
      </c>
      <c r="R41" s="58">
        <v>13572</v>
      </c>
      <c r="S41" s="257">
        <f t="shared" si="2"/>
        <v>54288</v>
      </c>
      <c r="T41" s="59">
        <v>0.14175</v>
      </c>
      <c r="U41" s="258">
        <v>1923.831</v>
      </c>
      <c r="V41" s="259">
        <f t="shared" si="3"/>
        <v>7695.324</v>
      </c>
      <c r="W41" s="260">
        <v>53350.25</v>
      </c>
      <c r="X41" s="260">
        <v>9466.92</v>
      </c>
      <c r="Y41" s="270">
        <f t="shared" si="4"/>
        <v>1.13996260683761</v>
      </c>
      <c r="Z41" s="271">
        <f t="shared" si="5"/>
        <v>0.982726385204833</v>
      </c>
      <c r="AA41" s="150"/>
      <c r="AB41" s="150"/>
      <c r="AC41" s="150">
        <v>290</v>
      </c>
      <c r="AD41" s="150">
        <v>20</v>
      </c>
      <c r="AE41" s="168">
        <f t="shared" si="26"/>
        <v>1.13376602564103</v>
      </c>
      <c r="AF41" s="168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1">
        <f t="shared" ref="AI41:AI77" si="40">(I41*200)+(J41*50)</f>
        <v>400</v>
      </c>
      <c r="AJ41" s="113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60">
        <v>22860.78</v>
      </c>
      <c r="AV41" s="260">
        <v>3910.98</v>
      </c>
      <c r="AW41" s="150"/>
      <c r="AX41" s="150"/>
      <c r="AY41" s="150"/>
      <c r="AZ41" s="150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8"/>
      <c r="BF41" s="158"/>
      <c r="BG41" s="113">
        <f t="shared" si="34"/>
        <v>819.184</v>
      </c>
      <c r="BH41" s="239">
        <v>40</v>
      </c>
      <c r="BI41" s="239">
        <v>0</v>
      </c>
      <c r="BJ41" s="312">
        <f>BI41-BH41</f>
        <v>-40</v>
      </c>
      <c r="BK41" s="313">
        <v>8</v>
      </c>
      <c r="BL41" s="313">
        <v>4</v>
      </c>
      <c r="BM41" s="239">
        <v>8</v>
      </c>
      <c r="BN41" s="239">
        <v>3</v>
      </c>
      <c r="BO41" s="239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9">
        <v>5</v>
      </c>
      <c r="BT41" s="239">
        <v>0</v>
      </c>
      <c r="BU41" s="239">
        <f t="shared" si="37"/>
        <v>-15</v>
      </c>
      <c r="BV41" s="238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2" t="s">
        <v>125</v>
      </c>
      <c r="E42" s="222" t="s">
        <v>88</v>
      </c>
      <c r="F42" s="223">
        <v>3</v>
      </c>
      <c r="G42" s="224">
        <v>6</v>
      </c>
      <c r="H42" s="223">
        <v>200</v>
      </c>
      <c r="I42" s="102">
        <v>3</v>
      </c>
      <c r="J42" s="102"/>
      <c r="K42" s="99" t="s">
        <v>84</v>
      </c>
      <c r="L42" s="245" t="s">
        <v>89</v>
      </c>
      <c r="M42" s="243">
        <v>15840</v>
      </c>
      <c r="N42" s="105">
        <f t="shared" si="0"/>
        <v>63360</v>
      </c>
      <c r="O42" s="167">
        <v>0.11505</v>
      </c>
      <c r="P42" s="244">
        <v>1822.392</v>
      </c>
      <c r="Q42" s="261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2">
        <v>1902.577248</v>
      </c>
      <c r="V42" s="263">
        <f t="shared" si="3"/>
        <v>7610.308992</v>
      </c>
      <c r="W42" s="150">
        <v>71702.89</v>
      </c>
      <c r="X42" s="150">
        <v>2035.08</v>
      </c>
      <c r="Y42" s="271">
        <f t="shared" si="4"/>
        <v>1.13167440025253</v>
      </c>
      <c r="Z42" s="271">
        <f t="shared" si="5"/>
        <v>0.975581379528039</v>
      </c>
      <c r="AA42" s="150"/>
      <c r="AB42" s="150"/>
      <c r="AC42" s="150"/>
      <c r="AD42" s="150"/>
      <c r="AE42" s="168">
        <f t="shared" si="26"/>
        <v>1.13167440025253</v>
      </c>
      <c r="AF42" s="167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1">
        <f t="shared" si="40"/>
        <v>600</v>
      </c>
      <c r="AJ42" s="113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50">
        <v>33738.62</v>
      </c>
      <c r="AV42" s="150">
        <v>8901.32</v>
      </c>
      <c r="AW42" s="150"/>
      <c r="AX42" s="150"/>
      <c r="AY42" s="150"/>
      <c r="AZ42" s="150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8"/>
      <c r="BF42" s="158"/>
      <c r="BG42" s="113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9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9">
        <f t="shared" si="37"/>
        <v>7</v>
      </c>
      <c r="BV42" s="238">
        <v>0</v>
      </c>
      <c r="BW42" s="321">
        <f t="shared" si="39"/>
        <v>-104</v>
      </c>
    </row>
    <row r="43" s="194" customFormat="1" spans="1:75">
      <c r="A43" s="99">
        <v>41</v>
      </c>
      <c r="B43" s="99">
        <v>30</v>
      </c>
      <c r="C43" s="99">
        <v>112888</v>
      </c>
      <c r="D43" s="222" t="s">
        <v>126</v>
      </c>
      <c r="E43" s="222" t="s">
        <v>71</v>
      </c>
      <c r="F43" s="225">
        <v>8</v>
      </c>
      <c r="G43" s="226">
        <v>37</v>
      </c>
      <c r="H43" s="225">
        <v>100</v>
      </c>
      <c r="I43" s="102">
        <v>2</v>
      </c>
      <c r="J43" s="102"/>
      <c r="K43" s="99" t="s">
        <v>65</v>
      </c>
      <c r="L43" s="242" t="s">
        <v>73</v>
      </c>
      <c r="M43" s="243">
        <v>7600</v>
      </c>
      <c r="N43" s="105">
        <f t="shared" si="0"/>
        <v>30400</v>
      </c>
      <c r="O43" s="167">
        <v>0.23445</v>
      </c>
      <c r="P43" s="244">
        <v>1781.82</v>
      </c>
      <c r="Q43" s="261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2">
        <v>1860.22008</v>
      </c>
      <c r="V43" s="263">
        <f t="shared" si="3"/>
        <v>7440.88032</v>
      </c>
      <c r="W43" s="150">
        <v>34197.07</v>
      </c>
      <c r="X43" s="150">
        <v>10030.34</v>
      </c>
      <c r="Y43" s="271">
        <f t="shared" si="4"/>
        <v>1.12490361842105</v>
      </c>
      <c r="Z43" s="271">
        <f t="shared" si="5"/>
        <v>0.969744498638838</v>
      </c>
      <c r="AA43" s="150"/>
      <c r="AB43" s="150"/>
      <c r="AC43" s="150"/>
      <c r="AD43" s="150"/>
      <c r="AE43" s="168">
        <f t="shared" si="26"/>
        <v>1.12490361842105</v>
      </c>
      <c r="AF43" s="168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1">
        <f t="shared" si="40"/>
        <v>400</v>
      </c>
      <c r="AJ43" s="113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50">
        <v>14418.22</v>
      </c>
      <c r="AV43" s="150">
        <v>4388.91</v>
      </c>
      <c r="AW43" s="150"/>
      <c r="AX43" s="150"/>
      <c r="AY43" s="150"/>
      <c r="AZ43" s="150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8"/>
      <c r="BF43" s="158"/>
      <c r="BG43" s="113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9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9">
        <f t="shared" si="37"/>
        <v>-13</v>
      </c>
      <c r="BV43" s="238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2" t="s">
        <v>127</v>
      </c>
      <c r="E44" s="222" t="s">
        <v>75</v>
      </c>
      <c r="F44" s="225">
        <v>6</v>
      </c>
      <c r="G44" s="226">
        <v>23</v>
      </c>
      <c r="H44" s="225">
        <v>150</v>
      </c>
      <c r="I44" s="102">
        <v>2</v>
      </c>
      <c r="J44" s="102"/>
      <c r="K44" s="99" t="s">
        <v>96</v>
      </c>
      <c r="L44" s="242" t="s">
        <v>76</v>
      </c>
      <c r="M44" s="243">
        <v>9250</v>
      </c>
      <c r="N44" s="105">
        <f t="shared" si="0"/>
        <v>37000</v>
      </c>
      <c r="O44" s="167">
        <v>0.217275</v>
      </c>
      <c r="P44" s="244">
        <v>2009.79375</v>
      </c>
      <c r="Q44" s="261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2">
        <v>2098.224675</v>
      </c>
      <c r="V44" s="263">
        <f t="shared" si="3"/>
        <v>8392.8987</v>
      </c>
      <c r="W44" s="150">
        <v>41595.71</v>
      </c>
      <c r="X44" s="150">
        <v>9719.91</v>
      </c>
      <c r="Y44" s="271">
        <f t="shared" si="4"/>
        <v>1.12420837837838</v>
      </c>
      <c r="Z44" s="271">
        <f t="shared" si="5"/>
        <v>0.969145153774464</v>
      </c>
      <c r="AA44" s="150"/>
      <c r="AB44" s="150"/>
      <c r="AC44" s="150"/>
      <c r="AD44" s="150"/>
      <c r="AE44" s="168">
        <f t="shared" si="26"/>
        <v>1.12420837837838</v>
      </c>
      <c r="AF44" s="168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1">
        <f t="shared" si="40"/>
        <v>400</v>
      </c>
      <c r="AJ44" s="113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50">
        <v>16322.77</v>
      </c>
      <c r="AV44" s="150">
        <v>5102.21</v>
      </c>
      <c r="AW44" s="150"/>
      <c r="AX44" s="150"/>
      <c r="AY44" s="150"/>
      <c r="AZ44" s="150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8"/>
      <c r="BF44" s="158"/>
      <c r="BG44" s="113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9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9">
        <f t="shared" si="37"/>
        <v>-1</v>
      </c>
      <c r="BV44" s="238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2" t="s">
        <v>128</v>
      </c>
      <c r="E45" s="222" t="s">
        <v>64</v>
      </c>
      <c r="F45" s="225">
        <v>4</v>
      </c>
      <c r="G45" s="226">
        <v>11</v>
      </c>
      <c r="H45" s="225">
        <v>150</v>
      </c>
      <c r="I45" s="102">
        <v>2</v>
      </c>
      <c r="J45" s="102"/>
      <c r="K45" s="99" t="s">
        <v>72</v>
      </c>
      <c r="L45" s="242" t="s">
        <v>66</v>
      </c>
      <c r="M45" s="243">
        <v>12410</v>
      </c>
      <c r="N45" s="105">
        <f t="shared" si="0"/>
        <v>49640</v>
      </c>
      <c r="O45" s="167">
        <v>0.23325</v>
      </c>
      <c r="P45" s="244">
        <v>2894.6325</v>
      </c>
      <c r="Q45" s="261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2">
        <v>3021.99633</v>
      </c>
      <c r="V45" s="263">
        <f t="shared" si="3"/>
        <v>12087.98532</v>
      </c>
      <c r="W45" s="150">
        <v>55199.05</v>
      </c>
      <c r="X45" s="150">
        <v>14615.09</v>
      </c>
      <c r="Y45" s="271">
        <f t="shared" si="4"/>
        <v>1.11198730862208</v>
      </c>
      <c r="Z45" s="271">
        <f t="shared" si="5"/>
        <v>0.958609748812137</v>
      </c>
      <c r="AA45" s="150"/>
      <c r="AB45" s="150"/>
      <c r="AC45" s="150"/>
      <c r="AD45" s="150"/>
      <c r="AE45" s="168">
        <f t="shared" si="26"/>
        <v>1.11198730862208</v>
      </c>
      <c r="AF45" s="168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1">
        <f t="shared" si="40"/>
        <v>400</v>
      </c>
      <c r="AJ45" s="113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50">
        <v>29851.58</v>
      </c>
      <c r="AV45" s="150">
        <v>7409.37</v>
      </c>
      <c r="AW45" s="150">
        <v>2170</v>
      </c>
      <c r="AX45" s="150">
        <v>259.0000000032</v>
      </c>
      <c r="AY45" s="150"/>
      <c r="AZ45" s="150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8"/>
      <c r="BF45" s="158"/>
      <c r="BG45" s="113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9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9">
        <f t="shared" si="37"/>
        <v>-6</v>
      </c>
      <c r="BV45" s="238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2" t="s">
        <v>129</v>
      </c>
      <c r="E46" s="222" t="s">
        <v>71</v>
      </c>
      <c r="F46" s="225">
        <v>6</v>
      </c>
      <c r="G46" s="226">
        <v>23</v>
      </c>
      <c r="H46" s="225">
        <v>150</v>
      </c>
      <c r="I46" s="102">
        <v>2</v>
      </c>
      <c r="J46" s="102"/>
      <c r="K46" s="99" t="s">
        <v>65</v>
      </c>
      <c r="L46" s="242" t="s">
        <v>73</v>
      </c>
      <c r="M46" s="243">
        <v>7600</v>
      </c>
      <c r="N46" s="105">
        <f t="shared" si="0"/>
        <v>30400</v>
      </c>
      <c r="O46" s="167">
        <v>0.192075</v>
      </c>
      <c r="P46" s="244">
        <v>1459.77</v>
      </c>
      <c r="Q46" s="261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2">
        <v>1523.99988</v>
      </c>
      <c r="V46" s="263">
        <f t="shared" si="3"/>
        <v>6095.99952</v>
      </c>
      <c r="W46" s="150">
        <v>38811.88</v>
      </c>
      <c r="X46" s="150">
        <v>4593.26</v>
      </c>
      <c r="Y46" s="271">
        <f t="shared" si="4"/>
        <v>1.27670657894737</v>
      </c>
      <c r="Z46" s="271">
        <f t="shared" si="5"/>
        <v>1.10060911978221</v>
      </c>
      <c r="AA46" s="150">
        <v>5075</v>
      </c>
      <c r="AB46" s="150">
        <v>297.5</v>
      </c>
      <c r="AC46" s="150"/>
      <c r="AD46" s="150"/>
      <c r="AE46" s="168">
        <f t="shared" si="26"/>
        <v>1.10976578947368</v>
      </c>
      <c r="AF46" s="167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1">
        <f t="shared" si="40"/>
        <v>400</v>
      </c>
      <c r="AJ46" s="113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50">
        <v>15777.7</v>
      </c>
      <c r="AV46" s="150">
        <v>3354.19</v>
      </c>
      <c r="AW46" s="150"/>
      <c r="AX46" s="150"/>
      <c r="AY46" s="150"/>
      <c r="AZ46" s="150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8"/>
      <c r="BF46" s="158"/>
      <c r="BG46" s="113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9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9">
        <f t="shared" si="37"/>
        <v>-12</v>
      </c>
      <c r="BV46" s="238">
        <f t="shared" si="38"/>
        <v>-24</v>
      </c>
      <c r="BW46" s="321">
        <f t="shared" si="39"/>
        <v>-128</v>
      </c>
    </row>
    <row r="47" spans="1:75">
      <c r="A47" s="216">
        <v>45</v>
      </c>
      <c r="B47" s="216">
        <v>30</v>
      </c>
      <c r="C47" s="216">
        <v>114844</v>
      </c>
      <c r="D47" s="217" t="s">
        <v>130</v>
      </c>
      <c r="E47" s="217" t="s">
        <v>64</v>
      </c>
      <c r="F47" s="218">
        <v>7</v>
      </c>
      <c r="G47" s="219">
        <v>30</v>
      </c>
      <c r="H47" s="218">
        <v>100</v>
      </c>
      <c r="I47" s="102">
        <v>3</v>
      </c>
      <c r="J47" s="102"/>
      <c r="K47" s="216" t="s">
        <v>72</v>
      </c>
      <c r="L47" s="237" t="s">
        <v>66</v>
      </c>
      <c r="M47" s="238">
        <v>13260</v>
      </c>
      <c r="N47" s="239">
        <f t="shared" si="0"/>
        <v>53040</v>
      </c>
      <c r="O47" s="168">
        <v>0.105</v>
      </c>
      <c r="P47" s="240">
        <v>1392.3</v>
      </c>
      <c r="Q47" s="256">
        <f t="shared" si="1"/>
        <v>5569.2</v>
      </c>
      <c r="R47" s="58">
        <v>15381.6</v>
      </c>
      <c r="S47" s="257">
        <f t="shared" si="2"/>
        <v>61526.4</v>
      </c>
      <c r="T47" s="59">
        <v>0.0945</v>
      </c>
      <c r="U47" s="258">
        <v>1453.5612</v>
      </c>
      <c r="V47" s="259">
        <f t="shared" si="3"/>
        <v>5814.2448</v>
      </c>
      <c r="W47" s="260">
        <v>58347.64</v>
      </c>
      <c r="X47" s="260">
        <v>9038.95</v>
      </c>
      <c r="Y47" s="270">
        <f t="shared" si="4"/>
        <v>1.10006862745098</v>
      </c>
      <c r="Z47" s="271">
        <f t="shared" si="5"/>
        <v>0.948335023664638</v>
      </c>
      <c r="AA47" s="150"/>
      <c r="AB47" s="150"/>
      <c r="AC47" s="150">
        <v>580</v>
      </c>
      <c r="AD47" s="150">
        <v>40</v>
      </c>
      <c r="AE47" s="168">
        <f t="shared" si="26"/>
        <v>1.0891334841629</v>
      </c>
      <c r="AF47" s="168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1">
        <f t="shared" si="40"/>
        <v>600</v>
      </c>
      <c r="AJ47" s="113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60">
        <v>22464.69</v>
      </c>
      <c r="AV47" s="260">
        <v>3660.11</v>
      </c>
      <c r="AW47" s="150"/>
      <c r="AX47" s="150"/>
      <c r="AY47" s="150"/>
      <c r="AZ47" s="150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8"/>
      <c r="BF47" s="158"/>
      <c r="BG47" s="113">
        <f t="shared" si="34"/>
        <v>1293.95</v>
      </c>
      <c r="BH47" s="239">
        <v>40</v>
      </c>
      <c r="BI47" s="239">
        <v>0</v>
      </c>
      <c r="BJ47" s="312">
        <f t="shared" si="42"/>
        <v>-40</v>
      </c>
      <c r="BK47" s="313">
        <v>12</v>
      </c>
      <c r="BL47" s="313">
        <v>0</v>
      </c>
      <c r="BM47" s="239">
        <v>12</v>
      </c>
      <c r="BN47" s="239">
        <v>0</v>
      </c>
      <c r="BO47" s="239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9">
        <v>5</v>
      </c>
      <c r="BT47" s="239">
        <v>0</v>
      </c>
      <c r="BU47" s="239">
        <f t="shared" si="37"/>
        <v>-15</v>
      </c>
      <c r="BV47" s="238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2" t="s">
        <v>131</v>
      </c>
      <c r="E48" s="222" t="s">
        <v>71</v>
      </c>
      <c r="F48" s="223">
        <v>4</v>
      </c>
      <c r="G48" s="224">
        <v>12</v>
      </c>
      <c r="H48" s="223">
        <v>150</v>
      </c>
      <c r="I48" s="102">
        <v>3</v>
      </c>
      <c r="J48" s="102"/>
      <c r="K48" s="99" t="s">
        <v>72</v>
      </c>
      <c r="L48" s="242" t="s">
        <v>73</v>
      </c>
      <c r="M48" s="243">
        <v>11700</v>
      </c>
      <c r="N48" s="105">
        <f t="shared" si="0"/>
        <v>46800</v>
      </c>
      <c r="O48" s="167">
        <v>0.2445</v>
      </c>
      <c r="P48" s="244">
        <v>2860.65</v>
      </c>
      <c r="Q48" s="261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2">
        <v>2986.5186</v>
      </c>
      <c r="V48" s="263">
        <f t="shared" si="3"/>
        <v>11946.0744</v>
      </c>
      <c r="W48" s="150">
        <v>61694.64</v>
      </c>
      <c r="X48" s="150">
        <v>10501.35</v>
      </c>
      <c r="Y48" s="271">
        <f t="shared" si="4"/>
        <v>1.31826153846154</v>
      </c>
      <c r="Z48" s="271">
        <f t="shared" si="5"/>
        <v>1.13643236074271</v>
      </c>
      <c r="AA48" s="150">
        <v>10220</v>
      </c>
      <c r="AB48" s="150">
        <v>665</v>
      </c>
      <c r="AC48" s="150"/>
      <c r="AD48" s="150"/>
      <c r="AE48" s="168">
        <f t="shared" si="26"/>
        <v>1.09988547008547</v>
      </c>
      <c r="AF48" s="167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1">
        <f t="shared" si="40"/>
        <v>600</v>
      </c>
      <c r="AJ48" s="113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50">
        <v>30547.95</v>
      </c>
      <c r="AV48" s="150">
        <v>7010.66</v>
      </c>
      <c r="AW48" s="150"/>
      <c r="AX48" s="150"/>
      <c r="AY48" s="150"/>
      <c r="AZ48" s="150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113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9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9">
        <f t="shared" si="37"/>
        <v>-7</v>
      </c>
      <c r="BV48" s="238">
        <f t="shared" si="38"/>
        <v>-14</v>
      </c>
      <c r="BW48" s="321">
        <f t="shared" si="39"/>
        <v>-54</v>
      </c>
    </row>
    <row r="49" spans="1:75">
      <c r="A49" s="216">
        <v>47</v>
      </c>
      <c r="B49" s="216">
        <v>30</v>
      </c>
      <c r="C49" s="216">
        <v>308</v>
      </c>
      <c r="D49" s="217" t="s">
        <v>132</v>
      </c>
      <c r="E49" s="217" t="s">
        <v>64</v>
      </c>
      <c r="F49" s="220">
        <v>7</v>
      </c>
      <c r="G49" s="221">
        <v>29</v>
      </c>
      <c r="H49" s="220">
        <v>100</v>
      </c>
      <c r="I49" s="102">
        <v>3</v>
      </c>
      <c r="J49" s="102"/>
      <c r="K49" s="216" t="s">
        <v>65</v>
      </c>
      <c r="L49" s="237" t="s">
        <v>66</v>
      </c>
      <c r="M49" s="238">
        <v>8550</v>
      </c>
      <c r="N49" s="239">
        <f t="shared" si="0"/>
        <v>34200</v>
      </c>
      <c r="O49" s="168">
        <v>0.274425</v>
      </c>
      <c r="P49" s="240">
        <v>2346.33375</v>
      </c>
      <c r="Q49" s="256">
        <f t="shared" si="1"/>
        <v>9385.335</v>
      </c>
      <c r="R49" s="58">
        <v>9918</v>
      </c>
      <c r="S49" s="257">
        <f t="shared" si="2"/>
        <v>39672</v>
      </c>
      <c r="T49" s="59">
        <v>0.2469825</v>
      </c>
      <c r="U49" s="258">
        <v>2449.572435</v>
      </c>
      <c r="V49" s="259">
        <f t="shared" si="3"/>
        <v>9798.28974</v>
      </c>
      <c r="W49" s="260">
        <v>37555.91</v>
      </c>
      <c r="X49" s="260">
        <v>9039.83</v>
      </c>
      <c r="Y49" s="270">
        <f t="shared" si="4"/>
        <v>1.09812602339181</v>
      </c>
      <c r="Z49" s="271">
        <f t="shared" si="5"/>
        <v>0.946660364992942</v>
      </c>
      <c r="AA49" s="150"/>
      <c r="AB49" s="150"/>
      <c r="AC49" s="150"/>
      <c r="AD49" s="150"/>
      <c r="AE49" s="168">
        <f t="shared" si="26"/>
        <v>1.09812602339181</v>
      </c>
      <c r="AF49" s="167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1">
        <f t="shared" si="40"/>
        <v>600</v>
      </c>
      <c r="AJ49" s="113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60">
        <v>12071.69</v>
      </c>
      <c r="AV49" s="260">
        <v>3731.36</v>
      </c>
      <c r="AW49" s="150"/>
      <c r="AX49" s="150"/>
      <c r="AY49" s="150"/>
      <c r="AZ49" s="150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8"/>
      <c r="BF49" s="158"/>
      <c r="BG49" s="113">
        <f t="shared" si="34"/>
        <v>600</v>
      </c>
      <c r="BH49" s="239">
        <v>40</v>
      </c>
      <c r="BI49" s="239">
        <v>23</v>
      </c>
      <c r="BJ49" s="312">
        <f t="shared" si="42"/>
        <v>-17</v>
      </c>
      <c r="BK49" s="313">
        <v>10</v>
      </c>
      <c r="BL49" s="313">
        <v>2</v>
      </c>
      <c r="BM49" s="239">
        <v>10</v>
      </c>
      <c r="BN49" s="239">
        <v>0</v>
      </c>
      <c r="BO49" s="239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9">
        <v>5</v>
      </c>
      <c r="BT49" s="239">
        <v>0</v>
      </c>
      <c r="BU49" s="239">
        <f t="shared" si="37"/>
        <v>-9</v>
      </c>
      <c r="BV49" s="238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2" t="s">
        <v>133</v>
      </c>
      <c r="E50" s="222" t="s">
        <v>75</v>
      </c>
      <c r="F50" s="223">
        <v>8</v>
      </c>
      <c r="G50" s="224">
        <v>34</v>
      </c>
      <c r="H50" s="223">
        <v>100</v>
      </c>
      <c r="I50" s="102">
        <v>2</v>
      </c>
      <c r="J50" s="102"/>
      <c r="K50" s="99" t="s">
        <v>65</v>
      </c>
      <c r="L50" s="242" t="s">
        <v>76</v>
      </c>
      <c r="M50" s="243">
        <v>8200</v>
      </c>
      <c r="N50" s="105">
        <f t="shared" si="0"/>
        <v>32800</v>
      </c>
      <c r="O50" s="167">
        <v>0.228075</v>
      </c>
      <c r="P50" s="244">
        <v>1870.215</v>
      </c>
      <c r="Q50" s="261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2">
        <v>1952.50446</v>
      </c>
      <c r="V50" s="263">
        <f t="shared" si="3"/>
        <v>7810.01784</v>
      </c>
      <c r="W50" s="150">
        <v>35878.96</v>
      </c>
      <c r="X50" s="150">
        <v>8051.09</v>
      </c>
      <c r="Y50" s="271">
        <f t="shared" si="4"/>
        <v>1.09387073170732</v>
      </c>
      <c r="Z50" s="271">
        <f t="shared" si="5"/>
        <v>0.942992010092515</v>
      </c>
      <c r="AA50" s="150"/>
      <c r="AB50" s="150"/>
      <c r="AC50" s="150"/>
      <c r="AD50" s="150"/>
      <c r="AE50" s="168">
        <f t="shared" si="26"/>
        <v>1.09387073170732</v>
      </c>
      <c r="AF50" s="168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1">
        <f t="shared" si="40"/>
        <v>400</v>
      </c>
      <c r="AJ50" s="113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50">
        <v>12263.9</v>
      </c>
      <c r="AV50" s="150">
        <v>3533.36</v>
      </c>
      <c r="AW50" s="150"/>
      <c r="AX50" s="150"/>
      <c r="AY50" s="150"/>
      <c r="AZ50" s="150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8"/>
      <c r="BF50" s="158"/>
      <c r="BG50" s="113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9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9">
        <f t="shared" si="37"/>
        <v>9</v>
      </c>
      <c r="BV50" s="238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2" t="s">
        <v>134</v>
      </c>
      <c r="E51" s="222" t="s">
        <v>64</v>
      </c>
      <c r="F51" s="225">
        <v>8</v>
      </c>
      <c r="G51" s="226">
        <v>35</v>
      </c>
      <c r="H51" s="225">
        <v>100</v>
      </c>
      <c r="I51" s="102">
        <v>2</v>
      </c>
      <c r="J51" s="102"/>
      <c r="K51" s="99" t="s">
        <v>65</v>
      </c>
      <c r="L51" s="242" t="s">
        <v>66</v>
      </c>
      <c r="M51" s="243">
        <v>7200</v>
      </c>
      <c r="N51" s="105">
        <f t="shared" si="0"/>
        <v>28800</v>
      </c>
      <c r="O51" s="167">
        <v>0.229875</v>
      </c>
      <c r="P51" s="244">
        <v>1655.1</v>
      </c>
      <c r="Q51" s="261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2">
        <v>1727.9244</v>
      </c>
      <c r="V51" s="263">
        <f t="shared" si="3"/>
        <v>6911.6976</v>
      </c>
      <c r="W51" s="150">
        <v>34326.21</v>
      </c>
      <c r="X51" s="150">
        <v>9773.53</v>
      </c>
      <c r="Y51" s="271">
        <f t="shared" si="4"/>
        <v>1.19188229166667</v>
      </c>
      <c r="Z51" s="271">
        <f t="shared" si="5"/>
        <v>1.0274847341954</v>
      </c>
      <c r="AA51" s="150">
        <v>2867.5</v>
      </c>
      <c r="AB51" s="150">
        <v>342.2499999935</v>
      </c>
      <c r="AC51" s="150"/>
      <c r="AD51" s="150"/>
      <c r="AE51" s="168">
        <f t="shared" si="26"/>
        <v>1.09231631944444</v>
      </c>
      <c r="AF51" s="168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1">
        <f t="shared" si="40"/>
        <v>400</v>
      </c>
      <c r="AJ51" s="113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50">
        <v>25000.86</v>
      </c>
      <c r="AV51" s="150">
        <v>5792.81</v>
      </c>
      <c r="AW51" s="150">
        <v>2170</v>
      </c>
      <c r="AX51" s="150">
        <v>259</v>
      </c>
      <c r="AY51" s="150"/>
      <c r="AZ51" s="150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60">
        <f>(AV51-AO51)*0.2</f>
        <v>195.2938</v>
      </c>
      <c r="BG51" s="113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9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9">
        <f t="shared" si="37"/>
        <v>-9</v>
      </c>
      <c r="BV51" s="238">
        <f t="shared" si="38"/>
        <v>-18</v>
      </c>
      <c r="BW51" s="321">
        <f t="shared" si="39"/>
        <v>-66</v>
      </c>
    </row>
    <row r="52" spans="1:75">
      <c r="A52" s="216">
        <v>50</v>
      </c>
      <c r="B52" s="216">
        <v>30</v>
      </c>
      <c r="C52" s="216">
        <v>117310</v>
      </c>
      <c r="D52" s="217" t="s">
        <v>135</v>
      </c>
      <c r="E52" s="217" t="s">
        <v>64</v>
      </c>
      <c r="F52" s="220">
        <v>7</v>
      </c>
      <c r="G52" s="221">
        <v>29</v>
      </c>
      <c r="H52" s="220">
        <v>100</v>
      </c>
      <c r="I52" s="102">
        <v>1</v>
      </c>
      <c r="J52" s="102"/>
      <c r="K52" s="216" t="s">
        <v>104</v>
      </c>
      <c r="L52" s="237" t="s">
        <v>66</v>
      </c>
      <c r="M52" s="238">
        <v>6000</v>
      </c>
      <c r="N52" s="239">
        <f t="shared" si="0"/>
        <v>24000</v>
      </c>
      <c r="O52" s="168">
        <v>0.227475</v>
      </c>
      <c r="P52" s="240">
        <v>1364.85</v>
      </c>
      <c r="Q52" s="256">
        <f t="shared" si="1"/>
        <v>5459.4</v>
      </c>
      <c r="R52" s="58">
        <v>6960</v>
      </c>
      <c r="S52" s="257">
        <f t="shared" si="2"/>
        <v>27840</v>
      </c>
      <c r="T52" s="59">
        <v>0.2047275</v>
      </c>
      <c r="U52" s="258">
        <v>1424.9034</v>
      </c>
      <c r="V52" s="259">
        <f t="shared" si="3"/>
        <v>5699.6136</v>
      </c>
      <c r="W52" s="260">
        <v>26183.61</v>
      </c>
      <c r="X52" s="260">
        <v>6948.47</v>
      </c>
      <c r="Y52" s="270">
        <f t="shared" si="4"/>
        <v>1.09098375</v>
      </c>
      <c r="Z52" s="271">
        <f t="shared" si="5"/>
        <v>0.940503232758621</v>
      </c>
      <c r="AA52" s="150"/>
      <c r="AB52" s="150"/>
      <c r="AC52" s="150"/>
      <c r="AD52" s="150"/>
      <c r="AE52" s="168">
        <f t="shared" si="26"/>
        <v>1.09098375</v>
      </c>
      <c r="AF52" s="168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1">
        <f t="shared" si="40"/>
        <v>200</v>
      </c>
      <c r="AJ52" s="113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60">
        <v>14255.61</v>
      </c>
      <c r="AV52" s="260">
        <v>4239.86</v>
      </c>
      <c r="AW52" s="150"/>
      <c r="AX52" s="150"/>
      <c r="AY52" s="150"/>
      <c r="AZ52" s="150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113">
        <f t="shared" si="34"/>
        <v>797.814</v>
      </c>
      <c r="BH52" s="239">
        <v>40</v>
      </c>
      <c r="BI52" s="239">
        <v>0</v>
      </c>
      <c r="BJ52" s="312">
        <f t="shared" si="42"/>
        <v>-40</v>
      </c>
      <c r="BK52" s="313">
        <v>8</v>
      </c>
      <c r="BL52" s="313">
        <v>6</v>
      </c>
      <c r="BM52" s="239">
        <v>8</v>
      </c>
      <c r="BN52" s="239">
        <v>0</v>
      </c>
      <c r="BO52" s="239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9">
        <v>5</v>
      </c>
      <c r="BT52" s="239">
        <v>0</v>
      </c>
      <c r="BU52" s="239">
        <f t="shared" si="37"/>
        <v>-10</v>
      </c>
      <c r="BV52" s="238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2" t="s">
        <v>136</v>
      </c>
      <c r="E53" s="222" t="s">
        <v>95</v>
      </c>
      <c r="F53" s="225">
        <v>9</v>
      </c>
      <c r="G53" s="226">
        <v>43</v>
      </c>
      <c r="H53" s="225">
        <v>100</v>
      </c>
      <c r="I53" s="102">
        <v>2</v>
      </c>
      <c r="J53" s="102"/>
      <c r="K53" s="99" t="s">
        <v>65</v>
      </c>
      <c r="L53" s="245" t="s">
        <v>97</v>
      </c>
      <c r="M53" s="243">
        <v>7000</v>
      </c>
      <c r="N53" s="105">
        <f t="shared" si="0"/>
        <v>28000</v>
      </c>
      <c r="O53" s="167">
        <v>0.22905</v>
      </c>
      <c r="P53" s="244">
        <v>1603.35</v>
      </c>
      <c r="Q53" s="261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2">
        <v>1673.8974</v>
      </c>
      <c r="V53" s="263">
        <f t="shared" si="3"/>
        <v>6695.5896</v>
      </c>
      <c r="W53" s="150">
        <v>30455.62</v>
      </c>
      <c r="X53" s="150">
        <v>6428.79</v>
      </c>
      <c r="Y53" s="271">
        <f t="shared" si="4"/>
        <v>1.08770071428571</v>
      </c>
      <c r="Z53" s="271">
        <f t="shared" si="5"/>
        <v>0.93767302955665</v>
      </c>
      <c r="AA53" s="150"/>
      <c r="AB53" s="150"/>
      <c r="AC53" s="150"/>
      <c r="AD53" s="150"/>
      <c r="AE53" s="168">
        <f t="shared" si="26"/>
        <v>1.08770071428571</v>
      </c>
      <c r="AF53" s="168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1">
        <f t="shared" si="40"/>
        <v>400</v>
      </c>
      <c r="AJ53" s="113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50">
        <v>20304.44</v>
      </c>
      <c r="AV53" s="150">
        <v>3964.67</v>
      </c>
      <c r="AW53" s="150">
        <v>6090</v>
      </c>
      <c r="AX53" s="150">
        <v>357.0000000132</v>
      </c>
      <c r="AY53" s="150"/>
      <c r="AZ53" s="150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8"/>
      <c r="BF53" s="158"/>
      <c r="BG53" s="113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9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9">
        <f t="shared" si="37"/>
        <v>2</v>
      </c>
      <c r="BV53" s="238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2" t="s">
        <v>137</v>
      </c>
      <c r="E54" s="222" t="s">
        <v>75</v>
      </c>
      <c r="F54" s="223">
        <v>8</v>
      </c>
      <c r="G54" s="224">
        <v>34</v>
      </c>
      <c r="H54" s="223">
        <v>100</v>
      </c>
      <c r="I54" s="102">
        <v>2</v>
      </c>
      <c r="J54" s="102"/>
      <c r="K54" s="99" t="s">
        <v>65</v>
      </c>
      <c r="L54" s="242" t="s">
        <v>76</v>
      </c>
      <c r="M54" s="243">
        <v>6600</v>
      </c>
      <c r="N54" s="105">
        <f t="shared" si="0"/>
        <v>26400</v>
      </c>
      <c r="O54" s="167">
        <v>0.228</v>
      </c>
      <c r="P54" s="244">
        <v>1504.8</v>
      </c>
      <c r="Q54" s="261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2">
        <v>1571.0112</v>
      </c>
      <c r="V54" s="263">
        <f t="shared" si="3"/>
        <v>6284.0448</v>
      </c>
      <c r="W54" s="150">
        <v>28660.15</v>
      </c>
      <c r="X54" s="150">
        <v>7503.09</v>
      </c>
      <c r="Y54" s="271">
        <f t="shared" si="4"/>
        <v>1.08561174242424</v>
      </c>
      <c r="Z54" s="271">
        <f t="shared" si="5"/>
        <v>0.935872191745037</v>
      </c>
      <c r="AA54" s="150"/>
      <c r="AB54" s="150"/>
      <c r="AC54" s="150"/>
      <c r="AD54" s="150"/>
      <c r="AE54" s="168">
        <f t="shared" si="26"/>
        <v>1.08561174242424</v>
      </c>
      <c r="AF54" s="168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1">
        <f t="shared" si="40"/>
        <v>400</v>
      </c>
      <c r="AJ54" s="113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50">
        <v>11230.62</v>
      </c>
      <c r="AV54" s="150">
        <v>2399.47</v>
      </c>
      <c r="AW54" s="150"/>
      <c r="AX54" s="150"/>
      <c r="AY54" s="150"/>
      <c r="AZ54" s="150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8"/>
      <c r="BF54" s="158"/>
      <c r="BG54" s="113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9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9">
        <f t="shared" si="37"/>
        <v>3</v>
      </c>
      <c r="BV54" s="238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2" t="s">
        <v>138</v>
      </c>
      <c r="E55" s="222" t="s">
        <v>88</v>
      </c>
      <c r="F55" s="225">
        <v>3</v>
      </c>
      <c r="G55" s="226">
        <v>9</v>
      </c>
      <c r="H55" s="225">
        <v>200</v>
      </c>
      <c r="I55" s="102">
        <v>4</v>
      </c>
      <c r="J55" s="102"/>
      <c r="K55" s="99" t="s">
        <v>79</v>
      </c>
      <c r="L55" s="245" t="s">
        <v>89</v>
      </c>
      <c r="M55" s="243">
        <v>14520</v>
      </c>
      <c r="N55" s="105">
        <f t="shared" si="0"/>
        <v>58080</v>
      </c>
      <c r="O55" s="167">
        <v>0.2076</v>
      </c>
      <c r="P55" s="244">
        <v>3014.352</v>
      </c>
      <c r="Q55" s="261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2">
        <v>3146.983488</v>
      </c>
      <c r="V55" s="263">
        <f t="shared" si="3"/>
        <v>12587.933952</v>
      </c>
      <c r="W55" s="150">
        <v>62132.64</v>
      </c>
      <c r="X55" s="150">
        <v>13739.3</v>
      </c>
      <c r="Y55" s="271">
        <f t="shared" si="4"/>
        <v>1.06977685950413</v>
      </c>
      <c r="Z55" s="271">
        <f t="shared" si="5"/>
        <v>0.92222143060701</v>
      </c>
      <c r="AA55" s="150"/>
      <c r="AB55" s="150"/>
      <c r="AC55" s="150"/>
      <c r="AD55" s="150"/>
      <c r="AE55" s="168">
        <f t="shared" si="26"/>
        <v>1.06977685950413</v>
      </c>
      <c r="AF55" s="168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1">
        <f t="shared" si="40"/>
        <v>800</v>
      </c>
      <c r="AJ55" s="113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50">
        <v>33715.47</v>
      </c>
      <c r="AV55" s="150">
        <v>9204.73</v>
      </c>
      <c r="AW55" s="150"/>
      <c r="AX55" s="150"/>
      <c r="AY55" s="150"/>
      <c r="AZ55" s="150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113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9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9">
        <f t="shared" si="37"/>
        <v>-13</v>
      </c>
      <c r="BV55" s="238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2" t="s">
        <v>139</v>
      </c>
      <c r="E56" s="222" t="s">
        <v>91</v>
      </c>
      <c r="F56" s="225">
        <v>4</v>
      </c>
      <c r="G56" s="226">
        <v>13</v>
      </c>
      <c r="H56" s="225">
        <v>150</v>
      </c>
      <c r="I56" s="102">
        <v>4</v>
      </c>
      <c r="J56" s="102"/>
      <c r="K56" s="99" t="s">
        <v>72</v>
      </c>
      <c r="L56" s="242" t="s">
        <v>92</v>
      </c>
      <c r="M56" s="243">
        <v>12750</v>
      </c>
      <c r="N56" s="105">
        <f t="shared" si="0"/>
        <v>51000</v>
      </c>
      <c r="O56" s="167">
        <v>0.249075</v>
      </c>
      <c r="P56" s="244">
        <v>3175.70625</v>
      </c>
      <c r="Q56" s="261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2">
        <v>3315.437325</v>
      </c>
      <c r="V56" s="263">
        <f t="shared" si="3"/>
        <v>13261.7493</v>
      </c>
      <c r="W56" s="150">
        <v>54452.97</v>
      </c>
      <c r="X56" s="150">
        <v>12229.33</v>
      </c>
      <c r="Y56" s="271">
        <f t="shared" si="4"/>
        <v>1.06770529411765</v>
      </c>
      <c r="Z56" s="271">
        <f t="shared" si="5"/>
        <v>0.920435598377282</v>
      </c>
      <c r="AA56" s="150"/>
      <c r="AB56" s="150"/>
      <c r="AC56" s="150"/>
      <c r="AD56" s="150"/>
      <c r="AE56" s="168">
        <f t="shared" si="26"/>
        <v>1.06770529411765</v>
      </c>
      <c r="AF56" s="167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1">
        <f t="shared" si="40"/>
        <v>800</v>
      </c>
      <c r="AJ56" s="113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50">
        <v>33731.22</v>
      </c>
      <c r="AV56" s="150">
        <v>7642.56</v>
      </c>
      <c r="AW56" s="150"/>
      <c r="AX56" s="150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113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9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9">
        <f t="shared" si="37"/>
        <v>-8</v>
      </c>
      <c r="BV56" s="238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2" t="s">
        <v>140</v>
      </c>
      <c r="E57" s="222" t="s">
        <v>75</v>
      </c>
      <c r="F57" s="225">
        <v>9</v>
      </c>
      <c r="G57" s="226">
        <v>41</v>
      </c>
      <c r="H57" s="225">
        <v>100</v>
      </c>
      <c r="I57" s="102">
        <v>2</v>
      </c>
      <c r="J57" s="102"/>
      <c r="K57" s="99" t="s">
        <v>65</v>
      </c>
      <c r="L57" s="245" t="s">
        <v>76</v>
      </c>
      <c r="M57" s="243">
        <v>7200</v>
      </c>
      <c r="N57" s="105">
        <f t="shared" si="0"/>
        <v>28800</v>
      </c>
      <c r="O57" s="167">
        <v>0.246675</v>
      </c>
      <c r="P57" s="244">
        <v>1776.06</v>
      </c>
      <c r="Q57" s="261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2">
        <v>1854.20664</v>
      </c>
      <c r="V57" s="263">
        <f t="shared" si="3"/>
        <v>7416.82656</v>
      </c>
      <c r="W57" s="150">
        <v>30719.07</v>
      </c>
      <c r="X57" s="150">
        <v>7090.21</v>
      </c>
      <c r="Y57" s="271">
        <f t="shared" si="4"/>
        <v>1.066634375</v>
      </c>
      <c r="Z57" s="271">
        <f t="shared" si="5"/>
        <v>0.919512392241379</v>
      </c>
      <c r="AA57" s="150"/>
      <c r="AB57" s="150"/>
      <c r="AC57" s="150"/>
      <c r="AD57" s="150"/>
      <c r="AE57" s="168">
        <f t="shared" si="26"/>
        <v>1.066634375</v>
      </c>
      <c r="AF57" s="167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1">
        <f t="shared" si="40"/>
        <v>400</v>
      </c>
      <c r="AJ57" s="113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50">
        <v>13783.41</v>
      </c>
      <c r="AV57" s="150">
        <v>4159.87</v>
      </c>
      <c r="AW57" s="150"/>
      <c r="AX57" s="150"/>
      <c r="AY57" s="150"/>
      <c r="AZ57" s="150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8"/>
      <c r="BF57" s="158"/>
      <c r="BG57" s="113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9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9">
        <f t="shared" si="37"/>
        <v>-13</v>
      </c>
      <c r="BV57" s="238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2" t="s">
        <v>141</v>
      </c>
      <c r="E58" s="222" t="s">
        <v>88</v>
      </c>
      <c r="F58" s="223">
        <v>4</v>
      </c>
      <c r="G58" s="224">
        <v>14</v>
      </c>
      <c r="H58" s="223">
        <v>150</v>
      </c>
      <c r="I58" s="102">
        <v>2</v>
      </c>
      <c r="J58" s="102"/>
      <c r="K58" s="99" t="s">
        <v>72</v>
      </c>
      <c r="L58" s="242" t="s">
        <v>89</v>
      </c>
      <c r="M58" s="243">
        <v>12750</v>
      </c>
      <c r="N58" s="105">
        <f t="shared" si="0"/>
        <v>51000</v>
      </c>
      <c r="O58" s="167">
        <v>0.23535</v>
      </c>
      <c r="P58" s="244">
        <v>3000.7125</v>
      </c>
      <c r="Q58" s="261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2">
        <v>3132.74385</v>
      </c>
      <c r="V58" s="263">
        <f t="shared" si="3"/>
        <v>12530.9754</v>
      </c>
      <c r="W58" s="150">
        <v>57135.31</v>
      </c>
      <c r="X58" s="150">
        <v>14355.67</v>
      </c>
      <c r="Y58" s="271">
        <f t="shared" si="4"/>
        <v>1.12030019607843</v>
      </c>
      <c r="Z58" s="271">
        <f t="shared" si="5"/>
        <v>0.965776031102096</v>
      </c>
      <c r="AA58" s="150">
        <v>3045</v>
      </c>
      <c r="AB58" s="150">
        <v>178.5</v>
      </c>
      <c r="AC58" s="150"/>
      <c r="AD58" s="150"/>
      <c r="AE58" s="168">
        <f t="shared" si="26"/>
        <v>1.06059431372549</v>
      </c>
      <c r="AF58" s="168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1">
        <f t="shared" si="40"/>
        <v>400</v>
      </c>
      <c r="AJ58" s="113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50">
        <v>25549.72</v>
      </c>
      <c r="AV58" s="150">
        <v>5433.42</v>
      </c>
      <c r="AW58" s="150">
        <v>4060</v>
      </c>
      <c r="AX58" s="150">
        <v>238</v>
      </c>
      <c r="AY58" s="150"/>
      <c r="AZ58" s="150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8"/>
      <c r="BF58" s="158"/>
      <c r="BG58" s="113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9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9">
        <f t="shared" si="37"/>
        <v>-15</v>
      </c>
      <c r="BV58" s="238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2" t="s">
        <v>142</v>
      </c>
      <c r="E59" s="222" t="s">
        <v>88</v>
      </c>
      <c r="F59" s="225">
        <v>5</v>
      </c>
      <c r="G59" s="226">
        <v>21</v>
      </c>
      <c r="H59" s="225">
        <v>150</v>
      </c>
      <c r="I59" s="102">
        <v>4</v>
      </c>
      <c r="J59" s="102">
        <v>1</v>
      </c>
      <c r="K59" s="99" t="s">
        <v>72</v>
      </c>
      <c r="L59" s="245" t="s">
        <v>89</v>
      </c>
      <c r="M59" s="243">
        <v>11160</v>
      </c>
      <c r="N59" s="105">
        <f t="shared" si="0"/>
        <v>44640</v>
      </c>
      <c r="O59" s="167">
        <v>0.20595</v>
      </c>
      <c r="P59" s="244">
        <v>2298.402</v>
      </c>
      <c r="Q59" s="261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2">
        <v>2399.531688</v>
      </c>
      <c r="V59" s="263">
        <f t="shared" si="3"/>
        <v>9598.126752</v>
      </c>
      <c r="W59" s="150">
        <v>47093.86</v>
      </c>
      <c r="X59" s="150">
        <v>10513.59</v>
      </c>
      <c r="Y59" s="271">
        <f t="shared" si="4"/>
        <v>1.05496998207885</v>
      </c>
      <c r="Z59" s="271">
        <f t="shared" si="5"/>
        <v>0.909456881102459</v>
      </c>
      <c r="AA59" s="150"/>
      <c r="AB59" s="150"/>
      <c r="AC59" s="150"/>
      <c r="AD59" s="150"/>
      <c r="AE59" s="168">
        <f t="shared" si="26"/>
        <v>1.05496998207885</v>
      </c>
      <c r="AF59" s="168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1">
        <f t="shared" si="40"/>
        <v>850</v>
      </c>
      <c r="AJ59" s="113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50">
        <v>27203.58</v>
      </c>
      <c r="AV59" s="150">
        <v>8160.48</v>
      </c>
      <c r="AW59" s="150"/>
      <c r="AX59" s="150"/>
      <c r="AY59" s="150"/>
      <c r="AZ59" s="150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113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9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9">
        <f t="shared" si="37"/>
        <v>9</v>
      </c>
      <c r="BV59" s="238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2" t="s">
        <v>143</v>
      </c>
      <c r="E60" s="222" t="s">
        <v>75</v>
      </c>
      <c r="F60" s="225">
        <v>8</v>
      </c>
      <c r="G60" s="226">
        <v>33</v>
      </c>
      <c r="H60" s="225">
        <v>100</v>
      </c>
      <c r="I60" s="102">
        <v>2</v>
      </c>
      <c r="J60" s="102"/>
      <c r="K60" s="99" t="s">
        <v>65</v>
      </c>
      <c r="L60" s="242" t="s">
        <v>76</v>
      </c>
      <c r="M60" s="243">
        <v>7600</v>
      </c>
      <c r="N60" s="105">
        <f t="shared" si="0"/>
        <v>30400</v>
      </c>
      <c r="O60" s="167">
        <v>0.230175</v>
      </c>
      <c r="P60" s="244">
        <v>1749.33</v>
      </c>
      <c r="Q60" s="261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2">
        <v>1826.30052</v>
      </c>
      <c r="V60" s="263">
        <f t="shared" si="3"/>
        <v>7305.20208</v>
      </c>
      <c r="W60" s="150">
        <v>31984.31</v>
      </c>
      <c r="X60" s="150">
        <v>7030.5</v>
      </c>
      <c r="Y60" s="271">
        <f t="shared" si="4"/>
        <v>1.05211546052632</v>
      </c>
      <c r="Z60" s="271">
        <f t="shared" si="5"/>
        <v>0.906996086660617</v>
      </c>
      <c r="AA60" s="150"/>
      <c r="AB60" s="150"/>
      <c r="AC60" s="150"/>
      <c r="AD60" s="150"/>
      <c r="AE60" s="168">
        <f t="shared" si="26"/>
        <v>1.05211546052632</v>
      </c>
      <c r="AF60" s="168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1">
        <f t="shared" si="40"/>
        <v>400</v>
      </c>
      <c r="AJ60" s="113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50">
        <v>11679.91</v>
      </c>
      <c r="AV60" s="150">
        <v>2998.45</v>
      </c>
      <c r="AW60" s="150"/>
      <c r="AX60" s="150"/>
      <c r="AY60" s="150"/>
      <c r="AZ60" s="150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8"/>
      <c r="BF60" s="158"/>
      <c r="BG60" s="113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9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9">
        <f t="shared" si="37"/>
        <v>-6</v>
      </c>
      <c r="BV60" s="238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2" t="s">
        <v>144</v>
      </c>
      <c r="E61" s="222" t="s">
        <v>75</v>
      </c>
      <c r="F61" s="223">
        <v>6</v>
      </c>
      <c r="G61" s="224">
        <v>28</v>
      </c>
      <c r="H61" s="223">
        <v>150</v>
      </c>
      <c r="I61" s="102">
        <v>3</v>
      </c>
      <c r="J61" s="102"/>
      <c r="K61" s="99" t="s">
        <v>65</v>
      </c>
      <c r="L61" s="242" t="s">
        <v>76</v>
      </c>
      <c r="M61" s="243">
        <v>9500</v>
      </c>
      <c r="N61" s="105">
        <f t="shared" si="0"/>
        <v>38000</v>
      </c>
      <c r="O61" s="167">
        <v>0.2472</v>
      </c>
      <c r="P61" s="244">
        <v>2348.4</v>
      </c>
      <c r="Q61" s="261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2">
        <v>2451.7296</v>
      </c>
      <c r="V61" s="263">
        <f t="shared" si="3"/>
        <v>9806.9184</v>
      </c>
      <c r="W61" s="150">
        <v>39969.73</v>
      </c>
      <c r="X61" s="150">
        <v>10206.7</v>
      </c>
      <c r="Y61" s="271">
        <f t="shared" si="4"/>
        <v>1.051835</v>
      </c>
      <c r="Z61" s="271">
        <f t="shared" si="5"/>
        <v>0.906754310344828</v>
      </c>
      <c r="AA61" s="150"/>
      <c r="AB61" s="150"/>
      <c r="AC61" s="150"/>
      <c r="AD61" s="150"/>
      <c r="AE61" s="168">
        <f t="shared" si="26"/>
        <v>1.051835</v>
      </c>
      <c r="AF61" s="168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1">
        <f t="shared" si="40"/>
        <v>600</v>
      </c>
      <c r="AJ61" s="113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50">
        <v>16644.83</v>
      </c>
      <c r="AV61" s="150">
        <v>3797.45</v>
      </c>
      <c r="AW61" s="150"/>
      <c r="AX61" s="150"/>
      <c r="AY61" s="150"/>
      <c r="AZ61" s="150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8"/>
      <c r="BF61" s="158"/>
      <c r="BG61" s="113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9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9">
        <f t="shared" si="37"/>
        <v>-9</v>
      </c>
      <c r="BV61" s="238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2" t="s">
        <v>145</v>
      </c>
      <c r="E62" s="222" t="s">
        <v>75</v>
      </c>
      <c r="F62" s="225">
        <v>8</v>
      </c>
      <c r="G62" s="226">
        <v>37</v>
      </c>
      <c r="H62" s="225">
        <v>100</v>
      </c>
      <c r="I62" s="102">
        <v>2</v>
      </c>
      <c r="J62" s="102"/>
      <c r="K62" s="99" t="s">
        <v>65</v>
      </c>
      <c r="L62" s="242" t="s">
        <v>76</v>
      </c>
      <c r="M62" s="243">
        <v>7600</v>
      </c>
      <c r="N62" s="105">
        <f t="shared" si="0"/>
        <v>30400</v>
      </c>
      <c r="O62" s="167">
        <v>0.266025</v>
      </c>
      <c r="P62" s="244">
        <v>2021.79</v>
      </c>
      <c r="Q62" s="261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2">
        <v>2110.74876</v>
      </c>
      <c r="V62" s="263">
        <f t="shared" si="3"/>
        <v>8442.99504</v>
      </c>
      <c r="W62" s="150">
        <v>31715.67</v>
      </c>
      <c r="X62" s="150">
        <v>7792</v>
      </c>
      <c r="Y62" s="271">
        <f t="shared" si="4"/>
        <v>1.04327861842105</v>
      </c>
      <c r="Z62" s="271">
        <f t="shared" si="5"/>
        <v>0.899378119328494</v>
      </c>
      <c r="AA62" s="150"/>
      <c r="AB62" s="150"/>
      <c r="AC62" s="150"/>
      <c r="AD62" s="150"/>
      <c r="AE62" s="168">
        <f t="shared" si="26"/>
        <v>1.04327861842105</v>
      </c>
      <c r="AF62" s="167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1">
        <f t="shared" si="40"/>
        <v>400</v>
      </c>
      <c r="AJ62" s="113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50">
        <v>14557.73</v>
      </c>
      <c r="AV62" s="150">
        <v>4305.94</v>
      </c>
      <c r="AW62" s="150"/>
      <c r="AX62" s="150"/>
      <c r="AY62" s="150"/>
      <c r="AZ62" s="150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8"/>
      <c r="BF62" s="158"/>
      <c r="BG62" s="113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9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9">
        <f t="shared" si="37"/>
        <v>-20</v>
      </c>
      <c r="BV62" s="238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2" t="s">
        <v>146</v>
      </c>
      <c r="E63" s="222" t="s">
        <v>88</v>
      </c>
      <c r="F63" s="225">
        <v>6</v>
      </c>
      <c r="G63" s="226">
        <v>25</v>
      </c>
      <c r="H63" s="225">
        <v>150</v>
      </c>
      <c r="I63" s="102">
        <v>2</v>
      </c>
      <c r="J63" s="102"/>
      <c r="K63" s="99" t="s">
        <v>65</v>
      </c>
      <c r="L63" s="242" t="s">
        <v>89</v>
      </c>
      <c r="M63" s="243">
        <v>7800</v>
      </c>
      <c r="N63" s="105">
        <f t="shared" si="0"/>
        <v>31200</v>
      </c>
      <c r="O63" s="167">
        <v>0.233475</v>
      </c>
      <c r="P63" s="244">
        <v>1821.105</v>
      </c>
      <c r="Q63" s="261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2">
        <v>1901.23362</v>
      </c>
      <c r="V63" s="263">
        <f t="shared" si="3"/>
        <v>7604.93448</v>
      </c>
      <c r="W63" s="150">
        <v>32470.99</v>
      </c>
      <c r="X63" s="150">
        <v>8015.35</v>
      </c>
      <c r="Y63" s="271">
        <f t="shared" si="4"/>
        <v>1.04073685897436</v>
      </c>
      <c r="Z63" s="271">
        <f t="shared" si="5"/>
        <v>0.897186947391689</v>
      </c>
      <c r="AA63" s="150"/>
      <c r="AB63" s="150"/>
      <c r="AC63" s="150"/>
      <c r="AD63" s="150"/>
      <c r="AE63" s="168">
        <f t="shared" si="26"/>
        <v>1.04073685897436</v>
      </c>
      <c r="AF63" s="168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1">
        <f t="shared" si="40"/>
        <v>400</v>
      </c>
      <c r="AJ63" s="113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50">
        <v>11204.21</v>
      </c>
      <c r="AV63" s="150">
        <v>2300.16</v>
      </c>
      <c r="AW63" s="150"/>
      <c r="AX63" s="150"/>
      <c r="AY63" s="150"/>
      <c r="AZ63" s="150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8"/>
      <c r="BF63" s="158"/>
      <c r="BG63" s="113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9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9">
        <f t="shared" si="37"/>
        <v>17</v>
      </c>
      <c r="BV63" s="238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2" t="s">
        <v>147</v>
      </c>
      <c r="E64" s="222" t="s">
        <v>78</v>
      </c>
      <c r="F64" s="223">
        <v>4</v>
      </c>
      <c r="G64" s="224">
        <v>10</v>
      </c>
      <c r="H64" s="223">
        <v>150</v>
      </c>
      <c r="I64" s="102">
        <v>3</v>
      </c>
      <c r="J64" s="102"/>
      <c r="K64" s="99" t="s">
        <v>72</v>
      </c>
      <c r="L64" s="242" t="s">
        <v>80</v>
      </c>
      <c r="M64" s="243">
        <v>11520</v>
      </c>
      <c r="N64" s="105">
        <f t="shared" si="0"/>
        <v>46080</v>
      </c>
      <c r="O64" s="167">
        <v>0.25665</v>
      </c>
      <c r="P64" s="244">
        <v>2956.608</v>
      </c>
      <c r="Q64" s="261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2">
        <v>3086.698752</v>
      </c>
      <c r="V64" s="263">
        <f t="shared" si="3"/>
        <v>12346.795008</v>
      </c>
      <c r="W64" s="150">
        <v>47866.92</v>
      </c>
      <c r="X64" s="150">
        <v>7177.31</v>
      </c>
      <c r="Y64" s="271">
        <f t="shared" si="4"/>
        <v>1.03877864583333</v>
      </c>
      <c r="Z64" s="271">
        <f t="shared" si="5"/>
        <v>0.895498832614942</v>
      </c>
      <c r="AA64" s="150"/>
      <c r="AB64" s="150"/>
      <c r="AC64" s="150"/>
      <c r="AD64" s="150"/>
      <c r="AE64" s="168">
        <f t="shared" si="26"/>
        <v>1.03877864583333</v>
      </c>
      <c r="AF64" s="167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1">
        <f t="shared" si="40"/>
        <v>600</v>
      </c>
      <c r="AJ64" s="113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50">
        <v>17783.25</v>
      </c>
      <c r="AV64" s="150">
        <v>3545.43</v>
      </c>
      <c r="AW64" s="150"/>
      <c r="AX64" s="150"/>
      <c r="AY64" s="150"/>
      <c r="AZ64" s="150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8"/>
      <c r="BF64" s="158"/>
      <c r="BG64" s="113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9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9">
        <f t="shared" si="37"/>
        <v>5</v>
      </c>
      <c r="BV64" s="238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2" t="s">
        <v>148</v>
      </c>
      <c r="E65" s="222" t="s">
        <v>64</v>
      </c>
      <c r="F65" s="225">
        <v>9</v>
      </c>
      <c r="G65" s="226">
        <v>43</v>
      </c>
      <c r="H65" s="225">
        <v>100</v>
      </c>
      <c r="I65" s="102">
        <v>1</v>
      </c>
      <c r="J65" s="102"/>
      <c r="K65" s="99" t="s">
        <v>65</v>
      </c>
      <c r="L65" s="245" t="s">
        <v>66</v>
      </c>
      <c r="M65" s="243">
        <v>6400</v>
      </c>
      <c r="N65" s="105">
        <f t="shared" si="0"/>
        <v>25600</v>
      </c>
      <c r="O65" s="167">
        <v>0.21225</v>
      </c>
      <c r="P65" s="244">
        <v>1358.4</v>
      </c>
      <c r="Q65" s="261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2">
        <v>1418.1696</v>
      </c>
      <c r="V65" s="263">
        <f t="shared" si="3"/>
        <v>5672.6784</v>
      </c>
      <c r="W65" s="150">
        <v>30647.15</v>
      </c>
      <c r="X65" s="150">
        <v>6211.56</v>
      </c>
      <c r="Y65" s="271">
        <f t="shared" si="4"/>
        <v>1.197154296875</v>
      </c>
      <c r="Z65" s="271">
        <f t="shared" si="5"/>
        <v>1.03202956627155</v>
      </c>
      <c r="AA65" s="150">
        <v>4060</v>
      </c>
      <c r="AB65" s="150">
        <v>238</v>
      </c>
      <c r="AC65" s="150"/>
      <c r="AD65" s="150"/>
      <c r="AE65" s="168">
        <f t="shared" si="26"/>
        <v>1.038560546875</v>
      </c>
      <c r="AF65" s="168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1">
        <f t="shared" si="40"/>
        <v>200</v>
      </c>
      <c r="AJ65" s="113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50">
        <v>10422.13</v>
      </c>
      <c r="AV65" s="150">
        <v>2324.44</v>
      </c>
      <c r="AW65" s="150"/>
      <c r="AX65" s="150"/>
      <c r="AY65" s="150"/>
      <c r="AZ65" s="150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8"/>
      <c r="BF65" s="158"/>
      <c r="BG65" s="113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9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9">
        <f t="shared" si="37"/>
        <v>-12</v>
      </c>
      <c r="BV65" s="238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2" t="s">
        <v>149</v>
      </c>
      <c r="E66" s="222" t="s">
        <v>95</v>
      </c>
      <c r="F66" s="225">
        <v>3</v>
      </c>
      <c r="G66" s="226">
        <v>7</v>
      </c>
      <c r="H66" s="225">
        <v>200</v>
      </c>
      <c r="I66" s="247">
        <v>6</v>
      </c>
      <c r="J66" s="247">
        <v>1</v>
      </c>
      <c r="K66" s="99" t="s">
        <v>84</v>
      </c>
      <c r="L66" s="245" t="s">
        <v>116</v>
      </c>
      <c r="M66" s="243">
        <v>23400</v>
      </c>
      <c r="N66" s="105">
        <f t="shared" si="0"/>
        <v>93600</v>
      </c>
      <c r="O66" s="167">
        <v>0.235125</v>
      </c>
      <c r="P66" s="244">
        <v>5501.925</v>
      </c>
      <c r="Q66" s="261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2">
        <v>5744.0097</v>
      </c>
      <c r="V66" s="263">
        <f t="shared" si="3"/>
        <v>22976.0388</v>
      </c>
      <c r="W66" s="150">
        <v>99123.02</v>
      </c>
      <c r="X66" s="150">
        <v>23553.24</v>
      </c>
      <c r="Y66" s="271">
        <f t="shared" si="4"/>
        <v>1.05900662393162</v>
      </c>
      <c r="Z66" s="271">
        <f t="shared" si="5"/>
        <v>0.912936744768641</v>
      </c>
      <c r="AA66" s="150">
        <v>2170</v>
      </c>
      <c r="AB66" s="150">
        <v>259</v>
      </c>
      <c r="AC66" s="150"/>
      <c r="AD66" s="150"/>
      <c r="AE66" s="168">
        <f t="shared" si="26"/>
        <v>1.03582286324786</v>
      </c>
      <c r="AF66" s="168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1">
        <f t="shared" si="40"/>
        <v>1250</v>
      </c>
      <c r="AJ66" s="113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50">
        <v>36642.66</v>
      </c>
      <c r="AV66" s="150">
        <v>10621.08</v>
      </c>
      <c r="AW66" s="150"/>
      <c r="AX66" s="150"/>
      <c r="AY66" s="150"/>
      <c r="AZ66" s="150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8"/>
      <c r="BF66" s="158"/>
      <c r="BG66" s="113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9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9">
        <f t="shared" si="37"/>
        <v>0</v>
      </c>
      <c r="BV66" s="238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2" t="s">
        <v>150</v>
      </c>
      <c r="E67" s="222" t="s">
        <v>71</v>
      </c>
      <c r="F67" s="223">
        <v>6</v>
      </c>
      <c r="G67" s="224">
        <v>28</v>
      </c>
      <c r="H67" s="223">
        <v>150</v>
      </c>
      <c r="I67" s="102">
        <v>3</v>
      </c>
      <c r="J67" s="102"/>
      <c r="K67" s="99" t="s">
        <v>65</v>
      </c>
      <c r="L67" s="242" t="s">
        <v>73</v>
      </c>
      <c r="M67" s="243">
        <v>7800</v>
      </c>
      <c r="N67" s="105">
        <f t="shared" ref="N67:N130" si="44">M67*4</f>
        <v>31200</v>
      </c>
      <c r="O67" s="167">
        <v>0.196875</v>
      </c>
      <c r="P67" s="244">
        <v>1535.625</v>
      </c>
      <c r="Q67" s="261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2">
        <v>1603.1925</v>
      </c>
      <c r="V67" s="263">
        <f t="shared" ref="V67:V130" si="47">U67*4</f>
        <v>6412.77</v>
      </c>
      <c r="W67" s="150">
        <v>32264.1</v>
      </c>
      <c r="X67" s="150">
        <v>7682.08</v>
      </c>
      <c r="Y67" s="271">
        <f t="shared" ref="Y67:Y130" si="48">W67/N67</f>
        <v>1.03410576923077</v>
      </c>
      <c r="Z67" s="271">
        <f t="shared" ref="Z67:Z130" si="49">W67/S67</f>
        <v>0.89147049071618</v>
      </c>
      <c r="AA67" s="150"/>
      <c r="AB67" s="150"/>
      <c r="AC67" s="150"/>
      <c r="AD67" s="150"/>
      <c r="AE67" s="168">
        <f t="shared" si="26"/>
        <v>1.03410576923077</v>
      </c>
      <c r="AF67" s="168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1">
        <f t="shared" si="40"/>
        <v>600</v>
      </c>
      <c r="AJ67" s="113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50">
        <v>11467.38</v>
      </c>
      <c r="AV67" s="150">
        <v>3407.85</v>
      </c>
      <c r="AW67" s="150"/>
      <c r="AX67" s="150"/>
      <c r="AY67" s="150"/>
      <c r="AZ67" s="150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8"/>
      <c r="BF67" s="158"/>
      <c r="BG67" s="113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9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9">
        <f t="shared" si="37"/>
        <v>-10</v>
      </c>
      <c r="BV67" s="238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2" t="s">
        <v>151</v>
      </c>
      <c r="E68" s="222" t="s">
        <v>95</v>
      </c>
      <c r="F68" s="223">
        <v>6</v>
      </c>
      <c r="G68" s="224">
        <v>24</v>
      </c>
      <c r="H68" s="223">
        <v>150</v>
      </c>
      <c r="I68" s="102">
        <v>3</v>
      </c>
      <c r="J68" s="102"/>
      <c r="K68" s="99" t="s">
        <v>65</v>
      </c>
      <c r="L68" s="242" t="s">
        <v>97</v>
      </c>
      <c r="M68" s="243">
        <v>7980</v>
      </c>
      <c r="N68" s="105">
        <f t="shared" si="44"/>
        <v>31920</v>
      </c>
      <c r="O68" s="167">
        <v>0.234525</v>
      </c>
      <c r="P68" s="244">
        <v>1871.5095</v>
      </c>
      <c r="Q68" s="261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2">
        <v>1953.855918</v>
      </c>
      <c r="V68" s="263">
        <f t="shared" si="47"/>
        <v>7815.423672</v>
      </c>
      <c r="W68" s="150">
        <v>34666.53</v>
      </c>
      <c r="X68" s="150">
        <v>9425</v>
      </c>
      <c r="Y68" s="271">
        <f t="shared" si="48"/>
        <v>1.08604417293233</v>
      </c>
      <c r="Z68" s="271">
        <f t="shared" si="49"/>
        <v>0.936244976665803</v>
      </c>
      <c r="AA68" s="150">
        <v>2040</v>
      </c>
      <c r="AB68" s="150">
        <v>360.1400000016</v>
      </c>
      <c r="AC68" s="150"/>
      <c r="AD68" s="150"/>
      <c r="AE68" s="168">
        <f t="shared" ref="AE68:AE99" si="54">(W68-AA68-AC68)/N68</f>
        <v>1.02213439849624</v>
      </c>
      <c r="AF68" s="168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1">
        <f t="shared" si="40"/>
        <v>600</v>
      </c>
      <c r="AJ68" s="113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50">
        <v>16477.52</v>
      </c>
      <c r="AV68" s="150">
        <v>4487.26</v>
      </c>
      <c r="AW68" s="150"/>
      <c r="AX68" s="150"/>
      <c r="AY68" s="150"/>
      <c r="AZ68" s="150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8"/>
      <c r="BF68" s="158"/>
      <c r="BG68" s="113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9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9">
        <f t="shared" ref="BU68:BU99" si="65">(BR68+BT68)-(BQ68+BS68)</f>
        <v>9</v>
      </c>
      <c r="BV68" s="238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2" t="s">
        <v>152</v>
      </c>
      <c r="E69" s="222" t="s">
        <v>75</v>
      </c>
      <c r="F69" s="223">
        <v>9</v>
      </c>
      <c r="G69" s="224">
        <v>40</v>
      </c>
      <c r="H69" s="223">
        <v>100</v>
      </c>
      <c r="I69" s="102">
        <v>2</v>
      </c>
      <c r="J69" s="102"/>
      <c r="K69" s="99" t="s">
        <v>104</v>
      </c>
      <c r="L69" s="245" t="s">
        <v>76</v>
      </c>
      <c r="M69" s="243">
        <v>5600</v>
      </c>
      <c r="N69" s="105">
        <f t="shared" si="44"/>
        <v>22400</v>
      </c>
      <c r="O69" s="167">
        <v>0.20505</v>
      </c>
      <c r="P69" s="244">
        <v>1148.28</v>
      </c>
      <c r="Q69" s="261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2">
        <v>1198.80432</v>
      </c>
      <c r="V69" s="263">
        <f t="shared" si="47"/>
        <v>4795.21728</v>
      </c>
      <c r="W69" s="150">
        <v>22890.52</v>
      </c>
      <c r="X69" s="150">
        <v>5588.34</v>
      </c>
      <c r="Y69" s="271">
        <f t="shared" si="48"/>
        <v>1.02189821428571</v>
      </c>
      <c r="Z69" s="271">
        <f t="shared" si="49"/>
        <v>0.880946736453202</v>
      </c>
      <c r="AA69" s="150"/>
      <c r="AB69" s="150"/>
      <c r="AC69" s="150"/>
      <c r="AD69" s="150"/>
      <c r="AE69" s="168">
        <f t="shared" si="54"/>
        <v>1.02189821428571</v>
      </c>
      <c r="AF69" s="168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1">
        <f t="shared" si="40"/>
        <v>400</v>
      </c>
      <c r="AJ69" s="113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50">
        <v>8945.91</v>
      </c>
      <c r="AV69" s="150">
        <v>2210.42</v>
      </c>
      <c r="AW69" s="150"/>
      <c r="AX69" s="150"/>
      <c r="AY69" s="150"/>
      <c r="AZ69" s="150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8"/>
      <c r="BF69" s="158"/>
      <c r="BG69" s="113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9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9">
        <f t="shared" si="65"/>
        <v>5</v>
      </c>
      <c r="BV69" s="238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2" t="s">
        <v>153</v>
      </c>
      <c r="E70" s="222" t="s">
        <v>91</v>
      </c>
      <c r="F70" s="225">
        <v>3</v>
      </c>
      <c r="G70" s="226">
        <v>9</v>
      </c>
      <c r="H70" s="225">
        <v>200</v>
      </c>
      <c r="I70" s="102">
        <v>3</v>
      </c>
      <c r="J70" s="102">
        <v>1</v>
      </c>
      <c r="K70" s="99" t="s">
        <v>79</v>
      </c>
      <c r="L70" s="245" t="s">
        <v>92</v>
      </c>
      <c r="M70" s="243">
        <v>15345</v>
      </c>
      <c r="N70" s="105">
        <f t="shared" si="44"/>
        <v>61380</v>
      </c>
      <c r="O70" s="167">
        <v>0.25425</v>
      </c>
      <c r="P70" s="244">
        <v>3901.46625</v>
      </c>
      <c r="Q70" s="261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2">
        <v>4073.130765</v>
      </c>
      <c r="V70" s="263">
        <f t="shared" si="47"/>
        <v>16292.52306</v>
      </c>
      <c r="W70" s="150">
        <v>65981.53</v>
      </c>
      <c r="X70" s="150">
        <v>16640.27</v>
      </c>
      <c r="Y70" s="271">
        <f t="shared" si="48"/>
        <v>1.074967904855</v>
      </c>
      <c r="Z70" s="271">
        <f t="shared" si="49"/>
        <v>0.926696469702588</v>
      </c>
      <c r="AA70" s="150">
        <v>3570</v>
      </c>
      <c r="AB70" s="150">
        <v>703.5</v>
      </c>
      <c r="AC70" s="150"/>
      <c r="AD70" s="150"/>
      <c r="AE70" s="168">
        <f t="shared" si="54"/>
        <v>1.01680563701531</v>
      </c>
      <c r="AF70" s="168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1">
        <f t="shared" si="40"/>
        <v>650</v>
      </c>
      <c r="AJ70" s="113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50">
        <v>23078.88</v>
      </c>
      <c r="AV70" s="150">
        <v>6474.09</v>
      </c>
      <c r="AW70" s="150"/>
      <c r="AX70" s="150"/>
      <c r="AY70" s="150"/>
      <c r="AZ70" s="150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8"/>
      <c r="BF70" s="158"/>
      <c r="BG70" s="113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9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9">
        <f t="shared" si="65"/>
        <v>-17</v>
      </c>
      <c r="BV70" s="238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2" t="s">
        <v>154</v>
      </c>
      <c r="E71" s="222" t="s">
        <v>71</v>
      </c>
      <c r="F71" s="223">
        <v>9</v>
      </c>
      <c r="G71" s="224">
        <v>38</v>
      </c>
      <c r="H71" s="223">
        <v>100</v>
      </c>
      <c r="I71" s="102">
        <v>1</v>
      </c>
      <c r="J71" s="102"/>
      <c r="K71" s="99" t="s">
        <v>65</v>
      </c>
      <c r="L71" s="245" t="s">
        <v>73</v>
      </c>
      <c r="M71" s="243">
        <v>7980</v>
      </c>
      <c r="N71" s="105">
        <f t="shared" si="44"/>
        <v>31920</v>
      </c>
      <c r="O71" s="167">
        <v>0.2256</v>
      </c>
      <c r="P71" s="244">
        <v>1800.288</v>
      </c>
      <c r="Q71" s="261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2">
        <v>1879.500672</v>
      </c>
      <c r="V71" s="263">
        <f t="shared" si="47"/>
        <v>7518.002688</v>
      </c>
      <c r="W71" s="150">
        <v>32396.25</v>
      </c>
      <c r="X71" s="150">
        <v>8737.11</v>
      </c>
      <c r="Y71" s="271">
        <f t="shared" si="48"/>
        <v>1.01492011278195</v>
      </c>
      <c r="Z71" s="271">
        <f t="shared" si="49"/>
        <v>0.874931131708582</v>
      </c>
      <c r="AA71" s="150"/>
      <c r="AB71" s="150"/>
      <c r="AC71" s="150"/>
      <c r="AD71" s="150"/>
      <c r="AE71" s="168">
        <f t="shared" si="54"/>
        <v>1.01492011278195</v>
      </c>
      <c r="AF71" s="168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1">
        <f t="shared" si="40"/>
        <v>200</v>
      </c>
      <c r="AJ71" s="113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50">
        <v>16648.22</v>
      </c>
      <c r="AV71" s="150">
        <v>3928.98</v>
      </c>
      <c r="AW71" s="150"/>
      <c r="AX71" s="150"/>
      <c r="AY71" s="150"/>
      <c r="AZ71" s="150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8"/>
      <c r="BF71" s="158"/>
      <c r="BG71" s="113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9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9">
        <f t="shared" si="65"/>
        <v>9</v>
      </c>
      <c r="BV71" s="238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2" t="s">
        <v>155</v>
      </c>
      <c r="E72" s="222" t="s">
        <v>71</v>
      </c>
      <c r="F72" s="225">
        <v>4</v>
      </c>
      <c r="G72" s="226">
        <v>13</v>
      </c>
      <c r="H72" s="225">
        <v>150</v>
      </c>
      <c r="I72" s="102">
        <v>3</v>
      </c>
      <c r="J72" s="102">
        <v>2</v>
      </c>
      <c r="K72" s="99" t="s">
        <v>72</v>
      </c>
      <c r="L72" s="242" t="s">
        <v>73</v>
      </c>
      <c r="M72" s="243">
        <v>11880</v>
      </c>
      <c r="N72" s="105">
        <f t="shared" si="44"/>
        <v>47520</v>
      </c>
      <c r="O72" s="167">
        <v>0.218625</v>
      </c>
      <c r="P72" s="244">
        <v>2597.265</v>
      </c>
      <c r="Q72" s="261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2">
        <v>2711.54466</v>
      </c>
      <c r="V72" s="263">
        <f t="shared" si="47"/>
        <v>10846.17864</v>
      </c>
      <c r="W72" s="150">
        <v>48133.93</v>
      </c>
      <c r="X72" s="150">
        <v>12085.36</v>
      </c>
      <c r="Y72" s="271">
        <f t="shared" si="48"/>
        <v>1.0129194023569</v>
      </c>
      <c r="Z72" s="271">
        <f t="shared" si="49"/>
        <v>0.873206381342157</v>
      </c>
      <c r="AA72" s="150"/>
      <c r="AB72" s="150"/>
      <c r="AC72" s="150">
        <v>290</v>
      </c>
      <c r="AD72" s="150">
        <v>20</v>
      </c>
      <c r="AE72" s="168">
        <f t="shared" si="54"/>
        <v>1.00681670875421</v>
      </c>
      <c r="AF72" s="168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1">
        <f t="shared" si="40"/>
        <v>700</v>
      </c>
      <c r="AJ72" s="113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50">
        <v>26911.12</v>
      </c>
      <c r="AV72" s="150">
        <v>8012.4</v>
      </c>
      <c r="AW72" s="150"/>
      <c r="AX72" s="150"/>
      <c r="AY72" s="150"/>
      <c r="AZ72" s="150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113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9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9">
        <f t="shared" si="65"/>
        <v>-20</v>
      </c>
      <c r="BV72" s="238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2" t="s">
        <v>156</v>
      </c>
      <c r="E73" s="222" t="s">
        <v>91</v>
      </c>
      <c r="F73" s="223">
        <v>10</v>
      </c>
      <c r="G73" s="224">
        <v>44</v>
      </c>
      <c r="H73" s="223">
        <v>100</v>
      </c>
      <c r="I73" s="102">
        <v>2</v>
      </c>
      <c r="J73" s="102"/>
      <c r="K73" s="99" t="s">
        <v>104</v>
      </c>
      <c r="L73" s="242" t="s">
        <v>92</v>
      </c>
      <c r="M73" s="243">
        <v>5600</v>
      </c>
      <c r="N73" s="105">
        <f t="shared" si="44"/>
        <v>22400</v>
      </c>
      <c r="O73" s="167">
        <v>0.2196</v>
      </c>
      <c r="P73" s="244">
        <v>1229.76</v>
      </c>
      <c r="Q73" s="261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2">
        <v>1283.86944</v>
      </c>
      <c r="V73" s="263">
        <f t="shared" si="47"/>
        <v>5135.47776</v>
      </c>
      <c r="W73" s="150">
        <v>22578.1</v>
      </c>
      <c r="X73" s="150">
        <v>3933.75</v>
      </c>
      <c r="Y73" s="271">
        <f t="shared" si="48"/>
        <v>1.00795089285714</v>
      </c>
      <c r="Z73" s="271">
        <f t="shared" si="49"/>
        <v>0.868923183497537</v>
      </c>
      <c r="AA73" s="150"/>
      <c r="AB73" s="150"/>
      <c r="AC73" s="150"/>
      <c r="AD73" s="150"/>
      <c r="AE73" s="168">
        <f t="shared" si="54"/>
        <v>1.00795089285714</v>
      </c>
      <c r="AF73" s="167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1">
        <f t="shared" si="40"/>
        <v>400</v>
      </c>
      <c r="AJ73" s="113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50">
        <v>4331.76</v>
      </c>
      <c r="AV73" s="150">
        <v>762.1</v>
      </c>
      <c r="AW73" s="150"/>
      <c r="AX73" s="150"/>
      <c r="AY73" s="150"/>
      <c r="AZ73" s="150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8"/>
      <c r="BF73" s="158"/>
      <c r="BG73" s="113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9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9">
        <f t="shared" si="65"/>
        <v>-12</v>
      </c>
      <c r="BV73" s="238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2" t="s">
        <v>157</v>
      </c>
      <c r="E74" s="222" t="s">
        <v>71</v>
      </c>
      <c r="F74" s="223">
        <v>4</v>
      </c>
      <c r="G74" s="224">
        <v>10</v>
      </c>
      <c r="H74" s="223">
        <v>150</v>
      </c>
      <c r="I74" s="102">
        <v>3</v>
      </c>
      <c r="J74" s="102"/>
      <c r="K74" s="99" t="s">
        <v>72</v>
      </c>
      <c r="L74" s="242" t="s">
        <v>73</v>
      </c>
      <c r="M74" s="243">
        <v>11700</v>
      </c>
      <c r="N74" s="105">
        <f t="shared" si="44"/>
        <v>46800</v>
      </c>
      <c r="O74" s="167">
        <v>0.21435</v>
      </c>
      <c r="P74" s="244">
        <v>2507.895</v>
      </c>
      <c r="Q74" s="261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2">
        <v>2618.24238</v>
      </c>
      <c r="V74" s="263">
        <f t="shared" si="47"/>
        <v>10472.96952</v>
      </c>
      <c r="W74" s="150">
        <v>47104.93</v>
      </c>
      <c r="X74" s="150">
        <v>11554.39</v>
      </c>
      <c r="Y74" s="271">
        <f t="shared" si="48"/>
        <v>1.0065155982906</v>
      </c>
      <c r="Z74" s="271">
        <f t="shared" si="49"/>
        <v>0.867685860595343</v>
      </c>
      <c r="AA74" s="150"/>
      <c r="AB74" s="150"/>
      <c r="AC74" s="150"/>
      <c r="AD74" s="150"/>
      <c r="AE74" s="168">
        <f t="shared" si="54"/>
        <v>1.0065155982906</v>
      </c>
      <c r="AF74" s="168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1">
        <f t="shared" si="40"/>
        <v>600</v>
      </c>
      <c r="AJ74" s="113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50">
        <v>20283.76</v>
      </c>
      <c r="AV74" s="150">
        <v>5137.92</v>
      </c>
      <c r="AW74" s="150"/>
      <c r="AX74" s="150"/>
      <c r="AY74" s="150"/>
      <c r="AZ74" s="150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8"/>
      <c r="BF74" s="158"/>
      <c r="BG74" s="113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9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9">
        <f t="shared" si="65"/>
        <v>19</v>
      </c>
      <c r="BV74" s="238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2" t="s">
        <v>158</v>
      </c>
      <c r="E75" s="222" t="s">
        <v>71</v>
      </c>
      <c r="F75" s="225">
        <v>10</v>
      </c>
      <c r="G75" s="226">
        <v>45</v>
      </c>
      <c r="H75" s="225">
        <v>100</v>
      </c>
      <c r="I75" s="102">
        <v>2</v>
      </c>
      <c r="J75" s="102"/>
      <c r="K75" s="99" t="s">
        <v>104</v>
      </c>
      <c r="L75" s="242" t="s">
        <v>73</v>
      </c>
      <c r="M75" s="243">
        <v>4600</v>
      </c>
      <c r="N75" s="105">
        <f t="shared" si="44"/>
        <v>18400</v>
      </c>
      <c r="O75" s="167">
        <v>0.1725</v>
      </c>
      <c r="P75" s="244">
        <v>793.5</v>
      </c>
      <c r="Q75" s="261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2">
        <v>828.414</v>
      </c>
      <c r="V75" s="263">
        <f t="shared" si="47"/>
        <v>3313.656</v>
      </c>
      <c r="W75" s="150">
        <v>18502.07</v>
      </c>
      <c r="X75" s="150">
        <v>3760.22</v>
      </c>
      <c r="Y75" s="271">
        <f t="shared" si="48"/>
        <v>1.0055472826087</v>
      </c>
      <c r="Z75" s="271">
        <f t="shared" si="49"/>
        <v>0.866851105697151</v>
      </c>
      <c r="AA75" s="150"/>
      <c r="AB75" s="150"/>
      <c r="AC75" s="150"/>
      <c r="AD75" s="150"/>
      <c r="AE75" s="168">
        <f t="shared" si="54"/>
        <v>1.0055472826087</v>
      </c>
      <c r="AF75" s="168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1">
        <f t="shared" si="40"/>
        <v>400</v>
      </c>
      <c r="AJ75" s="113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50">
        <v>12552.66</v>
      </c>
      <c r="AV75" s="150">
        <v>2447.27</v>
      </c>
      <c r="AW75" s="150"/>
      <c r="AX75" s="150"/>
      <c r="AY75" s="150"/>
      <c r="AZ75" s="150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60"/>
      <c r="BG75" s="113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9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9">
        <f t="shared" si="65"/>
        <v>-15</v>
      </c>
      <c r="BV75" s="238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2" t="s">
        <v>159</v>
      </c>
      <c r="E76" s="222" t="s">
        <v>91</v>
      </c>
      <c r="F76" s="223">
        <v>8</v>
      </c>
      <c r="G76" s="224">
        <v>32</v>
      </c>
      <c r="H76" s="223">
        <v>100</v>
      </c>
      <c r="I76" s="102">
        <v>2</v>
      </c>
      <c r="J76" s="102"/>
      <c r="K76" s="99" t="s">
        <v>65</v>
      </c>
      <c r="L76" s="242" t="s">
        <v>92</v>
      </c>
      <c r="M76" s="243">
        <v>7200</v>
      </c>
      <c r="N76" s="105">
        <f t="shared" si="44"/>
        <v>28800</v>
      </c>
      <c r="O76" s="167">
        <v>0.221775</v>
      </c>
      <c r="P76" s="244">
        <v>1596.78</v>
      </c>
      <c r="Q76" s="261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2">
        <v>1667.03832</v>
      </c>
      <c r="V76" s="263">
        <f t="shared" si="47"/>
        <v>6668.15328</v>
      </c>
      <c r="W76" s="150">
        <v>28924.89</v>
      </c>
      <c r="X76" s="150">
        <v>5841.37</v>
      </c>
      <c r="Y76" s="271">
        <f t="shared" si="48"/>
        <v>1.00433645833333</v>
      </c>
      <c r="Z76" s="271">
        <f t="shared" si="49"/>
        <v>0.865807291666667</v>
      </c>
      <c r="AA76" s="150"/>
      <c r="AB76" s="150"/>
      <c r="AC76" s="150"/>
      <c r="AD76" s="150"/>
      <c r="AE76" s="168">
        <f t="shared" si="54"/>
        <v>1.00433645833333</v>
      </c>
      <c r="AF76" s="167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1">
        <f t="shared" si="40"/>
        <v>400</v>
      </c>
      <c r="AJ76" s="113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50">
        <v>12855.9</v>
      </c>
      <c r="AV76" s="150">
        <v>3025.36</v>
      </c>
      <c r="AW76" s="150"/>
      <c r="AX76" s="150"/>
      <c r="AY76" s="150"/>
      <c r="AZ76" s="150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8"/>
      <c r="BF76" s="158"/>
      <c r="BG76" s="113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9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9">
        <f t="shared" si="65"/>
        <v>-5</v>
      </c>
      <c r="BV76" s="238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2" t="s">
        <v>160</v>
      </c>
      <c r="E77" s="222" t="s">
        <v>71</v>
      </c>
      <c r="F77" s="225">
        <v>9</v>
      </c>
      <c r="G77" s="226">
        <v>39</v>
      </c>
      <c r="H77" s="225">
        <v>100</v>
      </c>
      <c r="I77" s="102">
        <v>2</v>
      </c>
      <c r="J77" s="102"/>
      <c r="K77" s="99" t="s">
        <v>65</v>
      </c>
      <c r="L77" s="245" t="s">
        <v>73</v>
      </c>
      <c r="M77" s="243">
        <v>7600</v>
      </c>
      <c r="N77" s="105">
        <f t="shared" si="44"/>
        <v>30400</v>
      </c>
      <c r="O77" s="167">
        <v>0.234975</v>
      </c>
      <c r="P77" s="244">
        <v>1785.81</v>
      </c>
      <c r="Q77" s="261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2">
        <v>1864.38564</v>
      </c>
      <c r="V77" s="263">
        <f t="shared" si="47"/>
        <v>7457.54256</v>
      </c>
      <c r="W77" s="150">
        <v>30478.05</v>
      </c>
      <c r="X77" s="150">
        <v>6448.1</v>
      </c>
      <c r="Y77" s="271">
        <f t="shared" si="48"/>
        <v>1.00256743421053</v>
      </c>
      <c r="Z77" s="271">
        <f t="shared" si="49"/>
        <v>0.864282270871143</v>
      </c>
      <c r="AA77" s="150"/>
      <c r="AB77" s="150"/>
      <c r="AC77" s="150"/>
      <c r="AD77" s="150"/>
      <c r="AE77" s="168">
        <f t="shared" si="54"/>
        <v>1.00256743421053</v>
      </c>
      <c r="AF77" s="167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1">
        <f t="shared" si="40"/>
        <v>400</v>
      </c>
      <c r="AJ77" s="113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50">
        <v>13675.89</v>
      </c>
      <c r="AV77" s="150">
        <v>3860.92</v>
      </c>
      <c r="AW77" s="150"/>
      <c r="AX77" s="150"/>
      <c r="AY77" s="150"/>
      <c r="AZ77" s="150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8"/>
      <c r="BF77" s="158"/>
      <c r="BG77" s="113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9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9">
        <f t="shared" si="65"/>
        <v>38</v>
      </c>
      <c r="BV77" s="238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2" t="s">
        <v>161</v>
      </c>
      <c r="E78" s="222" t="s">
        <v>162</v>
      </c>
      <c r="F78" s="225">
        <v>6</v>
      </c>
      <c r="G78" s="226">
        <v>23</v>
      </c>
      <c r="H78" s="225">
        <v>150</v>
      </c>
      <c r="I78" s="102">
        <v>0</v>
      </c>
      <c r="J78" s="102"/>
      <c r="K78" s="99" t="s">
        <v>65</v>
      </c>
      <c r="L78" s="242" t="s">
        <v>163</v>
      </c>
      <c r="M78" s="243">
        <v>7980</v>
      </c>
      <c r="N78" s="105">
        <f t="shared" si="44"/>
        <v>31920</v>
      </c>
      <c r="O78" s="167">
        <v>0.216075</v>
      </c>
      <c r="P78" s="244">
        <v>1724.2785</v>
      </c>
      <c r="Q78" s="261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2">
        <v>1800.146754</v>
      </c>
      <c r="V78" s="263">
        <f t="shared" si="47"/>
        <v>7200.587016</v>
      </c>
      <c r="W78" s="150">
        <v>46410.72</v>
      </c>
      <c r="X78" s="150">
        <v>12467.97</v>
      </c>
      <c r="Y78" s="271">
        <f t="shared" si="48"/>
        <v>1.45396992481203</v>
      </c>
      <c r="Z78" s="271">
        <f t="shared" si="49"/>
        <v>1.25342234897589</v>
      </c>
      <c r="AA78" s="150">
        <v>14850</v>
      </c>
      <c r="AB78" s="150">
        <v>4612.5</v>
      </c>
      <c r="AC78" s="150"/>
      <c r="AD78" s="150"/>
      <c r="AE78" s="272">
        <f t="shared" si="54"/>
        <v>0.988744360902256</v>
      </c>
      <c r="AF78" s="167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1"/>
      <c r="AJ78" s="113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50">
        <v>14505.78</v>
      </c>
      <c r="AV78" s="150">
        <v>3357.51</v>
      </c>
      <c r="AW78" s="150"/>
      <c r="AX78" s="150"/>
      <c r="AY78" s="150"/>
      <c r="AZ78" s="150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8"/>
      <c r="BF78" s="158"/>
      <c r="BG78" s="113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9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9">
        <f t="shared" si="65"/>
        <v>-15</v>
      </c>
      <c r="BV78" s="238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2" t="s">
        <v>164</v>
      </c>
      <c r="E79" s="222" t="s">
        <v>71</v>
      </c>
      <c r="F79" s="225">
        <v>4</v>
      </c>
      <c r="G79" s="226">
        <v>13</v>
      </c>
      <c r="H79" s="225">
        <v>150</v>
      </c>
      <c r="I79" s="102">
        <v>2</v>
      </c>
      <c r="J79" s="102"/>
      <c r="K79" s="99" t="s">
        <v>72</v>
      </c>
      <c r="L79" s="242" t="s">
        <v>73</v>
      </c>
      <c r="M79" s="243">
        <v>11970</v>
      </c>
      <c r="N79" s="105">
        <f t="shared" si="44"/>
        <v>47880</v>
      </c>
      <c r="O79" s="167">
        <v>0.172575</v>
      </c>
      <c r="P79" s="244">
        <v>2065.72275</v>
      </c>
      <c r="Q79" s="261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2">
        <v>2156.614551</v>
      </c>
      <c r="V79" s="263">
        <f t="shared" si="47"/>
        <v>8626.458204</v>
      </c>
      <c r="W79" s="150">
        <v>110655.49</v>
      </c>
      <c r="X79" s="150">
        <v>12872.43</v>
      </c>
      <c r="Y79" s="271">
        <f t="shared" si="48"/>
        <v>2.31110045948204</v>
      </c>
      <c r="Z79" s="271">
        <f t="shared" si="49"/>
        <v>1.9923279823121</v>
      </c>
      <c r="AA79" s="150">
        <v>63347.39</v>
      </c>
      <c r="AB79" s="150">
        <v>5191.7399999856</v>
      </c>
      <c r="AC79" s="150"/>
      <c r="AD79" s="150"/>
      <c r="AE79" s="272">
        <f t="shared" si="54"/>
        <v>0.988055555555556</v>
      </c>
      <c r="AF79" s="167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1"/>
      <c r="AJ79" s="113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50">
        <v>84583.73</v>
      </c>
      <c r="AV79" s="150">
        <v>5902.38</v>
      </c>
      <c r="AW79" s="150">
        <v>60064</v>
      </c>
      <c r="AX79" s="150">
        <v>5959.6</v>
      </c>
      <c r="AY79" s="150"/>
      <c r="AZ79" s="150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8"/>
      <c r="BF79" s="158"/>
      <c r="BG79" s="113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9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9">
        <f t="shared" si="65"/>
        <v>-10</v>
      </c>
      <c r="BV79" s="238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2" t="s">
        <v>165</v>
      </c>
      <c r="E80" s="222" t="s">
        <v>91</v>
      </c>
      <c r="F80" s="225">
        <v>3</v>
      </c>
      <c r="G80" s="226">
        <v>9</v>
      </c>
      <c r="H80" s="225">
        <v>200</v>
      </c>
      <c r="I80" s="102">
        <v>3</v>
      </c>
      <c r="J80" s="102"/>
      <c r="K80" s="99" t="s">
        <v>84</v>
      </c>
      <c r="L80" s="245" t="s">
        <v>92</v>
      </c>
      <c r="M80" s="243">
        <v>19800</v>
      </c>
      <c r="N80" s="105">
        <f t="shared" si="44"/>
        <v>79200</v>
      </c>
      <c r="O80" s="167">
        <v>0.19815</v>
      </c>
      <c r="P80" s="244">
        <v>3923.37</v>
      </c>
      <c r="Q80" s="261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2">
        <v>4095.99828</v>
      </c>
      <c r="V80" s="263">
        <f t="shared" si="47"/>
        <v>16383.99312</v>
      </c>
      <c r="W80" s="150">
        <v>78046.46</v>
      </c>
      <c r="X80" s="150">
        <v>16922.63</v>
      </c>
      <c r="Y80" s="271">
        <f t="shared" si="48"/>
        <v>0.985435101010101</v>
      </c>
      <c r="Z80" s="271">
        <f t="shared" si="49"/>
        <v>0.849513018112156</v>
      </c>
      <c r="AA80" s="150"/>
      <c r="AB80" s="150"/>
      <c r="AC80" s="150"/>
      <c r="AD80" s="150"/>
      <c r="AE80" s="272">
        <f t="shared" si="54"/>
        <v>0.985435101010101</v>
      </c>
      <c r="AF80" s="167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1"/>
      <c r="AJ80" s="113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50">
        <v>46639.33</v>
      </c>
      <c r="AV80" s="150">
        <v>10555.39</v>
      </c>
      <c r="AW80" s="150"/>
      <c r="AX80" s="150"/>
      <c r="AY80" s="150"/>
      <c r="AZ80" s="150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113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9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9">
        <f t="shared" si="65"/>
        <v>-3</v>
      </c>
      <c r="BV80" s="238">
        <f t="shared" si="67"/>
        <v>-6</v>
      </c>
      <c r="BW80" s="321">
        <f t="shared" si="66"/>
        <v>-706</v>
      </c>
    </row>
    <row r="81" s="193" customFormat="1" spans="1:75">
      <c r="A81" s="99">
        <v>79</v>
      </c>
      <c r="B81" s="99">
        <v>30</v>
      </c>
      <c r="C81" s="99">
        <v>359</v>
      </c>
      <c r="D81" s="222" t="s">
        <v>166</v>
      </c>
      <c r="E81" s="222" t="s">
        <v>71</v>
      </c>
      <c r="F81" s="223">
        <v>4</v>
      </c>
      <c r="G81" s="224">
        <v>16</v>
      </c>
      <c r="H81" s="223">
        <v>150</v>
      </c>
      <c r="I81" s="102">
        <v>2</v>
      </c>
      <c r="J81" s="102"/>
      <c r="K81" s="99" t="s">
        <v>79</v>
      </c>
      <c r="L81" s="242" t="s">
        <v>73</v>
      </c>
      <c r="M81" s="243">
        <v>14850</v>
      </c>
      <c r="N81" s="105">
        <f t="shared" si="44"/>
        <v>59400</v>
      </c>
      <c r="O81" s="167">
        <v>0.2427</v>
      </c>
      <c r="P81" s="244">
        <v>3604.095</v>
      </c>
      <c r="Q81" s="261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2">
        <v>3762.67518</v>
      </c>
      <c r="V81" s="263">
        <f t="shared" si="47"/>
        <v>15050.70072</v>
      </c>
      <c r="W81" s="150">
        <v>58230.47</v>
      </c>
      <c r="X81" s="150">
        <v>11053.95</v>
      </c>
      <c r="Y81" s="271">
        <f t="shared" si="48"/>
        <v>0.980310942760943</v>
      </c>
      <c r="Z81" s="271">
        <f t="shared" si="49"/>
        <v>0.845095640311158</v>
      </c>
      <c r="AA81" s="150"/>
      <c r="AB81" s="150"/>
      <c r="AC81" s="150"/>
      <c r="AD81" s="150"/>
      <c r="AE81" s="272">
        <f t="shared" si="54"/>
        <v>0.980310942760943</v>
      </c>
      <c r="AF81" s="167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1"/>
      <c r="AJ81" s="113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50">
        <v>23796.94</v>
      </c>
      <c r="AV81" s="150">
        <v>4872.39</v>
      </c>
      <c r="AW81" s="150"/>
      <c r="AX81" s="150"/>
      <c r="AY81" s="150"/>
      <c r="AZ81" s="150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8"/>
      <c r="BF81" s="158"/>
      <c r="BG81" s="113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9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9">
        <f t="shared" si="65"/>
        <v>-2</v>
      </c>
      <c r="BV81" s="238">
        <f t="shared" si="67"/>
        <v>-4</v>
      </c>
      <c r="BW81" s="321">
        <f t="shared" si="66"/>
        <v>-152</v>
      </c>
    </row>
    <row r="82" s="193" customFormat="1" spans="1:75">
      <c r="A82" s="99">
        <v>80</v>
      </c>
      <c r="B82" s="99">
        <v>30</v>
      </c>
      <c r="C82" s="99">
        <v>740</v>
      </c>
      <c r="D82" s="222" t="s">
        <v>167</v>
      </c>
      <c r="E82" s="222" t="s">
        <v>91</v>
      </c>
      <c r="F82" s="223">
        <v>8</v>
      </c>
      <c r="G82" s="224">
        <v>36</v>
      </c>
      <c r="H82" s="223">
        <v>100</v>
      </c>
      <c r="I82" s="102">
        <v>2</v>
      </c>
      <c r="J82" s="102"/>
      <c r="K82" s="99" t="s">
        <v>65</v>
      </c>
      <c r="L82" s="242" t="s">
        <v>92</v>
      </c>
      <c r="M82" s="243">
        <v>7600</v>
      </c>
      <c r="N82" s="105">
        <f t="shared" si="44"/>
        <v>30400</v>
      </c>
      <c r="O82" s="167">
        <v>0.260625</v>
      </c>
      <c r="P82" s="244">
        <v>1980.75</v>
      </c>
      <c r="Q82" s="261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2">
        <v>2067.903</v>
      </c>
      <c r="V82" s="263">
        <f t="shared" si="47"/>
        <v>8271.612</v>
      </c>
      <c r="W82" s="150">
        <v>38609.87</v>
      </c>
      <c r="X82" s="150">
        <v>8051.97</v>
      </c>
      <c r="Y82" s="271">
        <f t="shared" si="48"/>
        <v>1.27006151315789</v>
      </c>
      <c r="Z82" s="271">
        <f t="shared" si="49"/>
        <v>1.09488061479129</v>
      </c>
      <c r="AA82" s="150">
        <v>8892</v>
      </c>
      <c r="AB82" s="150">
        <v>912</v>
      </c>
      <c r="AC82" s="150">
        <v>580</v>
      </c>
      <c r="AD82" s="150">
        <v>40</v>
      </c>
      <c r="AE82" s="272">
        <f t="shared" si="54"/>
        <v>0.958482565789474</v>
      </c>
      <c r="AF82" s="167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1"/>
      <c r="AJ82" s="113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50">
        <v>10819.29</v>
      </c>
      <c r="AV82" s="150">
        <v>3194.94</v>
      </c>
      <c r="AW82" s="150"/>
      <c r="AX82" s="150"/>
      <c r="AY82" s="150"/>
      <c r="AZ82" s="150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8"/>
      <c r="BF82" s="158"/>
      <c r="BG82" s="113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9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9">
        <f t="shared" si="65"/>
        <v>3</v>
      </c>
      <c r="BV82" s="238">
        <v>0</v>
      </c>
      <c r="BW82" s="321">
        <f t="shared" si="66"/>
        <v>-122</v>
      </c>
    </row>
    <row r="83" s="193" customFormat="1" spans="1:75">
      <c r="A83" s="99">
        <v>81</v>
      </c>
      <c r="B83" s="99">
        <v>30</v>
      </c>
      <c r="C83" s="99">
        <v>102565</v>
      </c>
      <c r="D83" s="222" t="s">
        <v>168</v>
      </c>
      <c r="E83" s="222" t="s">
        <v>88</v>
      </c>
      <c r="F83" s="223">
        <v>5</v>
      </c>
      <c r="G83" s="224">
        <v>22</v>
      </c>
      <c r="H83" s="227">
        <v>150</v>
      </c>
      <c r="I83" s="102">
        <v>2</v>
      </c>
      <c r="J83" s="102"/>
      <c r="K83" s="99" t="s">
        <v>96</v>
      </c>
      <c r="L83" s="245" t="s">
        <v>89</v>
      </c>
      <c r="M83" s="243">
        <v>9990</v>
      </c>
      <c r="N83" s="105">
        <f t="shared" si="44"/>
        <v>39960</v>
      </c>
      <c r="O83" s="167">
        <v>0.240075</v>
      </c>
      <c r="P83" s="244">
        <v>2398.34925</v>
      </c>
      <c r="Q83" s="261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2">
        <v>2503.876617</v>
      </c>
      <c r="V83" s="263">
        <f t="shared" si="47"/>
        <v>10015.506468</v>
      </c>
      <c r="W83" s="150">
        <v>38886.89</v>
      </c>
      <c r="X83" s="150">
        <v>10861.1</v>
      </c>
      <c r="Y83" s="271">
        <f t="shared" si="48"/>
        <v>0.973145395395395</v>
      </c>
      <c r="Z83" s="271">
        <f t="shared" si="49"/>
        <v>0.838918444306375</v>
      </c>
      <c r="AA83" s="150"/>
      <c r="AB83" s="150"/>
      <c r="AC83" s="150"/>
      <c r="AD83" s="150"/>
      <c r="AE83" s="272">
        <f t="shared" si="54"/>
        <v>0.973145395395395</v>
      </c>
      <c r="AF83" s="167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1"/>
      <c r="AJ83" s="113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50">
        <v>20505.05</v>
      </c>
      <c r="AV83" s="150">
        <v>4151.68</v>
      </c>
      <c r="AW83" s="150"/>
      <c r="AX83" s="150"/>
      <c r="AY83" s="150"/>
      <c r="AZ83" s="150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8"/>
      <c r="BF83" s="158"/>
      <c r="BG83" s="113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9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9">
        <f t="shared" si="65"/>
        <v>-3</v>
      </c>
      <c r="BV83" s="238">
        <f t="shared" si="67"/>
        <v>-6</v>
      </c>
      <c r="BW83" s="321">
        <f t="shared" si="66"/>
        <v>-96</v>
      </c>
    </row>
    <row r="84" s="193" customFormat="1" spans="1:75">
      <c r="A84" s="99">
        <v>82</v>
      </c>
      <c r="B84" s="99">
        <v>30</v>
      </c>
      <c r="C84" s="99">
        <v>107658</v>
      </c>
      <c r="D84" s="222" t="s">
        <v>169</v>
      </c>
      <c r="E84" s="222" t="s">
        <v>88</v>
      </c>
      <c r="F84" s="223">
        <v>4</v>
      </c>
      <c r="G84" s="224">
        <v>16</v>
      </c>
      <c r="H84" s="223">
        <v>150</v>
      </c>
      <c r="I84" s="102">
        <v>2</v>
      </c>
      <c r="J84" s="102">
        <v>3</v>
      </c>
      <c r="K84" s="99" t="s">
        <v>72</v>
      </c>
      <c r="L84" s="242" t="s">
        <v>89</v>
      </c>
      <c r="M84" s="243">
        <v>11900</v>
      </c>
      <c r="N84" s="105">
        <f t="shared" si="44"/>
        <v>47600</v>
      </c>
      <c r="O84" s="167">
        <v>0.26985</v>
      </c>
      <c r="P84" s="244">
        <v>3211.215</v>
      </c>
      <c r="Q84" s="261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2">
        <v>3352.50846</v>
      </c>
      <c r="V84" s="263">
        <f t="shared" si="47"/>
        <v>13410.03384</v>
      </c>
      <c r="W84" s="150">
        <v>46077.07</v>
      </c>
      <c r="X84" s="150">
        <v>9158.8</v>
      </c>
      <c r="Y84" s="271">
        <f t="shared" si="48"/>
        <v>0.968005672268908</v>
      </c>
      <c r="Z84" s="271">
        <f t="shared" si="49"/>
        <v>0.834487648507679</v>
      </c>
      <c r="AA84" s="150"/>
      <c r="AB84" s="150"/>
      <c r="AC84" s="150">
        <v>290</v>
      </c>
      <c r="AD84" s="150">
        <v>20</v>
      </c>
      <c r="AE84" s="272">
        <f t="shared" si="54"/>
        <v>0.961913235294118</v>
      </c>
      <c r="AF84" s="167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1"/>
      <c r="AJ84" s="113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50">
        <v>25973.23</v>
      </c>
      <c r="AV84" s="150">
        <v>7091.91</v>
      </c>
      <c r="AW84" s="150"/>
      <c r="AX84" s="150"/>
      <c r="AY84" s="150"/>
      <c r="AZ84" s="150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8"/>
      <c r="BF84" s="158"/>
      <c r="BG84" s="113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9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9">
        <f t="shared" si="65"/>
        <v>7</v>
      </c>
      <c r="BV84" s="238">
        <v>0</v>
      </c>
      <c r="BW84" s="321">
        <f t="shared" si="66"/>
        <v>-66</v>
      </c>
    </row>
    <row r="85" s="193" customFormat="1" spans="1:75">
      <c r="A85" s="99">
        <v>83</v>
      </c>
      <c r="B85" s="99">
        <v>30</v>
      </c>
      <c r="C85" s="99">
        <v>385</v>
      </c>
      <c r="D85" s="222" t="s">
        <v>170</v>
      </c>
      <c r="E85" s="222" t="s">
        <v>78</v>
      </c>
      <c r="F85" s="225">
        <v>3</v>
      </c>
      <c r="G85" s="226">
        <v>7</v>
      </c>
      <c r="H85" s="225">
        <v>200</v>
      </c>
      <c r="I85" s="102">
        <v>4</v>
      </c>
      <c r="J85" s="102"/>
      <c r="K85" s="99" t="s">
        <v>84</v>
      </c>
      <c r="L85" s="245" t="s">
        <v>80</v>
      </c>
      <c r="M85" s="243">
        <v>18975</v>
      </c>
      <c r="N85" s="105">
        <f t="shared" si="44"/>
        <v>75900</v>
      </c>
      <c r="O85" s="167">
        <v>0.1728</v>
      </c>
      <c r="P85" s="244">
        <v>3278.88</v>
      </c>
      <c r="Q85" s="261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2">
        <v>3423.15072</v>
      </c>
      <c r="V85" s="263">
        <f t="shared" si="47"/>
        <v>13692.60288</v>
      </c>
      <c r="W85" s="150">
        <v>111869.78</v>
      </c>
      <c r="X85" s="150">
        <v>17734.09</v>
      </c>
      <c r="Y85" s="271">
        <f t="shared" si="48"/>
        <v>1.47391014492754</v>
      </c>
      <c r="Z85" s="271">
        <f t="shared" si="49"/>
        <v>1.27061219390305</v>
      </c>
      <c r="AA85" s="150">
        <v>38675</v>
      </c>
      <c r="AB85" s="150">
        <v>2366</v>
      </c>
      <c r="AC85" s="150"/>
      <c r="AD85" s="150"/>
      <c r="AE85" s="272">
        <f t="shared" si="54"/>
        <v>0.964358102766798</v>
      </c>
      <c r="AF85" s="167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1"/>
      <c r="AJ85" s="113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50">
        <v>68720.81</v>
      </c>
      <c r="AV85" s="150">
        <v>-3704.78</v>
      </c>
      <c r="AW85" s="150">
        <v>7908</v>
      </c>
      <c r="AX85" s="150">
        <v>841.4999999984</v>
      </c>
      <c r="AY85" s="150"/>
      <c r="AZ85" s="150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60"/>
      <c r="BG85" s="113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9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9">
        <f t="shared" si="65"/>
        <v>-2</v>
      </c>
      <c r="BV85" s="238">
        <f t="shared" si="67"/>
        <v>-4</v>
      </c>
      <c r="BW85" s="321">
        <f t="shared" si="66"/>
        <v>-70</v>
      </c>
    </row>
    <row r="86" s="193" customFormat="1" spans="1:75">
      <c r="A86" s="99">
        <v>84</v>
      </c>
      <c r="B86" s="99">
        <v>30</v>
      </c>
      <c r="C86" s="99">
        <v>106066</v>
      </c>
      <c r="D86" s="222" t="s">
        <v>171</v>
      </c>
      <c r="E86" s="222" t="s">
        <v>162</v>
      </c>
      <c r="F86" s="223">
        <v>4</v>
      </c>
      <c r="G86" s="224">
        <v>10</v>
      </c>
      <c r="H86" s="223">
        <v>150</v>
      </c>
      <c r="I86" s="102">
        <v>0</v>
      </c>
      <c r="J86" s="102"/>
      <c r="K86" s="99" t="s">
        <v>72</v>
      </c>
      <c r="L86" s="242" t="s">
        <v>163</v>
      </c>
      <c r="M86" s="243">
        <v>11900</v>
      </c>
      <c r="N86" s="105">
        <f t="shared" si="44"/>
        <v>47600</v>
      </c>
      <c r="O86" s="167">
        <v>0.154725</v>
      </c>
      <c r="P86" s="244">
        <v>1841.2275</v>
      </c>
      <c r="Q86" s="261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2">
        <v>1922.24151</v>
      </c>
      <c r="V86" s="263">
        <f t="shared" si="47"/>
        <v>7688.96604</v>
      </c>
      <c r="W86" s="150">
        <v>57777.03</v>
      </c>
      <c r="X86" s="150">
        <v>19271.15</v>
      </c>
      <c r="Y86" s="271">
        <f t="shared" si="48"/>
        <v>1.2138031512605</v>
      </c>
      <c r="Z86" s="271">
        <f t="shared" si="49"/>
        <v>1.04638202694871</v>
      </c>
      <c r="AA86" s="150">
        <v>11880</v>
      </c>
      <c r="AB86" s="150">
        <v>3690</v>
      </c>
      <c r="AC86" s="150"/>
      <c r="AD86" s="150"/>
      <c r="AE86" s="272">
        <f t="shared" si="54"/>
        <v>0.964223319327731</v>
      </c>
      <c r="AF86" s="167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1"/>
      <c r="AJ86" s="113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50">
        <v>28919.34</v>
      </c>
      <c r="AV86" s="150">
        <v>10078.87</v>
      </c>
      <c r="AW86" s="150"/>
      <c r="AX86" s="150"/>
      <c r="AY86" s="150"/>
      <c r="AZ86" s="150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113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9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9">
        <f t="shared" si="65"/>
        <v>4</v>
      </c>
      <c r="BV86" s="238">
        <v>0</v>
      </c>
      <c r="BW86" s="321">
        <f t="shared" si="66"/>
        <v>-9</v>
      </c>
    </row>
    <row r="87" s="193" customFormat="1" spans="1:75">
      <c r="A87" s="99">
        <v>85</v>
      </c>
      <c r="B87" s="99">
        <v>30</v>
      </c>
      <c r="C87" s="99">
        <v>101453</v>
      </c>
      <c r="D87" s="222" t="s">
        <v>172</v>
      </c>
      <c r="E87" s="222" t="s">
        <v>75</v>
      </c>
      <c r="F87" s="225">
        <v>5</v>
      </c>
      <c r="G87" s="226">
        <v>17</v>
      </c>
      <c r="H87" s="225">
        <v>150</v>
      </c>
      <c r="I87" s="102">
        <v>3</v>
      </c>
      <c r="J87" s="102"/>
      <c r="K87" s="99" t="s">
        <v>96</v>
      </c>
      <c r="L87" s="245" t="s">
        <v>76</v>
      </c>
      <c r="M87" s="243">
        <v>11160</v>
      </c>
      <c r="N87" s="105">
        <f t="shared" si="44"/>
        <v>44640</v>
      </c>
      <c r="O87" s="167">
        <v>0.219825</v>
      </c>
      <c r="P87" s="244">
        <v>2453.247</v>
      </c>
      <c r="Q87" s="261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2">
        <v>2561.189868</v>
      </c>
      <c r="V87" s="263">
        <f t="shared" si="47"/>
        <v>10244.759472</v>
      </c>
      <c r="W87" s="150">
        <v>42793.46</v>
      </c>
      <c r="X87" s="150">
        <v>12127.63</v>
      </c>
      <c r="Y87" s="271">
        <f t="shared" si="48"/>
        <v>0.958634856630824</v>
      </c>
      <c r="Z87" s="271">
        <f t="shared" si="49"/>
        <v>0.826409359164504</v>
      </c>
      <c r="AA87" s="150"/>
      <c r="AB87" s="150"/>
      <c r="AC87" s="150">
        <v>580</v>
      </c>
      <c r="AD87" s="150">
        <v>40</v>
      </c>
      <c r="AE87" s="272">
        <f t="shared" si="54"/>
        <v>0.945642025089606</v>
      </c>
      <c r="AF87" s="167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1"/>
      <c r="AJ87" s="113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50">
        <v>23153.81</v>
      </c>
      <c r="AV87" s="150">
        <v>5953.43</v>
      </c>
      <c r="AW87" s="150"/>
      <c r="AX87" s="150"/>
      <c r="AY87" s="150"/>
      <c r="AZ87" s="150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8"/>
      <c r="BF87" s="158"/>
      <c r="BG87" s="113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9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9">
        <f t="shared" si="65"/>
        <v>3</v>
      </c>
      <c r="BV87" s="238">
        <v>0</v>
      </c>
      <c r="BW87" s="321">
        <f t="shared" si="66"/>
        <v>-101</v>
      </c>
    </row>
    <row r="88" s="193" customFormat="1" spans="1:75">
      <c r="A88" s="99">
        <v>86</v>
      </c>
      <c r="B88" s="99">
        <v>30</v>
      </c>
      <c r="C88" s="99">
        <v>573</v>
      </c>
      <c r="D88" s="222" t="s">
        <v>173</v>
      </c>
      <c r="E88" s="222" t="s">
        <v>91</v>
      </c>
      <c r="F88" s="223">
        <v>8</v>
      </c>
      <c r="G88" s="224">
        <v>32</v>
      </c>
      <c r="H88" s="223">
        <v>100</v>
      </c>
      <c r="I88" s="102">
        <v>2</v>
      </c>
      <c r="J88" s="102"/>
      <c r="K88" s="99" t="s">
        <v>65</v>
      </c>
      <c r="L88" s="242" t="s">
        <v>92</v>
      </c>
      <c r="M88" s="243">
        <v>7980</v>
      </c>
      <c r="N88" s="105">
        <f t="shared" si="44"/>
        <v>31920</v>
      </c>
      <c r="O88" s="167">
        <v>0.21</v>
      </c>
      <c r="P88" s="244">
        <v>1675.8</v>
      </c>
      <c r="Q88" s="261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2">
        <v>1749.5352</v>
      </c>
      <c r="V88" s="263">
        <f t="shared" si="47"/>
        <v>6998.1408</v>
      </c>
      <c r="W88" s="150">
        <v>34670.92</v>
      </c>
      <c r="X88" s="150">
        <v>6926.49</v>
      </c>
      <c r="Y88" s="271">
        <f t="shared" si="48"/>
        <v>1.08618170426065</v>
      </c>
      <c r="Z88" s="271">
        <f t="shared" si="49"/>
        <v>0.936363538155734</v>
      </c>
      <c r="AA88" s="150">
        <v>4210</v>
      </c>
      <c r="AB88" s="150">
        <v>621.5899999993</v>
      </c>
      <c r="AC88" s="150"/>
      <c r="AD88" s="150"/>
      <c r="AE88" s="272">
        <f t="shared" si="54"/>
        <v>0.95428947368421</v>
      </c>
      <c r="AF88" s="167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1"/>
      <c r="AJ88" s="113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50">
        <v>11496.2</v>
      </c>
      <c r="AV88" s="150">
        <v>3575.92</v>
      </c>
      <c r="AW88" s="150"/>
      <c r="AX88" s="150"/>
      <c r="AY88" s="150"/>
      <c r="AZ88" s="150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8"/>
      <c r="BF88" s="158"/>
      <c r="BG88" s="113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9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9">
        <f t="shared" si="65"/>
        <v>-9</v>
      </c>
      <c r="BV88" s="238">
        <f t="shared" si="67"/>
        <v>-18</v>
      </c>
      <c r="BW88" s="321">
        <f t="shared" si="66"/>
        <v>-98</v>
      </c>
    </row>
    <row r="89" s="193" customFormat="1" spans="1:75">
      <c r="A89" s="99">
        <v>87</v>
      </c>
      <c r="B89" s="99">
        <v>30</v>
      </c>
      <c r="C89" s="99">
        <v>704</v>
      </c>
      <c r="D89" s="222" t="s">
        <v>174</v>
      </c>
      <c r="E89" s="222" t="s">
        <v>75</v>
      </c>
      <c r="F89" s="223">
        <v>8</v>
      </c>
      <c r="G89" s="224">
        <v>34</v>
      </c>
      <c r="H89" s="223">
        <v>100</v>
      </c>
      <c r="I89" s="102">
        <v>3</v>
      </c>
      <c r="J89" s="102"/>
      <c r="K89" s="99" t="s">
        <v>65</v>
      </c>
      <c r="L89" s="242" t="s">
        <v>76</v>
      </c>
      <c r="M89" s="243">
        <v>8170</v>
      </c>
      <c r="N89" s="105">
        <f t="shared" si="44"/>
        <v>32680</v>
      </c>
      <c r="O89" s="167">
        <v>0.224175</v>
      </c>
      <c r="P89" s="244">
        <v>1831.50975</v>
      </c>
      <c r="Q89" s="261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2">
        <v>1912.096179</v>
      </c>
      <c r="V89" s="263">
        <f t="shared" si="47"/>
        <v>7648.384716</v>
      </c>
      <c r="W89" s="150">
        <v>30822.07</v>
      </c>
      <c r="X89" s="150">
        <v>7207.43</v>
      </c>
      <c r="Y89" s="271">
        <f t="shared" si="48"/>
        <v>0.943147796817626</v>
      </c>
      <c r="Z89" s="271">
        <f t="shared" si="49"/>
        <v>0.813058445532436</v>
      </c>
      <c r="AA89" s="150"/>
      <c r="AB89" s="150"/>
      <c r="AC89" s="150"/>
      <c r="AD89" s="150"/>
      <c r="AE89" s="272">
        <f t="shared" si="54"/>
        <v>0.943147796817626</v>
      </c>
      <c r="AF89" s="167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1"/>
      <c r="AJ89" s="113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50">
        <v>16166.19</v>
      </c>
      <c r="AV89" s="150">
        <v>4161.16</v>
      </c>
      <c r="AW89" s="150"/>
      <c r="AX89" s="150"/>
      <c r="AY89" s="150"/>
      <c r="AZ89" s="150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8"/>
      <c r="BF89" s="158"/>
      <c r="BG89" s="113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9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9">
        <f t="shared" si="65"/>
        <v>-14</v>
      </c>
      <c r="BV89" s="238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2" t="s">
        <v>175</v>
      </c>
      <c r="E90" s="222" t="s">
        <v>71</v>
      </c>
      <c r="F90" s="223">
        <v>4</v>
      </c>
      <c r="G90" s="224">
        <v>14</v>
      </c>
      <c r="H90" s="223">
        <v>150</v>
      </c>
      <c r="I90" s="102">
        <v>3</v>
      </c>
      <c r="J90" s="102"/>
      <c r="K90" s="99" t="s">
        <v>72</v>
      </c>
      <c r="L90" s="242" t="s">
        <v>73</v>
      </c>
      <c r="M90" s="243">
        <v>12240</v>
      </c>
      <c r="N90" s="105">
        <f t="shared" si="44"/>
        <v>48960</v>
      </c>
      <c r="O90" s="167">
        <v>0.20415</v>
      </c>
      <c r="P90" s="244">
        <v>2498.796</v>
      </c>
      <c r="Q90" s="261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2">
        <v>2608.743024</v>
      </c>
      <c r="V90" s="263">
        <f t="shared" si="47"/>
        <v>10434.972096</v>
      </c>
      <c r="W90" s="150">
        <v>45889.94</v>
      </c>
      <c r="X90" s="150">
        <v>10075.22</v>
      </c>
      <c r="Y90" s="271">
        <f t="shared" si="48"/>
        <v>0.937294526143791</v>
      </c>
      <c r="Z90" s="271">
        <f t="shared" si="49"/>
        <v>0.808012522537751</v>
      </c>
      <c r="AA90" s="150"/>
      <c r="AB90" s="150"/>
      <c r="AC90" s="150"/>
      <c r="AD90" s="150"/>
      <c r="AE90" s="272">
        <f t="shared" si="54"/>
        <v>0.937294526143791</v>
      </c>
      <c r="AF90" s="167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1"/>
      <c r="AJ90" s="113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50">
        <v>28548.23</v>
      </c>
      <c r="AV90" s="150">
        <v>6853.37</v>
      </c>
      <c r="AW90" s="150"/>
      <c r="AX90" s="150"/>
      <c r="AY90" s="150"/>
      <c r="AZ90" s="150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113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9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9">
        <f t="shared" si="65"/>
        <v>-15</v>
      </c>
      <c r="BV90" s="238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2" t="s">
        <v>176</v>
      </c>
      <c r="E91" s="222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3">
        <v>102300</v>
      </c>
      <c r="N91" s="105">
        <f t="shared" si="44"/>
        <v>409200</v>
      </c>
      <c r="O91" s="167">
        <v>0.157275</v>
      </c>
      <c r="P91" s="244">
        <v>16089.2325</v>
      </c>
      <c r="Q91" s="261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2">
        <v>16797.15873</v>
      </c>
      <c r="V91" s="263">
        <f t="shared" si="47"/>
        <v>67188.63492</v>
      </c>
      <c r="W91" s="150">
        <v>504994.95</v>
      </c>
      <c r="X91" s="150">
        <v>84391.46</v>
      </c>
      <c r="Y91" s="271">
        <f t="shared" si="48"/>
        <v>1.2341030058651</v>
      </c>
      <c r="Z91" s="271">
        <f t="shared" si="49"/>
        <v>1.06388190160785</v>
      </c>
      <c r="AA91" s="150">
        <v>121679.86</v>
      </c>
      <c r="AB91" s="150">
        <v>17939.859999928</v>
      </c>
      <c r="AC91" s="150">
        <v>35090</v>
      </c>
      <c r="AD91" s="150">
        <v>2420</v>
      </c>
      <c r="AE91" s="272">
        <f t="shared" si="54"/>
        <v>0.85098995601173</v>
      </c>
      <c r="AF91" s="167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1"/>
      <c r="AJ91" s="113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50">
        <v>239675.74</v>
      </c>
      <c r="AV91" s="150">
        <v>41378.14</v>
      </c>
      <c r="AW91" s="150">
        <v>34386</v>
      </c>
      <c r="AX91" s="150">
        <v>4629</v>
      </c>
      <c r="AY91" s="150"/>
      <c r="AZ91" s="150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8"/>
      <c r="BF91" s="158"/>
      <c r="BG91" s="113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9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9">
        <f t="shared" si="65"/>
        <v>278</v>
      </c>
      <c r="BV91" s="238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2" t="s">
        <v>178</v>
      </c>
      <c r="E92" s="222" t="s">
        <v>95</v>
      </c>
      <c r="F92" s="225">
        <v>11</v>
      </c>
      <c r="G92" s="226">
        <v>47</v>
      </c>
      <c r="H92" s="225">
        <v>100</v>
      </c>
      <c r="I92" s="102">
        <v>2</v>
      </c>
      <c r="J92" s="102"/>
      <c r="K92" s="99" t="s">
        <v>104</v>
      </c>
      <c r="L92" s="245" t="s">
        <v>97</v>
      </c>
      <c r="M92" s="243">
        <v>4000</v>
      </c>
      <c r="N92" s="105">
        <f t="shared" si="44"/>
        <v>16000</v>
      </c>
      <c r="O92" s="167">
        <v>0.2322</v>
      </c>
      <c r="P92" s="244">
        <v>928.8</v>
      </c>
      <c r="Q92" s="261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2">
        <v>969.6672</v>
      </c>
      <c r="V92" s="263">
        <f t="shared" si="47"/>
        <v>3878.6688</v>
      </c>
      <c r="W92" s="150">
        <v>14963.63</v>
      </c>
      <c r="X92" s="150">
        <v>3265.96</v>
      </c>
      <c r="Y92" s="271">
        <f t="shared" si="48"/>
        <v>0.935226875</v>
      </c>
      <c r="Z92" s="271">
        <f t="shared" si="49"/>
        <v>0.806230064655172</v>
      </c>
      <c r="AA92" s="150"/>
      <c r="AB92" s="150"/>
      <c r="AC92" s="150"/>
      <c r="AD92" s="150"/>
      <c r="AE92" s="272">
        <f t="shared" si="54"/>
        <v>0.935226875</v>
      </c>
      <c r="AF92" s="167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1"/>
      <c r="AJ92" s="113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50">
        <v>4414.18</v>
      </c>
      <c r="AV92" s="150">
        <v>596.43</v>
      </c>
      <c r="AW92" s="150"/>
      <c r="AX92" s="150"/>
      <c r="AY92" s="150"/>
      <c r="AZ92" s="150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8"/>
      <c r="BF92" s="158"/>
      <c r="BG92" s="113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9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9">
        <f t="shared" si="65"/>
        <v>2</v>
      </c>
      <c r="BV92" s="238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2" t="s">
        <v>179</v>
      </c>
      <c r="E93" s="222" t="s">
        <v>64</v>
      </c>
      <c r="F93" s="223">
        <v>6</v>
      </c>
      <c r="G93" s="224">
        <v>28</v>
      </c>
      <c r="H93" s="223">
        <v>150</v>
      </c>
      <c r="I93" s="102">
        <v>1</v>
      </c>
      <c r="J93" s="102"/>
      <c r="K93" s="99" t="s">
        <v>65</v>
      </c>
      <c r="L93" s="242" t="s">
        <v>66</v>
      </c>
      <c r="M93" s="243">
        <v>8360</v>
      </c>
      <c r="N93" s="105">
        <f t="shared" si="44"/>
        <v>33440</v>
      </c>
      <c r="O93" s="167">
        <v>0.26655</v>
      </c>
      <c r="P93" s="244">
        <v>2228.358</v>
      </c>
      <c r="Q93" s="261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2">
        <v>2326.405752</v>
      </c>
      <c r="V93" s="263">
        <f t="shared" si="47"/>
        <v>9305.623008</v>
      </c>
      <c r="W93" s="150">
        <v>31039.6</v>
      </c>
      <c r="X93" s="150">
        <v>8459.7</v>
      </c>
      <c r="Y93" s="271">
        <f t="shared" si="48"/>
        <v>0.928217703349282</v>
      </c>
      <c r="Z93" s="271">
        <f t="shared" si="49"/>
        <v>0.800187675301105</v>
      </c>
      <c r="AA93" s="150"/>
      <c r="AB93" s="150"/>
      <c r="AC93" s="150"/>
      <c r="AD93" s="150"/>
      <c r="AE93" s="272">
        <f t="shared" si="54"/>
        <v>0.928217703349282</v>
      </c>
      <c r="AF93" s="167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1"/>
      <c r="AJ93" s="113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50">
        <v>17372.06</v>
      </c>
      <c r="AV93" s="150">
        <v>5539.44</v>
      </c>
      <c r="AW93" s="150"/>
      <c r="AX93" s="150"/>
      <c r="AY93" s="150"/>
      <c r="AZ93" s="150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8"/>
      <c r="BF93" s="158"/>
      <c r="BG93" s="113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9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9">
        <f t="shared" si="65"/>
        <v>5</v>
      </c>
      <c r="BV93" s="238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2" t="s">
        <v>180</v>
      </c>
      <c r="E94" s="222" t="s">
        <v>91</v>
      </c>
      <c r="F94" s="223">
        <v>3</v>
      </c>
      <c r="G94" s="224">
        <v>8</v>
      </c>
      <c r="H94" s="223">
        <v>200</v>
      </c>
      <c r="I94" s="102">
        <v>4</v>
      </c>
      <c r="J94" s="102"/>
      <c r="K94" s="99" t="s">
        <v>84</v>
      </c>
      <c r="L94" s="245" t="s">
        <v>92</v>
      </c>
      <c r="M94" s="243">
        <v>18150</v>
      </c>
      <c r="N94" s="105">
        <f t="shared" si="44"/>
        <v>72600</v>
      </c>
      <c r="O94" s="167">
        <v>0.267975</v>
      </c>
      <c r="P94" s="244">
        <v>4863.74625</v>
      </c>
      <c r="Q94" s="261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2">
        <v>5077.751085</v>
      </c>
      <c r="V94" s="263">
        <f t="shared" si="47"/>
        <v>20311.00434</v>
      </c>
      <c r="W94" s="150">
        <v>67320.53</v>
      </c>
      <c r="X94" s="150">
        <v>18655.23</v>
      </c>
      <c r="Y94" s="271">
        <f t="shared" si="48"/>
        <v>0.927280027548209</v>
      </c>
      <c r="Z94" s="271">
        <f t="shared" si="49"/>
        <v>0.799379334093284</v>
      </c>
      <c r="AA94" s="150"/>
      <c r="AB94" s="150"/>
      <c r="AC94" s="150"/>
      <c r="AD94" s="150"/>
      <c r="AE94" s="272">
        <f t="shared" si="54"/>
        <v>0.927280027548209</v>
      </c>
      <c r="AF94" s="167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1"/>
      <c r="AJ94" s="113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50">
        <v>29768.68</v>
      </c>
      <c r="AV94" s="150">
        <v>9183.84</v>
      </c>
      <c r="AW94" s="150"/>
      <c r="AX94" s="150"/>
      <c r="AY94" s="150"/>
      <c r="AZ94" s="150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8"/>
      <c r="BF94" s="158"/>
      <c r="BG94" s="113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9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9">
        <f t="shared" si="65"/>
        <v>3</v>
      </c>
      <c r="BV94" s="238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2" t="s">
        <v>181</v>
      </c>
      <c r="E95" s="222" t="s">
        <v>95</v>
      </c>
      <c r="F95" s="223">
        <v>6</v>
      </c>
      <c r="G95" s="224">
        <v>26</v>
      </c>
      <c r="H95" s="223">
        <v>150</v>
      </c>
      <c r="I95" s="102">
        <v>2</v>
      </c>
      <c r="J95" s="102"/>
      <c r="K95" s="99" t="s">
        <v>65</v>
      </c>
      <c r="L95" s="242" t="s">
        <v>97</v>
      </c>
      <c r="M95" s="243">
        <v>7800</v>
      </c>
      <c r="N95" s="105">
        <f t="shared" si="44"/>
        <v>31200</v>
      </c>
      <c r="O95" s="167">
        <v>0.239775</v>
      </c>
      <c r="P95" s="244">
        <v>1870.245</v>
      </c>
      <c r="Q95" s="261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2">
        <v>1952.53578</v>
      </c>
      <c r="V95" s="263">
        <f t="shared" si="47"/>
        <v>7810.14312</v>
      </c>
      <c r="W95" s="150">
        <v>28779.82</v>
      </c>
      <c r="X95" s="150">
        <v>7626.03</v>
      </c>
      <c r="Y95" s="271">
        <f t="shared" si="48"/>
        <v>0.922430128205128</v>
      </c>
      <c r="Z95" s="271">
        <f t="shared" si="49"/>
        <v>0.795198386383731</v>
      </c>
      <c r="AA95" s="150"/>
      <c r="AB95" s="150"/>
      <c r="AC95" s="150"/>
      <c r="AD95" s="150"/>
      <c r="AE95" s="272">
        <f t="shared" si="54"/>
        <v>0.922430128205128</v>
      </c>
      <c r="AF95" s="167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1"/>
      <c r="AJ95" s="113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50">
        <v>13317.22</v>
      </c>
      <c r="AV95" s="150">
        <v>3672.85</v>
      </c>
      <c r="AW95" s="150"/>
      <c r="AX95" s="150"/>
      <c r="AY95" s="150"/>
      <c r="AZ95" s="150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8"/>
      <c r="BF95" s="158"/>
      <c r="BG95" s="113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9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9">
        <f t="shared" si="65"/>
        <v>-17</v>
      </c>
      <c r="BV95" s="238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2" t="s">
        <v>182</v>
      </c>
      <c r="E96" s="222" t="s">
        <v>95</v>
      </c>
      <c r="F96" s="223">
        <v>6</v>
      </c>
      <c r="G96" s="224">
        <v>26</v>
      </c>
      <c r="H96" s="223">
        <v>150</v>
      </c>
      <c r="I96" s="102">
        <v>3</v>
      </c>
      <c r="J96" s="102"/>
      <c r="K96" s="99" t="s">
        <v>96</v>
      </c>
      <c r="L96" s="242" t="s">
        <v>97</v>
      </c>
      <c r="M96" s="243">
        <v>9250</v>
      </c>
      <c r="N96" s="105">
        <f t="shared" si="44"/>
        <v>37000</v>
      </c>
      <c r="O96" s="167">
        <v>0.2523</v>
      </c>
      <c r="P96" s="244">
        <v>2333.775</v>
      </c>
      <c r="Q96" s="261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2">
        <v>2436.4611</v>
      </c>
      <c r="V96" s="263">
        <f t="shared" si="47"/>
        <v>9745.8444</v>
      </c>
      <c r="W96" s="150">
        <v>33902.53</v>
      </c>
      <c r="X96" s="150">
        <v>7257.21</v>
      </c>
      <c r="Y96" s="271">
        <f t="shared" si="48"/>
        <v>0.916284594594595</v>
      </c>
      <c r="Z96" s="271">
        <f t="shared" si="49"/>
        <v>0.789900512581547</v>
      </c>
      <c r="AA96" s="150"/>
      <c r="AB96" s="150"/>
      <c r="AC96" s="150"/>
      <c r="AD96" s="150"/>
      <c r="AE96" s="272">
        <f t="shared" si="54"/>
        <v>0.916284594594595</v>
      </c>
      <c r="AF96" s="167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1"/>
      <c r="AJ96" s="113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50">
        <v>22173.99</v>
      </c>
      <c r="AV96" s="150">
        <v>5470.08</v>
      </c>
      <c r="AW96" s="150"/>
      <c r="AX96" s="150"/>
      <c r="AY96" s="150"/>
      <c r="AZ96" s="150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113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9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9">
        <f t="shared" si="65"/>
        <v>27</v>
      </c>
      <c r="BV96" s="238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2" t="s">
        <v>183</v>
      </c>
      <c r="E97" s="222" t="s">
        <v>95</v>
      </c>
      <c r="F97" s="223">
        <v>5</v>
      </c>
      <c r="G97" s="224">
        <v>22</v>
      </c>
      <c r="H97" s="227">
        <v>150</v>
      </c>
      <c r="I97" s="102">
        <v>3</v>
      </c>
      <c r="J97" s="102"/>
      <c r="K97" s="99" t="s">
        <v>96</v>
      </c>
      <c r="L97" s="245" t="s">
        <v>97</v>
      </c>
      <c r="M97" s="243">
        <v>9435</v>
      </c>
      <c r="N97" s="105">
        <f t="shared" si="44"/>
        <v>37740</v>
      </c>
      <c r="O97" s="167">
        <v>0.248625</v>
      </c>
      <c r="P97" s="244">
        <v>2345.776875</v>
      </c>
      <c r="Q97" s="261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2">
        <v>2448.9910575</v>
      </c>
      <c r="V97" s="263">
        <f t="shared" si="47"/>
        <v>9795.96423</v>
      </c>
      <c r="W97" s="150">
        <v>34368.32</v>
      </c>
      <c r="X97" s="150">
        <v>8399.18</v>
      </c>
      <c r="Y97" s="271">
        <f t="shared" si="48"/>
        <v>0.91066030736619</v>
      </c>
      <c r="Z97" s="271">
        <f t="shared" si="49"/>
        <v>0.785051989108784</v>
      </c>
      <c r="AA97" s="150"/>
      <c r="AB97" s="150"/>
      <c r="AC97" s="150"/>
      <c r="AD97" s="150"/>
      <c r="AE97" s="272">
        <f t="shared" si="54"/>
        <v>0.91066030736619</v>
      </c>
      <c r="AF97" s="167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1"/>
      <c r="AJ97" s="113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50">
        <v>17809.67</v>
      </c>
      <c r="AV97" s="150">
        <v>4653.69</v>
      </c>
      <c r="AW97" s="150"/>
      <c r="AX97" s="150"/>
      <c r="AY97" s="150"/>
      <c r="AZ97" s="150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8"/>
      <c r="BF97" s="158"/>
      <c r="BG97" s="113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9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9">
        <f t="shared" si="65"/>
        <v>8</v>
      </c>
      <c r="BV97" s="238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2" t="s">
        <v>184</v>
      </c>
      <c r="E98" s="222" t="s">
        <v>91</v>
      </c>
      <c r="F98" s="223">
        <v>10</v>
      </c>
      <c r="G98" s="224">
        <v>46</v>
      </c>
      <c r="H98" s="223">
        <v>100</v>
      </c>
      <c r="I98" s="102">
        <v>2</v>
      </c>
      <c r="J98" s="102"/>
      <c r="K98" s="99" t="s">
        <v>104</v>
      </c>
      <c r="L98" s="242" t="s">
        <v>92</v>
      </c>
      <c r="M98" s="243">
        <v>5600</v>
      </c>
      <c r="N98" s="105">
        <f t="shared" si="44"/>
        <v>22400</v>
      </c>
      <c r="O98" s="167">
        <v>0.2223</v>
      </c>
      <c r="P98" s="244">
        <v>1244.88</v>
      </c>
      <c r="Q98" s="261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2">
        <v>1299.65472</v>
      </c>
      <c r="V98" s="263">
        <f t="shared" si="47"/>
        <v>5198.61888</v>
      </c>
      <c r="W98" s="150">
        <v>20245.57</v>
      </c>
      <c r="X98" s="150">
        <v>5728.23</v>
      </c>
      <c r="Y98" s="271">
        <f t="shared" si="48"/>
        <v>0.903820089285714</v>
      </c>
      <c r="Z98" s="271">
        <f t="shared" si="49"/>
        <v>0.779155249384236</v>
      </c>
      <c r="AA98" s="150"/>
      <c r="AB98" s="150"/>
      <c r="AC98" s="150"/>
      <c r="AD98" s="150"/>
      <c r="AE98" s="272">
        <f t="shared" si="54"/>
        <v>0.903820089285714</v>
      </c>
      <c r="AF98" s="167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1"/>
      <c r="AJ98" s="113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50">
        <v>9010.7</v>
      </c>
      <c r="AV98" s="150">
        <v>2208.3</v>
      </c>
      <c r="AW98" s="150"/>
      <c r="AX98" s="150"/>
      <c r="AY98" s="150"/>
      <c r="AZ98" s="150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8"/>
      <c r="BF98" s="158"/>
      <c r="BG98" s="113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9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9">
        <f t="shared" si="65"/>
        <v>-13</v>
      </c>
      <c r="BV98" s="238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2" t="s">
        <v>185</v>
      </c>
      <c r="E99" s="222" t="s">
        <v>95</v>
      </c>
      <c r="F99" s="223">
        <v>6</v>
      </c>
      <c r="G99" s="224">
        <v>24</v>
      </c>
      <c r="H99" s="223">
        <v>150</v>
      </c>
      <c r="I99" s="102">
        <v>3</v>
      </c>
      <c r="J99" s="102"/>
      <c r="K99" s="99" t="s">
        <v>65</v>
      </c>
      <c r="L99" s="242" t="s">
        <v>97</v>
      </c>
      <c r="M99" s="243">
        <v>8550</v>
      </c>
      <c r="N99" s="105">
        <f t="shared" si="44"/>
        <v>34200</v>
      </c>
      <c r="O99" s="167">
        <v>0.2484</v>
      </c>
      <c r="P99" s="244">
        <v>2123.82</v>
      </c>
      <c r="Q99" s="261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2">
        <v>2217.26808</v>
      </c>
      <c r="V99" s="263">
        <f t="shared" si="47"/>
        <v>8869.07232</v>
      </c>
      <c r="W99" s="150">
        <v>35128</v>
      </c>
      <c r="X99" s="150">
        <v>8803.8</v>
      </c>
      <c r="Y99" s="271">
        <f t="shared" si="48"/>
        <v>1.02713450292398</v>
      </c>
      <c r="Z99" s="271">
        <f t="shared" si="49"/>
        <v>0.885460778382738</v>
      </c>
      <c r="AA99" s="150">
        <v>4340.25</v>
      </c>
      <c r="AB99" s="150">
        <v>518.250000002</v>
      </c>
      <c r="AC99" s="150"/>
      <c r="AD99" s="150"/>
      <c r="AE99" s="272">
        <f t="shared" si="54"/>
        <v>0.900226608187135</v>
      </c>
      <c r="AF99" s="167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1"/>
      <c r="AJ99" s="113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50">
        <v>14285.24</v>
      </c>
      <c r="AV99" s="150">
        <v>3735.86</v>
      </c>
      <c r="AW99" s="150"/>
      <c r="AX99" s="150"/>
      <c r="AY99" s="150"/>
      <c r="AZ99" s="150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8"/>
      <c r="BF99" s="158"/>
      <c r="BG99" s="113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9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9">
        <f t="shared" si="65"/>
        <v>34</v>
      </c>
      <c r="BV99" s="238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2" t="s">
        <v>186</v>
      </c>
      <c r="E100" s="222" t="s">
        <v>78</v>
      </c>
      <c r="F100" s="225">
        <v>9</v>
      </c>
      <c r="G100" s="226">
        <v>41</v>
      </c>
      <c r="H100" s="225">
        <v>100</v>
      </c>
      <c r="I100" s="102">
        <v>2</v>
      </c>
      <c r="J100" s="102"/>
      <c r="K100" s="99" t="s">
        <v>104</v>
      </c>
      <c r="L100" s="245" t="s">
        <v>80</v>
      </c>
      <c r="M100" s="243">
        <v>6510</v>
      </c>
      <c r="N100" s="105">
        <f t="shared" si="44"/>
        <v>26040</v>
      </c>
      <c r="O100" s="167">
        <v>0.213</v>
      </c>
      <c r="P100" s="244">
        <v>1386.63</v>
      </c>
      <c r="Q100" s="261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2">
        <v>1447.64172</v>
      </c>
      <c r="V100" s="263">
        <f t="shared" si="47"/>
        <v>5790.56688</v>
      </c>
      <c r="W100" s="150">
        <v>29787.9</v>
      </c>
      <c r="X100" s="150">
        <v>4891.58</v>
      </c>
      <c r="Y100" s="271">
        <f t="shared" si="48"/>
        <v>1.14392857142857</v>
      </c>
      <c r="Z100" s="271">
        <f t="shared" si="49"/>
        <v>0.986145320197044</v>
      </c>
      <c r="AA100" s="150">
        <v>6380</v>
      </c>
      <c r="AB100" s="150">
        <v>374</v>
      </c>
      <c r="AC100" s="150"/>
      <c r="AD100" s="150"/>
      <c r="AE100" s="272">
        <f t="shared" ref="AE100:AE143" si="70">(W100-AA100-AC100)/N100</f>
        <v>0.89892089093702</v>
      </c>
      <c r="AF100" s="167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1"/>
      <c r="AJ100" s="113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50">
        <v>9918.73</v>
      </c>
      <c r="AV100" s="150">
        <v>2700.83</v>
      </c>
      <c r="AW100" s="150"/>
      <c r="AX100" s="150"/>
      <c r="AY100" s="150"/>
      <c r="AZ100" s="150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8"/>
      <c r="BF100" s="158"/>
      <c r="BG100" s="113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9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9">
        <f t="shared" ref="BU100:BU143" si="81">(BR100+BT100)-(BQ100+BS100)</f>
        <v>-7</v>
      </c>
      <c r="BV100" s="238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2" t="s">
        <v>187</v>
      </c>
      <c r="E101" s="222" t="s">
        <v>75</v>
      </c>
      <c r="F101" s="225">
        <v>9</v>
      </c>
      <c r="G101" s="226">
        <v>39</v>
      </c>
      <c r="H101" s="225">
        <v>100</v>
      </c>
      <c r="I101" s="102">
        <v>2</v>
      </c>
      <c r="J101" s="102"/>
      <c r="K101" s="99" t="s">
        <v>104</v>
      </c>
      <c r="L101" s="245" t="s">
        <v>76</v>
      </c>
      <c r="M101" s="243">
        <v>7000</v>
      </c>
      <c r="N101" s="105">
        <f t="shared" si="44"/>
        <v>28000</v>
      </c>
      <c r="O101" s="167">
        <v>0.2</v>
      </c>
      <c r="P101" s="244">
        <v>1400</v>
      </c>
      <c r="Q101" s="261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2">
        <v>1461.6</v>
      </c>
      <c r="V101" s="263">
        <f t="shared" si="47"/>
        <v>5846.4</v>
      </c>
      <c r="W101" s="150">
        <v>29774.07</v>
      </c>
      <c r="X101" s="150">
        <v>5616.79</v>
      </c>
      <c r="Y101" s="271">
        <f t="shared" si="48"/>
        <v>1.06335964285714</v>
      </c>
      <c r="Z101" s="271">
        <f t="shared" si="49"/>
        <v>0.91668934729064</v>
      </c>
      <c r="AA101" s="150">
        <v>4805</v>
      </c>
      <c r="AB101" s="150">
        <v>573.5</v>
      </c>
      <c r="AC101" s="150"/>
      <c r="AD101" s="150"/>
      <c r="AE101" s="272">
        <f t="shared" si="70"/>
        <v>0.8917525</v>
      </c>
      <c r="AF101" s="167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1"/>
      <c r="AJ101" s="113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50">
        <v>12670.34</v>
      </c>
      <c r="AV101" s="150">
        <v>2580.45</v>
      </c>
      <c r="AW101" s="150"/>
      <c r="AX101" s="150"/>
      <c r="AY101" s="150"/>
      <c r="AZ101" s="150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8"/>
      <c r="BF101" s="158"/>
      <c r="BG101" s="113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9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9">
        <f t="shared" si="81"/>
        <v>-3</v>
      </c>
      <c r="BV101" s="238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2" t="s">
        <v>188</v>
      </c>
      <c r="E102" s="222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1" t="s">
        <v>163</v>
      </c>
      <c r="M102" s="243">
        <v>15675</v>
      </c>
      <c r="N102" s="105">
        <f t="shared" si="44"/>
        <v>62700</v>
      </c>
      <c r="O102" s="167">
        <v>0.157425</v>
      </c>
      <c r="P102" s="244">
        <v>2467.636875</v>
      </c>
      <c r="Q102" s="261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2">
        <v>2576.2128975</v>
      </c>
      <c r="V102" s="263">
        <f t="shared" si="47"/>
        <v>10304.85159</v>
      </c>
      <c r="W102" s="150">
        <v>55878.2</v>
      </c>
      <c r="X102" s="150">
        <v>11982.15</v>
      </c>
      <c r="Y102" s="271">
        <f t="shared" si="48"/>
        <v>0.891199362041467</v>
      </c>
      <c r="Z102" s="271">
        <f t="shared" si="49"/>
        <v>0.768275312104713</v>
      </c>
      <c r="AA102" s="150"/>
      <c r="AB102" s="150"/>
      <c r="AC102" s="150"/>
      <c r="AD102" s="150"/>
      <c r="AE102" s="272">
        <f t="shared" si="70"/>
        <v>0.891199362041467</v>
      </c>
      <c r="AF102" s="167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1"/>
      <c r="AJ102" s="113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50">
        <v>58778.64</v>
      </c>
      <c r="AV102" s="150">
        <v>7892.62</v>
      </c>
      <c r="AW102" s="150"/>
      <c r="AX102" s="150"/>
      <c r="AY102" s="150"/>
      <c r="AZ102" s="150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60">
        <v>0</v>
      </c>
      <c r="BG102" s="113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9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9">
        <f t="shared" si="81"/>
        <v>21</v>
      </c>
      <c r="BV102" s="238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2" t="s">
        <v>189</v>
      </c>
      <c r="E103" s="222" t="s">
        <v>91</v>
      </c>
      <c r="F103" s="225">
        <v>4</v>
      </c>
      <c r="G103" s="226">
        <v>15</v>
      </c>
      <c r="H103" s="225">
        <v>150</v>
      </c>
      <c r="I103" s="102">
        <v>3</v>
      </c>
      <c r="J103" s="102">
        <v>1</v>
      </c>
      <c r="K103" s="99" t="s">
        <v>79</v>
      </c>
      <c r="L103" s="242" t="s">
        <v>92</v>
      </c>
      <c r="M103" s="243">
        <v>13260</v>
      </c>
      <c r="N103" s="105">
        <f t="shared" si="44"/>
        <v>53040</v>
      </c>
      <c r="O103" s="167">
        <v>0.17775</v>
      </c>
      <c r="P103" s="244">
        <v>2356.965</v>
      </c>
      <c r="Q103" s="261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2">
        <v>2460.67146</v>
      </c>
      <c r="V103" s="263">
        <f t="shared" si="47"/>
        <v>9842.68584</v>
      </c>
      <c r="W103" s="150">
        <v>52416.92</v>
      </c>
      <c r="X103" s="150">
        <v>9781.76</v>
      </c>
      <c r="Y103" s="271">
        <f t="shared" si="48"/>
        <v>0.988252639517345</v>
      </c>
      <c r="Z103" s="271">
        <f t="shared" si="49"/>
        <v>0.851941930618401</v>
      </c>
      <c r="AA103" s="150">
        <v>5472</v>
      </c>
      <c r="AB103" s="150">
        <v>431.9999999778</v>
      </c>
      <c r="AC103" s="150"/>
      <c r="AD103" s="150"/>
      <c r="AE103" s="272">
        <f t="shared" si="70"/>
        <v>0.885085218702866</v>
      </c>
      <c r="AF103" s="167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1"/>
      <c r="AJ103" s="113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50">
        <v>21390.5</v>
      </c>
      <c r="AV103" s="150">
        <v>6590.58</v>
      </c>
      <c r="AW103" s="150"/>
      <c r="AX103" s="150"/>
      <c r="AY103" s="150"/>
      <c r="AZ103" s="150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8"/>
      <c r="BF103" s="158"/>
      <c r="BG103" s="113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9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9">
        <f t="shared" si="81"/>
        <v>-23</v>
      </c>
      <c r="BV103" s="238">
        <f t="shared" si="82"/>
        <v>-46</v>
      </c>
      <c r="BW103" s="321">
        <f t="shared" si="83"/>
        <v>-271</v>
      </c>
    </row>
    <row r="104" spans="1:75">
      <c r="A104" s="216">
        <v>102</v>
      </c>
      <c r="B104" s="216">
        <v>30</v>
      </c>
      <c r="C104" s="216">
        <v>116773</v>
      </c>
      <c r="D104" s="217" t="s">
        <v>190</v>
      </c>
      <c r="E104" s="217" t="s">
        <v>71</v>
      </c>
      <c r="F104" s="220">
        <v>7</v>
      </c>
      <c r="G104" s="221">
        <v>31</v>
      </c>
      <c r="H104" s="220">
        <v>100</v>
      </c>
      <c r="I104" s="102">
        <v>2</v>
      </c>
      <c r="J104" s="102"/>
      <c r="K104" s="216" t="s">
        <v>104</v>
      </c>
      <c r="L104" s="237" t="s">
        <v>73</v>
      </c>
      <c r="M104" s="238">
        <v>6200</v>
      </c>
      <c r="N104" s="239">
        <f t="shared" si="44"/>
        <v>24800</v>
      </c>
      <c r="O104" s="168">
        <v>0.220425</v>
      </c>
      <c r="P104" s="240">
        <v>1366.635</v>
      </c>
      <c r="Q104" s="256">
        <f t="shared" si="45"/>
        <v>5466.54</v>
      </c>
      <c r="R104" s="58">
        <v>7192</v>
      </c>
      <c r="S104" s="257">
        <f t="shared" si="46"/>
        <v>28768</v>
      </c>
      <c r="T104" s="59">
        <v>0.1983825</v>
      </c>
      <c r="U104" s="258">
        <v>1426.76694</v>
      </c>
      <c r="V104" s="259">
        <f t="shared" si="47"/>
        <v>5707.06776</v>
      </c>
      <c r="W104" s="260">
        <v>21842.11</v>
      </c>
      <c r="X104" s="260">
        <v>5122.14</v>
      </c>
      <c r="Y104" s="270">
        <f t="shared" si="48"/>
        <v>0.880730241935484</v>
      </c>
      <c r="Z104" s="271">
        <f t="shared" si="49"/>
        <v>0.759250208565072</v>
      </c>
      <c r="AA104" s="150"/>
      <c r="AB104" s="150"/>
      <c r="AC104" s="150"/>
      <c r="AD104" s="150"/>
      <c r="AE104" s="272">
        <f t="shared" si="70"/>
        <v>0.880730241935484</v>
      </c>
      <c r="AF104" s="167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1"/>
      <c r="AJ104" s="113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60">
        <v>10831.95</v>
      </c>
      <c r="AV104" s="260">
        <v>2101.1</v>
      </c>
      <c r="AW104" s="150"/>
      <c r="AX104" s="150"/>
      <c r="AY104" s="150"/>
      <c r="AZ104" s="150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8"/>
      <c r="BF104" s="158"/>
      <c r="BG104" s="113">
        <f t="shared" si="78"/>
        <v>0</v>
      </c>
      <c r="BH104" s="239">
        <v>40</v>
      </c>
      <c r="BI104" s="239">
        <v>0</v>
      </c>
      <c r="BJ104" s="312">
        <f t="shared" si="69"/>
        <v>-40</v>
      </c>
      <c r="BK104" s="313">
        <v>8</v>
      </c>
      <c r="BL104" s="313">
        <v>10</v>
      </c>
      <c r="BM104" s="239">
        <v>8</v>
      </c>
      <c r="BN104" s="239">
        <v>0</v>
      </c>
      <c r="BO104" s="239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9">
        <v>5</v>
      </c>
      <c r="BT104" s="239">
        <v>0</v>
      </c>
      <c r="BU104" s="239">
        <f t="shared" si="81"/>
        <v>-10</v>
      </c>
      <c r="BV104" s="238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2" t="s">
        <v>191</v>
      </c>
      <c r="E105" s="222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5" t="s">
        <v>163</v>
      </c>
      <c r="M105" s="243">
        <v>40600</v>
      </c>
      <c r="N105" s="105">
        <f t="shared" si="44"/>
        <v>162400</v>
      </c>
      <c r="O105" s="167">
        <v>0.242325</v>
      </c>
      <c r="P105" s="244">
        <v>9838.395</v>
      </c>
      <c r="Q105" s="261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2">
        <v>10271.28438</v>
      </c>
      <c r="V105" s="263">
        <f t="shared" si="47"/>
        <v>41085.13752</v>
      </c>
      <c r="W105" s="150">
        <v>142782.15</v>
      </c>
      <c r="X105" s="150">
        <v>40550.58</v>
      </c>
      <c r="Y105" s="271">
        <f t="shared" si="48"/>
        <v>0.879200431034483</v>
      </c>
      <c r="Z105" s="271">
        <f t="shared" si="49"/>
        <v>0.757931406064209</v>
      </c>
      <c r="AA105" s="150"/>
      <c r="AB105" s="150"/>
      <c r="AC105" s="150">
        <v>3480</v>
      </c>
      <c r="AD105" s="150">
        <v>240</v>
      </c>
      <c r="AE105" s="272">
        <f t="shared" si="70"/>
        <v>0.857771859605911</v>
      </c>
      <c r="AF105" s="167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1"/>
      <c r="AJ105" s="113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50">
        <v>116603.67</v>
      </c>
      <c r="AV105" s="150">
        <v>31127.51</v>
      </c>
      <c r="AW105" s="150"/>
      <c r="AX105" s="150"/>
      <c r="AY105" s="150"/>
      <c r="AZ105" s="150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60">
        <f t="shared" ref="BF102:BF106" si="84">(AV105-AO105)*0.2</f>
        <v>499.55611</v>
      </c>
      <c r="BG105" s="113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9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9">
        <f t="shared" si="81"/>
        <v>-3</v>
      </c>
      <c r="BV105" s="238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2" t="s">
        <v>192</v>
      </c>
      <c r="E106" s="222" t="s">
        <v>88</v>
      </c>
      <c r="F106" s="223">
        <v>4</v>
      </c>
      <c r="G106" s="224">
        <v>16</v>
      </c>
      <c r="H106" s="223">
        <v>150</v>
      </c>
      <c r="I106" s="102">
        <v>2</v>
      </c>
      <c r="J106" s="102">
        <v>2</v>
      </c>
      <c r="K106" s="99" t="s">
        <v>72</v>
      </c>
      <c r="L106" s="242" t="s">
        <v>89</v>
      </c>
      <c r="M106" s="243">
        <v>10800</v>
      </c>
      <c r="N106" s="105">
        <f t="shared" si="44"/>
        <v>43200</v>
      </c>
      <c r="O106" s="167">
        <v>0.1455</v>
      </c>
      <c r="P106" s="244">
        <v>1571.4</v>
      </c>
      <c r="Q106" s="261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2">
        <v>1640.5416</v>
      </c>
      <c r="V106" s="263">
        <f t="shared" si="47"/>
        <v>6562.1664</v>
      </c>
      <c r="W106" s="150">
        <v>37759.03</v>
      </c>
      <c r="X106" s="150">
        <v>10152.74</v>
      </c>
      <c r="Y106" s="271">
        <f t="shared" si="48"/>
        <v>0.87405162037037</v>
      </c>
      <c r="Z106" s="271">
        <f t="shared" si="49"/>
        <v>0.753492776181354</v>
      </c>
      <c r="AA106" s="150"/>
      <c r="AB106" s="150"/>
      <c r="AC106" s="150"/>
      <c r="AD106" s="150"/>
      <c r="AE106" s="272">
        <f t="shared" si="70"/>
        <v>0.87405162037037</v>
      </c>
      <c r="AF106" s="167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1"/>
      <c r="AJ106" s="113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50">
        <v>39693.01</v>
      </c>
      <c r="AV106" s="150">
        <v>10814.1</v>
      </c>
      <c r="AW106" s="150"/>
      <c r="AX106" s="150"/>
      <c r="AY106" s="150"/>
      <c r="AZ106" s="150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60">
        <f t="shared" si="84"/>
        <v>1248.2652</v>
      </c>
      <c r="BG106" s="113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9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9">
        <f t="shared" si="81"/>
        <v>-16</v>
      </c>
      <c r="BV106" s="238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2" t="s">
        <v>193</v>
      </c>
      <c r="E107" s="222" t="s">
        <v>91</v>
      </c>
      <c r="F107" s="223">
        <v>5</v>
      </c>
      <c r="G107" s="224">
        <v>20</v>
      </c>
      <c r="H107" s="227">
        <v>150</v>
      </c>
      <c r="I107" s="102">
        <v>3</v>
      </c>
      <c r="J107" s="102"/>
      <c r="K107" s="99" t="s">
        <v>96</v>
      </c>
      <c r="L107" s="245" t="s">
        <v>92</v>
      </c>
      <c r="M107" s="243">
        <v>10800</v>
      </c>
      <c r="N107" s="105">
        <f t="shared" si="44"/>
        <v>43200</v>
      </c>
      <c r="O107" s="167">
        <v>0.26565</v>
      </c>
      <c r="P107" s="244">
        <v>2869.02</v>
      </c>
      <c r="Q107" s="261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2">
        <v>2995.25688</v>
      </c>
      <c r="V107" s="263">
        <f t="shared" si="47"/>
        <v>11981.02752</v>
      </c>
      <c r="W107" s="150">
        <v>37562.58</v>
      </c>
      <c r="X107" s="150">
        <v>9514.76</v>
      </c>
      <c r="Y107" s="271">
        <f t="shared" si="48"/>
        <v>0.869504166666667</v>
      </c>
      <c r="Z107" s="271">
        <f t="shared" si="49"/>
        <v>0.749572557471264</v>
      </c>
      <c r="AA107" s="150"/>
      <c r="AB107" s="150"/>
      <c r="AC107" s="150"/>
      <c r="AD107" s="150"/>
      <c r="AE107" s="272">
        <f t="shared" si="70"/>
        <v>0.869504166666667</v>
      </c>
      <c r="AF107" s="167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1"/>
      <c r="AJ107" s="113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50">
        <v>14994.35</v>
      </c>
      <c r="AV107" s="150">
        <v>4314.4</v>
      </c>
      <c r="AW107" s="150"/>
      <c r="AX107" s="150"/>
      <c r="AY107" s="150"/>
      <c r="AZ107" s="150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8"/>
      <c r="BF107" s="158"/>
      <c r="BG107" s="113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9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9">
        <f t="shared" si="81"/>
        <v>-5</v>
      </c>
      <c r="BV107" s="238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2" t="s">
        <v>194</v>
      </c>
      <c r="E108" s="222" t="s">
        <v>88</v>
      </c>
      <c r="F108" s="225">
        <v>4</v>
      </c>
      <c r="G108" s="226">
        <v>15</v>
      </c>
      <c r="H108" s="225">
        <v>150</v>
      </c>
      <c r="I108" s="102">
        <v>3</v>
      </c>
      <c r="J108" s="102"/>
      <c r="K108" s="99" t="s">
        <v>72</v>
      </c>
      <c r="L108" s="242" t="s">
        <v>89</v>
      </c>
      <c r="M108" s="243">
        <v>13260</v>
      </c>
      <c r="N108" s="105">
        <f t="shared" si="44"/>
        <v>53040</v>
      </c>
      <c r="O108" s="167">
        <v>0.24255</v>
      </c>
      <c r="P108" s="244">
        <v>3216.213</v>
      </c>
      <c r="Q108" s="261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2">
        <v>3357.726372</v>
      </c>
      <c r="V108" s="263">
        <f t="shared" si="47"/>
        <v>13430.905488</v>
      </c>
      <c r="W108" s="150">
        <v>48116.3</v>
      </c>
      <c r="X108" s="150">
        <v>11875.53</v>
      </c>
      <c r="Y108" s="271">
        <f t="shared" si="48"/>
        <v>0.907170060331825</v>
      </c>
      <c r="Z108" s="271">
        <f t="shared" si="49"/>
        <v>0.78204315545847</v>
      </c>
      <c r="AA108" s="150">
        <v>2232</v>
      </c>
      <c r="AB108" s="150">
        <v>266.4</v>
      </c>
      <c r="AC108" s="150"/>
      <c r="AD108" s="150"/>
      <c r="AE108" s="272">
        <f t="shared" si="70"/>
        <v>0.865088612368024</v>
      </c>
      <c r="AF108" s="167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1"/>
      <c r="AJ108" s="113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50">
        <v>22000.15</v>
      </c>
      <c r="AV108" s="150">
        <v>6316.61</v>
      </c>
      <c r="AW108" s="150"/>
      <c r="AX108" s="150"/>
      <c r="AY108" s="150"/>
      <c r="AZ108" s="150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8"/>
      <c r="BF108" s="158"/>
      <c r="BG108" s="113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9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9">
        <f t="shared" si="81"/>
        <v>1</v>
      </c>
      <c r="BV108" s="238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2" t="s">
        <v>195</v>
      </c>
      <c r="E109" s="222" t="s">
        <v>64</v>
      </c>
      <c r="F109" s="225">
        <v>8</v>
      </c>
      <c r="G109" s="226">
        <v>37</v>
      </c>
      <c r="H109" s="225">
        <v>100</v>
      </c>
      <c r="I109" s="102">
        <v>1</v>
      </c>
      <c r="J109" s="102"/>
      <c r="K109" s="99" t="s">
        <v>65</v>
      </c>
      <c r="L109" s="242" t="s">
        <v>66</v>
      </c>
      <c r="M109" s="243">
        <v>7600</v>
      </c>
      <c r="N109" s="105">
        <f t="shared" si="44"/>
        <v>30400</v>
      </c>
      <c r="O109" s="167">
        <v>0.266925</v>
      </c>
      <c r="P109" s="244">
        <v>2028.63</v>
      </c>
      <c r="Q109" s="261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2">
        <v>2117.88972</v>
      </c>
      <c r="V109" s="263">
        <f t="shared" si="47"/>
        <v>8471.55888</v>
      </c>
      <c r="W109" s="150">
        <v>26282.73</v>
      </c>
      <c r="X109" s="150">
        <v>6389.67</v>
      </c>
      <c r="Y109" s="271">
        <f t="shared" si="48"/>
        <v>0.864563486842105</v>
      </c>
      <c r="Z109" s="271">
        <f t="shared" si="49"/>
        <v>0.745313350725953</v>
      </c>
      <c r="AA109" s="150"/>
      <c r="AB109" s="150"/>
      <c r="AC109" s="150"/>
      <c r="AD109" s="150"/>
      <c r="AE109" s="272">
        <f t="shared" si="70"/>
        <v>0.864563486842105</v>
      </c>
      <c r="AF109" s="167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1"/>
      <c r="AJ109" s="113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50">
        <v>17382.72</v>
      </c>
      <c r="AV109" s="150">
        <v>4572.32</v>
      </c>
      <c r="AW109" s="150"/>
      <c r="AX109" s="150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8"/>
      <c r="BF109" s="158"/>
      <c r="BG109" s="113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9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9">
        <f t="shared" si="81"/>
        <v>-15</v>
      </c>
      <c r="BV109" s="238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2" t="s">
        <v>196</v>
      </c>
      <c r="E110" s="222" t="s">
        <v>88</v>
      </c>
      <c r="F110" s="223">
        <v>9</v>
      </c>
      <c r="G110" s="224">
        <v>42</v>
      </c>
      <c r="H110" s="223">
        <v>100</v>
      </c>
      <c r="I110" s="102">
        <v>2</v>
      </c>
      <c r="J110" s="102"/>
      <c r="K110" s="99" t="s">
        <v>104</v>
      </c>
      <c r="L110" s="245" t="s">
        <v>89</v>
      </c>
      <c r="M110" s="243">
        <v>6400</v>
      </c>
      <c r="N110" s="105">
        <f t="shared" si="44"/>
        <v>25600</v>
      </c>
      <c r="O110" s="167">
        <v>0.175</v>
      </c>
      <c r="P110" s="244">
        <v>1120</v>
      </c>
      <c r="Q110" s="261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2">
        <v>1169.28</v>
      </c>
      <c r="V110" s="263">
        <f t="shared" si="47"/>
        <v>4677.12</v>
      </c>
      <c r="W110" s="150">
        <v>22050.1</v>
      </c>
      <c r="X110" s="150">
        <v>4197.39</v>
      </c>
      <c r="Y110" s="271">
        <f t="shared" si="48"/>
        <v>0.86133203125</v>
      </c>
      <c r="Z110" s="271">
        <f t="shared" si="49"/>
        <v>0.742527613146552</v>
      </c>
      <c r="AA110" s="150"/>
      <c r="AB110" s="150"/>
      <c r="AC110" s="150"/>
      <c r="AD110" s="150"/>
      <c r="AE110" s="272">
        <f t="shared" si="70"/>
        <v>0.86133203125</v>
      </c>
      <c r="AF110" s="167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1"/>
      <c r="AJ110" s="113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50">
        <v>10639</v>
      </c>
      <c r="AV110" s="150">
        <v>1881.25</v>
      </c>
      <c r="AW110" s="150"/>
      <c r="AX110" s="150"/>
      <c r="AY110" s="150"/>
      <c r="AZ110" s="150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8"/>
      <c r="BF110" s="158"/>
      <c r="BG110" s="113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9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9">
        <f t="shared" si="81"/>
        <v>-6</v>
      </c>
      <c r="BV110" s="238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2" t="s">
        <v>197</v>
      </c>
      <c r="E111" s="222" t="s">
        <v>75</v>
      </c>
      <c r="F111" s="225">
        <v>9</v>
      </c>
      <c r="G111" s="226">
        <v>43</v>
      </c>
      <c r="H111" s="225">
        <v>100</v>
      </c>
      <c r="I111" s="102">
        <v>4</v>
      </c>
      <c r="J111" s="102"/>
      <c r="K111" s="99" t="s">
        <v>65</v>
      </c>
      <c r="L111" s="245" t="s">
        <v>76</v>
      </c>
      <c r="M111" s="243">
        <v>8000</v>
      </c>
      <c r="N111" s="105">
        <f t="shared" si="44"/>
        <v>32000</v>
      </c>
      <c r="O111" s="167">
        <v>0.21315</v>
      </c>
      <c r="P111" s="244">
        <v>1705.2</v>
      </c>
      <c r="Q111" s="261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2">
        <v>1780.2288</v>
      </c>
      <c r="V111" s="263">
        <f t="shared" si="47"/>
        <v>7120.9152</v>
      </c>
      <c r="W111" s="150">
        <v>27386.78</v>
      </c>
      <c r="X111" s="150">
        <v>5910.11</v>
      </c>
      <c r="Y111" s="271">
        <f t="shared" si="48"/>
        <v>0.855836875</v>
      </c>
      <c r="Z111" s="271">
        <f t="shared" si="49"/>
        <v>0.737790409482759</v>
      </c>
      <c r="AA111" s="150"/>
      <c r="AB111" s="150"/>
      <c r="AC111" s="150">
        <v>1160</v>
      </c>
      <c r="AD111" s="150">
        <v>80</v>
      </c>
      <c r="AE111" s="272">
        <f t="shared" si="70"/>
        <v>0.819586875</v>
      </c>
      <c r="AF111" s="167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1"/>
      <c r="AJ111" s="113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50">
        <v>13878.01</v>
      </c>
      <c r="AV111" s="150">
        <v>3625.77</v>
      </c>
      <c r="AW111" s="150"/>
      <c r="AX111" s="150"/>
      <c r="AY111" s="150"/>
      <c r="AZ111" s="150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8"/>
      <c r="BF111" s="158"/>
      <c r="BG111" s="113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9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9">
        <f t="shared" si="81"/>
        <v>-10</v>
      </c>
      <c r="BV111" s="238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2" t="s">
        <v>198</v>
      </c>
      <c r="E112" s="222" t="s">
        <v>88</v>
      </c>
      <c r="F112" s="225">
        <v>5</v>
      </c>
      <c r="G112" s="226">
        <v>21</v>
      </c>
      <c r="H112" s="225">
        <v>150</v>
      </c>
      <c r="I112" s="102">
        <v>1</v>
      </c>
      <c r="J112" s="102">
        <v>3</v>
      </c>
      <c r="K112" s="99" t="s">
        <v>96</v>
      </c>
      <c r="L112" s="245" t="s">
        <v>89</v>
      </c>
      <c r="M112" s="243">
        <v>9620</v>
      </c>
      <c r="N112" s="105">
        <f t="shared" si="44"/>
        <v>38480</v>
      </c>
      <c r="O112" s="167">
        <v>0.11</v>
      </c>
      <c r="P112" s="244">
        <v>1058.2</v>
      </c>
      <c r="Q112" s="261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2">
        <v>1104.7608</v>
      </c>
      <c r="V112" s="263">
        <f t="shared" si="47"/>
        <v>4419.0432</v>
      </c>
      <c r="W112" s="150">
        <v>32777.08</v>
      </c>
      <c r="X112" s="150">
        <v>9292.62</v>
      </c>
      <c r="Y112" s="271">
        <f t="shared" si="48"/>
        <v>0.851795218295218</v>
      </c>
      <c r="Z112" s="271">
        <f t="shared" si="49"/>
        <v>0.734306222668292</v>
      </c>
      <c r="AA112" s="150"/>
      <c r="AB112" s="150"/>
      <c r="AC112" s="150"/>
      <c r="AD112" s="150"/>
      <c r="AE112" s="272">
        <f t="shared" si="70"/>
        <v>0.851795218295218</v>
      </c>
      <c r="AF112" s="167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1"/>
      <c r="AJ112" s="113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50">
        <v>16946.09</v>
      </c>
      <c r="AV112" s="150">
        <v>5465.29</v>
      </c>
      <c r="AW112" s="150"/>
      <c r="AX112" s="150"/>
      <c r="AY112" s="150"/>
      <c r="AZ112" s="150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8"/>
      <c r="BF112" s="158"/>
      <c r="BG112" s="113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9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9">
        <f t="shared" si="81"/>
        <v>9</v>
      </c>
      <c r="BV112" s="238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2" t="s">
        <v>199</v>
      </c>
      <c r="E113" s="222" t="s">
        <v>95</v>
      </c>
      <c r="F113" s="225">
        <v>8</v>
      </c>
      <c r="G113" s="226">
        <v>35</v>
      </c>
      <c r="H113" s="225">
        <v>100</v>
      </c>
      <c r="I113" s="102">
        <v>2</v>
      </c>
      <c r="J113" s="102"/>
      <c r="K113" s="99" t="s">
        <v>65</v>
      </c>
      <c r="L113" s="242" t="s">
        <v>97</v>
      </c>
      <c r="M113" s="243">
        <v>8360</v>
      </c>
      <c r="N113" s="105">
        <f t="shared" si="44"/>
        <v>33440</v>
      </c>
      <c r="O113" s="167">
        <v>0.22515</v>
      </c>
      <c r="P113" s="244">
        <v>1882.254</v>
      </c>
      <c r="Q113" s="261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2">
        <v>1965.073176</v>
      </c>
      <c r="V113" s="263">
        <f t="shared" si="47"/>
        <v>7860.292704</v>
      </c>
      <c r="W113" s="150">
        <v>28428.98</v>
      </c>
      <c r="X113" s="150">
        <v>7584.25</v>
      </c>
      <c r="Y113" s="271">
        <f t="shared" si="48"/>
        <v>0.850148923444976</v>
      </c>
      <c r="Z113" s="271">
        <f t="shared" si="49"/>
        <v>0.732887002969807</v>
      </c>
      <c r="AA113" s="150"/>
      <c r="AB113" s="150"/>
      <c r="AC113" s="150"/>
      <c r="AD113" s="150"/>
      <c r="AE113" s="272">
        <f t="shared" si="70"/>
        <v>0.850148923444976</v>
      </c>
      <c r="AF113" s="167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1"/>
      <c r="AJ113" s="113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50">
        <v>13724.43</v>
      </c>
      <c r="AV113" s="150">
        <v>3490.45</v>
      </c>
      <c r="AW113" s="150"/>
      <c r="AX113" s="150"/>
      <c r="AY113" s="150"/>
      <c r="AZ113" s="150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8"/>
      <c r="BF113" s="158"/>
      <c r="BG113" s="113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9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9">
        <f t="shared" si="81"/>
        <v>-6</v>
      </c>
      <c r="BV113" s="238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2" t="s">
        <v>200</v>
      </c>
      <c r="E114" s="222" t="s">
        <v>95</v>
      </c>
      <c r="F114" s="223">
        <v>4</v>
      </c>
      <c r="G114" s="224">
        <v>14</v>
      </c>
      <c r="H114" s="223">
        <v>150</v>
      </c>
      <c r="I114" s="102">
        <v>3</v>
      </c>
      <c r="J114" s="102"/>
      <c r="K114" s="99" t="s">
        <v>72</v>
      </c>
      <c r="L114" s="242" t="s">
        <v>97</v>
      </c>
      <c r="M114" s="243">
        <v>12240</v>
      </c>
      <c r="N114" s="105">
        <f t="shared" si="44"/>
        <v>48960</v>
      </c>
      <c r="O114" s="167">
        <v>0.2364</v>
      </c>
      <c r="P114" s="244">
        <v>2893.536</v>
      </c>
      <c r="Q114" s="261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2">
        <v>3020.851584</v>
      </c>
      <c r="V114" s="263">
        <f t="shared" si="47"/>
        <v>12083.406336</v>
      </c>
      <c r="W114" s="150">
        <v>40720.09</v>
      </c>
      <c r="X114" s="150">
        <v>9825.55</v>
      </c>
      <c r="Y114" s="271">
        <f t="shared" si="48"/>
        <v>0.831701184640523</v>
      </c>
      <c r="Z114" s="271">
        <f t="shared" si="49"/>
        <v>0.71698377986252</v>
      </c>
      <c r="AA114" s="150"/>
      <c r="AB114" s="150"/>
      <c r="AC114" s="150"/>
      <c r="AD114" s="150"/>
      <c r="AE114" s="272">
        <f t="shared" si="70"/>
        <v>0.831701184640523</v>
      </c>
      <c r="AF114" s="167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1"/>
      <c r="AJ114" s="113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50">
        <v>21635.47</v>
      </c>
      <c r="AV114" s="150">
        <v>5403.69</v>
      </c>
      <c r="AW114" s="150"/>
      <c r="AX114" s="150"/>
      <c r="AY114" s="150"/>
      <c r="AZ114" s="150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8"/>
      <c r="BF114" s="158"/>
      <c r="BG114" s="113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9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9">
        <f t="shared" si="81"/>
        <v>54</v>
      </c>
      <c r="BV114" s="238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2" t="s">
        <v>201</v>
      </c>
      <c r="E115" s="222" t="s">
        <v>71</v>
      </c>
      <c r="F115" s="223">
        <v>9</v>
      </c>
      <c r="G115" s="224">
        <v>38</v>
      </c>
      <c r="H115" s="223">
        <v>100</v>
      </c>
      <c r="I115" s="102">
        <v>1</v>
      </c>
      <c r="J115" s="102"/>
      <c r="K115" s="99" t="s">
        <v>65</v>
      </c>
      <c r="L115" s="245" t="s">
        <v>73</v>
      </c>
      <c r="M115" s="243">
        <v>7600</v>
      </c>
      <c r="N115" s="105">
        <f t="shared" si="44"/>
        <v>30400</v>
      </c>
      <c r="O115" s="167">
        <v>0.216375</v>
      </c>
      <c r="P115" s="244">
        <v>1644.45</v>
      </c>
      <c r="Q115" s="261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2">
        <v>1716.8058</v>
      </c>
      <c r="V115" s="263">
        <f t="shared" si="47"/>
        <v>6867.2232</v>
      </c>
      <c r="W115" s="150">
        <v>25003.43</v>
      </c>
      <c r="X115" s="150">
        <v>4431.39</v>
      </c>
      <c r="Y115" s="271">
        <f t="shared" si="48"/>
        <v>0.82248125</v>
      </c>
      <c r="Z115" s="271">
        <f t="shared" si="49"/>
        <v>0.709035560344828</v>
      </c>
      <c r="AA115" s="150"/>
      <c r="AB115" s="150"/>
      <c r="AC115" s="150">
        <v>290</v>
      </c>
      <c r="AD115" s="150">
        <v>20</v>
      </c>
      <c r="AE115" s="272">
        <f t="shared" si="70"/>
        <v>0.812941776315789</v>
      </c>
      <c r="AF115" s="167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1"/>
      <c r="AJ115" s="113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50">
        <v>12552.9</v>
      </c>
      <c r="AV115" s="150">
        <v>2725.69</v>
      </c>
      <c r="AW115" s="150"/>
      <c r="AX115" s="150"/>
      <c r="AY115" s="150"/>
      <c r="AZ115" s="150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8"/>
      <c r="BF115" s="158"/>
      <c r="BG115" s="113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9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9">
        <f t="shared" si="81"/>
        <v>-12</v>
      </c>
      <c r="BV115" s="238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2" t="s">
        <v>202</v>
      </c>
      <c r="E116" s="222" t="s">
        <v>91</v>
      </c>
      <c r="F116" s="225">
        <v>5</v>
      </c>
      <c r="G116" s="226">
        <v>17</v>
      </c>
      <c r="H116" s="225">
        <v>150</v>
      </c>
      <c r="I116" s="102">
        <v>4</v>
      </c>
      <c r="J116" s="102"/>
      <c r="K116" s="99" t="s">
        <v>72</v>
      </c>
      <c r="L116" s="245" t="s">
        <v>92</v>
      </c>
      <c r="M116" s="243">
        <v>12240</v>
      </c>
      <c r="N116" s="105">
        <f t="shared" si="44"/>
        <v>48960</v>
      </c>
      <c r="O116" s="167">
        <v>0.2652</v>
      </c>
      <c r="P116" s="244">
        <v>3246.048</v>
      </c>
      <c r="Q116" s="261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2">
        <v>3388.874112</v>
      </c>
      <c r="V116" s="263">
        <f t="shared" si="47"/>
        <v>13555.496448</v>
      </c>
      <c r="W116" s="150">
        <v>43405.52</v>
      </c>
      <c r="X116" s="150">
        <v>10385.04</v>
      </c>
      <c r="Y116" s="271">
        <f t="shared" si="48"/>
        <v>0.886550653594771</v>
      </c>
      <c r="Z116" s="271">
        <f t="shared" si="49"/>
        <v>0.764267804823079</v>
      </c>
      <c r="AA116" s="150">
        <v>3255</v>
      </c>
      <c r="AB116" s="150">
        <v>388.5</v>
      </c>
      <c r="AC116" s="150"/>
      <c r="AD116" s="150"/>
      <c r="AE116" s="272">
        <f t="shared" si="70"/>
        <v>0.820067810457516</v>
      </c>
      <c r="AF116" s="167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1"/>
      <c r="AJ116" s="113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50">
        <v>28549.69</v>
      </c>
      <c r="AV116" s="150">
        <v>5810.87</v>
      </c>
      <c r="AW116" s="150">
        <v>7801</v>
      </c>
      <c r="AX116" s="150">
        <v>457.2999999955</v>
      </c>
      <c r="AY116" s="150"/>
      <c r="AZ116" s="150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8"/>
      <c r="BF116" s="158"/>
      <c r="BG116" s="113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9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9">
        <f t="shared" si="81"/>
        <v>-17</v>
      </c>
      <c r="BV116" s="238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2" t="s">
        <v>203</v>
      </c>
      <c r="E117" s="222" t="s">
        <v>91</v>
      </c>
      <c r="F117" s="223">
        <v>8</v>
      </c>
      <c r="G117" s="224">
        <v>32</v>
      </c>
      <c r="H117" s="223">
        <v>100</v>
      </c>
      <c r="I117" s="102">
        <v>0</v>
      </c>
      <c r="J117" s="102"/>
      <c r="K117" s="99" t="s">
        <v>65</v>
      </c>
      <c r="L117" s="242" t="s">
        <v>92</v>
      </c>
      <c r="M117" s="243">
        <v>9900</v>
      </c>
      <c r="N117" s="105">
        <f t="shared" si="44"/>
        <v>39600</v>
      </c>
      <c r="O117" s="167">
        <v>0.25995</v>
      </c>
      <c r="P117" s="244">
        <v>2573.505</v>
      </c>
      <c r="Q117" s="261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2">
        <v>2686.73922</v>
      </c>
      <c r="V117" s="263">
        <f t="shared" si="47"/>
        <v>10746.95688</v>
      </c>
      <c r="W117" s="150">
        <v>32314.13</v>
      </c>
      <c r="X117" s="150">
        <v>8998.47</v>
      </c>
      <c r="Y117" s="271">
        <f t="shared" si="48"/>
        <v>0.816013383838384</v>
      </c>
      <c r="Z117" s="271">
        <f t="shared" si="49"/>
        <v>0.703459813653779</v>
      </c>
      <c r="AA117" s="150"/>
      <c r="AB117" s="150"/>
      <c r="AC117" s="150"/>
      <c r="AD117" s="150"/>
      <c r="AE117" s="272">
        <f t="shared" si="70"/>
        <v>0.816013383838384</v>
      </c>
      <c r="AF117" s="167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1"/>
      <c r="AJ117" s="113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50">
        <v>14781.66</v>
      </c>
      <c r="AV117" s="150">
        <v>3877.99</v>
      </c>
      <c r="AW117" s="150"/>
      <c r="AX117" s="150"/>
      <c r="AY117" s="150"/>
      <c r="AZ117" s="150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8"/>
      <c r="BF117" s="158"/>
      <c r="BG117" s="113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9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9">
        <f t="shared" si="81"/>
        <v>30</v>
      </c>
      <c r="BV117" s="238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2" t="s">
        <v>204</v>
      </c>
      <c r="E118" s="222" t="s">
        <v>71</v>
      </c>
      <c r="F118" s="225">
        <v>9</v>
      </c>
      <c r="G118" s="226">
        <v>39</v>
      </c>
      <c r="H118" s="225">
        <v>100</v>
      </c>
      <c r="I118" s="102">
        <v>2</v>
      </c>
      <c r="J118" s="102"/>
      <c r="K118" s="99" t="s">
        <v>65</v>
      </c>
      <c r="L118" s="245" t="s">
        <v>73</v>
      </c>
      <c r="M118" s="243">
        <v>7000</v>
      </c>
      <c r="N118" s="105">
        <f t="shared" si="44"/>
        <v>28000</v>
      </c>
      <c r="O118" s="167">
        <v>0.245175</v>
      </c>
      <c r="P118" s="244">
        <v>1716.225</v>
      </c>
      <c r="Q118" s="261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2">
        <v>1791.7389</v>
      </c>
      <c r="V118" s="263">
        <f t="shared" si="47"/>
        <v>7166.9556</v>
      </c>
      <c r="W118" s="150">
        <v>22697.29</v>
      </c>
      <c r="X118" s="150">
        <v>5555.61</v>
      </c>
      <c r="Y118" s="271">
        <f t="shared" si="48"/>
        <v>0.8106175</v>
      </c>
      <c r="Z118" s="271">
        <f t="shared" si="49"/>
        <v>0.698808189655172</v>
      </c>
      <c r="AA118" s="150"/>
      <c r="AB118" s="150"/>
      <c r="AC118" s="150"/>
      <c r="AD118" s="150"/>
      <c r="AE118" s="272">
        <f t="shared" si="70"/>
        <v>0.8106175</v>
      </c>
      <c r="AF118" s="167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1"/>
      <c r="AJ118" s="113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50">
        <v>10586.7</v>
      </c>
      <c r="AV118" s="150">
        <v>3143.07</v>
      </c>
      <c r="AW118" s="150"/>
      <c r="AX118" s="150"/>
      <c r="AY118" s="150"/>
      <c r="AZ118" s="150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8"/>
      <c r="BF118" s="158"/>
      <c r="BG118" s="113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9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9">
        <f t="shared" si="81"/>
        <v>-6</v>
      </c>
      <c r="BV118" s="238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2" t="s">
        <v>205</v>
      </c>
      <c r="E119" s="222" t="s">
        <v>64</v>
      </c>
      <c r="F119" s="225">
        <v>4</v>
      </c>
      <c r="G119" s="226">
        <v>15</v>
      </c>
      <c r="H119" s="225">
        <v>150</v>
      </c>
      <c r="I119" s="102">
        <v>3</v>
      </c>
      <c r="J119" s="102"/>
      <c r="K119" s="99" t="s">
        <v>72</v>
      </c>
      <c r="L119" s="242" t="s">
        <v>66</v>
      </c>
      <c r="M119" s="243">
        <v>12580</v>
      </c>
      <c r="N119" s="105">
        <f t="shared" si="44"/>
        <v>50320</v>
      </c>
      <c r="O119" s="167">
        <v>0.237</v>
      </c>
      <c r="P119" s="244">
        <v>2981.46</v>
      </c>
      <c r="Q119" s="261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2">
        <v>3112.64424</v>
      </c>
      <c r="V119" s="263">
        <f t="shared" si="47"/>
        <v>12450.57696</v>
      </c>
      <c r="W119" s="150">
        <v>40200.75</v>
      </c>
      <c r="X119" s="150">
        <v>9301.98</v>
      </c>
      <c r="Y119" s="271">
        <f t="shared" si="48"/>
        <v>0.798902027027027</v>
      </c>
      <c r="Z119" s="271">
        <f t="shared" si="49"/>
        <v>0.688708643988816</v>
      </c>
      <c r="AA119" s="150"/>
      <c r="AB119" s="150"/>
      <c r="AC119" s="150"/>
      <c r="AD119" s="150"/>
      <c r="AE119" s="272">
        <f t="shared" si="70"/>
        <v>0.798902027027027</v>
      </c>
      <c r="AF119" s="167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1"/>
      <c r="AJ119" s="113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50">
        <v>12416.3</v>
      </c>
      <c r="AV119" s="150">
        <v>2496.65</v>
      </c>
      <c r="AW119" s="150">
        <v>2053.38</v>
      </c>
      <c r="AX119" s="150">
        <v>633.779999996</v>
      </c>
      <c r="AY119" s="150"/>
      <c r="AZ119" s="150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8"/>
      <c r="BF119" s="158"/>
      <c r="BG119" s="113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9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9">
        <f t="shared" si="81"/>
        <v>-8</v>
      </c>
      <c r="BV119" s="238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2" t="s">
        <v>206</v>
      </c>
      <c r="E120" s="222" t="s">
        <v>64</v>
      </c>
      <c r="F120" s="223">
        <v>8</v>
      </c>
      <c r="G120" s="224">
        <v>36</v>
      </c>
      <c r="H120" s="223">
        <v>100</v>
      </c>
      <c r="I120" s="102">
        <v>2</v>
      </c>
      <c r="J120" s="102">
        <v>1</v>
      </c>
      <c r="K120" s="99" t="s">
        <v>65</v>
      </c>
      <c r="L120" s="242" t="s">
        <v>66</v>
      </c>
      <c r="M120" s="243">
        <v>7200</v>
      </c>
      <c r="N120" s="105">
        <f t="shared" si="44"/>
        <v>28800</v>
      </c>
      <c r="O120" s="167">
        <v>0.18585</v>
      </c>
      <c r="P120" s="244">
        <v>1338.12</v>
      </c>
      <c r="Q120" s="261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2">
        <v>1396.99728</v>
      </c>
      <c r="V120" s="263">
        <f t="shared" si="47"/>
        <v>5587.98912</v>
      </c>
      <c r="W120" s="150">
        <v>22845.96</v>
      </c>
      <c r="X120" s="150">
        <v>3963.66</v>
      </c>
      <c r="Y120" s="271">
        <f t="shared" si="48"/>
        <v>0.7932625</v>
      </c>
      <c r="Z120" s="271">
        <f t="shared" si="49"/>
        <v>0.683846982758621</v>
      </c>
      <c r="AA120" s="150"/>
      <c r="AB120" s="150"/>
      <c r="AC120" s="150"/>
      <c r="AD120" s="150"/>
      <c r="AE120" s="272">
        <f t="shared" si="70"/>
        <v>0.7932625</v>
      </c>
      <c r="AF120" s="167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1"/>
      <c r="AJ120" s="113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50">
        <v>14271.58</v>
      </c>
      <c r="AV120" s="150">
        <v>2851.59</v>
      </c>
      <c r="AW120" s="150"/>
      <c r="AX120" s="150"/>
      <c r="AY120" s="150"/>
      <c r="AZ120" s="150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8"/>
      <c r="BF120" s="158"/>
      <c r="BG120" s="113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9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9">
        <f t="shared" si="81"/>
        <v>-15</v>
      </c>
      <c r="BV120" s="238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2" t="s">
        <v>207</v>
      </c>
      <c r="E121" s="222" t="s">
        <v>71</v>
      </c>
      <c r="F121" s="223">
        <v>9</v>
      </c>
      <c r="G121" s="224">
        <v>42</v>
      </c>
      <c r="H121" s="223">
        <v>100</v>
      </c>
      <c r="I121" s="102">
        <v>2</v>
      </c>
      <c r="J121" s="102"/>
      <c r="K121" s="99" t="s">
        <v>65</v>
      </c>
      <c r="L121" s="245" t="s">
        <v>73</v>
      </c>
      <c r="M121" s="243">
        <v>7600</v>
      </c>
      <c r="N121" s="105">
        <f t="shared" si="44"/>
        <v>30400</v>
      </c>
      <c r="O121" s="167">
        <v>0.185775</v>
      </c>
      <c r="P121" s="244">
        <v>1411.89</v>
      </c>
      <c r="Q121" s="261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2">
        <v>1474.01316</v>
      </c>
      <c r="V121" s="263">
        <f t="shared" si="47"/>
        <v>5896.05264</v>
      </c>
      <c r="W121" s="150">
        <v>24070.85</v>
      </c>
      <c r="X121" s="150">
        <v>5084.18</v>
      </c>
      <c r="Y121" s="271">
        <f t="shared" si="48"/>
        <v>0.791804276315789</v>
      </c>
      <c r="Z121" s="271">
        <f t="shared" si="49"/>
        <v>0.682589893375681</v>
      </c>
      <c r="AA121" s="150"/>
      <c r="AB121" s="150"/>
      <c r="AC121" s="150"/>
      <c r="AD121" s="150"/>
      <c r="AE121" s="272">
        <f t="shared" si="70"/>
        <v>0.791804276315789</v>
      </c>
      <c r="AF121" s="167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1"/>
      <c r="AJ121" s="113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50">
        <v>12604.43</v>
      </c>
      <c r="AV121" s="150">
        <v>3083.31</v>
      </c>
      <c r="AW121" s="150"/>
      <c r="AX121" s="150"/>
      <c r="AY121" s="150"/>
      <c r="AZ121" s="150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8"/>
      <c r="BF121" s="158"/>
      <c r="BG121" s="113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9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9">
        <f t="shared" si="81"/>
        <v>-21</v>
      </c>
      <c r="BV121" s="238">
        <f t="shared" si="82"/>
        <v>-42</v>
      </c>
      <c r="BW121" s="321">
        <f t="shared" si="83"/>
        <v>-138</v>
      </c>
    </row>
    <row r="122" spans="1:75">
      <c r="A122" s="216">
        <v>120</v>
      </c>
      <c r="B122" s="216">
        <v>30</v>
      </c>
      <c r="C122" s="216">
        <v>582</v>
      </c>
      <c r="D122" s="217" t="s">
        <v>208</v>
      </c>
      <c r="E122" s="217" t="s">
        <v>71</v>
      </c>
      <c r="F122" s="218">
        <v>2</v>
      </c>
      <c r="G122" s="219">
        <v>3</v>
      </c>
      <c r="H122" s="218">
        <v>200</v>
      </c>
      <c r="I122" s="102">
        <v>6</v>
      </c>
      <c r="J122" s="102"/>
      <c r="K122" s="216" t="s">
        <v>177</v>
      </c>
      <c r="L122" s="241" t="s">
        <v>73</v>
      </c>
      <c r="M122" s="238">
        <v>55100</v>
      </c>
      <c r="N122" s="239">
        <f t="shared" si="44"/>
        <v>220400</v>
      </c>
      <c r="O122" s="168">
        <v>0.115</v>
      </c>
      <c r="P122" s="240">
        <v>6336.5</v>
      </c>
      <c r="Q122" s="256">
        <f t="shared" si="45"/>
        <v>25346</v>
      </c>
      <c r="R122" s="58">
        <v>63916</v>
      </c>
      <c r="S122" s="257">
        <f t="shared" si="46"/>
        <v>255664</v>
      </c>
      <c r="T122" s="59">
        <v>0.1035</v>
      </c>
      <c r="U122" s="258">
        <v>6615.306</v>
      </c>
      <c r="V122" s="259">
        <f t="shared" si="47"/>
        <v>26461.224</v>
      </c>
      <c r="W122" s="260">
        <v>174099.53</v>
      </c>
      <c r="X122" s="260">
        <v>28966.96</v>
      </c>
      <c r="Y122" s="270">
        <f t="shared" si="48"/>
        <v>0.789925272232305</v>
      </c>
      <c r="Z122" s="271">
        <f t="shared" si="49"/>
        <v>0.680970062269228</v>
      </c>
      <c r="AA122" s="150"/>
      <c r="AB122" s="150"/>
      <c r="AC122" s="150"/>
      <c r="AD122" s="150"/>
      <c r="AE122" s="272">
        <f t="shared" si="70"/>
        <v>0.789925272232305</v>
      </c>
      <c r="AF122" s="167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1"/>
      <c r="AJ122" s="113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60">
        <v>128996.14</v>
      </c>
      <c r="AV122" s="260">
        <v>22056.68</v>
      </c>
      <c r="AW122" s="150"/>
      <c r="AX122" s="150"/>
      <c r="AY122" s="150"/>
      <c r="AZ122" s="150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113">
        <f t="shared" si="78"/>
        <v>300</v>
      </c>
      <c r="BH122" s="239">
        <v>960</v>
      </c>
      <c r="BI122" s="239">
        <v>560</v>
      </c>
      <c r="BJ122" s="312">
        <f>BI122-BH122</f>
        <v>-400</v>
      </c>
      <c r="BK122" s="313">
        <v>12</v>
      </c>
      <c r="BL122" s="313">
        <v>19</v>
      </c>
      <c r="BM122" s="239">
        <v>12</v>
      </c>
      <c r="BN122" s="239">
        <v>18</v>
      </c>
      <c r="BO122" s="239">
        <f t="shared" si="79"/>
        <v>13</v>
      </c>
      <c r="BP122" s="312">
        <v>0</v>
      </c>
      <c r="BQ122" s="313">
        <v>10</v>
      </c>
      <c r="BR122" s="313">
        <v>6</v>
      </c>
      <c r="BS122" s="239">
        <v>8</v>
      </c>
      <c r="BT122" s="239">
        <v>0</v>
      </c>
      <c r="BU122" s="239">
        <f t="shared" si="81"/>
        <v>-12</v>
      </c>
      <c r="BV122" s="238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2" t="s">
        <v>209</v>
      </c>
      <c r="E123" s="222" t="s">
        <v>91</v>
      </c>
      <c r="F123" s="225">
        <v>10</v>
      </c>
      <c r="G123" s="226">
        <v>45</v>
      </c>
      <c r="H123" s="225">
        <v>100</v>
      </c>
      <c r="I123" s="102">
        <v>1</v>
      </c>
      <c r="J123" s="102"/>
      <c r="K123" s="99" t="s">
        <v>104</v>
      </c>
      <c r="L123" s="242" t="s">
        <v>92</v>
      </c>
      <c r="M123" s="243">
        <v>5000</v>
      </c>
      <c r="N123" s="105">
        <f t="shared" si="44"/>
        <v>20000</v>
      </c>
      <c r="O123" s="167">
        <v>0.2553</v>
      </c>
      <c r="P123" s="244">
        <v>1276.5</v>
      </c>
      <c r="Q123" s="261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2">
        <v>1332.666</v>
      </c>
      <c r="V123" s="263">
        <f t="shared" si="47"/>
        <v>5330.664</v>
      </c>
      <c r="W123" s="150">
        <v>15309.27</v>
      </c>
      <c r="X123" s="150">
        <v>3882.24</v>
      </c>
      <c r="Y123" s="271">
        <f t="shared" si="48"/>
        <v>0.7654635</v>
      </c>
      <c r="Z123" s="271">
        <f t="shared" si="49"/>
        <v>0.659882327586207</v>
      </c>
      <c r="AA123" s="150"/>
      <c r="AB123" s="150"/>
      <c r="AC123" s="150"/>
      <c r="AD123" s="150"/>
      <c r="AE123" s="272">
        <f t="shared" si="70"/>
        <v>0.7654635</v>
      </c>
      <c r="AF123" s="167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1"/>
      <c r="AJ123" s="113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50">
        <v>7141.33</v>
      </c>
      <c r="AV123" s="150">
        <v>2445.59</v>
      </c>
      <c r="AW123" s="150"/>
      <c r="AX123" s="150"/>
      <c r="AY123" s="150"/>
      <c r="AZ123" s="150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8"/>
      <c r="BF123" s="158"/>
      <c r="BG123" s="113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9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9">
        <f t="shared" si="81"/>
        <v>-7</v>
      </c>
      <c r="BV123" s="238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2" t="s">
        <v>210</v>
      </c>
      <c r="E124" s="222" t="s">
        <v>75</v>
      </c>
      <c r="F124" s="223">
        <v>10</v>
      </c>
      <c r="G124" s="224">
        <v>44</v>
      </c>
      <c r="H124" s="223">
        <v>100</v>
      </c>
      <c r="I124" s="102">
        <v>2</v>
      </c>
      <c r="J124" s="102"/>
      <c r="K124" s="99" t="s">
        <v>104</v>
      </c>
      <c r="L124" s="242" t="s">
        <v>76</v>
      </c>
      <c r="M124" s="243">
        <v>7600</v>
      </c>
      <c r="N124" s="105">
        <f t="shared" si="44"/>
        <v>30400</v>
      </c>
      <c r="O124" s="167">
        <v>0.23175</v>
      </c>
      <c r="P124" s="244">
        <v>1761.3</v>
      </c>
      <c r="Q124" s="261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2">
        <v>1838.7972</v>
      </c>
      <c r="V124" s="263">
        <f t="shared" si="47"/>
        <v>7355.1888</v>
      </c>
      <c r="W124" s="150">
        <v>27757.43</v>
      </c>
      <c r="X124" s="150">
        <v>5281.32</v>
      </c>
      <c r="Y124" s="271">
        <f t="shared" si="48"/>
        <v>0.913073355263158</v>
      </c>
      <c r="Z124" s="271">
        <f t="shared" si="49"/>
        <v>0.787132202813067</v>
      </c>
      <c r="AA124" s="150">
        <v>4500</v>
      </c>
      <c r="AB124" s="150">
        <v>405</v>
      </c>
      <c r="AC124" s="150"/>
      <c r="AD124" s="150"/>
      <c r="AE124" s="272">
        <f t="shared" si="70"/>
        <v>0.765047039473684</v>
      </c>
      <c r="AF124" s="167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1"/>
      <c r="AJ124" s="113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50">
        <v>8867.03</v>
      </c>
      <c r="AV124" s="150">
        <v>2348.97</v>
      </c>
      <c r="AW124" s="150"/>
      <c r="AX124" s="150"/>
      <c r="AY124" s="150"/>
      <c r="AZ124" s="150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8"/>
      <c r="BF124" s="158"/>
      <c r="BG124" s="113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9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9">
        <f t="shared" si="81"/>
        <v>-6</v>
      </c>
      <c r="BV124" s="238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2" t="s">
        <v>211</v>
      </c>
      <c r="E125" s="222" t="s">
        <v>88</v>
      </c>
      <c r="F125" s="225">
        <v>3</v>
      </c>
      <c r="G125" s="226">
        <v>5</v>
      </c>
      <c r="H125" s="225">
        <v>200</v>
      </c>
      <c r="I125" s="102">
        <v>3</v>
      </c>
      <c r="J125" s="102">
        <v>4</v>
      </c>
      <c r="K125" s="99" t="s">
        <v>79</v>
      </c>
      <c r="L125" s="245" t="s">
        <v>89</v>
      </c>
      <c r="M125" s="243">
        <v>14850</v>
      </c>
      <c r="N125" s="105">
        <f t="shared" si="44"/>
        <v>59400</v>
      </c>
      <c r="O125" s="167">
        <v>0.256875</v>
      </c>
      <c r="P125" s="244">
        <v>3814.59375</v>
      </c>
      <c r="Q125" s="261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2">
        <v>3982.435875</v>
      </c>
      <c r="V125" s="263">
        <f t="shared" si="47"/>
        <v>15929.7435</v>
      </c>
      <c r="W125" s="150">
        <v>45192.79</v>
      </c>
      <c r="X125" s="150">
        <v>12522.38</v>
      </c>
      <c r="Y125" s="271">
        <f t="shared" si="48"/>
        <v>0.76082138047138</v>
      </c>
      <c r="Z125" s="271">
        <f t="shared" si="49"/>
        <v>0.655880500406362</v>
      </c>
      <c r="AA125" s="150"/>
      <c r="AB125" s="150"/>
      <c r="AC125" s="150"/>
      <c r="AD125" s="150"/>
      <c r="AE125" s="272">
        <f t="shared" si="70"/>
        <v>0.76082138047138</v>
      </c>
      <c r="AF125" s="167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1"/>
      <c r="AJ125" s="113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50">
        <v>25575.19</v>
      </c>
      <c r="AV125" s="150">
        <v>7077.7</v>
      </c>
      <c r="AW125" s="150"/>
      <c r="AX125" s="150"/>
      <c r="AY125" s="150"/>
      <c r="AZ125" s="150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8"/>
      <c r="BF125" s="158"/>
      <c r="BG125" s="113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9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9">
        <f t="shared" si="81"/>
        <v>-8</v>
      </c>
      <c r="BV125" s="238">
        <f t="shared" si="82"/>
        <v>-16</v>
      </c>
      <c r="BW125" s="321">
        <f t="shared" si="83"/>
        <v>-31</v>
      </c>
    </row>
    <row r="126" spans="1:75">
      <c r="A126" s="216">
        <v>124</v>
      </c>
      <c r="B126" s="216">
        <v>30</v>
      </c>
      <c r="C126" s="216">
        <v>391</v>
      </c>
      <c r="D126" s="217" t="s">
        <v>212</v>
      </c>
      <c r="E126" s="217" t="s">
        <v>64</v>
      </c>
      <c r="F126" s="220">
        <v>7</v>
      </c>
      <c r="G126" s="221">
        <v>31</v>
      </c>
      <c r="H126" s="220">
        <v>100</v>
      </c>
      <c r="I126" s="102">
        <v>3</v>
      </c>
      <c r="J126" s="102"/>
      <c r="K126" s="216" t="s">
        <v>96</v>
      </c>
      <c r="L126" s="237" t="s">
        <v>66</v>
      </c>
      <c r="M126" s="238">
        <v>10080</v>
      </c>
      <c r="N126" s="239">
        <f t="shared" si="44"/>
        <v>40320</v>
      </c>
      <c r="O126" s="168">
        <v>0.26865</v>
      </c>
      <c r="P126" s="240">
        <v>2707.992</v>
      </c>
      <c r="Q126" s="256">
        <f t="shared" si="45"/>
        <v>10831.968</v>
      </c>
      <c r="R126" s="58">
        <v>11692.8</v>
      </c>
      <c r="S126" s="257">
        <f t="shared" si="46"/>
        <v>46771.2</v>
      </c>
      <c r="T126" s="59">
        <v>0.241785</v>
      </c>
      <c r="U126" s="258">
        <v>2827.143648</v>
      </c>
      <c r="V126" s="259">
        <f t="shared" si="47"/>
        <v>11308.574592</v>
      </c>
      <c r="W126" s="260">
        <v>30643.02</v>
      </c>
      <c r="X126" s="260">
        <v>10272.99</v>
      </c>
      <c r="Y126" s="270">
        <f t="shared" si="48"/>
        <v>0.759995535714286</v>
      </c>
      <c r="Z126" s="271">
        <f t="shared" si="49"/>
        <v>0.655168565270936</v>
      </c>
      <c r="AA126" s="150"/>
      <c r="AB126" s="150"/>
      <c r="AC126" s="150"/>
      <c r="AD126" s="150"/>
      <c r="AE126" s="272">
        <f t="shared" si="70"/>
        <v>0.759995535714286</v>
      </c>
      <c r="AF126" s="167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1"/>
      <c r="AJ126" s="113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60">
        <v>17369.23</v>
      </c>
      <c r="AV126" s="260">
        <v>5567.24</v>
      </c>
      <c r="AW126" s="150"/>
      <c r="AX126" s="150"/>
      <c r="AY126" s="150"/>
      <c r="AZ126" s="150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8"/>
      <c r="BF126" s="158"/>
      <c r="BG126" s="113">
        <f t="shared" si="78"/>
        <v>0</v>
      </c>
      <c r="BH126" s="239">
        <v>60</v>
      </c>
      <c r="BI126" s="239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9">
        <v>12</v>
      </c>
      <c r="BN126" s="239">
        <v>0</v>
      </c>
      <c r="BO126" s="239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9">
        <v>5</v>
      </c>
      <c r="BT126" s="239">
        <v>0</v>
      </c>
      <c r="BU126" s="239">
        <f t="shared" si="81"/>
        <v>-10</v>
      </c>
      <c r="BV126" s="238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2" t="s">
        <v>213</v>
      </c>
      <c r="E127" s="222" t="s">
        <v>78</v>
      </c>
      <c r="F127" s="223">
        <v>9</v>
      </c>
      <c r="G127" s="224">
        <v>38</v>
      </c>
      <c r="H127" s="223">
        <v>100</v>
      </c>
      <c r="I127" s="102">
        <v>2</v>
      </c>
      <c r="J127" s="102"/>
      <c r="K127" s="99" t="s">
        <v>104</v>
      </c>
      <c r="L127" s="245" t="s">
        <v>80</v>
      </c>
      <c r="M127" s="243">
        <v>5670</v>
      </c>
      <c r="N127" s="105">
        <f t="shared" si="44"/>
        <v>22680</v>
      </c>
      <c r="O127" s="167">
        <v>0.2247</v>
      </c>
      <c r="P127" s="244">
        <v>1274.049</v>
      </c>
      <c r="Q127" s="261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2">
        <v>1330.107156</v>
      </c>
      <c r="V127" s="263">
        <f t="shared" si="47"/>
        <v>5320.428624</v>
      </c>
      <c r="W127" s="150">
        <v>19335.49</v>
      </c>
      <c r="X127" s="150">
        <v>5094.71</v>
      </c>
      <c r="Y127" s="271">
        <f t="shared" si="48"/>
        <v>0.852534832451499</v>
      </c>
      <c r="Z127" s="271">
        <f t="shared" si="49"/>
        <v>0.734943821078879</v>
      </c>
      <c r="AA127" s="150">
        <v>2250</v>
      </c>
      <c r="AB127" s="150">
        <v>202.5</v>
      </c>
      <c r="AC127" s="150"/>
      <c r="AD127" s="150"/>
      <c r="AE127" s="272">
        <f t="shared" si="70"/>
        <v>0.75332848324515</v>
      </c>
      <c r="AF127" s="167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1"/>
      <c r="AJ127" s="113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50">
        <v>14425.14</v>
      </c>
      <c r="AV127" s="150">
        <v>3539.84</v>
      </c>
      <c r="AW127" s="150"/>
      <c r="AX127" s="150"/>
      <c r="AY127" s="150"/>
      <c r="AZ127" s="150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113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9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9">
        <f t="shared" si="81"/>
        <v>-4</v>
      </c>
      <c r="BV127" s="238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2" t="s">
        <v>214</v>
      </c>
      <c r="E128" s="222" t="s">
        <v>75</v>
      </c>
      <c r="F128" s="225">
        <v>6</v>
      </c>
      <c r="G128" s="226">
        <v>27</v>
      </c>
      <c r="H128" s="225">
        <v>150</v>
      </c>
      <c r="I128" s="102">
        <v>3</v>
      </c>
      <c r="J128" s="102"/>
      <c r="K128" s="99" t="s">
        <v>96</v>
      </c>
      <c r="L128" s="242" t="s">
        <v>76</v>
      </c>
      <c r="M128" s="243">
        <v>9900</v>
      </c>
      <c r="N128" s="105">
        <f t="shared" si="44"/>
        <v>39600</v>
      </c>
      <c r="O128" s="167">
        <v>0.19965</v>
      </c>
      <c r="P128" s="244">
        <v>1976.535</v>
      </c>
      <c r="Q128" s="261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2">
        <v>2063.50254</v>
      </c>
      <c r="V128" s="263">
        <f t="shared" si="47"/>
        <v>8254.01016</v>
      </c>
      <c r="W128" s="150">
        <v>42975.42</v>
      </c>
      <c r="X128" s="150">
        <v>9836.69</v>
      </c>
      <c r="Y128" s="271">
        <f t="shared" si="48"/>
        <v>1.08523787878788</v>
      </c>
      <c r="Z128" s="271">
        <f t="shared" si="49"/>
        <v>0.935549895506792</v>
      </c>
      <c r="AA128" s="150">
        <v>13454</v>
      </c>
      <c r="AB128" s="150">
        <v>1988</v>
      </c>
      <c r="AC128" s="150"/>
      <c r="AD128" s="150"/>
      <c r="AE128" s="272">
        <f t="shared" si="70"/>
        <v>0.745490404040404</v>
      </c>
      <c r="AF128" s="167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1"/>
      <c r="AJ128" s="113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50">
        <v>15544.36</v>
      </c>
      <c r="AV128" s="150">
        <v>4443.18</v>
      </c>
      <c r="AW128" s="150"/>
      <c r="AX128" s="150"/>
      <c r="AY128" s="150"/>
      <c r="AZ128" s="150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8"/>
      <c r="BF128" s="158"/>
      <c r="BG128" s="113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9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9">
        <f t="shared" si="81"/>
        <v>-6</v>
      </c>
      <c r="BV128" s="238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2" t="s">
        <v>215</v>
      </c>
      <c r="E129" s="222" t="s">
        <v>95</v>
      </c>
      <c r="F129" s="223">
        <v>9</v>
      </c>
      <c r="G129" s="224">
        <v>42</v>
      </c>
      <c r="H129" s="223">
        <v>100</v>
      </c>
      <c r="I129" s="102">
        <v>3</v>
      </c>
      <c r="J129" s="102"/>
      <c r="K129" s="99" t="s">
        <v>65</v>
      </c>
      <c r="L129" s="245" t="s">
        <v>97</v>
      </c>
      <c r="M129" s="243">
        <v>7800</v>
      </c>
      <c r="N129" s="105">
        <f t="shared" si="44"/>
        <v>31200</v>
      </c>
      <c r="O129" s="167">
        <v>0.252525</v>
      </c>
      <c r="P129" s="244">
        <v>1969.695</v>
      </c>
      <c r="Q129" s="261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2">
        <v>2056.36158</v>
      </c>
      <c r="V129" s="263">
        <f t="shared" si="47"/>
        <v>8225.44632</v>
      </c>
      <c r="W129" s="150">
        <v>23149.41</v>
      </c>
      <c r="X129" s="150">
        <v>5488.26</v>
      </c>
      <c r="Y129" s="271">
        <f t="shared" si="48"/>
        <v>0.741968269230769</v>
      </c>
      <c r="Z129" s="271">
        <f t="shared" si="49"/>
        <v>0.639627818302387</v>
      </c>
      <c r="AA129" s="150"/>
      <c r="AB129" s="150"/>
      <c r="AC129" s="150"/>
      <c r="AD129" s="150"/>
      <c r="AE129" s="272">
        <f t="shared" si="70"/>
        <v>0.741968269230769</v>
      </c>
      <c r="AF129" s="167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1"/>
      <c r="AJ129" s="113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50">
        <v>12170.14</v>
      </c>
      <c r="AV129" s="150">
        <v>3105.58</v>
      </c>
      <c r="AW129" s="150"/>
      <c r="AX129" s="150"/>
      <c r="AY129" s="150"/>
      <c r="AZ129" s="150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8"/>
      <c r="BF129" s="158"/>
      <c r="BG129" s="113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9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9">
        <f t="shared" si="81"/>
        <v>4</v>
      </c>
      <c r="BV129" s="238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2" t="s">
        <v>216</v>
      </c>
      <c r="E130" s="222" t="s">
        <v>71</v>
      </c>
      <c r="F130" s="223">
        <v>9</v>
      </c>
      <c r="G130" s="224">
        <v>40</v>
      </c>
      <c r="H130" s="223">
        <v>100</v>
      </c>
      <c r="I130" s="102">
        <v>2</v>
      </c>
      <c r="J130" s="102"/>
      <c r="K130" s="99" t="s">
        <v>104</v>
      </c>
      <c r="L130" s="245" t="s">
        <v>73</v>
      </c>
      <c r="M130" s="243">
        <v>6000</v>
      </c>
      <c r="N130" s="105">
        <f t="shared" si="44"/>
        <v>24000</v>
      </c>
      <c r="O130" s="167">
        <v>0.266925</v>
      </c>
      <c r="P130" s="244">
        <v>1601.55</v>
      </c>
      <c r="Q130" s="261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2">
        <v>1672.0182</v>
      </c>
      <c r="V130" s="263">
        <f t="shared" si="47"/>
        <v>6688.0728</v>
      </c>
      <c r="W130" s="150">
        <v>17641.1</v>
      </c>
      <c r="X130" s="150">
        <v>5145.26</v>
      </c>
      <c r="Y130" s="271">
        <f t="shared" si="48"/>
        <v>0.735045833333333</v>
      </c>
      <c r="Z130" s="271">
        <f t="shared" si="49"/>
        <v>0.633660201149425</v>
      </c>
      <c r="AA130" s="150"/>
      <c r="AB130" s="150"/>
      <c r="AC130" s="150"/>
      <c r="AD130" s="150"/>
      <c r="AE130" s="272">
        <f t="shared" si="70"/>
        <v>0.735045833333333</v>
      </c>
      <c r="AF130" s="167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1"/>
      <c r="AJ130" s="113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50">
        <v>8984.62</v>
      </c>
      <c r="AV130" s="150">
        <v>2444.8</v>
      </c>
      <c r="AW130" s="150"/>
      <c r="AX130" s="150"/>
      <c r="AY130" s="150"/>
      <c r="AZ130" s="150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8"/>
      <c r="BF130" s="158"/>
      <c r="BG130" s="113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9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9">
        <f t="shared" si="81"/>
        <v>-2</v>
      </c>
      <c r="BV130" s="238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2" t="s">
        <v>217</v>
      </c>
      <c r="E131" s="222" t="s">
        <v>95</v>
      </c>
      <c r="F131" s="223">
        <v>11</v>
      </c>
      <c r="G131" s="224">
        <v>48</v>
      </c>
      <c r="H131" s="223">
        <v>100</v>
      </c>
      <c r="I131" s="102">
        <v>2</v>
      </c>
      <c r="J131" s="102"/>
      <c r="K131" s="99" t="s">
        <v>104</v>
      </c>
      <c r="L131" s="245" t="s">
        <v>97</v>
      </c>
      <c r="M131" s="243">
        <v>4000</v>
      </c>
      <c r="N131" s="105">
        <f t="shared" ref="N131:N142" si="87">M131*4</f>
        <v>16000</v>
      </c>
      <c r="O131" s="167">
        <v>0.22395</v>
      </c>
      <c r="P131" s="244">
        <v>895.8</v>
      </c>
      <c r="Q131" s="261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2">
        <v>935.2152</v>
      </c>
      <c r="V131" s="263">
        <f t="shared" ref="V131:V142" si="90">U131*4</f>
        <v>3740.8608</v>
      </c>
      <c r="W131" s="150">
        <v>11425.4</v>
      </c>
      <c r="X131" s="150">
        <v>2478.82</v>
      </c>
      <c r="Y131" s="271">
        <f t="shared" ref="Y131:Y143" si="91">W131/N131</f>
        <v>0.7140875</v>
      </c>
      <c r="Z131" s="271">
        <f t="shared" ref="Z131:Z143" si="92">W131/S131</f>
        <v>0.615592672413793</v>
      </c>
      <c r="AA131" s="150"/>
      <c r="AB131" s="150"/>
      <c r="AC131" s="150"/>
      <c r="AD131" s="150"/>
      <c r="AE131" s="272">
        <f t="shared" si="70"/>
        <v>0.7140875</v>
      </c>
      <c r="AF131" s="167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1"/>
      <c r="AJ131" s="113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50">
        <v>5480.51</v>
      </c>
      <c r="AV131" s="150">
        <v>1523.42</v>
      </c>
      <c r="AW131" s="150"/>
      <c r="AX131" s="150"/>
      <c r="AY131" s="150"/>
      <c r="AZ131" s="150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8"/>
      <c r="BF131" s="158"/>
      <c r="BG131" s="113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9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9">
        <f t="shared" si="81"/>
        <v>-12</v>
      </c>
      <c r="BV131" s="238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2" t="s">
        <v>218</v>
      </c>
      <c r="E132" s="222" t="s">
        <v>91</v>
      </c>
      <c r="F132" s="223">
        <v>5</v>
      </c>
      <c r="G132" s="224">
        <v>22</v>
      </c>
      <c r="H132" s="227">
        <v>150</v>
      </c>
      <c r="I132" s="102">
        <v>3</v>
      </c>
      <c r="J132" s="102"/>
      <c r="K132" s="99" t="s">
        <v>96</v>
      </c>
      <c r="L132" s="245" t="s">
        <v>92</v>
      </c>
      <c r="M132" s="243">
        <v>11700</v>
      </c>
      <c r="N132" s="105">
        <f t="shared" si="87"/>
        <v>46800</v>
      </c>
      <c r="O132" s="167">
        <v>0.251775</v>
      </c>
      <c r="P132" s="244">
        <v>2945.7675</v>
      </c>
      <c r="Q132" s="261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2">
        <v>3075.38127</v>
      </c>
      <c r="V132" s="263">
        <f t="shared" si="90"/>
        <v>12301.52508</v>
      </c>
      <c r="W132" s="150">
        <v>37782</v>
      </c>
      <c r="X132" s="150">
        <v>9049.5</v>
      </c>
      <c r="Y132" s="271">
        <f t="shared" si="91"/>
        <v>0.807307692307692</v>
      </c>
      <c r="Z132" s="271">
        <f t="shared" si="92"/>
        <v>0.695954907161804</v>
      </c>
      <c r="AA132" s="150">
        <v>4424</v>
      </c>
      <c r="AB132" s="150">
        <v>602</v>
      </c>
      <c r="AC132" s="150"/>
      <c r="AD132" s="150"/>
      <c r="AE132" s="272">
        <f t="shared" si="70"/>
        <v>0.712777777777778</v>
      </c>
      <c r="AF132" s="167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1"/>
      <c r="AJ132" s="113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50">
        <v>19080.68</v>
      </c>
      <c r="AV132" s="150">
        <v>5351.67</v>
      </c>
      <c r="AW132" s="150"/>
      <c r="AX132" s="150"/>
      <c r="AY132" s="150"/>
      <c r="AZ132" s="150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8"/>
      <c r="BF132" s="158"/>
      <c r="BG132" s="113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9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9">
        <f t="shared" si="81"/>
        <v>-1</v>
      </c>
      <c r="BV132" s="238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2" t="s">
        <v>219</v>
      </c>
      <c r="E133" s="222" t="s">
        <v>88</v>
      </c>
      <c r="F133" s="225">
        <v>8</v>
      </c>
      <c r="G133" s="226">
        <v>35</v>
      </c>
      <c r="H133" s="225">
        <v>100</v>
      </c>
      <c r="I133" s="102">
        <v>2</v>
      </c>
      <c r="J133" s="102">
        <v>1</v>
      </c>
      <c r="K133" s="99" t="s">
        <v>65</v>
      </c>
      <c r="L133" s="242" t="s">
        <v>89</v>
      </c>
      <c r="M133" s="243">
        <v>7980</v>
      </c>
      <c r="N133" s="105">
        <f t="shared" si="87"/>
        <v>31920</v>
      </c>
      <c r="O133" s="167">
        <v>0.283725</v>
      </c>
      <c r="P133" s="244">
        <v>2264.1255</v>
      </c>
      <c r="Q133" s="261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2">
        <v>2363.747022</v>
      </c>
      <c r="V133" s="263">
        <f t="shared" si="90"/>
        <v>9454.988088</v>
      </c>
      <c r="W133" s="150">
        <v>21553.24</v>
      </c>
      <c r="X133" s="150">
        <v>6452.17</v>
      </c>
      <c r="Y133" s="271">
        <f t="shared" si="91"/>
        <v>0.675226817042607</v>
      </c>
      <c r="Z133" s="271">
        <f t="shared" si="92"/>
        <v>0.582092083657419</v>
      </c>
      <c r="AA133" s="150"/>
      <c r="AB133" s="150"/>
      <c r="AC133" s="150"/>
      <c r="AD133" s="150"/>
      <c r="AE133" s="272">
        <f t="shared" si="70"/>
        <v>0.675226817042607</v>
      </c>
      <c r="AF133" s="167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1"/>
      <c r="AJ133" s="113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50">
        <v>12397.05</v>
      </c>
      <c r="AV133" s="150">
        <v>4220.74</v>
      </c>
      <c r="AW133" s="150"/>
      <c r="AX133" s="150"/>
      <c r="AY133" s="150"/>
      <c r="AZ133" s="150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8"/>
      <c r="BF133" s="158"/>
      <c r="BG133" s="113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9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9">
        <f t="shared" si="81"/>
        <v>-9</v>
      </c>
      <c r="BV133" s="238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2" t="s">
        <v>220</v>
      </c>
      <c r="E134" s="222" t="s">
        <v>95</v>
      </c>
      <c r="F134" s="223">
        <v>11</v>
      </c>
      <c r="G134" s="224">
        <v>48</v>
      </c>
      <c r="H134" s="223">
        <v>100</v>
      </c>
      <c r="I134" s="102">
        <v>2</v>
      </c>
      <c r="J134" s="102"/>
      <c r="K134" s="99" t="s">
        <v>104</v>
      </c>
      <c r="L134" s="245" t="s">
        <v>97</v>
      </c>
      <c r="M134" s="243">
        <v>4000</v>
      </c>
      <c r="N134" s="105">
        <f t="shared" si="87"/>
        <v>16000</v>
      </c>
      <c r="O134" s="167">
        <v>0.22</v>
      </c>
      <c r="P134" s="244">
        <v>880</v>
      </c>
      <c r="Q134" s="261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2">
        <v>918.72</v>
      </c>
      <c r="V134" s="263">
        <f t="shared" si="90"/>
        <v>3674.88</v>
      </c>
      <c r="W134" s="150">
        <v>10040.42</v>
      </c>
      <c r="X134" s="150">
        <v>1736.62</v>
      </c>
      <c r="Y134" s="271">
        <f t="shared" si="91"/>
        <v>0.62752625</v>
      </c>
      <c r="Z134" s="271">
        <f t="shared" si="92"/>
        <v>0.540970905172414</v>
      </c>
      <c r="AA134" s="150"/>
      <c r="AB134" s="150"/>
      <c r="AC134" s="150"/>
      <c r="AD134" s="150"/>
      <c r="AE134" s="272">
        <f t="shared" si="70"/>
        <v>0.62752625</v>
      </c>
      <c r="AF134" s="167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1"/>
      <c r="AJ134" s="113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50">
        <v>4701.7</v>
      </c>
      <c r="AV134" s="150">
        <v>1243.64</v>
      </c>
      <c r="AW134" s="150"/>
      <c r="AX134" s="150"/>
      <c r="AY134" s="150"/>
      <c r="AZ134" s="150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8"/>
      <c r="BF134" s="158"/>
      <c r="BG134" s="113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9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9">
        <f t="shared" si="81"/>
        <v>-9</v>
      </c>
      <c r="BV134" s="238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2" t="s">
        <v>221</v>
      </c>
      <c r="E135" s="222" t="s">
        <v>71</v>
      </c>
      <c r="F135" s="225">
        <v>6</v>
      </c>
      <c r="G135" s="226">
        <v>27</v>
      </c>
      <c r="H135" s="225">
        <v>150</v>
      </c>
      <c r="I135" s="102">
        <v>2</v>
      </c>
      <c r="J135" s="102">
        <v>2</v>
      </c>
      <c r="K135" s="99" t="s">
        <v>65</v>
      </c>
      <c r="L135" s="242" t="s">
        <v>73</v>
      </c>
      <c r="M135" s="243">
        <v>9120</v>
      </c>
      <c r="N135" s="105">
        <f t="shared" si="87"/>
        <v>36480</v>
      </c>
      <c r="O135" s="167">
        <v>0.204975</v>
      </c>
      <c r="P135" s="244">
        <v>1869.372</v>
      </c>
      <c r="Q135" s="261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2">
        <v>1951.624368</v>
      </c>
      <c r="V135" s="263">
        <f t="shared" si="90"/>
        <v>7806.497472</v>
      </c>
      <c r="W135" s="150">
        <v>23941.48</v>
      </c>
      <c r="X135" s="150">
        <v>4806.46</v>
      </c>
      <c r="Y135" s="271">
        <f t="shared" si="91"/>
        <v>0.656290570175439</v>
      </c>
      <c r="Z135" s="271">
        <f t="shared" si="92"/>
        <v>0.565767732909861</v>
      </c>
      <c r="AA135" s="150">
        <v>2030</v>
      </c>
      <c r="AB135" s="150">
        <v>119</v>
      </c>
      <c r="AC135" s="150"/>
      <c r="AD135" s="150"/>
      <c r="AE135" s="272">
        <f t="shared" si="70"/>
        <v>0.600643640350877</v>
      </c>
      <c r="AF135" s="167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1"/>
      <c r="AJ135" s="113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50">
        <v>11814.87</v>
      </c>
      <c r="AV135" s="150">
        <v>3823.61</v>
      </c>
      <c r="AW135" s="150"/>
      <c r="AX135" s="150"/>
      <c r="AY135" s="150"/>
      <c r="AZ135" s="150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8"/>
      <c r="BF135" s="158"/>
      <c r="BG135" s="113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9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9">
        <f t="shared" si="81"/>
        <v>-13</v>
      </c>
      <c r="BV135" s="238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2" t="s">
        <v>222</v>
      </c>
      <c r="E136" s="222" t="s">
        <v>88</v>
      </c>
      <c r="F136" s="223">
        <v>11</v>
      </c>
      <c r="G136" s="224">
        <v>48</v>
      </c>
      <c r="H136" s="223">
        <v>100</v>
      </c>
      <c r="I136" s="102">
        <v>2</v>
      </c>
      <c r="J136" s="102"/>
      <c r="K136" s="99" t="s">
        <v>104</v>
      </c>
      <c r="L136" s="245" t="s">
        <v>89</v>
      </c>
      <c r="M136" s="243">
        <v>4000</v>
      </c>
      <c r="N136" s="105">
        <f t="shared" si="87"/>
        <v>16000</v>
      </c>
      <c r="O136" s="167">
        <v>0.22</v>
      </c>
      <c r="P136" s="244">
        <v>880</v>
      </c>
      <c r="Q136" s="261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2">
        <v>918.72</v>
      </c>
      <c r="V136" s="263">
        <f t="shared" si="90"/>
        <v>3674.88</v>
      </c>
      <c r="W136" s="150">
        <v>9467.26</v>
      </c>
      <c r="X136" s="150">
        <v>2754.22</v>
      </c>
      <c r="Y136" s="271">
        <f t="shared" si="91"/>
        <v>0.59170375</v>
      </c>
      <c r="Z136" s="271">
        <f t="shared" si="92"/>
        <v>0.510089439655172</v>
      </c>
      <c r="AA136" s="150"/>
      <c r="AB136" s="150"/>
      <c r="AC136" s="150"/>
      <c r="AD136" s="150"/>
      <c r="AE136" s="272">
        <f t="shared" si="70"/>
        <v>0.59170375</v>
      </c>
      <c r="AF136" s="167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1"/>
      <c r="AJ136" s="113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50">
        <v>5540.56</v>
      </c>
      <c r="AV136" s="150">
        <v>1410.71</v>
      </c>
      <c r="AW136" s="150"/>
      <c r="AX136" s="150"/>
      <c r="AY136" s="150"/>
      <c r="AZ136" s="150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8"/>
      <c r="BF136" s="158"/>
      <c r="BG136" s="113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9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9">
        <f t="shared" si="81"/>
        <v>-15</v>
      </c>
      <c r="BV136" s="238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2" t="s">
        <v>223</v>
      </c>
      <c r="E137" s="222" t="s">
        <v>91</v>
      </c>
      <c r="F137" s="223">
        <v>10</v>
      </c>
      <c r="G137" s="224">
        <v>46</v>
      </c>
      <c r="H137" s="223">
        <v>100</v>
      </c>
      <c r="I137" s="102">
        <v>1</v>
      </c>
      <c r="J137" s="102"/>
      <c r="K137" s="99" t="s">
        <v>104</v>
      </c>
      <c r="L137" s="242" t="s">
        <v>92</v>
      </c>
      <c r="M137" s="243">
        <v>6200</v>
      </c>
      <c r="N137" s="105">
        <f t="shared" si="87"/>
        <v>24800</v>
      </c>
      <c r="O137" s="167">
        <v>0.2643</v>
      </c>
      <c r="P137" s="244">
        <v>1638.66</v>
      </c>
      <c r="Q137" s="261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2">
        <v>1710.76104</v>
      </c>
      <c r="V137" s="263">
        <f t="shared" si="90"/>
        <v>6843.04416</v>
      </c>
      <c r="W137" s="150">
        <v>14605.98</v>
      </c>
      <c r="X137" s="150">
        <v>3933.81</v>
      </c>
      <c r="Y137" s="271">
        <f t="shared" si="91"/>
        <v>0.588950806451613</v>
      </c>
      <c r="Z137" s="271">
        <f t="shared" si="92"/>
        <v>0.507716212458287</v>
      </c>
      <c r="AA137" s="150"/>
      <c r="AB137" s="150"/>
      <c r="AC137" s="150"/>
      <c r="AD137" s="150"/>
      <c r="AE137" s="272">
        <f t="shared" si="70"/>
        <v>0.588950806451613</v>
      </c>
      <c r="AF137" s="167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1"/>
      <c r="AJ137" s="113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50">
        <v>10381.72</v>
      </c>
      <c r="AV137" s="150">
        <v>2843.78</v>
      </c>
      <c r="AW137" s="150"/>
      <c r="AX137" s="150"/>
      <c r="AY137" s="150"/>
      <c r="AZ137" s="150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8"/>
      <c r="BF137" s="158"/>
      <c r="BG137" s="113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9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9">
        <f t="shared" si="81"/>
        <v>-15</v>
      </c>
      <c r="BV137" s="238">
        <f t="shared" si="82"/>
        <v>-30</v>
      </c>
      <c r="BW137" s="321">
        <f t="shared" si="83"/>
        <v>-88</v>
      </c>
    </row>
    <row r="138" spans="1:75">
      <c r="A138" s="216">
        <v>136</v>
      </c>
      <c r="B138" s="216">
        <v>30</v>
      </c>
      <c r="C138" s="216">
        <v>107728</v>
      </c>
      <c r="D138" s="217" t="s">
        <v>224</v>
      </c>
      <c r="E138" s="217" t="s">
        <v>95</v>
      </c>
      <c r="F138" s="220">
        <v>7</v>
      </c>
      <c r="G138" s="221">
        <v>29</v>
      </c>
      <c r="H138" s="220">
        <v>100</v>
      </c>
      <c r="I138" s="102">
        <v>3</v>
      </c>
      <c r="J138" s="102"/>
      <c r="K138" s="216" t="s">
        <v>65</v>
      </c>
      <c r="L138" s="237" t="s">
        <v>97</v>
      </c>
      <c r="M138" s="238">
        <v>8550</v>
      </c>
      <c r="N138" s="239">
        <f t="shared" si="87"/>
        <v>34200</v>
      </c>
      <c r="O138" s="168">
        <v>0.21015</v>
      </c>
      <c r="P138" s="240">
        <v>1796.7825</v>
      </c>
      <c r="Q138" s="256">
        <f t="shared" si="88"/>
        <v>7187.13</v>
      </c>
      <c r="R138" s="58">
        <v>9918</v>
      </c>
      <c r="S138" s="257">
        <f t="shared" si="89"/>
        <v>39672</v>
      </c>
      <c r="T138" s="59">
        <v>0.189135</v>
      </c>
      <c r="U138" s="258">
        <v>1875.84093</v>
      </c>
      <c r="V138" s="259">
        <f t="shared" si="90"/>
        <v>7503.36372</v>
      </c>
      <c r="W138" s="260">
        <v>19786.02</v>
      </c>
      <c r="X138" s="260">
        <v>4156.7</v>
      </c>
      <c r="Y138" s="270">
        <f t="shared" si="91"/>
        <v>0.578538596491228</v>
      </c>
      <c r="Z138" s="271">
        <f t="shared" si="92"/>
        <v>0.49874016938899</v>
      </c>
      <c r="AA138" s="150"/>
      <c r="AB138" s="150"/>
      <c r="AC138" s="150">
        <v>580</v>
      </c>
      <c r="AD138" s="150">
        <v>40</v>
      </c>
      <c r="AE138" s="272">
        <f t="shared" si="70"/>
        <v>0.561579532163743</v>
      </c>
      <c r="AF138" s="167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1"/>
      <c r="AJ138" s="113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60">
        <v>14547.74</v>
      </c>
      <c r="AV138" s="260">
        <v>3331.22</v>
      </c>
      <c r="AW138" s="150"/>
      <c r="AX138" s="150"/>
      <c r="AY138" s="150"/>
      <c r="AZ138" s="150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8"/>
      <c r="BF138" s="158"/>
      <c r="BG138" s="113">
        <f t="shared" si="78"/>
        <v>0</v>
      </c>
      <c r="BH138" s="239">
        <v>40</v>
      </c>
      <c r="BI138" s="239">
        <v>0</v>
      </c>
      <c r="BJ138" s="312">
        <f t="shared" si="86"/>
        <v>-40</v>
      </c>
      <c r="BK138" s="313">
        <v>8</v>
      </c>
      <c r="BL138" s="313">
        <v>6</v>
      </c>
      <c r="BM138" s="239">
        <v>8</v>
      </c>
      <c r="BN138" s="239">
        <v>0</v>
      </c>
      <c r="BO138" s="239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9">
        <v>15</v>
      </c>
      <c r="BT138" s="239">
        <v>0</v>
      </c>
      <c r="BU138" s="239">
        <f t="shared" si="81"/>
        <v>-29</v>
      </c>
      <c r="BV138" s="238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2" t="s">
        <v>225</v>
      </c>
      <c r="E139" s="222" t="s">
        <v>88</v>
      </c>
      <c r="F139" s="225">
        <v>8</v>
      </c>
      <c r="G139" s="226">
        <v>33</v>
      </c>
      <c r="H139" s="225">
        <v>100</v>
      </c>
      <c r="I139" s="102">
        <v>1</v>
      </c>
      <c r="J139" s="102">
        <v>1</v>
      </c>
      <c r="K139" s="99" t="s">
        <v>65</v>
      </c>
      <c r="L139" s="242" t="s">
        <v>89</v>
      </c>
      <c r="M139" s="243">
        <v>9120</v>
      </c>
      <c r="N139" s="105">
        <f t="shared" si="87"/>
        <v>36480</v>
      </c>
      <c r="O139" s="167">
        <v>0.250575</v>
      </c>
      <c r="P139" s="244">
        <v>2285.244</v>
      </c>
      <c r="Q139" s="261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2">
        <v>2385.794736</v>
      </c>
      <c r="V139" s="263">
        <f t="shared" si="90"/>
        <v>9543.178944</v>
      </c>
      <c r="W139" s="150">
        <v>19402.25</v>
      </c>
      <c r="X139" s="150">
        <v>5617.15</v>
      </c>
      <c r="Y139" s="271">
        <f t="shared" si="91"/>
        <v>0.531859923245614</v>
      </c>
      <c r="Z139" s="271">
        <f t="shared" si="92"/>
        <v>0.458499933832426</v>
      </c>
      <c r="AA139" s="150"/>
      <c r="AB139" s="150"/>
      <c r="AC139" s="150"/>
      <c r="AD139" s="150"/>
      <c r="AE139" s="272">
        <f t="shared" si="70"/>
        <v>0.531859923245614</v>
      </c>
      <c r="AF139" s="167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1"/>
      <c r="AJ139" s="113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50">
        <v>14979.4</v>
      </c>
      <c r="AV139" s="150">
        <v>4693.42</v>
      </c>
      <c r="AW139" s="150"/>
      <c r="AX139" s="150"/>
      <c r="AY139" s="150"/>
      <c r="AZ139" s="150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8"/>
      <c r="BF139" s="158"/>
      <c r="BG139" s="113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9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9">
        <f t="shared" si="81"/>
        <v>0</v>
      </c>
      <c r="BV139" s="238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2" t="s">
        <v>226</v>
      </c>
      <c r="E140" s="222" t="s">
        <v>88</v>
      </c>
      <c r="F140" s="225"/>
      <c r="G140" s="226"/>
      <c r="H140" s="225">
        <v>0</v>
      </c>
      <c r="I140" s="102">
        <v>2</v>
      </c>
      <c r="J140" s="102"/>
      <c r="K140" s="99" t="s">
        <v>104</v>
      </c>
      <c r="L140" s="242" t="s">
        <v>89</v>
      </c>
      <c r="M140" s="243">
        <v>4000</v>
      </c>
      <c r="N140" s="105">
        <f t="shared" si="87"/>
        <v>16000</v>
      </c>
      <c r="O140" s="167">
        <v>0.22</v>
      </c>
      <c r="P140" s="244">
        <v>880</v>
      </c>
      <c r="Q140" s="261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2">
        <v>918.72</v>
      </c>
      <c r="V140" s="263">
        <f t="shared" si="90"/>
        <v>3674.88</v>
      </c>
      <c r="W140" s="150">
        <v>6217.77</v>
      </c>
      <c r="X140" s="150">
        <v>1957.18</v>
      </c>
      <c r="Y140" s="271">
        <f t="shared" si="91"/>
        <v>0.388610625</v>
      </c>
      <c r="Z140" s="271">
        <f t="shared" si="92"/>
        <v>0.335009159482759</v>
      </c>
      <c r="AA140" s="150"/>
      <c r="AB140" s="150"/>
      <c r="AC140" s="150"/>
      <c r="AD140" s="150"/>
      <c r="AE140" s="272">
        <f t="shared" si="70"/>
        <v>0.388610625</v>
      </c>
      <c r="AF140" s="167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1"/>
      <c r="AJ140" s="113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50">
        <v>4078.07</v>
      </c>
      <c r="AV140" s="150">
        <v>1485.88</v>
      </c>
      <c r="AW140" s="150"/>
      <c r="AX140" s="150"/>
      <c r="AY140" s="150"/>
      <c r="AZ140" s="150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8"/>
      <c r="BF140" s="158"/>
      <c r="BG140" s="113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9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9">
        <f t="shared" si="81"/>
        <v>-15</v>
      </c>
      <c r="BV140" s="238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2" t="s">
        <v>227</v>
      </c>
      <c r="E141" s="222" t="s">
        <v>64</v>
      </c>
      <c r="F141" s="225">
        <v>10</v>
      </c>
      <c r="G141" s="226">
        <v>45</v>
      </c>
      <c r="H141" s="225">
        <v>100</v>
      </c>
      <c r="I141" s="102">
        <v>1</v>
      </c>
      <c r="J141" s="102"/>
      <c r="K141" s="99" t="s">
        <v>104</v>
      </c>
      <c r="L141" s="242" t="s">
        <v>66</v>
      </c>
      <c r="M141" s="243">
        <v>5200</v>
      </c>
      <c r="N141" s="105">
        <f t="shared" si="87"/>
        <v>20800</v>
      </c>
      <c r="O141" s="167">
        <v>0.243825</v>
      </c>
      <c r="P141" s="244">
        <v>1267.89</v>
      </c>
      <c r="Q141" s="261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2">
        <v>1323.67716</v>
      </c>
      <c r="V141" s="263">
        <f t="shared" si="90"/>
        <v>5294.70864</v>
      </c>
      <c r="W141" s="150">
        <v>6595.16</v>
      </c>
      <c r="X141" s="150">
        <v>1544.52</v>
      </c>
      <c r="Y141" s="271">
        <f t="shared" si="91"/>
        <v>0.317075</v>
      </c>
      <c r="Z141" s="271">
        <f t="shared" si="92"/>
        <v>0.273340517241379</v>
      </c>
      <c r="AA141" s="150"/>
      <c r="AB141" s="150"/>
      <c r="AC141" s="150"/>
      <c r="AD141" s="150"/>
      <c r="AE141" s="272">
        <f t="shared" si="70"/>
        <v>0.317075</v>
      </c>
      <c r="AF141" s="167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1"/>
      <c r="AJ141" s="113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50">
        <v>3610.39</v>
      </c>
      <c r="AV141" s="150">
        <v>1060.63</v>
      </c>
      <c r="AW141" s="150"/>
      <c r="AX141" s="150"/>
      <c r="AY141" s="150"/>
      <c r="AZ141" s="150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8"/>
      <c r="BF141" s="158"/>
      <c r="BG141" s="113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9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9">
        <f t="shared" si="81"/>
        <v>-15</v>
      </c>
      <c r="BV141" s="238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2" t="s">
        <v>228</v>
      </c>
      <c r="E142" s="222" t="s">
        <v>88</v>
      </c>
      <c r="F142" s="225">
        <v>11</v>
      </c>
      <c r="G142" s="226">
        <v>47</v>
      </c>
      <c r="H142" s="225">
        <v>100</v>
      </c>
      <c r="I142" s="102">
        <v>1</v>
      </c>
      <c r="J142" s="102"/>
      <c r="K142" s="99" t="s">
        <v>104</v>
      </c>
      <c r="L142" s="245" t="s">
        <v>89</v>
      </c>
      <c r="M142" s="243">
        <v>5000</v>
      </c>
      <c r="N142" s="105">
        <f t="shared" si="87"/>
        <v>20000</v>
      </c>
      <c r="O142" s="167">
        <v>0.195</v>
      </c>
      <c r="P142" s="244">
        <v>975</v>
      </c>
      <c r="Q142" s="261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2">
        <v>1017.9</v>
      </c>
      <c r="V142" s="263">
        <f t="shared" si="90"/>
        <v>4071.6</v>
      </c>
      <c r="W142" s="150">
        <v>6297.62</v>
      </c>
      <c r="X142" s="150">
        <v>1252.4</v>
      </c>
      <c r="Y142" s="271">
        <f t="shared" si="91"/>
        <v>0.314881</v>
      </c>
      <c r="Z142" s="271">
        <f t="shared" si="92"/>
        <v>0.271449137931034</v>
      </c>
      <c r="AA142" s="150"/>
      <c r="AB142" s="150"/>
      <c r="AC142" s="150"/>
      <c r="AD142" s="150"/>
      <c r="AE142" s="272">
        <f t="shared" si="70"/>
        <v>0.314881</v>
      </c>
      <c r="AF142" s="167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1"/>
      <c r="AJ142" s="113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50">
        <v>10058.41</v>
      </c>
      <c r="AV142" s="150">
        <v>1684.45</v>
      </c>
      <c r="AW142" s="150"/>
      <c r="AX142" s="150"/>
      <c r="AY142" s="150"/>
      <c r="AZ142" s="150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8"/>
      <c r="BF142" s="158"/>
      <c r="BG142" s="113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9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9">
        <f t="shared" si="81"/>
        <v>11</v>
      </c>
      <c r="BV142" s="238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5"/>
      <c r="G143" s="226"/>
      <c r="H143" s="225">
        <f>SUM(H1:H52)</f>
        <v>7250</v>
      </c>
      <c r="I143" s="102"/>
      <c r="J143" s="102"/>
      <c r="K143" s="102"/>
      <c r="M143" s="243">
        <f>SUM(M3:M142)</f>
        <v>1601515</v>
      </c>
      <c r="N143" s="105">
        <f>SUM(N3:N142)</f>
        <v>6406060</v>
      </c>
      <c r="O143" s="167">
        <f>P143/M143</f>
        <v>0.211449830082765</v>
      </c>
      <c r="P143" s="244">
        <f>SUM(P3:P142)</f>
        <v>338640.074625</v>
      </c>
      <c r="Q143" s="261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2">
        <f>SUM(U3:U142)</f>
        <v>353540.2379085</v>
      </c>
      <c r="V143" s="263">
        <f>SUM(V3:V142)</f>
        <v>1414160.951634</v>
      </c>
      <c r="W143" s="150">
        <f>SUM(W3:W142)</f>
        <v>6981037.04</v>
      </c>
      <c r="X143" s="150">
        <f>SUM(X3:X142)</f>
        <v>1498590.72</v>
      </c>
      <c r="Y143" s="271">
        <f t="shared" si="91"/>
        <v>1.08975517556813</v>
      </c>
      <c r="Z143" s="271">
        <f t="shared" si="92"/>
        <v>0.939444116869081</v>
      </c>
      <c r="AA143" s="150"/>
      <c r="AB143" s="150"/>
      <c r="AC143" s="150"/>
      <c r="AD143" s="150"/>
      <c r="AE143" s="272">
        <f t="shared" si="70"/>
        <v>1.08975517556813</v>
      </c>
      <c r="AF143" s="167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1"/>
      <c r="AJ143" s="113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50">
        <f>SUM(AU3:AU142)</f>
        <v>3439014.45</v>
      </c>
      <c r="AV143" s="150">
        <f>SUM(AV3:AV142)</f>
        <v>781221.179999999</v>
      </c>
      <c r="AW143" s="150"/>
      <c r="AX143" s="150"/>
      <c r="AY143" s="150"/>
      <c r="AZ143" s="150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8"/>
      <c r="BF143" s="158"/>
      <c r="BG143" s="113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9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9">
        <f t="shared" si="81"/>
        <v>-30</v>
      </c>
      <c r="BV143" s="238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2" customWidth="1"/>
    <col min="2" max="2" width="8.875" style="182" customWidth="1"/>
    <col min="3" max="3" width="6.875" style="183" customWidth="1"/>
    <col min="4" max="4" width="25.5" style="183" customWidth="1"/>
    <col min="5" max="5" width="7.625" style="183" customWidth="1"/>
    <col min="6" max="6" width="9" style="183"/>
    <col min="7" max="7" width="7" style="183" customWidth="1"/>
    <col min="8" max="8" width="10.75" style="184" customWidth="1"/>
    <col min="9" max="9" width="10.5" style="184" customWidth="1"/>
    <col min="10" max="10" width="9" style="8"/>
    <col min="11" max="11" width="11.5" style="182" customWidth="1"/>
    <col min="12" max="16384" width="9" style="183"/>
  </cols>
  <sheetData>
    <row r="1" customHeight="1" spans="1:11">
      <c r="A1" s="185" t="s">
        <v>229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customHeight="1" spans="1:11">
      <c r="A2" s="20" t="s">
        <v>19</v>
      </c>
      <c r="B2" s="20" t="s">
        <v>230</v>
      </c>
      <c r="C2" s="20" t="s">
        <v>231</v>
      </c>
      <c r="D2" s="186" t="s">
        <v>232</v>
      </c>
      <c r="E2" s="20" t="s">
        <v>233</v>
      </c>
      <c r="F2" s="187" t="s">
        <v>234</v>
      </c>
      <c r="G2" s="20" t="s">
        <v>235</v>
      </c>
      <c r="H2" s="188" t="s">
        <v>236</v>
      </c>
      <c r="I2" s="188" t="s">
        <v>40</v>
      </c>
      <c r="J2" s="192" t="s">
        <v>237</v>
      </c>
      <c r="K2" s="127" t="s">
        <v>238</v>
      </c>
    </row>
    <row r="3" customHeight="1" spans="1:11">
      <c r="A3" s="189">
        <v>1</v>
      </c>
      <c r="B3" s="189" t="s">
        <v>71</v>
      </c>
      <c r="C3" s="103">
        <v>311</v>
      </c>
      <c r="D3" s="190" t="s">
        <v>239</v>
      </c>
      <c r="E3" s="103">
        <v>4093</v>
      </c>
      <c r="F3" s="103" t="s">
        <v>240</v>
      </c>
      <c r="G3" s="103">
        <v>42</v>
      </c>
      <c r="H3" s="191">
        <v>85859.89</v>
      </c>
      <c r="I3" s="191">
        <v>9648.1366755405</v>
      </c>
      <c r="J3" s="108">
        <v>400</v>
      </c>
      <c r="K3" s="106" t="s">
        <v>241</v>
      </c>
    </row>
    <row r="4" customHeight="1" spans="1:11">
      <c r="A4" s="189">
        <v>2</v>
      </c>
      <c r="B4" s="189" t="s">
        <v>71</v>
      </c>
      <c r="C4" s="103">
        <v>343</v>
      </c>
      <c r="D4" s="190" t="s">
        <v>242</v>
      </c>
      <c r="E4" s="103">
        <v>7583</v>
      </c>
      <c r="F4" s="103" t="s">
        <v>243</v>
      </c>
      <c r="G4" s="103">
        <v>368</v>
      </c>
      <c r="H4" s="191">
        <v>83977.44</v>
      </c>
      <c r="I4" s="191">
        <v>16415.0160312506</v>
      </c>
      <c r="J4" s="108">
        <v>400</v>
      </c>
      <c r="K4" s="106" t="s">
        <v>241</v>
      </c>
    </row>
    <row r="5" customHeight="1" spans="1:11">
      <c r="A5" s="189">
        <v>3</v>
      </c>
      <c r="B5" s="189" t="s">
        <v>64</v>
      </c>
      <c r="C5" s="103">
        <v>517</v>
      </c>
      <c r="D5" s="190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1">
        <v>13207.7168112627</v>
      </c>
      <c r="J5" s="108">
        <v>400</v>
      </c>
      <c r="K5" s="106" t="s">
        <v>246</v>
      </c>
    </row>
    <row r="6" customHeight="1" spans="1:11">
      <c r="A6" s="189">
        <v>4</v>
      </c>
      <c r="B6" s="189" t="s">
        <v>64</v>
      </c>
      <c r="C6" s="103">
        <v>517</v>
      </c>
      <c r="D6" s="190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1">
        <v>13127.9118311998</v>
      </c>
      <c r="J6" s="108">
        <v>400</v>
      </c>
      <c r="K6" s="106" t="s">
        <v>246</v>
      </c>
    </row>
    <row r="7" customHeight="1" spans="1:11">
      <c r="A7" s="189">
        <v>5</v>
      </c>
      <c r="B7" s="189" t="s">
        <v>91</v>
      </c>
      <c r="C7" s="103">
        <v>750</v>
      </c>
      <c r="D7" s="190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1">
        <v>19314.5259716211</v>
      </c>
      <c r="J7" s="108">
        <v>400</v>
      </c>
      <c r="K7" s="106" t="s">
        <v>246</v>
      </c>
    </row>
    <row r="8" customHeight="1" spans="1:11">
      <c r="A8" s="189">
        <v>6</v>
      </c>
      <c r="B8" s="189" t="s">
        <v>162</v>
      </c>
      <c r="C8" s="103">
        <v>307</v>
      </c>
      <c r="D8" s="190" t="s">
        <v>249</v>
      </c>
      <c r="E8" s="103">
        <v>7107</v>
      </c>
      <c r="F8" s="103" t="s">
        <v>250</v>
      </c>
      <c r="G8" s="103">
        <v>359</v>
      </c>
      <c r="H8" s="191">
        <v>64723.76</v>
      </c>
      <c r="I8" s="191">
        <v>12194.9427258501</v>
      </c>
      <c r="J8" s="108">
        <v>400</v>
      </c>
      <c r="K8" s="106" t="s">
        <v>241</v>
      </c>
    </row>
    <row r="9" customHeight="1" spans="1:11">
      <c r="A9" s="189">
        <v>7</v>
      </c>
      <c r="B9" s="189" t="s">
        <v>78</v>
      </c>
      <c r="C9" s="103">
        <v>385</v>
      </c>
      <c r="D9" s="190" t="s">
        <v>251</v>
      </c>
      <c r="E9" s="103">
        <v>7317</v>
      </c>
      <c r="F9" s="103" t="s">
        <v>80</v>
      </c>
      <c r="G9" s="103">
        <v>185</v>
      </c>
      <c r="H9" s="191">
        <v>63799.04</v>
      </c>
      <c r="I9" s="191">
        <v>7429.2942376087</v>
      </c>
      <c r="J9" s="108">
        <v>400</v>
      </c>
      <c r="K9" s="106" t="s">
        <v>241</v>
      </c>
    </row>
    <row r="10" customHeight="1" spans="1:11">
      <c r="A10" s="189">
        <v>8</v>
      </c>
      <c r="B10" s="189" t="s">
        <v>162</v>
      </c>
      <c r="C10" s="103">
        <v>307</v>
      </c>
      <c r="D10" s="190" t="s">
        <v>249</v>
      </c>
      <c r="E10" s="103">
        <v>4328</v>
      </c>
      <c r="F10" s="103" t="s">
        <v>252</v>
      </c>
      <c r="G10" s="103">
        <v>2</v>
      </c>
      <c r="H10" s="191">
        <v>58800</v>
      </c>
      <c r="I10" s="191">
        <v>1469.999999928</v>
      </c>
      <c r="J10" s="108">
        <v>180</v>
      </c>
      <c r="K10" s="106" t="s">
        <v>241</v>
      </c>
    </row>
    <row r="11" customHeight="1" spans="1:11">
      <c r="A11" s="189">
        <v>9</v>
      </c>
      <c r="B11" s="189" t="s">
        <v>64</v>
      </c>
      <c r="C11" s="103">
        <v>349</v>
      </c>
      <c r="D11" s="190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1">
        <v>7588.9881812499</v>
      </c>
      <c r="J11" s="108">
        <v>180</v>
      </c>
      <c r="K11" s="106" t="s">
        <v>246</v>
      </c>
    </row>
    <row r="12" customHeight="1" spans="1:11">
      <c r="A12" s="189">
        <v>10</v>
      </c>
      <c r="B12" s="189" t="s">
        <v>162</v>
      </c>
      <c r="C12" s="103">
        <v>307</v>
      </c>
      <c r="D12" s="190" t="s">
        <v>249</v>
      </c>
      <c r="E12" s="103">
        <v>4283</v>
      </c>
      <c r="F12" s="103" t="s">
        <v>255</v>
      </c>
      <c r="G12" s="103">
        <v>7</v>
      </c>
      <c r="H12" s="191">
        <v>50921.2</v>
      </c>
      <c r="I12" s="191">
        <v>15748.9599999998</v>
      </c>
      <c r="J12" s="108">
        <v>180</v>
      </c>
      <c r="K12" s="106" t="s">
        <v>241</v>
      </c>
    </row>
    <row r="13" customHeight="1" spans="1:11">
      <c r="A13" s="189">
        <v>11</v>
      </c>
      <c r="B13" s="189" t="s">
        <v>71</v>
      </c>
      <c r="C13" s="103">
        <v>513</v>
      </c>
      <c r="D13" s="190" t="s">
        <v>256</v>
      </c>
      <c r="E13" s="103">
        <v>9760</v>
      </c>
      <c r="F13" s="103" t="s">
        <v>257</v>
      </c>
      <c r="G13" s="103">
        <v>392</v>
      </c>
      <c r="H13" s="191">
        <v>48225.23</v>
      </c>
      <c r="I13" s="191">
        <v>11514.0194428994</v>
      </c>
      <c r="J13" s="108">
        <v>180</v>
      </c>
      <c r="K13" s="106" t="s">
        <v>241</v>
      </c>
    </row>
    <row r="14" customHeight="1" spans="1:11">
      <c r="A14" s="189">
        <v>12</v>
      </c>
      <c r="B14" s="189" t="s">
        <v>162</v>
      </c>
      <c r="C14" s="103">
        <v>307</v>
      </c>
      <c r="D14" s="190" t="s">
        <v>249</v>
      </c>
      <c r="E14" s="103">
        <v>10613</v>
      </c>
      <c r="F14" s="103" t="s">
        <v>258</v>
      </c>
      <c r="G14" s="103">
        <v>214</v>
      </c>
      <c r="H14" s="191">
        <v>46205.07</v>
      </c>
      <c r="I14" s="191">
        <v>10778.1120400006</v>
      </c>
      <c r="J14" s="108">
        <v>180</v>
      </c>
      <c r="K14" s="106" t="s">
        <v>241</v>
      </c>
    </row>
    <row r="15" customHeight="1" spans="1:11">
      <c r="A15" s="189">
        <v>13</v>
      </c>
      <c r="B15" s="189" t="s">
        <v>64</v>
      </c>
      <c r="C15" s="103">
        <v>337</v>
      </c>
      <c r="D15" s="190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1">
        <v>7697.30570284688</v>
      </c>
      <c r="J15" s="108">
        <v>180</v>
      </c>
      <c r="K15" s="106" t="s">
        <v>246</v>
      </c>
    </row>
    <row r="16" customHeight="1" spans="1:11">
      <c r="A16" s="189">
        <v>14</v>
      </c>
      <c r="B16" s="189" t="s">
        <v>64</v>
      </c>
      <c r="C16" s="103">
        <v>517</v>
      </c>
      <c r="D16" s="190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1">
        <v>7749.8550000004</v>
      </c>
      <c r="J16" s="108">
        <v>180</v>
      </c>
      <c r="K16" s="106" t="s">
        <v>246</v>
      </c>
    </row>
    <row r="17" customHeight="1" spans="1:11">
      <c r="A17" s="189">
        <v>15</v>
      </c>
      <c r="B17" s="189" t="s">
        <v>162</v>
      </c>
      <c r="C17" s="103">
        <v>307</v>
      </c>
      <c r="D17" s="190" t="s">
        <v>249</v>
      </c>
      <c r="E17" s="103">
        <v>4291</v>
      </c>
      <c r="F17" s="103" t="s">
        <v>262</v>
      </c>
      <c r="G17" s="103">
        <v>24</v>
      </c>
      <c r="H17" s="191">
        <v>43834.73</v>
      </c>
      <c r="I17" s="191">
        <v>1897.7067000001</v>
      </c>
      <c r="J17" s="108">
        <v>180</v>
      </c>
      <c r="K17" s="106" t="s">
        <v>241</v>
      </c>
    </row>
    <row r="18" customHeight="1" spans="1:11">
      <c r="A18" s="189">
        <v>16</v>
      </c>
      <c r="B18" s="189" t="s">
        <v>162</v>
      </c>
      <c r="C18" s="103">
        <v>307</v>
      </c>
      <c r="D18" s="190" t="s">
        <v>249</v>
      </c>
      <c r="E18" s="103">
        <v>9563</v>
      </c>
      <c r="F18" s="103" t="s">
        <v>263</v>
      </c>
      <c r="G18" s="103">
        <v>275</v>
      </c>
      <c r="H18" s="191">
        <v>43197.01</v>
      </c>
      <c r="I18" s="191">
        <v>10400.408951733</v>
      </c>
      <c r="J18" s="108">
        <v>180</v>
      </c>
      <c r="K18" s="106" t="s">
        <v>241</v>
      </c>
    </row>
    <row r="19" customHeight="1" spans="1:11">
      <c r="A19" s="189">
        <v>17</v>
      </c>
      <c r="B19" s="189" t="s">
        <v>162</v>
      </c>
      <c r="C19" s="103">
        <v>307</v>
      </c>
      <c r="D19" s="190" t="s">
        <v>249</v>
      </c>
      <c r="E19" s="103">
        <v>10989</v>
      </c>
      <c r="F19" s="103" t="s">
        <v>264</v>
      </c>
      <c r="G19" s="103">
        <v>204</v>
      </c>
      <c r="H19" s="191">
        <v>42802.69</v>
      </c>
      <c r="I19" s="191">
        <v>7241.784297501</v>
      </c>
      <c r="J19" s="108">
        <v>180</v>
      </c>
      <c r="K19" s="106" t="s">
        <v>241</v>
      </c>
    </row>
    <row r="20" customHeight="1" spans="1:11">
      <c r="A20" s="189">
        <v>18</v>
      </c>
      <c r="B20" s="189" t="s">
        <v>88</v>
      </c>
      <c r="C20" s="103">
        <v>581</v>
      </c>
      <c r="D20" s="190" t="s">
        <v>265</v>
      </c>
      <c r="E20" s="103">
        <v>13581</v>
      </c>
      <c r="F20" s="103" t="s">
        <v>266</v>
      </c>
      <c r="G20" s="103">
        <v>450</v>
      </c>
      <c r="H20" s="191">
        <v>41535.81</v>
      </c>
      <c r="I20" s="191">
        <v>9092.2230588868</v>
      </c>
      <c r="J20" s="108">
        <v>180</v>
      </c>
      <c r="K20" s="106" t="s">
        <v>241</v>
      </c>
    </row>
    <row r="21" customHeight="1" spans="1:11">
      <c r="A21" s="189">
        <v>19</v>
      </c>
      <c r="B21" s="189" t="s">
        <v>75</v>
      </c>
      <c r="C21" s="103">
        <v>329</v>
      </c>
      <c r="D21" s="190" t="s">
        <v>267</v>
      </c>
      <c r="E21" s="103">
        <v>9988</v>
      </c>
      <c r="F21" s="103" t="s">
        <v>268</v>
      </c>
      <c r="G21" s="103">
        <v>199</v>
      </c>
      <c r="H21" s="191">
        <v>41119.04</v>
      </c>
      <c r="I21" s="191">
        <v>10077.615243747</v>
      </c>
      <c r="J21" s="108">
        <v>180</v>
      </c>
      <c r="K21" s="106" t="s">
        <v>241</v>
      </c>
    </row>
    <row r="22" customHeight="1" spans="1:11">
      <c r="A22" s="189">
        <v>20</v>
      </c>
      <c r="B22" s="189" t="s">
        <v>71</v>
      </c>
      <c r="C22" s="103">
        <v>365</v>
      </c>
      <c r="D22" s="190" t="s">
        <v>269</v>
      </c>
      <c r="E22" s="103">
        <v>4301</v>
      </c>
      <c r="F22" s="103" t="s">
        <v>270</v>
      </c>
      <c r="G22" s="103">
        <v>250</v>
      </c>
      <c r="H22" s="191">
        <v>40194.19</v>
      </c>
      <c r="I22" s="191">
        <v>7611.93399111097</v>
      </c>
      <c r="J22" s="108">
        <v>180</v>
      </c>
      <c r="K22" s="106" t="s">
        <v>241</v>
      </c>
    </row>
    <row r="23" customHeight="1" spans="1:11">
      <c r="A23" s="189">
        <v>21</v>
      </c>
      <c r="B23" s="189" t="s">
        <v>64</v>
      </c>
      <c r="C23" s="103">
        <v>337</v>
      </c>
      <c r="D23" s="190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1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2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3" t="s">
        <v>273</v>
      </c>
      <c r="B1" s="173" t="s">
        <v>274</v>
      </c>
      <c r="C1" s="173" t="s">
        <v>275</v>
      </c>
      <c r="D1" s="173" t="s">
        <v>276</v>
      </c>
      <c r="E1" s="173" t="s">
        <v>277</v>
      </c>
      <c r="F1" s="173" t="s">
        <v>278</v>
      </c>
      <c r="G1" s="173" t="s">
        <v>279</v>
      </c>
      <c r="H1" s="174" t="s">
        <v>280</v>
      </c>
      <c r="I1" s="178" t="s">
        <v>281</v>
      </c>
      <c r="J1" s="173" t="s">
        <v>282</v>
      </c>
      <c r="K1" s="173" t="s">
        <v>283</v>
      </c>
      <c r="L1" s="173" t="s">
        <v>284</v>
      </c>
      <c r="M1" s="173" t="s">
        <v>285</v>
      </c>
    </row>
    <row r="2" s="2" customFormat="1" spans="1:13">
      <c r="A2" s="175" t="s">
        <v>286</v>
      </c>
      <c r="B2" s="175" t="s">
        <v>287</v>
      </c>
      <c r="C2" s="175" t="s">
        <v>288</v>
      </c>
      <c r="D2" s="175" t="s">
        <v>289</v>
      </c>
      <c r="E2" s="175" t="s">
        <v>290</v>
      </c>
      <c r="F2" s="175" t="s">
        <v>291</v>
      </c>
      <c r="G2" s="175" t="s">
        <v>292</v>
      </c>
      <c r="H2" s="176">
        <v>24</v>
      </c>
      <c r="I2" s="179">
        <v>-45</v>
      </c>
      <c r="J2" s="175" t="s">
        <v>293</v>
      </c>
      <c r="K2" s="175" t="s">
        <v>294</v>
      </c>
      <c r="L2" s="175" t="s">
        <v>295</v>
      </c>
      <c r="M2" s="175" t="s">
        <v>296</v>
      </c>
    </row>
    <row r="3" s="2" customFormat="1" spans="1:13">
      <c r="A3" s="175" t="s">
        <v>297</v>
      </c>
      <c r="B3" s="175" t="s">
        <v>298</v>
      </c>
      <c r="C3" s="175" t="s">
        <v>299</v>
      </c>
      <c r="D3" s="175" t="s">
        <v>289</v>
      </c>
      <c r="E3" s="175" t="s">
        <v>300</v>
      </c>
      <c r="F3" s="175" t="s">
        <v>301</v>
      </c>
      <c r="G3" s="175" t="s">
        <v>302</v>
      </c>
      <c r="H3" s="177">
        <v>36</v>
      </c>
      <c r="I3" s="179">
        <v>-45</v>
      </c>
      <c r="J3" s="175" t="s">
        <v>303</v>
      </c>
      <c r="K3" s="175" t="s">
        <v>304</v>
      </c>
      <c r="L3" s="175" t="s">
        <v>295</v>
      </c>
      <c r="M3" s="175" t="s">
        <v>296</v>
      </c>
    </row>
    <row r="4" s="2" customFormat="1" spans="1:13">
      <c r="A4" s="175" t="s">
        <v>305</v>
      </c>
      <c r="B4" s="175" t="s">
        <v>306</v>
      </c>
      <c r="C4" s="175" t="s">
        <v>307</v>
      </c>
      <c r="D4" s="175" t="s">
        <v>289</v>
      </c>
      <c r="E4" s="175" t="s">
        <v>308</v>
      </c>
      <c r="F4" s="175" t="s">
        <v>166</v>
      </c>
      <c r="G4" s="175" t="s">
        <v>292</v>
      </c>
      <c r="H4" s="176">
        <v>40</v>
      </c>
      <c r="I4" s="179">
        <v>-40</v>
      </c>
      <c r="J4" s="175" t="s">
        <v>309</v>
      </c>
      <c r="K4" s="175" t="s">
        <v>310</v>
      </c>
      <c r="L4" s="175" t="s">
        <v>295</v>
      </c>
      <c r="M4" s="175" t="s">
        <v>296</v>
      </c>
    </row>
    <row r="5" s="2" customFormat="1" spans="1:13">
      <c r="A5" s="175" t="s">
        <v>311</v>
      </c>
      <c r="B5" s="175" t="s">
        <v>312</v>
      </c>
      <c r="C5" s="175" t="s">
        <v>313</v>
      </c>
      <c r="D5" s="175" t="s">
        <v>289</v>
      </c>
      <c r="E5" s="175" t="s">
        <v>314</v>
      </c>
      <c r="F5" s="175" t="s">
        <v>315</v>
      </c>
      <c r="G5" s="175" t="s">
        <v>316</v>
      </c>
      <c r="H5" s="177">
        <v>40</v>
      </c>
      <c r="I5" s="179">
        <v>-40</v>
      </c>
      <c r="J5" s="175" t="s">
        <v>317</v>
      </c>
      <c r="K5" s="175" t="s">
        <v>318</v>
      </c>
      <c r="L5" s="175" t="s">
        <v>295</v>
      </c>
      <c r="M5" s="175" t="s">
        <v>296</v>
      </c>
    </row>
    <row r="6" s="2" customFormat="1" spans="1:13">
      <c r="A6" s="175" t="s">
        <v>319</v>
      </c>
      <c r="B6" s="175" t="s">
        <v>320</v>
      </c>
      <c r="C6" s="175" t="s">
        <v>321</v>
      </c>
      <c r="D6" s="175" t="s">
        <v>289</v>
      </c>
      <c r="E6" s="175" t="s">
        <v>322</v>
      </c>
      <c r="F6" s="175" t="s">
        <v>323</v>
      </c>
      <c r="G6" s="175" t="s">
        <v>324</v>
      </c>
      <c r="H6" s="175">
        <v>40</v>
      </c>
      <c r="I6" s="179">
        <v>-40</v>
      </c>
      <c r="J6" s="175" t="s">
        <v>325</v>
      </c>
      <c r="K6" s="175" t="s">
        <v>326</v>
      </c>
      <c r="L6" s="175" t="s">
        <v>327</v>
      </c>
      <c r="M6" s="175" t="s">
        <v>328</v>
      </c>
    </row>
    <row r="7" s="2" customFormat="1" spans="1:13">
      <c r="A7" s="175" t="s">
        <v>329</v>
      </c>
      <c r="B7" s="175" t="s">
        <v>330</v>
      </c>
      <c r="C7" s="175" t="s">
        <v>331</v>
      </c>
      <c r="D7" s="175" t="s">
        <v>289</v>
      </c>
      <c r="E7" s="175" t="s">
        <v>332</v>
      </c>
      <c r="F7" s="175" t="s">
        <v>333</v>
      </c>
      <c r="G7" s="175" t="s">
        <v>334</v>
      </c>
      <c r="H7" s="175">
        <v>44</v>
      </c>
      <c r="I7" s="179">
        <v>-40</v>
      </c>
      <c r="J7" s="175" t="s">
        <v>325</v>
      </c>
      <c r="K7" s="175" t="s">
        <v>326</v>
      </c>
      <c r="L7" s="175" t="s">
        <v>327</v>
      </c>
      <c r="M7" s="175" t="s">
        <v>328</v>
      </c>
    </row>
    <row r="8" s="2" customFormat="1" spans="1:13">
      <c r="A8" s="175" t="s">
        <v>335</v>
      </c>
      <c r="B8" s="175" t="s">
        <v>336</v>
      </c>
      <c r="C8" s="175" t="s">
        <v>337</v>
      </c>
      <c r="D8" s="175" t="s">
        <v>289</v>
      </c>
      <c r="E8" s="175" t="s">
        <v>338</v>
      </c>
      <c r="F8" s="175" t="s">
        <v>339</v>
      </c>
      <c r="G8" s="175" t="s">
        <v>334</v>
      </c>
      <c r="H8" s="175">
        <v>44</v>
      </c>
      <c r="I8" s="179">
        <v>-40</v>
      </c>
      <c r="J8" s="175" t="s">
        <v>325</v>
      </c>
      <c r="K8" s="175" t="s">
        <v>326</v>
      </c>
      <c r="L8" s="175" t="s">
        <v>327</v>
      </c>
      <c r="M8" s="175" t="s">
        <v>328</v>
      </c>
    </row>
    <row r="9" s="2" customFormat="1" spans="1:13">
      <c r="A9" s="175" t="s">
        <v>340</v>
      </c>
      <c r="B9" s="175" t="s">
        <v>341</v>
      </c>
      <c r="C9" s="175" t="s">
        <v>342</v>
      </c>
      <c r="D9" s="175" t="s">
        <v>289</v>
      </c>
      <c r="E9" s="175" t="s">
        <v>343</v>
      </c>
      <c r="F9" s="175" t="s">
        <v>344</v>
      </c>
      <c r="G9" s="175" t="s">
        <v>345</v>
      </c>
      <c r="H9" s="176">
        <v>60</v>
      </c>
      <c r="I9" s="180">
        <v>-40</v>
      </c>
      <c r="J9" s="175" t="s">
        <v>346</v>
      </c>
      <c r="K9" s="175" t="s">
        <v>347</v>
      </c>
      <c r="L9" s="175" t="s">
        <v>295</v>
      </c>
      <c r="M9" s="175" t="s">
        <v>296</v>
      </c>
    </row>
    <row r="10" s="2" customFormat="1" spans="1:13">
      <c r="A10" s="175" t="s">
        <v>348</v>
      </c>
      <c r="B10" s="175" t="s">
        <v>349</v>
      </c>
      <c r="C10" s="175" t="s">
        <v>350</v>
      </c>
      <c r="D10" s="175" t="s">
        <v>289</v>
      </c>
      <c r="E10" s="175" t="s">
        <v>351</v>
      </c>
      <c r="F10" s="175" t="s">
        <v>352</v>
      </c>
      <c r="G10" s="175" t="s">
        <v>353</v>
      </c>
      <c r="H10" s="176">
        <v>68</v>
      </c>
      <c r="I10" s="180">
        <v>-35</v>
      </c>
      <c r="J10" s="175" t="s">
        <v>354</v>
      </c>
      <c r="K10" s="175" t="s">
        <v>355</v>
      </c>
      <c r="L10" s="175" t="s">
        <v>295</v>
      </c>
      <c r="M10" s="175" t="s">
        <v>296</v>
      </c>
    </row>
    <row r="11" s="2" customFormat="1" spans="1:13">
      <c r="A11" s="175" t="s">
        <v>356</v>
      </c>
      <c r="B11" s="175" t="s">
        <v>357</v>
      </c>
      <c r="C11" s="175" t="s">
        <v>358</v>
      </c>
      <c r="D11" s="175" t="s">
        <v>289</v>
      </c>
      <c r="E11" s="175" t="s">
        <v>359</v>
      </c>
      <c r="F11" s="175" t="s">
        <v>360</v>
      </c>
      <c r="G11" s="175" t="s">
        <v>361</v>
      </c>
      <c r="H11" s="177">
        <v>72</v>
      </c>
      <c r="I11" s="181">
        <v>-30</v>
      </c>
      <c r="J11" s="175" t="s">
        <v>362</v>
      </c>
      <c r="K11" s="175" t="s">
        <v>363</v>
      </c>
      <c r="L11" s="175" t="s">
        <v>295</v>
      </c>
      <c r="M11" s="175" t="s">
        <v>296</v>
      </c>
    </row>
    <row r="12" s="2" customFormat="1" spans="1:13">
      <c r="A12" s="175" t="s">
        <v>364</v>
      </c>
      <c r="B12" s="175" t="s">
        <v>365</v>
      </c>
      <c r="C12" s="175" t="s">
        <v>366</v>
      </c>
      <c r="D12" s="175" t="s">
        <v>289</v>
      </c>
      <c r="E12" s="175" t="s">
        <v>367</v>
      </c>
      <c r="F12" s="175" t="s">
        <v>368</v>
      </c>
      <c r="G12" s="175" t="s">
        <v>369</v>
      </c>
      <c r="H12" s="175">
        <v>72</v>
      </c>
      <c r="I12" s="179">
        <v>-30</v>
      </c>
      <c r="J12" s="175" t="s">
        <v>325</v>
      </c>
      <c r="K12" s="175" t="s">
        <v>326</v>
      </c>
      <c r="L12" s="175" t="s">
        <v>327</v>
      </c>
      <c r="M12" s="175" t="s">
        <v>328</v>
      </c>
    </row>
    <row r="13" s="2" customFormat="1" spans="1:13">
      <c r="A13" s="175" t="s">
        <v>270</v>
      </c>
      <c r="B13" s="175" t="s">
        <v>370</v>
      </c>
      <c r="C13" s="175" t="s">
        <v>371</v>
      </c>
      <c r="D13" s="175" t="s">
        <v>289</v>
      </c>
      <c r="E13" s="175" t="s">
        <v>359</v>
      </c>
      <c r="F13" s="175" t="s">
        <v>360</v>
      </c>
      <c r="G13" s="175" t="s">
        <v>361</v>
      </c>
      <c r="H13" s="176">
        <v>76</v>
      </c>
      <c r="I13" s="180">
        <v>-25</v>
      </c>
      <c r="J13" s="175" t="s">
        <v>372</v>
      </c>
      <c r="K13" s="175" t="s">
        <v>373</v>
      </c>
      <c r="L13" s="175" t="s">
        <v>295</v>
      </c>
      <c r="M13" s="175" t="s">
        <v>296</v>
      </c>
    </row>
    <row r="14" s="2" customFormat="1" spans="1:13">
      <c r="A14" s="175" t="s">
        <v>374</v>
      </c>
      <c r="B14" s="175" t="s">
        <v>375</v>
      </c>
      <c r="C14" s="175" t="s">
        <v>376</v>
      </c>
      <c r="D14" s="175" t="s">
        <v>289</v>
      </c>
      <c r="E14" s="175" t="s">
        <v>377</v>
      </c>
      <c r="F14" s="175" t="s">
        <v>378</v>
      </c>
      <c r="G14" s="175" t="s">
        <v>292</v>
      </c>
      <c r="H14" s="176">
        <v>76</v>
      </c>
      <c r="I14" s="180">
        <v>-25</v>
      </c>
      <c r="J14" s="175" t="s">
        <v>379</v>
      </c>
      <c r="K14" s="175" t="s">
        <v>380</v>
      </c>
      <c r="L14" s="175" t="s">
        <v>295</v>
      </c>
      <c r="M14" s="175" t="s">
        <v>296</v>
      </c>
    </row>
    <row r="15" s="2" customFormat="1" spans="1:13">
      <c r="A15" s="175" t="s">
        <v>381</v>
      </c>
      <c r="B15" s="175" t="s">
        <v>382</v>
      </c>
      <c r="C15" s="175" t="s">
        <v>383</v>
      </c>
      <c r="D15" s="175" t="s">
        <v>289</v>
      </c>
      <c r="E15" s="175" t="s">
        <v>300</v>
      </c>
      <c r="F15" s="175" t="s">
        <v>301</v>
      </c>
      <c r="G15" s="175" t="s">
        <v>302</v>
      </c>
      <c r="H15" s="175">
        <v>76</v>
      </c>
      <c r="I15" s="179">
        <v>-25</v>
      </c>
      <c r="J15" s="175" t="s">
        <v>325</v>
      </c>
      <c r="K15" s="175" t="s">
        <v>326</v>
      </c>
      <c r="L15" s="175" t="s">
        <v>327</v>
      </c>
      <c r="M15" s="175" t="s">
        <v>328</v>
      </c>
    </row>
    <row r="16" s="2" customFormat="1" spans="1:13">
      <c r="A16" s="175" t="s">
        <v>384</v>
      </c>
      <c r="B16" s="175" t="s">
        <v>385</v>
      </c>
      <c r="C16" s="175" t="s">
        <v>386</v>
      </c>
      <c r="D16" s="175" t="s">
        <v>289</v>
      </c>
      <c r="E16" s="175" t="s">
        <v>387</v>
      </c>
      <c r="F16" s="175" t="s">
        <v>117</v>
      </c>
      <c r="G16" s="175" t="s">
        <v>334</v>
      </c>
      <c r="H16" s="176">
        <v>80</v>
      </c>
      <c r="I16" s="180">
        <v>-20</v>
      </c>
      <c r="J16" s="175" t="s">
        <v>388</v>
      </c>
      <c r="K16" s="175" t="s">
        <v>389</v>
      </c>
      <c r="L16" s="175" t="s">
        <v>295</v>
      </c>
      <c r="M16" s="175" t="s">
        <v>296</v>
      </c>
    </row>
    <row r="17" s="2" customFormat="1" spans="1:13">
      <c r="A17" s="175" t="s">
        <v>390</v>
      </c>
      <c r="B17" s="175" t="s">
        <v>391</v>
      </c>
      <c r="C17" s="175" t="s">
        <v>392</v>
      </c>
      <c r="D17" s="175" t="s">
        <v>289</v>
      </c>
      <c r="E17" s="175" t="s">
        <v>393</v>
      </c>
      <c r="F17" s="175" t="s">
        <v>394</v>
      </c>
      <c r="G17" s="175" t="s">
        <v>324</v>
      </c>
      <c r="H17" s="176">
        <v>80</v>
      </c>
      <c r="I17" s="180">
        <v>-20</v>
      </c>
      <c r="J17" s="175" t="s">
        <v>395</v>
      </c>
      <c r="K17" s="175" t="s">
        <v>396</v>
      </c>
      <c r="L17" s="175" t="s">
        <v>295</v>
      </c>
      <c r="M17" s="175" t="s">
        <v>296</v>
      </c>
    </row>
    <row r="18" s="2" customFormat="1" spans="1:13">
      <c r="A18" s="175" t="s">
        <v>397</v>
      </c>
      <c r="B18" s="175" t="s">
        <v>398</v>
      </c>
      <c r="C18" s="175" t="s">
        <v>399</v>
      </c>
      <c r="D18" s="175" t="s">
        <v>289</v>
      </c>
      <c r="E18" s="175" t="s">
        <v>400</v>
      </c>
      <c r="F18" s="175" t="s">
        <v>401</v>
      </c>
      <c r="G18" s="175" t="s">
        <v>402</v>
      </c>
      <c r="H18" s="175">
        <v>80</v>
      </c>
      <c r="I18" s="180">
        <v>-20</v>
      </c>
      <c r="J18" s="175" t="s">
        <v>325</v>
      </c>
      <c r="K18" s="175" t="s">
        <v>326</v>
      </c>
      <c r="L18" s="175" t="s">
        <v>327</v>
      </c>
      <c r="M18" s="175" t="s">
        <v>328</v>
      </c>
    </row>
    <row r="19" s="2" customFormat="1" spans="1:13">
      <c r="A19" s="175" t="s">
        <v>403</v>
      </c>
      <c r="B19" s="175" t="s">
        <v>404</v>
      </c>
      <c r="C19" s="175" t="s">
        <v>405</v>
      </c>
      <c r="D19" s="175" t="s">
        <v>289</v>
      </c>
      <c r="E19" s="175" t="s">
        <v>338</v>
      </c>
      <c r="F19" s="175" t="s">
        <v>339</v>
      </c>
      <c r="G19" s="175" t="s">
        <v>334</v>
      </c>
      <c r="H19" s="175">
        <v>80</v>
      </c>
      <c r="I19" s="180">
        <v>-20</v>
      </c>
      <c r="J19" s="175" t="s">
        <v>325</v>
      </c>
      <c r="K19" s="175" t="s">
        <v>326</v>
      </c>
      <c r="L19" s="175" t="s">
        <v>327</v>
      </c>
      <c r="M19" s="175" t="s">
        <v>328</v>
      </c>
    </row>
    <row r="20" s="2" customFormat="1" spans="1:13">
      <c r="A20" s="175" t="s">
        <v>406</v>
      </c>
      <c r="B20" s="175" t="s">
        <v>407</v>
      </c>
      <c r="C20" s="175" t="s">
        <v>408</v>
      </c>
      <c r="D20" s="175" t="s">
        <v>289</v>
      </c>
      <c r="E20" s="175" t="s">
        <v>409</v>
      </c>
      <c r="F20" s="175" t="s">
        <v>410</v>
      </c>
      <c r="G20" s="175" t="s">
        <v>334</v>
      </c>
      <c r="H20" s="175">
        <v>80</v>
      </c>
      <c r="I20" s="180">
        <v>-20</v>
      </c>
      <c r="J20" s="175" t="s">
        <v>325</v>
      </c>
      <c r="K20" s="175" t="s">
        <v>326</v>
      </c>
      <c r="L20" s="175" t="s">
        <v>327</v>
      </c>
      <c r="M20" s="175" t="s">
        <v>328</v>
      </c>
    </row>
    <row r="21" s="2" customFormat="1" spans="1:13">
      <c r="A21" s="175" t="s">
        <v>411</v>
      </c>
      <c r="B21" s="175" t="s">
        <v>412</v>
      </c>
      <c r="C21" s="175" t="s">
        <v>413</v>
      </c>
      <c r="D21" s="175" t="s">
        <v>289</v>
      </c>
      <c r="E21" s="175" t="s">
        <v>332</v>
      </c>
      <c r="F21" s="175" t="s">
        <v>333</v>
      </c>
      <c r="G21" s="175" t="s">
        <v>334</v>
      </c>
      <c r="H21" s="175">
        <v>80</v>
      </c>
      <c r="I21" s="180">
        <v>-20</v>
      </c>
      <c r="J21" s="175" t="s">
        <v>325</v>
      </c>
      <c r="K21" s="175" t="s">
        <v>326</v>
      </c>
      <c r="L21" s="175" t="s">
        <v>327</v>
      </c>
      <c r="M21" s="175" t="s">
        <v>328</v>
      </c>
    </row>
    <row r="22" s="2" customFormat="1" spans="1:13">
      <c r="A22" s="175" t="s">
        <v>414</v>
      </c>
      <c r="B22" s="175" t="s">
        <v>415</v>
      </c>
      <c r="C22" s="175" t="s">
        <v>416</v>
      </c>
      <c r="D22" s="175" t="s">
        <v>289</v>
      </c>
      <c r="E22" s="175" t="s">
        <v>417</v>
      </c>
      <c r="F22" s="175" t="s">
        <v>202</v>
      </c>
      <c r="G22" s="175" t="s">
        <v>316</v>
      </c>
      <c r="H22" s="175">
        <v>80</v>
      </c>
      <c r="I22" s="180">
        <v>-20</v>
      </c>
      <c r="J22" s="175" t="s">
        <v>325</v>
      </c>
      <c r="K22" s="175" t="s">
        <v>326</v>
      </c>
      <c r="L22" s="175" t="s">
        <v>327</v>
      </c>
      <c r="M22" s="175" t="s">
        <v>328</v>
      </c>
    </row>
    <row r="23" s="2" customFormat="1" spans="1:13">
      <c r="A23" s="175" t="s">
        <v>418</v>
      </c>
      <c r="B23" s="175" t="s">
        <v>419</v>
      </c>
      <c r="C23" s="175" t="s">
        <v>420</v>
      </c>
      <c r="D23" s="175" t="s">
        <v>289</v>
      </c>
      <c r="E23" s="175" t="s">
        <v>421</v>
      </c>
      <c r="F23" s="175" t="s">
        <v>422</v>
      </c>
      <c r="G23" s="175" t="s">
        <v>292</v>
      </c>
      <c r="H23" s="175">
        <v>80</v>
      </c>
      <c r="I23" s="180">
        <v>-20</v>
      </c>
      <c r="J23" s="175" t="s">
        <v>325</v>
      </c>
      <c r="K23" s="175" t="s">
        <v>326</v>
      </c>
      <c r="L23" s="175" t="s">
        <v>327</v>
      </c>
      <c r="M23" s="175" t="s">
        <v>328</v>
      </c>
    </row>
    <row r="24" s="2" customFormat="1" spans="1:13">
      <c r="A24" s="175" t="s">
        <v>423</v>
      </c>
      <c r="B24" s="175" t="s">
        <v>424</v>
      </c>
      <c r="C24" s="175" t="s">
        <v>425</v>
      </c>
      <c r="D24" s="175" t="s">
        <v>289</v>
      </c>
      <c r="E24" s="175" t="s">
        <v>387</v>
      </c>
      <c r="F24" s="175" t="s">
        <v>117</v>
      </c>
      <c r="G24" s="175" t="s">
        <v>334</v>
      </c>
      <c r="H24" s="176">
        <v>84</v>
      </c>
      <c r="I24" s="180">
        <v>-15</v>
      </c>
      <c r="J24" s="175" t="s">
        <v>426</v>
      </c>
      <c r="K24" s="175" t="s">
        <v>427</v>
      </c>
      <c r="L24" s="175" t="s">
        <v>295</v>
      </c>
      <c r="M24" s="175" t="s">
        <v>296</v>
      </c>
    </row>
    <row r="25" s="2" customFormat="1" spans="1:13">
      <c r="A25" s="175" t="s">
        <v>428</v>
      </c>
      <c r="B25" s="175" t="s">
        <v>429</v>
      </c>
      <c r="C25" s="175" t="s">
        <v>430</v>
      </c>
      <c r="D25" s="175" t="s">
        <v>289</v>
      </c>
      <c r="E25" s="175" t="s">
        <v>377</v>
      </c>
      <c r="F25" s="175" t="s">
        <v>378</v>
      </c>
      <c r="G25" s="175" t="s">
        <v>292</v>
      </c>
      <c r="H25" s="175">
        <v>84</v>
      </c>
      <c r="I25" s="180">
        <v>-15</v>
      </c>
      <c r="J25" s="175" t="s">
        <v>325</v>
      </c>
      <c r="K25" s="175" t="s">
        <v>326</v>
      </c>
      <c r="L25" s="175" t="s">
        <v>327</v>
      </c>
      <c r="M25" s="175" t="s">
        <v>328</v>
      </c>
    </row>
    <row r="26" s="2" customFormat="1" spans="1:13">
      <c r="A26" s="175" t="s">
        <v>431</v>
      </c>
      <c r="B26" s="175" t="s">
        <v>432</v>
      </c>
      <c r="C26" s="175" t="s">
        <v>433</v>
      </c>
      <c r="D26" s="175" t="s">
        <v>289</v>
      </c>
      <c r="E26" s="175" t="s">
        <v>434</v>
      </c>
      <c r="F26" s="175" t="s">
        <v>435</v>
      </c>
      <c r="G26" s="175" t="s">
        <v>292</v>
      </c>
      <c r="H26" s="175">
        <v>84</v>
      </c>
      <c r="I26" s="180">
        <v>-15</v>
      </c>
      <c r="J26" s="175" t="s">
        <v>325</v>
      </c>
      <c r="K26" s="175" t="s">
        <v>326</v>
      </c>
      <c r="L26" s="175" t="s">
        <v>327</v>
      </c>
      <c r="M26" s="175" t="s">
        <v>328</v>
      </c>
    </row>
    <row r="27" s="2" customFormat="1" spans="1:13">
      <c r="A27" s="175" t="s">
        <v>436</v>
      </c>
      <c r="B27" s="175" t="s">
        <v>437</v>
      </c>
      <c r="C27" s="175" t="s">
        <v>438</v>
      </c>
      <c r="D27" s="175" t="s">
        <v>289</v>
      </c>
      <c r="E27" s="175" t="s">
        <v>439</v>
      </c>
      <c r="F27" s="175" t="s">
        <v>131</v>
      </c>
      <c r="G27" s="175" t="s">
        <v>361</v>
      </c>
      <c r="H27" s="175">
        <v>84</v>
      </c>
      <c r="I27" s="180">
        <v>-15</v>
      </c>
      <c r="J27" s="175" t="s">
        <v>325</v>
      </c>
      <c r="K27" s="175" t="s">
        <v>326</v>
      </c>
      <c r="L27" s="175" t="s">
        <v>327</v>
      </c>
      <c r="M27" s="175" t="s">
        <v>328</v>
      </c>
    </row>
    <row r="28" s="2" customFormat="1" spans="1:13">
      <c r="A28" s="175" t="s">
        <v>440</v>
      </c>
      <c r="B28" s="175" t="s">
        <v>441</v>
      </c>
      <c r="C28" s="175" t="s">
        <v>442</v>
      </c>
      <c r="D28" s="175" t="s">
        <v>289</v>
      </c>
      <c r="E28" s="175" t="s">
        <v>443</v>
      </c>
      <c r="F28" s="175" t="s">
        <v>444</v>
      </c>
      <c r="G28" s="175" t="s">
        <v>402</v>
      </c>
      <c r="H28" s="176">
        <v>88</v>
      </c>
      <c r="I28" s="180">
        <v>-10</v>
      </c>
      <c r="J28" s="175" t="s">
        <v>445</v>
      </c>
      <c r="K28" s="175" t="s">
        <v>446</v>
      </c>
      <c r="L28" s="175" t="s">
        <v>295</v>
      </c>
      <c r="M28" s="175" t="s">
        <v>296</v>
      </c>
    </row>
    <row r="29" s="2" customFormat="1" spans="1:13">
      <c r="A29" s="175" t="s">
        <v>447</v>
      </c>
      <c r="B29" s="175" t="s">
        <v>448</v>
      </c>
      <c r="C29" s="175" t="s">
        <v>449</v>
      </c>
      <c r="D29" s="175" t="s">
        <v>289</v>
      </c>
      <c r="E29" s="175" t="s">
        <v>377</v>
      </c>
      <c r="F29" s="175" t="s">
        <v>378</v>
      </c>
      <c r="G29" s="175" t="s">
        <v>292</v>
      </c>
      <c r="H29" s="176">
        <v>88</v>
      </c>
      <c r="I29" s="180">
        <v>-10</v>
      </c>
      <c r="J29" s="175" t="s">
        <v>450</v>
      </c>
      <c r="K29" s="175" t="s">
        <v>451</v>
      </c>
      <c r="L29" s="175" t="s">
        <v>295</v>
      </c>
      <c r="M29" s="175" t="s">
        <v>296</v>
      </c>
    </row>
    <row r="30" s="2" customFormat="1" spans="1:13">
      <c r="A30" s="175" t="s">
        <v>452</v>
      </c>
      <c r="B30" s="175" t="s">
        <v>453</v>
      </c>
      <c r="C30" s="175" t="s">
        <v>454</v>
      </c>
      <c r="D30" s="175" t="s">
        <v>289</v>
      </c>
      <c r="E30" s="175" t="s">
        <v>455</v>
      </c>
      <c r="F30" s="175" t="s">
        <v>113</v>
      </c>
      <c r="G30" s="175" t="s">
        <v>324</v>
      </c>
      <c r="H30" s="175">
        <v>88</v>
      </c>
      <c r="I30" s="180">
        <v>-10</v>
      </c>
      <c r="J30" s="175" t="s">
        <v>325</v>
      </c>
      <c r="K30" s="175" t="s">
        <v>326</v>
      </c>
      <c r="L30" s="175" t="s">
        <v>327</v>
      </c>
      <c r="M30" s="175" t="s">
        <v>328</v>
      </c>
    </row>
    <row r="31" s="2" customFormat="1" spans="1:13">
      <c r="A31" s="175" t="s">
        <v>456</v>
      </c>
      <c r="B31" s="175" t="s">
        <v>457</v>
      </c>
      <c r="C31" s="175" t="s">
        <v>458</v>
      </c>
      <c r="D31" s="175" t="s">
        <v>289</v>
      </c>
      <c r="E31" s="175" t="s">
        <v>459</v>
      </c>
      <c r="F31" s="175" t="s">
        <v>460</v>
      </c>
      <c r="G31" s="175" t="s">
        <v>461</v>
      </c>
      <c r="H31" s="175">
        <v>88</v>
      </c>
      <c r="I31" s="180">
        <v>-10</v>
      </c>
      <c r="J31" s="175" t="s">
        <v>325</v>
      </c>
      <c r="K31" s="175" t="s">
        <v>326</v>
      </c>
      <c r="L31" s="175" t="s">
        <v>327</v>
      </c>
      <c r="M31" s="175" t="s">
        <v>328</v>
      </c>
    </row>
    <row r="32" s="2" customFormat="1" spans="1:13">
      <c r="A32" s="175" t="s">
        <v>462</v>
      </c>
      <c r="B32" s="175" t="s">
        <v>463</v>
      </c>
      <c r="C32" s="175" t="s">
        <v>464</v>
      </c>
      <c r="D32" s="175" t="s">
        <v>289</v>
      </c>
      <c r="E32" s="175" t="s">
        <v>465</v>
      </c>
      <c r="F32" s="175" t="s">
        <v>466</v>
      </c>
      <c r="G32" s="175" t="s">
        <v>292</v>
      </c>
      <c r="H32" s="175">
        <v>88</v>
      </c>
      <c r="I32" s="180">
        <v>-10</v>
      </c>
      <c r="J32" s="175" t="s">
        <v>325</v>
      </c>
      <c r="K32" s="175" t="s">
        <v>326</v>
      </c>
      <c r="L32" s="175" t="s">
        <v>327</v>
      </c>
      <c r="M32" s="175" t="s">
        <v>328</v>
      </c>
    </row>
    <row r="33" s="2" customFormat="1" spans="1:13">
      <c r="A33" s="175" t="s">
        <v>467</v>
      </c>
      <c r="B33" s="175" t="s">
        <v>468</v>
      </c>
      <c r="C33" s="175" t="s">
        <v>469</v>
      </c>
      <c r="D33" s="175" t="s">
        <v>289</v>
      </c>
      <c r="E33" s="175" t="s">
        <v>470</v>
      </c>
      <c r="F33" s="175" t="s">
        <v>471</v>
      </c>
      <c r="G33" s="175" t="s">
        <v>292</v>
      </c>
      <c r="H33" s="175">
        <v>88</v>
      </c>
      <c r="I33" s="180">
        <v>-10</v>
      </c>
      <c r="J33" s="175" t="s">
        <v>325</v>
      </c>
      <c r="K33" s="175" t="s">
        <v>326</v>
      </c>
      <c r="L33" s="175" t="s">
        <v>327</v>
      </c>
      <c r="M33" s="175" t="s">
        <v>328</v>
      </c>
    </row>
    <row r="34" s="2" customFormat="1" spans="1:13">
      <c r="A34" s="175" t="s">
        <v>472</v>
      </c>
      <c r="B34" s="175" t="s">
        <v>473</v>
      </c>
      <c r="C34" s="175" t="s">
        <v>474</v>
      </c>
      <c r="D34" s="175" t="s">
        <v>289</v>
      </c>
      <c r="E34" s="175" t="s">
        <v>387</v>
      </c>
      <c r="F34" s="175" t="s">
        <v>117</v>
      </c>
      <c r="G34" s="175" t="s">
        <v>334</v>
      </c>
      <c r="H34" s="175">
        <v>92</v>
      </c>
      <c r="I34" s="179">
        <v>-5</v>
      </c>
      <c r="J34" s="175" t="s">
        <v>475</v>
      </c>
      <c r="K34" s="175" t="s">
        <v>476</v>
      </c>
      <c r="L34" s="175" t="s">
        <v>295</v>
      </c>
      <c r="M34" s="175" t="s">
        <v>296</v>
      </c>
    </row>
    <row r="35" s="2" customFormat="1" spans="1:13">
      <c r="A35" s="175" t="s">
        <v>477</v>
      </c>
      <c r="B35" s="175" t="s">
        <v>478</v>
      </c>
      <c r="C35" s="175" t="s">
        <v>479</v>
      </c>
      <c r="D35" s="175" t="s">
        <v>289</v>
      </c>
      <c r="E35" s="175" t="s">
        <v>480</v>
      </c>
      <c r="F35" s="175" t="s">
        <v>481</v>
      </c>
      <c r="G35" s="175" t="s">
        <v>302</v>
      </c>
      <c r="H35" s="176">
        <v>92</v>
      </c>
      <c r="I35" s="179">
        <v>-5</v>
      </c>
      <c r="J35" s="175" t="s">
        <v>482</v>
      </c>
      <c r="K35" s="175" t="s">
        <v>483</v>
      </c>
      <c r="L35" s="175" t="s">
        <v>295</v>
      </c>
      <c r="M35" s="175" t="s">
        <v>296</v>
      </c>
    </row>
    <row r="36" s="2" customFormat="1" spans="1:13">
      <c r="A36" s="175" t="s">
        <v>484</v>
      </c>
      <c r="B36" s="175" t="s">
        <v>485</v>
      </c>
      <c r="C36" s="175" t="s">
        <v>486</v>
      </c>
      <c r="D36" s="175" t="s">
        <v>289</v>
      </c>
      <c r="E36" s="175" t="s">
        <v>487</v>
      </c>
      <c r="F36" s="175" t="s">
        <v>488</v>
      </c>
      <c r="G36" s="175" t="s">
        <v>369</v>
      </c>
      <c r="H36" s="176">
        <v>92</v>
      </c>
      <c r="I36" s="179">
        <v>-5</v>
      </c>
      <c r="J36" s="175" t="s">
        <v>489</v>
      </c>
      <c r="K36" s="175" t="s">
        <v>490</v>
      </c>
      <c r="L36" s="175" t="s">
        <v>295</v>
      </c>
      <c r="M36" s="175" t="s">
        <v>296</v>
      </c>
    </row>
    <row r="37" s="2" customFormat="1" spans="1:13">
      <c r="A37" s="175" t="s">
        <v>491</v>
      </c>
      <c r="B37" s="175" t="s">
        <v>492</v>
      </c>
      <c r="C37" s="175" t="s">
        <v>493</v>
      </c>
      <c r="D37" s="175" t="s">
        <v>289</v>
      </c>
      <c r="E37" s="175" t="s">
        <v>494</v>
      </c>
      <c r="F37" s="175" t="s">
        <v>495</v>
      </c>
      <c r="G37" s="175" t="s">
        <v>292</v>
      </c>
      <c r="H37" s="176">
        <v>92</v>
      </c>
      <c r="I37" s="179">
        <v>-5</v>
      </c>
      <c r="J37" s="175" t="s">
        <v>496</v>
      </c>
      <c r="K37" s="175" t="s">
        <v>497</v>
      </c>
      <c r="L37" s="175" t="s">
        <v>295</v>
      </c>
      <c r="M37" s="175" t="s">
        <v>296</v>
      </c>
    </row>
    <row r="38" s="2" customFormat="1" spans="1:13">
      <c r="A38" s="175" t="s">
        <v>498</v>
      </c>
      <c r="B38" s="175" t="s">
        <v>499</v>
      </c>
      <c r="C38" s="175" t="s">
        <v>500</v>
      </c>
      <c r="D38" s="175" t="s">
        <v>289</v>
      </c>
      <c r="E38" s="175" t="s">
        <v>393</v>
      </c>
      <c r="F38" s="175" t="s">
        <v>394</v>
      </c>
      <c r="G38" s="175" t="s">
        <v>324</v>
      </c>
      <c r="H38" s="177">
        <v>92</v>
      </c>
      <c r="I38" s="179">
        <v>-5</v>
      </c>
      <c r="J38" s="175" t="s">
        <v>501</v>
      </c>
      <c r="K38" s="175" t="s">
        <v>502</v>
      </c>
      <c r="L38" s="175" t="s">
        <v>295</v>
      </c>
      <c r="M38" s="175" t="s">
        <v>296</v>
      </c>
    </row>
    <row r="39" s="2" customFormat="1" spans="1:13">
      <c r="A39" s="175" t="s">
        <v>503</v>
      </c>
      <c r="B39" s="175" t="s">
        <v>504</v>
      </c>
      <c r="C39" s="175" t="s">
        <v>505</v>
      </c>
      <c r="D39" s="175" t="s">
        <v>289</v>
      </c>
      <c r="E39" s="175" t="s">
        <v>506</v>
      </c>
      <c r="F39" s="175" t="s">
        <v>149</v>
      </c>
      <c r="G39" s="175" t="s">
        <v>461</v>
      </c>
      <c r="H39" s="176">
        <v>92</v>
      </c>
      <c r="I39" s="179">
        <v>-5</v>
      </c>
      <c r="J39" s="175" t="s">
        <v>507</v>
      </c>
      <c r="K39" s="175" t="s">
        <v>508</v>
      </c>
      <c r="L39" s="175" t="s">
        <v>295</v>
      </c>
      <c r="M39" s="175" t="s">
        <v>296</v>
      </c>
    </row>
    <row r="40" s="2" customFormat="1" spans="1:13">
      <c r="A40" s="175" t="s">
        <v>509</v>
      </c>
      <c r="B40" s="175" t="s">
        <v>510</v>
      </c>
      <c r="C40" s="175" t="s">
        <v>511</v>
      </c>
      <c r="D40" s="175" t="s">
        <v>289</v>
      </c>
      <c r="E40" s="175" t="s">
        <v>512</v>
      </c>
      <c r="F40" s="175" t="s">
        <v>513</v>
      </c>
      <c r="G40" s="175" t="s">
        <v>292</v>
      </c>
      <c r="H40" s="177">
        <v>92</v>
      </c>
      <c r="I40" s="179">
        <v>-5</v>
      </c>
      <c r="J40" s="175" t="s">
        <v>514</v>
      </c>
      <c r="K40" s="175" t="s">
        <v>515</v>
      </c>
      <c r="L40" s="175" t="s">
        <v>295</v>
      </c>
      <c r="M40" s="175" t="s">
        <v>296</v>
      </c>
    </row>
    <row r="41" s="2" customFormat="1" spans="1:13">
      <c r="A41" s="175" t="s">
        <v>516</v>
      </c>
      <c r="B41" s="175" t="s">
        <v>517</v>
      </c>
      <c r="C41" s="175" t="s">
        <v>518</v>
      </c>
      <c r="D41" s="175" t="s">
        <v>289</v>
      </c>
      <c r="E41" s="175" t="s">
        <v>519</v>
      </c>
      <c r="F41" s="175" t="s">
        <v>520</v>
      </c>
      <c r="G41" s="175" t="s">
        <v>334</v>
      </c>
      <c r="H41" s="176">
        <v>92</v>
      </c>
      <c r="I41" s="179">
        <v>-5</v>
      </c>
      <c r="J41" s="175" t="s">
        <v>521</v>
      </c>
      <c r="K41" s="175" t="s">
        <v>522</v>
      </c>
      <c r="L41" s="175" t="s">
        <v>295</v>
      </c>
      <c r="M41" s="175" t="s">
        <v>296</v>
      </c>
    </row>
    <row r="42" s="2" customFormat="1" spans="1:13">
      <c r="A42" s="175" t="s">
        <v>523</v>
      </c>
      <c r="B42" s="175" t="s">
        <v>524</v>
      </c>
      <c r="C42" s="175" t="s">
        <v>525</v>
      </c>
      <c r="D42" s="175" t="s">
        <v>289</v>
      </c>
      <c r="E42" s="175" t="s">
        <v>506</v>
      </c>
      <c r="F42" s="175" t="s">
        <v>149</v>
      </c>
      <c r="G42" s="175" t="s">
        <v>461</v>
      </c>
      <c r="H42" s="176">
        <v>92</v>
      </c>
      <c r="I42" s="179">
        <v>-5</v>
      </c>
      <c r="J42" s="175" t="s">
        <v>526</v>
      </c>
      <c r="K42" s="175" t="s">
        <v>527</v>
      </c>
      <c r="L42" s="175" t="s">
        <v>295</v>
      </c>
      <c r="M42" s="175" t="s">
        <v>296</v>
      </c>
    </row>
    <row r="43" s="2" customFormat="1" spans="1:13">
      <c r="A43" s="175" t="s">
        <v>528</v>
      </c>
      <c r="B43" s="175" t="s">
        <v>529</v>
      </c>
      <c r="C43" s="175" t="s">
        <v>530</v>
      </c>
      <c r="D43" s="175" t="s">
        <v>289</v>
      </c>
      <c r="E43" s="175" t="s">
        <v>351</v>
      </c>
      <c r="F43" s="175" t="s">
        <v>352</v>
      </c>
      <c r="G43" s="175" t="s">
        <v>353</v>
      </c>
      <c r="H43" s="176">
        <v>92</v>
      </c>
      <c r="I43" s="179">
        <v>-5</v>
      </c>
      <c r="J43" s="175" t="s">
        <v>531</v>
      </c>
      <c r="K43" s="175" t="s">
        <v>532</v>
      </c>
      <c r="L43" s="175" t="s">
        <v>295</v>
      </c>
      <c r="M43" s="175" t="s">
        <v>296</v>
      </c>
    </row>
    <row r="44" s="2" customFormat="1" spans="1:13">
      <c r="A44" s="175" t="s">
        <v>533</v>
      </c>
      <c r="B44" s="175" t="s">
        <v>534</v>
      </c>
      <c r="C44" s="175" t="s">
        <v>535</v>
      </c>
      <c r="D44" s="175" t="s">
        <v>289</v>
      </c>
      <c r="E44" s="175" t="s">
        <v>351</v>
      </c>
      <c r="F44" s="175" t="s">
        <v>352</v>
      </c>
      <c r="G44" s="175" t="s">
        <v>353</v>
      </c>
      <c r="H44" s="176">
        <v>92</v>
      </c>
      <c r="I44" s="179">
        <v>-5</v>
      </c>
      <c r="J44" s="175" t="s">
        <v>536</v>
      </c>
      <c r="K44" s="175" t="s">
        <v>537</v>
      </c>
      <c r="L44" s="175" t="s">
        <v>295</v>
      </c>
      <c r="M44" s="175" t="s">
        <v>296</v>
      </c>
    </row>
    <row r="45" s="2" customFormat="1" spans="1:13">
      <c r="A45" s="175" t="s">
        <v>538</v>
      </c>
      <c r="B45" s="175" t="s">
        <v>539</v>
      </c>
      <c r="C45" s="175" t="s">
        <v>540</v>
      </c>
      <c r="D45" s="175" t="s">
        <v>289</v>
      </c>
      <c r="E45" s="175" t="s">
        <v>338</v>
      </c>
      <c r="F45" s="175" t="s">
        <v>339</v>
      </c>
      <c r="G45" s="175" t="s">
        <v>334</v>
      </c>
      <c r="H45" s="175">
        <v>92</v>
      </c>
      <c r="I45" s="179">
        <v>-5</v>
      </c>
      <c r="J45" s="175" t="s">
        <v>325</v>
      </c>
      <c r="K45" s="175" t="s">
        <v>326</v>
      </c>
      <c r="L45" s="175" t="s">
        <v>327</v>
      </c>
      <c r="M45" s="175" t="s">
        <v>328</v>
      </c>
    </row>
    <row r="46" s="2" customFormat="1" spans="1:13">
      <c r="A46" s="175" t="s">
        <v>541</v>
      </c>
      <c r="B46" s="175" t="s">
        <v>542</v>
      </c>
      <c r="C46" s="175" t="s">
        <v>543</v>
      </c>
      <c r="D46" s="175" t="s">
        <v>289</v>
      </c>
      <c r="E46" s="175" t="s">
        <v>470</v>
      </c>
      <c r="F46" s="175" t="s">
        <v>471</v>
      </c>
      <c r="G46" s="175" t="s">
        <v>292</v>
      </c>
      <c r="H46" s="175">
        <v>92</v>
      </c>
      <c r="I46" s="179">
        <v>-5</v>
      </c>
      <c r="J46" s="175" t="s">
        <v>325</v>
      </c>
      <c r="K46" s="175" t="s">
        <v>326</v>
      </c>
      <c r="L46" s="175" t="s">
        <v>327</v>
      </c>
      <c r="M46" s="175" t="s">
        <v>328</v>
      </c>
    </row>
    <row r="47" s="2" customFormat="1" spans="1:13">
      <c r="A47" s="175" t="s">
        <v>544</v>
      </c>
      <c r="B47" s="175" t="s">
        <v>545</v>
      </c>
      <c r="C47" s="175" t="s">
        <v>546</v>
      </c>
      <c r="D47" s="175" t="s">
        <v>289</v>
      </c>
      <c r="E47" s="175" t="s">
        <v>547</v>
      </c>
      <c r="F47" s="175" t="s">
        <v>548</v>
      </c>
      <c r="G47" s="175" t="s">
        <v>361</v>
      </c>
      <c r="H47" s="175">
        <v>92</v>
      </c>
      <c r="I47" s="179">
        <v>-5</v>
      </c>
      <c r="J47" s="175" t="s">
        <v>325</v>
      </c>
      <c r="K47" s="175" t="s">
        <v>326</v>
      </c>
      <c r="L47" s="175" t="s">
        <v>327</v>
      </c>
      <c r="M47" s="175" t="s">
        <v>328</v>
      </c>
    </row>
    <row r="48" s="2" customFormat="1" spans="1:13">
      <c r="A48" s="175" t="s">
        <v>549</v>
      </c>
      <c r="B48" s="175" t="s">
        <v>550</v>
      </c>
      <c r="C48" s="175" t="s">
        <v>551</v>
      </c>
      <c r="D48" s="175" t="s">
        <v>289</v>
      </c>
      <c r="E48" s="175" t="s">
        <v>552</v>
      </c>
      <c r="F48" s="175" t="s">
        <v>553</v>
      </c>
      <c r="G48" s="175" t="s">
        <v>302</v>
      </c>
      <c r="H48" s="175">
        <v>92</v>
      </c>
      <c r="I48" s="179">
        <v>-5</v>
      </c>
      <c r="J48" s="175" t="s">
        <v>325</v>
      </c>
      <c r="K48" s="175" t="s">
        <v>326</v>
      </c>
      <c r="L48" s="175" t="s">
        <v>327</v>
      </c>
      <c r="M48" s="175" t="s">
        <v>328</v>
      </c>
    </row>
    <row r="49" s="2" customFormat="1" spans="1:13">
      <c r="A49" s="175" t="s">
        <v>554</v>
      </c>
      <c r="B49" s="175" t="s">
        <v>555</v>
      </c>
      <c r="C49" s="175" t="s">
        <v>556</v>
      </c>
      <c r="D49" s="175" t="s">
        <v>289</v>
      </c>
      <c r="E49" s="175" t="s">
        <v>552</v>
      </c>
      <c r="F49" s="175" t="s">
        <v>553</v>
      </c>
      <c r="G49" s="175" t="s">
        <v>302</v>
      </c>
      <c r="H49" s="175">
        <v>92</v>
      </c>
      <c r="I49" s="179">
        <v>-5</v>
      </c>
      <c r="J49" s="175" t="s">
        <v>325</v>
      </c>
      <c r="K49" s="175" t="s">
        <v>326</v>
      </c>
      <c r="L49" s="175" t="s">
        <v>327</v>
      </c>
      <c r="M49" s="175" t="s">
        <v>328</v>
      </c>
    </row>
    <row r="50" s="2" customFormat="1" spans="1:13">
      <c r="A50" s="175" t="s">
        <v>557</v>
      </c>
      <c r="B50" s="175" t="s">
        <v>558</v>
      </c>
      <c r="C50" s="175" t="s">
        <v>559</v>
      </c>
      <c r="D50" s="175" t="s">
        <v>289</v>
      </c>
      <c r="E50" s="175" t="s">
        <v>547</v>
      </c>
      <c r="F50" s="175" t="s">
        <v>548</v>
      </c>
      <c r="G50" s="175" t="s">
        <v>361</v>
      </c>
      <c r="H50" s="175">
        <v>92</v>
      </c>
      <c r="I50" s="179">
        <v>-5</v>
      </c>
      <c r="J50" s="175" t="s">
        <v>325</v>
      </c>
      <c r="K50" s="175" t="s">
        <v>326</v>
      </c>
      <c r="L50" s="175" t="s">
        <v>327</v>
      </c>
      <c r="M50" s="175" t="s">
        <v>328</v>
      </c>
    </row>
    <row r="51" s="2" customFormat="1" spans="1:13">
      <c r="A51" s="175" t="s">
        <v>560</v>
      </c>
      <c r="B51" s="175" t="s">
        <v>561</v>
      </c>
      <c r="C51" s="175" t="s">
        <v>562</v>
      </c>
      <c r="D51" s="175" t="s">
        <v>289</v>
      </c>
      <c r="E51" s="175" t="s">
        <v>332</v>
      </c>
      <c r="F51" s="175" t="s">
        <v>333</v>
      </c>
      <c r="G51" s="175" t="s">
        <v>334</v>
      </c>
      <c r="H51" s="175">
        <v>92</v>
      </c>
      <c r="I51" s="179">
        <v>-5</v>
      </c>
      <c r="J51" s="175" t="s">
        <v>325</v>
      </c>
      <c r="K51" s="175" t="s">
        <v>326</v>
      </c>
      <c r="L51" s="175" t="s">
        <v>327</v>
      </c>
      <c r="M51" s="175" t="s">
        <v>328</v>
      </c>
    </row>
    <row r="52" s="2" customFormat="1" spans="1:13">
      <c r="A52" s="175" t="s">
        <v>563</v>
      </c>
      <c r="B52" s="175" t="s">
        <v>564</v>
      </c>
      <c r="C52" s="175" t="s">
        <v>565</v>
      </c>
      <c r="D52" s="175" t="s">
        <v>289</v>
      </c>
      <c r="E52" s="175" t="s">
        <v>566</v>
      </c>
      <c r="F52" s="175" t="s">
        <v>567</v>
      </c>
      <c r="G52" s="175" t="s">
        <v>292</v>
      </c>
      <c r="H52" s="175">
        <v>92</v>
      </c>
      <c r="I52" s="179">
        <v>-5</v>
      </c>
      <c r="J52" s="175" t="s">
        <v>325</v>
      </c>
      <c r="K52" s="175" t="s">
        <v>326</v>
      </c>
      <c r="L52" s="175" t="s">
        <v>327</v>
      </c>
      <c r="M52" s="175" t="s">
        <v>328</v>
      </c>
    </row>
    <row r="53" s="2" customFormat="1" spans="1:13">
      <c r="A53" s="175" t="s">
        <v>568</v>
      </c>
      <c r="B53" s="175" t="s">
        <v>569</v>
      </c>
      <c r="C53" s="175" t="s">
        <v>570</v>
      </c>
      <c r="D53" s="175" t="s">
        <v>289</v>
      </c>
      <c r="E53" s="175" t="s">
        <v>571</v>
      </c>
      <c r="F53" s="175" t="s">
        <v>180</v>
      </c>
      <c r="G53" s="175" t="s">
        <v>302</v>
      </c>
      <c r="H53" s="175">
        <v>92</v>
      </c>
      <c r="I53" s="179">
        <v>-5</v>
      </c>
      <c r="J53" s="175" t="s">
        <v>325</v>
      </c>
      <c r="K53" s="175" t="s">
        <v>326</v>
      </c>
      <c r="L53" s="175" t="s">
        <v>327</v>
      </c>
      <c r="M53" s="175" t="s">
        <v>328</v>
      </c>
    </row>
    <row r="54" s="2" customFormat="1" spans="1:13">
      <c r="A54" s="175" t="s">
        <v>572</v>
      </c>
      <c r="B54" s="175" t="s">
        <v>573</v>
      </c>
      <c r="C54" s="175" t="s">
        <v>574</v>
      </c>
      <c r="D54" s="175" t="s">
        <v>289</v>
      </c>
      <c r="E54" s="175" t="s">
        <v>290</v>
      </c>
      <c r="F54" s="175" t="s">
        <v>291</v>
      </c>
      <c r="G54" s="175" t="s">
        <v>292</v>
      </c>
      <c r="H54" s="175">
        <v>92</v>
      </c>
      <c r="I54" s="179">
        <v>-5</v>
      </c>
      <c r="J54" s="175" t="s">
        <v>325</v>
      </c>
      <c r="K54" s="175" t="s">
        <v>326</v>
      </c>
      <c r="L54" s="175" t="s">
        <v>327</v>
      </c>
      <c r="M54" s="175" t="s">
        <v>328</v>
      </c>
    </row>
    <row r="55" s="2" customFormat="1" spans="1:13">
      <c r="A55" s="175" t="s">
        <v>245</v>
      </c>
      <c r="B55" s="175" t="s">
        <v>575</v>
      </c>
      <c r="C55" s="175" t="s">
        <v>576</v>
      </c>
      <c r="D55" s="175" t="s">
        <v>289</v>
      </c>
      <c r="E55" s="175" t="s">
        <v>322</v>
      </c>
      <c r="F55" s="175" t="s">
        <v>323</v>
      </c>
      <c r="G55" s="175" t="s">
        <v>324</v>
      </c>
      <c r="H55" s="175">
        <v>92</v>
      </c>
      <c r="I55" s="179">
        <v>-5</v>
      </c>
      <c r="J55" s="175" t="s">
        <v>325</v>
      </c>
      <c r="K55" s="175" t="s">
        <v>326</v>
      </c>
      <c r="L55" s="175" t="s">
        <v>327</v>
      </c>
      <c r="M55" s="175" t="s">
        <v>328</v>
      </c>
    </row>
    <row r="56" s="2" customFormat="1" spans="1:13">
      <c r="A56" s="175" t="s">
        <v>577</v>
      </c>
      <c r="B56" s="175" t="s">
        <v>578</v>
      </c>
      <c r="C56" s="175" t="s">
        <v>579</v>
      </c>
      <c r="D56" s="175" t="s">
        <v>289</v>
      </c>
      <c r="E56" s="175" t="s">
        <v>332</v>
      </c>
      <c r="F56" s="175" t="s">
        <v>333</v>
      </c>
      <c r="G56" s="175" t="s">
        <v>334</v>
      </c>
      <c r="H56" s="175">
        <v>92</v>
      </c>
      <c r="I56" s="179">
        <v>-5</v>
      </c>
      <c r="J56" s="175" t="s">
        <v>325</v>
      </c>
      <c r="K56" s="175" t="s">
        <v>326</v>
      </c>
      <c r="L56" s="175" t="s">
        <v>327</v>
      </c>
      <c r="M56" s="175" t="s">
        <v>328</v>
      </c>
    </row>
    <row r="57" s="2" customFormat="1" spans="1:13">
      <c r="A57" s="175" t="s">
        <v>580</v>
      </c>
      <c r="B57" s="175" t="s">
        <v>581</v>
      </c>
      <c r="C57" s="175" t="s">
        <v>582</v>
      </c>
      <c r="D57" s="175" t="s">
        <v>289</v>
      </c>
      <c r="E57" s="175" t="s">
        <v>443</v>
      </c>
      <c r="F57" s="175" t="s">
        <v>444</v>
      </c>
      <c r="G57" s="175" t="s">
        <v>402</v>
      </c>
      <c r="H57" s="175">
        <v>92</v>
      </c>
      <c r="I57" s="179">
        <v>-5</v>
      </c>
      <c r="J57" s="175" t="s">
        <v>325</v>
      </c>
      <c r="K57" s="175" t="s">
        <v>326</v>
      </c>
      <c r="L57" s="175" t="s">
        <v>327</v>
      </c>
      <c r="M57" s="175" t="s">
        <v>328</v>
      </c>
    </row>
    <row r="58" s="2" customFormat="1" spans="1:13">
      <c r="A58" s="175" t="s">
        <v>268</v>
      </c>
      <c r="B58" s="175" t="s">
        <v>583</v>
      </c>
      <c r="C58" s="175" t="s">
        <v>584</v>
      </c>
      <c r="D58" s="175" t="s">
        <v>289</v>
      </c>
      <c r="E58" s="175" t="s">
        <v>585</v>
      </c>
      <c r="F58" s="175" t="s">
        <v>586</v>
      </c>
      <c r="G58" s="175" t="s">
        <v>587</v>
      </c>
      <c r="H58" s="175">
        <v>92</v>
      </c>
      <c r="I58" s="179">
        <v>-5</v>
      </c>
      <c r="J58" s="175" t="s">
        <v>325</v>
      </c>
      <c r="K58" s="175" t="s">
        <v>326</v>
      </c>
      <c r="L58" s="175" t="s">
        <v>327</v>
      </c>
      <c r="M58" s="175" t="s">
        <v>328</v>
      </c>
    </row>
    <row r="59" s="2" customFormat="1" spans="1:13">
      <c r="A59" s="175" t="s">
        <v>588</v>
      </c>
      <c r="B59" s="175" t="s">
        <v>589</v>
      </c>
      <c r="C59" s="175" t="s">
        <v>590</v>
      </c>
      <c r="D59" s="175" t="s">
        <v>289</v>
      </c>
      <c r="E59" s="175" t="s">
        <v>387</v>
      </c>
      <c r="F59" s="175" t="s">
        <v>117</v>
      </c>
      <c r="G59" s="175" t="s">
        <v>334</v>
      </c>
      <c r="H59" s="175">
        <v>92</v>
      </c>
      <c r="I59" s="179">
        <v>-5</v>
      </c>
      <c r="J59" s="175" t="s">
        <v>325</v>
      </c>
      <c r="K59" s="175" t="s">
        <v>326</v>
      </c>
      <c r="L59" s="175" t="s">
        <v>327</v>
      </c>
      <c r="M59" s="175" t="s">
        <v>328</v>
      </c>
    </row>
    <row r="60" s="2" customFormat="1" spans="1:13">
      <c r="A60" s="175" t="s">
        <v>257</v>
      </c>
      <c r="B60" s="175" t="s">
        <v>591</v>
      </c>
      <c r="C60" s="175" t="s">
        <v>592</v>
      </c>
      <c r="D60" s="175" t="s">
        <v>289</v>
      </c>
      <c r="E60" s="175" t="s">
        <v>593</v>
      </c>
      <c r="F60" s="175" t="s">
        <v>594</v>
      </c>
      <c r="G60" s="175" t="s">
        <v>292</v>
      </c>
      <c r="H60" s="175" t="s">
        <v>595</v>
      </c>
      <c r="I60" s="179">
        <v>-50</v>
      </c>
      <c r="J60" s="175" t="s">
        <v>325</v>
      </c>
      <c r="K60" s="175" t="s">
        <v>326</v>
      </c>
      <c r="L60" s="175" t="s">
        <v>327</v>
      </c>
      <c r="M60" s="175" t="s">
        <v>328</v>
      </c>
    </row>
    <row r="61" s="2" customFormat="1" spans="1:13">
      <c r="A61" s="175" t="s">
        <v>596</v>
      </c>
      <c r="B61" s="175" t="s">
        <v>597</v>
      </c>
      <c r="C61" s="175" t="s">
        <v>598</v>
      </c>
      <c r="D61" s="175" t="s">
        <v>289</v>
      </c>
      <c r="E61" s="175" t="s">
        <v>599</v>
      </c>
      <c r="F61" s="175" t="s">
        <v>600</v>
      </c>
      <c r="G61" s="175" t="s">
        <v>316</v>
      </c>
      <c r="H61" s="175" t="s">
        <v>595</v>
      </c>
      <c r="I61" s="179">
        <v>-50</v>
      </c>
      <c r="J61" s="175" t="s">
        <v>325</v>
      </c>
      <c r="K61" s="175" t="s">
        <v>326</v>
      </c>
      <c r="L61" s="175" t="s">
        <v>327</v>
      </c>
      <c r="M61" s="175" t="s">
        <v>328</v>
      </c>
    </row>
    <row r="62" s="2" customFormat="1" spans="1:13">
      <c r="A62" s="175" t="s">
        <v>601</v>
      </c>
      <c r="B62" s="175" t="s">
        <v>602</v>
      </c>
      <c r="C62" s="175" t="s">
        <v>603</v>
      </c>
      <c r="D62" s="175" t="s">
        <v>289</v>
      </c>
      <c r="E62" s="175" t="s">
        <v>604</v>
      </c>
      <c r="F62" s="175" t="s">
        <v>605</v>
      </c>
      <c r="G62" s="175" t="s">
        <v>292</v>
      </c>
      <c r="H62" s="175" t="s">
        <v>595</v>
      </c>
      <c r="I62" s="179">
        <v>-50</v>
      </c>
      <c r="J62" s="175" t="s">
        <v>325</v>
      </c>
      <c r="K62" s="175" t="s">
        <v>326</v>
      </c>
      <c r="L62" s="175" t="s">
        <v>327</v>
      </c>
      <c r="M62" s="175" t="s">
        <v>328</v>
      </c>
    </row>
    <row r="63" s="2" customFormat="1" spans="1:13">
      <c r="A63" s="175" t="s">
        <v>606</v>
      </c>
      <c r="B63" s="175" t="s">
        <v>607</v>
      </c>
      <c r="C63" s="175" t="s">
        <v>608</v>
      </c>
      <c r="D63" s="175" t="s">
        <v>289</v>
      </c>
      <c r="E63" s="175" t="s">
        <v>609</v>
      </c>
      <c r="F63" s="175" t="s">
        <v>193</v>
      </c>
      <c r="G63" s="175" t="s">
        <v>334</v>
      </c>
      <c r="H63" s="175" t="s">
        <v>595</v>
      </c>
      <c r="I63" s="179">
        <v>-50</v>
      </c>
      <c r="J63" s="175" t="s">
        <v>325</v>
      </c>
      <c r="K63" s="175" t="s">
        <v>326</v>
      </c>
      <c r="L63" s="175" t="s">
        <v>327</v>
      </c>
      <c r="M63" s="175" t="s">
        <v>328</v>
      </c>
    </row>
    <row r="64" s="2" customFormat="1" spans="1:13">
      <c r="A64" s="175" t="s">
        <v>610</v>
      </c>
      <c r="B64" s="175" t="s">
        <v>611</v>
      </c>
      <c r="C64" s="175" t="s">
        <v>612</v>
      </c>
      <c r="D64" s="175" t="s">
        <v>289</v>
      </c>
      <c r="E64" s="175" t="s">
        <v>613</v>
      </c>
      <c r="F64" s="175" t="s">
        <v>614</v>
      </c>
      <c r="G64" s="175" t="s">
        <v>615</v>
      </c>
      <c r="H64" s="175" t="s">
        <v>595</v>
      </c>
      <c r="I64" s="179">
        <v>-50</v>
      </c>
      <c r="J64" s="175" t="s">
        <v>325</v>
      </c>
      <c r="K64" s="175" t="s">
        <v>326</v>
      </c>
      <c r="L64" s="175" t="s">
        <v>327</v>
      </c>
      <c r="M64" s="175" t="s">
        <v>328</v>
      </c>
    </row>
    <row r="65" s="2" customFormat="1" spans="1:13">
      <c r="A65" s="175" t="s">
        <v>616</v>
      </c>
      <c r="B65" s="175" t="s">
        <v>617</v>
      </c>
      <c r="C65" s="175" t="s">
        <v>618</v>
      </c>
      <c r="D65" s="175" t="s">
        <v>289</v>
      </c>
      <c r="E65" s="175" t="s">
        <v>619</v>
      </c>
      <c r="F65" s="175" t="s">
        <v>620</v>
      </c>
      <c r="G65" s="175" t="s">
        <v>369</v>
      </c>
      <c r="H65" s="175" t="s">
        <v>595</v>
      </c>
      <c r="I65" s="179">
        <v>-50</v>
      </c>
      <c r="J65" s="175" t="s">
        <v>325</v>
      </c>
      <c r="K65" s="175" t="s">
        <v>326</v>
      </c>
      <c r="L65" s="175" t="s">
        <v>327</v>
      </c>
      <c r="M65" s="175" t="s">
        <v>328</v>
      </c>
    </row>
    <row r="66" s="2" customFormat="1" spans="1:13">
      <c r="A66" s="175" t="s">
        <v>621</v>
      </c>
      <c r="B66" s="175" t="s">
        <v>622</v>
      </c>
      <c r="C66" s="175" t="s">
        <v>623</v>
      </c>
      <c r="D66" s="175" t="s">
        <v>289</v>
      </c>
      <c r="E66" s="175" t="s">
        <v>387</v>
      </c>
      <c r="F66" s="175" t="s">
        <v>117</v>
      </c>
      <c r="G66" s="175" t="s">
        <v>334</v>
      </c>
      <c r="H66" s="175" t="s">
        <v>595</v>
      </c>
      <c r="I66" s="179">
        <v>-50</v>
      </c>
      <c r="J66" s="175" t="s">
        <v>325</v>
      </c>
      <c r="K66" s="175" t="s">
        <v>326</v>
      </c>
      <c r="L66" s="175" t="s">
        <v>327</v>
      </c>
      <c r="M66" s="175" t="s">
        <v>328</v>
      </c>
    </row>
    <row r="67" s="2" customFormat="1" spans="1:13">
      <c r="A67" s="175" t="s">
        <v>624</v>
      </c>
      <c r="B67" s="175" t="s">
        <v>625</v>
      </c>
      <c r="C67" s="175" t="s">
        <v>626</v>
      </c>
      <c r="D67" s="175" t="s">
        <v>289</v>
      </c>
      <c r="E67" s="175" t="s">
        <v>593</v>
      </c>
      <c r="F67" s="175" t="s">
        <v>594</v>
      </c>
      <c r="G67" s="175" t="s">
        <v>292</v>
      </c>
      <c r="H67" s="175" t="s">
        <v>595</v>
      </c>
      <c r="I67" s="179">
        <v>-50</v>
      </c>
      <c r="J67" s="175" t="s">
        <v>325</v>
      </c>
      <c r="K67" s="175" t="s">
        <v>326</v>
      </c>
      <c r="L67" s="175" t="s">
        <v>327</v>
      </c>
      <c r="M67" s="175" t="s">
        <v>328</v>
      </c>
    </row>
    <row r="68" s="2" customFormat="1" spans="1:13">
      <c r="A68" s="175" t="s">
        <v>627</v>
      </c>
      <c r="B68" s="175" t="s">
        <v>628</v>
      </c>
      <c r="C68" s="175" t="s">
        <v>629</v>
      </c>
      <c r="D68" s="175" t="s">
        <v>289</v>
      </c>
      <c r="E68" s="175" t="s">
        <v>630</v>
      </c>
      <c r="F68" s="175" t="s">
        <v>631</v>
      </c>
      <c r="G68" s="175" t="s">
        <v>402</v>
      </c>
      <c r="H68" s="175" t="s">
        <v>595</v>
      </c>
      <c r="I68" s="179">
        <v>-50</v>
      </c>
      <c r="J68" s="175" t="s">
        <v>325</v>
      </c>
      <c r="K68" s="175" t="s">
        <v>326</v>
      </c>
      <c r="L68" s="175" t="s">
        <v>327</v>
      </c>
      <c r="M68" s="175" t="s">
        <v>328</v>
      </c>
    </row>
    <row r="69" s="2" customFormat="1" spans="1:13">
      <c r="A69" s="175" t="s">
        <v>632</v>
      </c>
      <c r="B69" s="175" t="s">
        <v>633</v>
      </c>
      <c r="C69" s="175" t="s">
        <v>634</v>
      </c>
      <c r="D69" s="175" t="s">
        <v>289</v>
      </c>
      <c r="E69" s="175" t="s">
        <v>635</v>
      </c>
      <c r="F69" s="175" t="s">
        <v>114</v>
      </c>
      <c r="G69" s="175" t="s">
        <v>334</v>
      </c>
      <c r="H69" s="175" t="s">
        <v>595</v>
      </c>
      <c r="I69" s="179">
        <v>-50</v>
      </c>
      <c r="J69" s="175" t="s">
        <v>325</v>
      </c>
      <c r="K69" s="175" t="s">
        <v>326</v>
      </c>
      <c r="L69" s="175" t="s">
        <v>327</v>
      </c>
      <c r="M69" s="175" t="s">
        <v>328</v>
      </c>
    </row>
    <row r="70" s="2" customFormat="1" spans="1:13">
      <c r="A70" s="175" t="s">
        <v>636</v>
      </c>
      <c r="B70" s="175" t="s">
        <v>637</v>
      </c>
      <c r="C70" s="175" t="s">
        <v>638</v>
      </c>
      <c r="D70" s="175" t="s">
        <v>289</v>
      </c>
      <c r="E70" s="175" t="s">
        <v>400</v>
      </c>
      <c r="F70" s="175" t="s">
        <v>401</v>
      </c>
      <c r="G70" s="175" t="s">
        <v>402</v>
      </c>
      <c r="H70" s="175" t="s">
        <v>595</v>
      </c>
      <c r="I70" s="179">
        <v>-50</v>
      </c>
      <c r="J70" s="175" t="s">
        <v>325</v>
      </c>
      <c r="K70" s="175" t="s">
        <v>326</v>
      </c>
      <c r="L70" s="175" t="s">
        <v>327</v>
      </c>
      <c r="M70" s="175" t="s">
        <v>328</v>
      </c>
    </row>
    <row r="71" s="2" customFormat="1" spans="1:13">
      <c r="A71" s="175" t="s">
        <v>248</v>
      </c>
      <c r="B71" s="175" t="s">
        <v>639</v>
      </c>
      <c r="C71" s="175" t="s">
        <v>640</v>
      </c>
      <c r="D71" s="175" t="s">
        <v>289</v>
      </c>
      <c r="E71" s="175" t="s">
        <v>552</v>
      </c>
      <c r="F71" s="175" t="s">
        <v>553</v>
      </c>
      <c r="G71" s="175" t="s">
        <v>302</v>
      </c>
      <c r="H71" s="175" t="s">
        <v>595</v>
      </c>
      <c r="I71" s="179">
        <v>-50</v>
      </c>
      <c r="J71" s="175" t="s">
        <v>325</v>
      </c>
      <c r="K71" s="175" t="s">
        <v>326</v>
      </c>
      <c r="L71" s="175" t="s">
        <v>327</v>
      </c>
      <c r="M71" s="175" t="s">
        <v>328</v>
      </c>
    </row>
    <row r="72" s="2" customFormat="1" spans="1:13">
      <c r="A72" s="175" t="s">
        <v>641</v>
      </c>
      <c r="B72" s="175" t="s">
        <v>642</v>
      </c>
      <c r="C72" s="175" t="s">
        <v>643</v>
      </c>
      <c r="D72" s="175" t="s">
        <v>289</v>
      </c>
      <c r="E72" s="175" t="s">
        <v>351</v>
      </c>
      <c r="F72" s="175" t="s">
        <v>352</v>
      </c>
      <c r="G72" s="175" t="s">
        <v>353</v>
      </c>
      <c r="H72" s="175" t="s">
        <v>595</v>
      </c>
      <c r="I72" s="179">
        <v>-50</v>
      </c>
      <c r="J72" s="175" t="s">
        <v>325</v>
      </c>
      <c r="K72" s="175" t="s">
        <v>326</v>
      </c>
      <c r="L72" s="175" t="s">
        <v>327</v>
      </c>
      <c r="M72" s="175" t="s">
        <v>328</v>
      </c>
    </row>
    <row r="73" s="2" customFormat="1" spans="1:13">
      <c r="A73" s="175" t="s">
        <v>644</v>
      </c>
      <c r="B73" s="175" t="s">
        <v>645</v>
      </c>
      <c r="C73" s="175" t="s">
        <v>646</v>
      </c>
      <c r="D73" s="175" t="s">
        <v>289</v>
      </c>
      <c r="E73" s="175" t="s">
        <v>351</v>
      </c>
      <c r="F73" s="175" t="s">
        <v>352</v>
      </c>
      <c r="G73" s="175" t="s">
        <v>353</v>
      </c>
      <c r="H73" s="175" t="s">
        <v>595</v>
      </c>
      <c r="I73" s="179">
        <v>-50</v>
      </c>
      <c r="J73" s="175" t="s">
        <v>325</v>
      </c>
      <c r="K73" s="175" t="s">
        <v>326</v>
      </c>
      <c r="L73" s="175" t="s">
        <v>327</v>
      </c>
      <c r="M73" s="175" t="s">
        <v>328</v>
      </c>
    </row>
    <row r="74" s="2" customFormat="1" spans="1:13">
      <c r="A74" s="175" t="s">
        <v>647</v>
      </c>
      <c r="B74" s="175" t="s">
        <v>648</v>
      </c>
      <c r="C74" s="175" t="s">
        <v>649</v>
      </c>
      <c r="D74" s="175" t="s">
        <v>289</v>
      </c>
      <c r="E74" s="175" t="s">
        <v>650</v>
      </c>
      <c r="F74" s="175" t="s">
        <v>651</v>
      </c>
      <c r="G74" s="175" t="s">
        <v>316</v>
      </c>
      <c r="H74" s="175" t="s">
        <v>595</v>
      </c>
      <c r="I74" s="179">
        <v>-50</v>
      </c>
      <c r="J74" s="175" t="s">
        <v>325</v>
      </c>
      <c r="K74" s="175" t="s">
        <v>326</v>
      </c>
      <c r="L74" s="175" t="s">
        <v>327</v>
      </c>
      <c r="M74" s="175" t="s">
        <v>328</v>
      </c>
    </row>
    <row r="75" s="2" customFormat="1" spans="1:13">
      <c r="A75" s="175" t="s">
        <v>652</v>
      </c>
      <c r="B75" s="175" t="s">
        <v>653</v>
      </c>
      <c r="C75" s="175" t="s">
        <v>654</v>
      </c>
      <c r="D75" s="175" t="s">
        <v>289</v>
      </c>
      <c r="E75" s="175" t="s">
        <v>308</v>
      </c>
      <c r="F75" s="175" t="s">
        <v>166</v>
      </c>
      <c r="G75" s="175" t="s">
        <v>292</v>
      </c>
      <c r="H75" s="175" t="s">
        <v>595</v>
      </c>
      <c r="I75" s="179">
        <v>-50</v>
      </c>
      <c r="J75" s="175" t="s">
        <v>325</v>
      </c>
      <c r="K75" s="175" t="s">
        <v>326</v>
      </c>
      <c r="L75" s="175" t="s">
        <v>327</v>
      </c>
      <c r="M75" s="175" t="s">
        <v>328</v>
      </c>
    </row>
    <row r="76" s="2" customFormat="1" spans="1:13">
      <c r="A76" s="175" t="s">
        <v>655</v>
      </c>
      <c r="B76" s="175" t="s">
        <v>656</v>
      </c>
      <c r="C76" s="175" t="s">
        <v>657</v>
      </c>
      <c r="D76" s="175" t="s">
        <v>289</v>
      </c>
      <c r="E76" s="175" t="s">
        <v>658</v>
      </c>
      <c r="F76" s="175" t="s">
        <v>659</v>
      </c>
      <c r="G76" s="175" t="s">
        <v>345</v>
      </c>
      <c r="H76" s="175" t="s">
        <v>595</v>
      </c>
      <c r="I76" s="179">
        <v>-50</v>
      </c>
      <c r="J76" s="175" t="s">
        <v>325</v>
      </c>
      <c r="K76" s="175" t="s">
        <v>326</v>
      </c>
      <c r="L76" s="175" t="s">
        <v>327</v>
      </c>
      <c r="M76" s="175" t="s">
        <v>328</v>
      </c>
    </row>
    <row r="77" s="2" customFormat="1" spans="1:13">
      <c r="A77" s="175" t="s">
        <v>660</v>
      </c>
      <c r="B77" s="175" t="s">
        <v>661</v>
      </c>
      <c r="C77" s="175" t="s">
        <v>662</v>
      </c>
      <c r="D77" s="175" t="s">
        <v>289</v>
      </c>
      <c r="E77" s="175" t="s">
        <v>663</v>
      </c>
      <c r="F77" s="175" t="s">
        <v>664</v>
      </c>
      <c r="G77" s="175" t="s">
        <v>461</v>
      </c>
      <c r="H77" s="175" t="s">
        <v>595</v>
      </c>
      <c r="I77" s="179">
        <v>-50</v>
      </c>
      <c r="J77" s="175" t="s">
        <v>325</v>
      </c>
      <c r="K77" s="175" t="s">
        <v>326</v>
      </c>
      <c r="L77" s="175" t="s">
        <v>327</v>
      </c>
      <c r="M77" s="175" t="s">
        <v>328</v>
      </c>
    </row>
    <row r="78" s="2" customFormat="1" spans="1:13">
      <c r="A78" s="175" t="s">
        <v>665</v>
      </c>
      <c r="B78" s="175" t="s">
        <v>666</v>
      </c>
      <c r="C78" s="175" t="s">
        <v>667</v>
      </c>
      <c r="D78" s="175" t="s">
        <v>289</v>
      </c>
      <c r="E78" s="175" t="s">
        <v>668</v>
      </c>
      <c r="F78" s="175" t="s">
        <v>146</v>
      </c>
      <c r="G78" s="175" t="s">
        <v>292</v>
      </c>
      <c r="H78" s="175" t="s">
        <v>595</v>
      </c>
      <c r="I78" s="179">
        <v>-50</v>
      </c>
      <c r="J78" s="175" t="s">
        <v>325</v>
      </c>
      <c r="K78" s="175" t="s">
        <v>326</v>
      </c>
      <c r="L78" s="175" t="s">
        <v>327</v>
      </c>
      <c r="M78" s="175" t="s">
        <v>328</v>
      </c>
    </row>
    <row r="79" s="2" customFormat="1" spans="1:13">
      <c r="A79" s="175" t="s">
        <v>669</v>
      </c>
      <c r="B79" s="175" t="s">
        <v>670</v>
      </c>
      <c r="C79" s="175" t="s">
        <v>671</v>
      </c>
      <c r="D79" s="175" t="s">
        <v>289</v>
      </c>
      <c r="E79" s="175" t="s">
        <v>566</v>
      </c>
      <c r="F79" s="175" t="s">
        <v>567</v>
      </c>
      <c r="G79" s="175" t="s">
        <v>292</v>
      </c>
      <c r="H79" s="175" t="s">
        <v>595</v>
      </c>
      <c r="I79" s="179">
        <v>-50</v>
      </c>
      <c r="J79" s="175" t="s">
        <v>325</v>
      </c>
      <c r="K79" s="175" t="s">
        <v>326</v>
      </c>
      <c r="L79" s="175" t="s">
        <v>327</v>
      </c>
      <c r="M79" s="175" t="s">
        <v>328</v>
      </c>
    </row>
    <row r="80" s="2" customFormat="1" spans="1:13">
      <c r="A80" s="175" t="s">
        <v>672</v>
      </c>
      <c r="B80" s="175" t="s">
        <v>673</v>
      </c>
      <c r="C80" s="175" t="s">
        <v>674</v>
      </c>
      <c r="D80" s="175" t="s">
        <v>289</v>
      </c>
      <c r="E80" s="175" t="s">
        <v>609</v>
      </c>
      <c r="F80" s="175" t="s">
        <v>193</v>
      </c>
      <c r="G80" s="175" t="s">
        <v>334</v>
      </c>
      <c r="H80" s="175" t="s">
        <v>595</v>
      </c>
      <c r="I80" s="179">
        <v>-50</v>
      </c>
      <c r="J80" s="175" t="s">
        <v>325</v>
      </c>
      <c r="K80" s="175" t="s">
        <v>326</v>
      </c>
      <c r="L80" s="175" t="s">
        <v>327</v>
      </c>
      <c r="M80" s="175" t="s">
        <v>328</v>
      </c>
    </row>
    <row r="81" s="2" customFormat="1" spans="1:13">
      <c r="A81" s="175" t="s">
        <v>675</v>
      </c>
      <c r="B81" s="175" t="s">
        <v>676</v>
      </c>
      <c r="C81" s="175" t="s">
        <v>677</v>
      </c>
      <c r="D81" s="175" t="s">
        <v>289</v>
      </c>
      <c r="E81" s="175" t="s">
        <v>678</v>
      </c>
      <c r="F81" s="175" t="s">
        <v>679</v>
      </c>
      <c r="G81" s="175" t="s">
        <v>324</v>
      </c>
      <c r="H81" s="175" t="s">
        <v>595</v>
      </c>
      <c r="I81" s="179">
        <v>-50</v>
      </c>
      <c r="J81" s="175" t="s">
        <v>325</v>
      </c>
      <c r="K81" s="175" t="s">
        <v>326</v>
      </c>
      <c r="L81" s="175" t="s">
        <v>327</v>
      </c>
      <c r="M81" s="175" t="s">
        <v>328</v>
      </c>
    </row>
    <row r="82" s="2" customFormat="1" spans="1:13">
      <c r="A82" s="175" t="s">
        <v>680</v>
      </c>
      <c r="B82" s="175" t="s">
        <v>681</v>
      </c>
      <c r="C82" s="175" t="s">
        <v>682</v>
      </c>
      <c r="D82" s="175" t="s">
        <v>289</v>
      </c>
      <c r="E82" s="175" t="s">
        <v>290</v>
      </c>
      <c r="F82" s="175" t="s">
        <v>291</v>
      </c>
      <c r="G82" s="175" t="s">
        <v>292</v>
      </c>
      <c r="H82" s="175" t="s">
        <v>595</v>
      </c>
      <c r="I82" s="179">
        <v>-50</v>
      </c>
      <c r="J82" s="175" t="s">
        <v>325</v>
      </c>
      <c r="K82" s="175" t="s">
        <v>326</v>
      </c>
      <c r="L82" s="175" t="s">
        <v>327</v>
      </c>
      <c r="M82" s="175" t="s">
        <v>328</v>
      </c>
    </row>
    <row r="83" s="2" customFormat="1" spans="1:13">
      <c r="A83" s="175" t="s">
        <v>683</v>
      </c>
      <c r="B83" s="175" t="s">
        <v>684</v>
      </c>
      <c r="C83" s="175" t="s">
        <v>685</v>
      </c>
      <c r="D83" s="175" t="s">
        <v>289</v>
      </c>
      <c r="E83" s="175" t="s">
        <v>686</v>
      </c>
      <c r="F83" s="175" t="s">
        <v>687</v>
      </c>
      <c r="G83" s="175" t="s">
        <v>324</v>
      </c>
      <c r="H83" s="175" t="s">
        <v>595</v>
      </c>
      <c r="I83" s="179">
        <v>-50</v>
      </c>
      <c r="J83" s="175" t="s">
        <v>325</v>
      </c>
      <c r="K83" s="175" t="s">
        <v>326</v>
      </c>
      <c r="L83" s="175" t="s">
        <v>327</v>
      </c>
      <c r="M83" s="175" t="s">
        <v>328</v>
      </c>
    </row>
    <row r="84" s="2" customFormat="1" spans="1:13">
      <c r="A84" s="175" t="s">
        <v>688</v>
      </c>
      <c r="B84" s="175" t="s">
        <v>689</v>
      </c>
      <c r="C84" s="175" t="s">
        <v>690</v>
      </c>
      <c r="D84" s="175" t="s">
        <v>289</v>
      </c>
      <c r="E84" s="175" t="s">
        <v>314</v>
      </c>
      <c r="F84" s="175" t="s">
        <v>315</v>
      </c>
      <c r="G84" s="175" t="s">
        <v>316</v>
      </c>
      <c r="H84" s="175" t="s">
        <v>595</v>
      </c>
      <c r="I84" s="179">
        <v>-50</v>
      </c>
      <c r="J84" s="175" t="s">
        <v>325</v>
      </c>
      <c r="K84" s="175" t="s">
        <v>326</v>
      </c>
      <c r="L84" s="175" t="s">
        <v>327</v>
      </c>
      <c r="M84" s="175" t="s">
        <v>328</v>
      </c>
    </row>
    <row r="85" s="2" customFormat="1" spans="1:13">
      <c r="A85" s="175" t="s">
        <v>691</v>
      </c>
      <c r="B85" s="175" t="s">
        <v>692</v>
      </c>
      <c r="C85" s="175" t="s">
        <v>693</v>
      </c>
      <c r="D85" s="175" t="s">
        <v>289</v>
      </c>
      <c r="E85" s="175" t="s">
        <v>694</v>
      </c>
      <c r="F85" s="175" t="s">
        <v>695</v>
      </c>
      <c r="G85" s="175" t="s">
        <v>461</v>
      </c>
      <c r="H85" s="175" t="s">
        <v>595</v>
      </c>
      <c r="I85" s="179">
        <v>-50</v>
      </c>
      <c r="J85" s="175" t="s">
        <v>325</v>
      </c>
      <c r="K85" s="175" t="s">
        <v>326</v>
      </c>
      <c r="L85" s="175" t="s">
        <v>327</v>
      </c>
      <c r="M85" s="175" t="s">
        <v>328</v>
      </c>
    </row>
    <row r="86" s="2" customFormat="1" spans="1:13">
      <c r="A86" s="175" t="s">
        <v>696</v>
      </c>
      <c r="B86" s="175" t="s">
        <v>697</v>
      </c>
      <c r="C86" s="175" t="s">
        <v>698</v>
      </c>
      <c r="D86" s="175" t="s">
        <v>289</v>
      </c>
      <c r="E86" s="175" t="s">
        <v>290</v>
      </c>
      <c r="F86" s="175" t="s">
        <v>291</v>
      </c>
      <c r="G86" s="175" t="s">
        <v>292</v>
      </c>
      <c r="H86" s="175" t="s">
        <v>595</v>
      </c>
      <c r="I86" s="179">
        <v>-50</v>
      </c>
      <c r="J86" s="175" t="s">
        <v>325</v>
      </c>
      <c r="K86" s="175" t="s">
        <v>326</v>
      </c>
      <c r="L86" s="175" t="s">
        <v>327</v>
      </c>
      <c r="M86" s="175" t="s">
        <v>328</v>
      </c>
    </row>
    <row r="87" s="2" customFormat="1" spans="1:13">
      <c r="A87" s="175" t="s">
        <v>699</v>
      </c>
      <c r="B87" s="175" t="s">
        <v>700</v>
      </c>
      <c r="C87" s="175" t="s">
        <v>701</v>
      </c>
      <c r="D87" s="175" t="s">
        <v>289</v>
      </c>
      <c r="E87" s="175" t="s">
        <v>702</v>
      </c>
      <c r="F87" s="175" t="s">
        <v>703</v>
      </c>
      <c r="G87" s="175" t="s">
        <v>292</v>
      </c>
      <c r="H87" s="175" t="s">
        <v>595</v>
      </c>
      <c r="I87" s="179">
        <v>-50</v>
      </c>
      <c r="J87" s="175" t="s">
        <v>325</v>
      </c>
      <c r="K87" s="175" t="s">
        <v>326</v>
      </c>
      <c r="L87" s="175" t="s">
        <v>327</v>
      </c>
      <c r="M87" s="175" t="s">
        <v>328</v>
      </c>
    </row>
    <row r="88" s="2" customFormat="1" spans="1:13">
      <c r="A88" s="175" t="s">
        <v>704</v>
      </c>
      <c r="B88" s="175" t="s">
        <v>705</v>
      </c>
      <c r="C88" s="175" t="s">
        <v>706</v>
      </c>
      <c r="D88" s="175" t="s">
        <v>289</v>
      </c>
      <c r="E88" s="175" t="s">
        <v>668</v>
      </c>
      <c r="F88" s="175" t="s">
        <v>146</v>
      </c>
      <c r="G88" s="175" t="s">
        <v>292</v>
      </c>
      <c r="H88" s="175" t="s">
        <v>595</v>
      </c>
      <c r="I88" s="179">
        <v>-50</v>
      </c>
      <c r="J88" s="175" t="s">
        <v>325</v>
      </c>
      <c r="K88" s="175" t="s">
        <v>326</v>
      </c>
      <c r="L88" s="175" t="s">
        <v>327</v>
      </c>
      <c r="M88" s="175" t="s">
        <v>328</v>
      </c>
    </row>
    <row r="89" s="2" customFormat="1" spans="1:13">
      <c r="A89" s="175" t="s">
        <v>707</v>
      </c>
      <c r="B89" s="175" t="s">
        <v>708</v>
      </c>
      <c r="C89" s="175" t="s">
        <v>709</v>
      </c>
      <c r="D89" s="175" t="s">
        <v>289</v>
      </c>
      <c r="E89" s="175" t="s">
        <v>710</v>
      </c>
      <c r="F89" s="175" t="s">
        <v>711</v>
      </c>
      <c r="G89" s="175" t="s">
        <v>587</v>
      </c>
      <c r="H89" s="175" t="s">
        <v>595</v>
      </c>
      <c r="I89" s="179">
        <v>-50</v>
      </c>
      <c r="J89" s="175" t="s">
        <v>325</v>
      </c>
      <c r="K89" s="175" t="s">
        <v>326</v>
      </c>
      <c r="L89" s="175" t="s">
        <v>327</v>
      </c>
      <c r="M89" s="175" t="s">
        <v>328</v>
      </c>
    </row>
    <row r="90" s="2" customFormat="1" spans="1:13">
      <c r="A90" s="175" t="s">
        <v>712</v>
      </c>
      <c r="B90" s="175" t="s">
        <v>713</v>
      </c>
      <c r="C90" s="175" t="s">
        <v>714</v>
      </c>
      <c r="D90" s="175" t="s">
        <v>289</v>
      </c>
      <c r="E90" s="175" t="s">
        <v>715</v>
      </c>
      <c r="F90" s="175" t="s">
        <v>716</v>
      </c>
      <c r="G90" s="175" t="s">
        <v>324</v>
      </c>
      <c r="H90" s="175" t="s">
        <v>595</v>
      </c>
      <c r="I90" s="179">
        <v>-50</v>
      </c>
      <c r="J90" s="175" t="s">
        <v>325</v>
      </c>
      <c r="K90" s="175" t="s">
        <v>326</v>
      </c>
      <c r="L90" s="175" t="s">
        <v>327</v>
      </c>
      <c r="M90" s="175" t="s">
        <v>328</v>
      </c>
    </row>
    <row r="91" s="2" customFormat="1" spans="1:13">
      <c r="A91" s="175" t="s">
        <v>717</v>
      </c>
      <c r="B91" s="175" t="s">
        <v>718</v>
      </c>
      <c r="C91" s="175" t="s">
        <v>719</v>
      </c>
      <c r="D91" s="175" t="s">
        <v>289</v>
      </c>
      <c r="E91" s="175" t="s">
        <v>720</v>
      </c>
      <c r="F91" s="175" t="s">
        <v>721</v>
      </c>
      <c r="G91" s="175" t="s">
        <v>292</v>
      </c>
      <c r="H91" s="175" t="s">
        <v>595</v>
      </c>
      <c r="I91" s="179">
        <v>-50</v>
      </c>
      <c r="J91" s="175" t="s">
        <v>325</v>
      </c>
      <c r="K91" s="175" t="s">
        <v>326</v>
      </c>
      <c r="L91" s="175" t="s">
        <v>327</v>
      </c>
      <c r="M91" s="175" t="s">
        <v>328</v>
      </c>
    </row>
    <row r="92" s="2" customFormat="1" spans="1:13">
      <c r="A92" s="175" t="s">
        <v>722</v>
      </c>
      <c r="B92" s="175" t="s">
        <v>723</v>
      </c>
      <c r="C92" s="175" t="s">
        <v>724</v>
      </c>
      <c r="D92" s="175" t="s">
        <v>289</v>
      </c>
      <c r="E92" s="175" t="s">
        <v>725</v>
      </c>
      <c r="F92" s="175" t="s">
        <v>726</v>
      </c>
      <c r="G92" s="175" t="s">
        <v>316</v>
      </c>
      <c r="H92" s="175" t="s">
        <v>595</v>
      </c>
      <c r="I92" s="179">
        <v>-50</v>
      </c>
      <c r="J92" s="175" t="s">
        <v>325</v>
      </c>
      <c r="K92" s="175" t="s">
        <v>326</v>
      </c>
      <c r="L92" s="175" t="s">
        <v>327</v>
      </c>
      <c r="M92" s="175" t="s">
        <v>328</v>
      </c>
    </row>
    <row r="93" s="2" customFormat="1" spans="1:13">
      <c r="A93" s="175" t="s">
        <v>727</v>
      </c>
      <c r="B93" s="175" t="s">
        <v>728</v>
      </c>
      <c r="C93" s="175" t="s">
        <v>729</v>
      </c>
      <c r="D93" s="175" t="s">
        <v>289</v>
      </c>
      <c r="E93" s="175" t="s">
        <v>494</v>
      </c>
      <c r="F93" s="175" t="s">
        <v>495</v>
      </c>
      <c r="G93" s="175" t="s">
        <v>292</v>
      </c>
      <c r="H93" s="175" t="s">
        <v>595</v>
      </c>
      <c r="I93" s="179">
        <v>-50</v>
      </c>
      <c r="J93" s="175" t="s">
        <v>325</v>
      </c>
      <c r="K93" s="175" t="s">
        <v>326</v>
      </c>
      <c r="L93" s="175" t="s">
        <v>327</v>
      </c>
      <c r="M93" s="175" t="s">
        <v>328</v>
      </c>
    </row>
    <row r="94" s="2" customFormat="1" spans="1:13">
      <c r="A94" s="175" t="s">
        <v>730</v>
      </c>
      <c r="B94" s="175" t="s">
        <v>731</v>
      </c>
      <c r="C94" s="175" t="s">
        <v>732</v>
      </c>
      <c r="D94" s="175" t="s">
        <v>289</v>
      </c>
      <c r="E94" s="175" t="s">
        <v>733</v>
      </c>
      <c r="F94" s="175" t="s">
        <v>101</v>
      </c>
      <c r="G94" s="175" t="s">
        <v>361</v>
      </c>
      <c r="H94" s="175" t="s">
        <v>595</v>
      </c>
      <c r="I94" s="179">
        <v>-50</v>
      </c>
      <c r="J94" s="175" t="s">
        <v>325</v>
      </c>
      <c r="K94" s="175" t="s">
        <v>326</v>
      </c>
      <c r="L94" s="175" t="s">
        <v>327</v>
      </c>
      <c r="M94" s="175" t="s">
        <v>328</v>
      </c>
    </row>
    <row r="95" s="2" customFormat="1" spans="1:13">
      <c r="A95" s="175" t="s">
        <v>734</v>
      </c>
      <c r="B95" s="175" t="s">
        <v>735</v>
      </c>
      <c r="C95" s="175" t="s">
        <v>736</v>
      </c>
      <c r="D95" s="175" t="s">
        <v>289</v>
      </c>
      <c r="E95" s="175" t="s">
        <v>737</v>
      </c>
      <c r="F95" s="175" t="s">
        <v>738</v>
      </c>
      <c r="G95" s="175" t="s">
        <v>402</v>
      </c>
      <c r="H95" s="175" t="s">
        <v>595</v>
      </c>
      <c r="I95" s="179">
        <v>-50</v>
      </c>
      <c r="J95" s="175" t="s">
        <v>325</v>
      </c>
      <c r="K95" s="175" t="s">
        <v>326</v>
      </c>
      <c r="L95" s="175" t="s">
        <v>327</v>
      </c>
      <c r="M95" s="175" t="s">
        <v>328</v>
      </c>
    </row>
    <row r="96" s="2" customFormat="1" spans="1:13">
      <c r="A96" s="175" t="s">
        <v>739</v>
      </c>
      <c r="B96" s="175" t="s">
        <v>740</v>
      </c>
      <c r="C96" s="175" t="s">
        <v>741</v>
      </c>
      <c r="D96" s="175" t="s">
        <v>289</v>
      </c>
      <c r="E96" s="175" t="s">
        <v>742</v>
      </c>
      <c r="F96" s="175" t="s">
        <v>743</v>
      </c>
      <c r="G96" s="175" t="s">
        <v>302</v>
      </c>
      <c r="H96" s="175" t="s">
        <v>595</v>
      </c>
      <c r="I96" s="179">
        <v>-50</v>
      </c>
      <c r="J96" s="175" t="s">
        <v>325</v>
      </c>
      <c r="K96" s="175" t="s">
        <v>326</v>
      </c>
      <c r="L96" s="175" t="s">
        <v>327</v>
      </c>
      <c r="M96" s="175" t="s">
        <v>328</v>
      </c>
    </row>
    <row r="97" s="2" customFormat="1" spans="1:13">
      <c r="A97" s="175" t="s">
        <v>744</v>
      </c>
      <c r="B97" s="175" t="s">
        <v>745</v>
      </c>
      <c r="C97" s="175" t="s">
        <v>746</v>
      </c>
      <c r="D97" s="175" t="s">
        <v>289</v>
      </c>
      <c r="E97" s="175" t="s">
        <v>650</v>
      </c>
      <c r="F97" s="175" t="s">
        <v>651</v>
      </c>
      <c r="G97" s="175" t="s">
        <v>316</v>
      </c>
      <c r="H97" s="175" t="s">
        <v>595</v>
      </c>
      <c r="I97" s="179">
        <v>-50</v>
      </c>
      <c r="J97" s="175" t="s">
        <v>325</v>
      </c>
      <c r="K97" s="175" t="s">
        <v>326</v>
      </c>
      <c r="L97" s="175" t="s">
        <v>327</v>
      </c>
      <c r="M97" s="175" t="s">
        <v>328</v>
      </c>
    </row>
    <row r="98" s="2" customFormat="1" spans="1:13">
      <c r="A98" s="175" t="s">
        <v>747</v>
      </c>
      <c r="B98" s="175" t="s">
        <v>748</v>
      </c>
      <c r="C98" s="175" t="s">
        <v>749</v>
      </c>
      <c r="D98" s="175" t="s">
        <v>289</v>
      </c>
      <c r="E98" s="175" t="s">
        <v>750</v>
      </c>
      <c r="F98" s="175" t="s">
        <v>189</v>
      </c>
      <c r="G98" s="175" t="s">
        <v>302</v>
      </c>
      <c r="H98" s="175" t="s">
        <v>595</v>
      </c>
      <c r="I98" s="179">
        <v>-50</v>
      </c>
      <c r="J98" s="175" t="s">
        <v>325</v>
      </c>
      <c r="K98" s="175" t="s">
        <v>326</v>
      </c>
      <c r="L98" s="175" t="s">
        <v>327</v>
      </c>
      <c r="M98" s="175" t="s">
        <v>328</v>
      </c>
    </row>
    <row r="99" s="2" customFormat="1" spans="1:13">
      <c r="A99" s="175" t="s">
        <v>751</v>
      </c>
      <c r="B99" s="175" t="s">
        <v>752</v>
      </c>
      <c r="C99" s="175" t="s">
        <v>753</v>
      </c>
      <c r="D99" s="175" t="s">
        <v>289</v>
      </c>
      <c r="E99" s="175" t="s">
        <v>300</v>
      </c>
      <c r="F99" s="175" t="s">
        <v>301</v>
      </c>
      <c r="G99" s="175" t="s">
        <v>302</v>
      </c>
      <c r="H99" s="175" t="s">
        <v>595</v>
      </c>
      <c r="I99" s="179">
        <v>-50</v>
      </c>
      <c r="J99" s="175" t="s">
        <v>325</v>
      </c>
      <c r="K99" s="175" t="s">
        <v>326</v>
      </c>
      <c r="L99" s="175" t="s">
        <v>327</v>
      </c>
      <c r="M99" s="175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7" sqref="$A7:$XFD7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4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2"/>
      <c r="K1" s="89"/>
      <c r="L1" s="89"/>
      <c r="M1" s="89"/>
      <c r="N1" s="89"/>
      <c r="O1" s="89"/>
      <c r="P1" s="89"/>
      <c r="Q1" s="89"/>
      <c r="R1" s="89"/>
      <c r="S1" s="89"/>
      <c r="T1" s="89"/>
      <c r="U1" s="157"/>
    </row>
    <row r="2" customHeight="1" spans="1:21">
      <c r="A2" s="145" t="s">
        <v>23</v>
      </c>
      <c r="B2" s="145" t="s">
        <v>755</v>
      </c>
      <c r="C2" s="145" t="s">
        <v>756</v>
      </c>
      <c r="D2" s="146" t="s">
        <v>757</v>
      </c>
      <c r="E2" s="146"/>
      <c r="F2" s="146" t="s">
        <v>758</v>
      </c>
      <c r="G2" s="146"/>
      <c r="H2" s="145" t="s">
        <v>39</v>
      </c>
      <c r="I2" s="145" t="s">
        <v>40</v>
      </c>
      <c r="J2" s="153" t="s">
        <v>759</v>
      </c>
      <c r="K2" s="89" t="s">
        <v>760</v>
      </c>
      <c r="L2" s="89"/>
      <c r="M2" s="89" t="s">
        <v>10</v>
      </c>
      <c r="N2" s="89"/>
      <c r="O2" s="154" t="s">
        <v>761</v>
      </c>
      <c r="P2" s="155"/>
      <c r="Q2" s="160" t="s">
        <v>11</v>
      </c>
      <c r="R2" s="161"/>
      <c r="S2" s="162" t="s">
        <v>758</v>
      </c>
      <c r="T2" s="163"/>
      <c r="U2" s="164" t="s">
        <v>762</v>
      </c>
    </row>
    <row r="3" customHeight="1" spans="1:21">
      <c r="A3" s="147"/>
      <c r="B3" s="147"/>
      <c r="C3" s="147"/>
      <c r="D3" s="145" t="s">
        <v>763</v>
      </c>
      <c r="E3" s="148" t="s">
        <v>764</v>
      </c>
      <c r="F3" s="145" t="s">
        <v>763</v>
      </c>
      <c r="G3" s="148" t="s">
        <v>764</v>
      </c>
      <c r="H3" s="147"/>
      <c r="I3" s="147"/>
      <c r="J3" s="156"/>
      <c r="K3" s="157" t="s">
        <v>39</v>
      </c>
      <c r="L3" s="157" t="s">
        <v>40</v>
      </c>
      <c r="M3" s="157" t="s">
        <v>39</v>
      </c>
      <c r="N3" s="157" t="s">
        <v>40</v>
      </c>
      <c r="O3" s="157" t="s">
        <v>39</v>
      </c>
      <c r="P3" s="157" t="s">
        <v>40</v>
      </c>
      <c r="Q3" s="165" t="s">
        <v>39</v>
      </c>
      <c r="R3" s="165" t="s">
        <v>40</v>
      </c>
      <c r="S3" s="166" t="s">
        <v>39</v>
      </c>
      <c r="T3" s="166" t="s">
        <v>40</v>
      </c>
      <c r="U3" s="164"/>
    </row>
    <row r="4" customHeight="1" spans="1:21">
      <c r="A4" s="139" t="s">
        <v>88</v>
      </c>
      <c r="B4" s="139">
        <v>21</v>
      </c>
      <c r="C4" s="149">
        <v>9</v>
      </c>
      <c r="D4" s="139">
        <v>811600</v>
      </c>
      <c r="E4" s="150">
        <v>170045.92</v>
      </c>
      <c r="F4" s="139">
        <v>941456</v>
      </c>
      <c r="G4" s="150">
        <v>177527.94048</v>
      </c>
      <c r="H4" s="139">
        <v>768983.62</v>
      </c>
      <c r="I4" s="139">
        <v>176064.1</v>
      </c>
      <c r="J4" s="158">
        <f t="shared" ref="J4:J12" si="0">H4/D4</f>
        <v>0.947490906850665</v>
      </c>
      <c r="K4" s="139">
        <v>5277</v>
      </c>
      <c r="L4" s="139">
        <v>444.9</v>
      </c>
      <c r="M4" s="139">
        <v>290</v>
      </c>
      <c r="N4" s="139">
        <v>20</v>
      </c>
      <c r="O4" s="139">
        <f t="shared" ref="O4:O11" si="1">H4-K4-M4</f>
        <v>763416.62</v>
      </c>
      <c r="P4" s="139">
        <f t="shared" ref="P4:P11" si="2">I4-L4-N4</f>
        <v>175599.2</v>
      </c>
      <c r="Q4" s="167">
        <f t="shared" ref="Q4:Q12" si="3">O4/D4</f>
        <v>0.940631616559882</v>
      </c>
      <c r="R4" s="167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4">
        <v>0</v>
      </c>
    </row>
    <row r="5" customHeight="1" spans="1:21">
      <c r="A5" s="139" t="s">
        <v>75</v>
      </c>
      <c r="B5" s="139">
        <v>17</v>
      </c>
      <c r="C5" s="149">
        <v>13</v>
      </c>
      <c r="D5" s="139">
        <v>589440</v>
      </c>
      <c r="E5" s="150">
        <v>133917.746</v>
      </c>
      <c r="F5" s="139">
        <v>683750.4</v>
      </c>
      <c r="G5" s="150">
        <v>139810.126824</v>
      </c>
      <c r="H5" s="139">
        <v>646406.38</v>
      </c>
      <c r="I5" s="139">
        <v>147395.74</v>
      </c>
      <c r="J5" s="116">
        <f t="shared" si="0"/>
        <v>1.09664491720955</v>
      </c>
      <c r="K5" s="139">
        <v>22759</v>
      </c>
      <c r="L5" s="139">
        <v>2966.5</v>
      </c>
      <c r="M5" s="139">
        <v>1740</v>
      </c>
      <c r="N5" s="139">
        <v>120</v>
      </c>
      <c r="O5" s="139">
        <f t="shared" si="1"/>
        <v>621907.38</v>
      </c>
      <c r="P5" s="139">
        <f t="shared" si="2"/>
        <v>144309.24</v>
      </c>
      <c r="Q5" s="168">
        <f t="shared" si="3"/>
        <v>1.05508173859935</v>
      </c>
      <c r="R5" s="168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4">
        <v>600</v>
      </c>
    </row>
    <row r="6" customHeight="1" spans="1:21">
      <c r="A6" s="139" t="s">
        <v>95</v>
      </c>
      <c r="B6" s="139">
        <v>19</v>
      </c>
      <c r="C6" s="149">
        <v>9</v>
      </c>
      <c r="D6" s="139">
        <v>674540</v>
      </c>
      <c r="E6" s="150">
        <v>153086.4325</v>
      </c>
      <c r="F6" s="139">
        <v>782466.4</v>
      </c>
      <c r="G6" s="150">
        <v>159822.23553</v>
      </c>
      <c r="H6" s="139">
        <v>670079.51</v>
      </c>
      <c r="I6" s="139">
        <v>150980.34</v>
      </c>
      <c r="J6" s="158">
        <f t="shared" si="0"/>
        <v>0.993387360275151</v>
      </c>
      <c r="K6" s="139">
        <v>13625.25</v>
      </c>
      <c r="L6" s="139">
        <v>1434.8900000036</v>
      </c>
      <c r="M6" s="139">
        <v>580</v>
      </c>
      <c r="N6" s="139">
        <v>40</v>
      </c>
      <c r="O6" s="139">
        <f t="shared" si="1"/>
        <v>655874.26</v>
      </c>
      <c r="P6" s="139">
        <f t="shared" si="2"/>
        <v>149505.449999996</v>
      </c>
      <c r="Q6" s="167">
        <f t="shared" si="3"/>
        <v>0.972328194028523</v>
      </c>
      <c r="R6" s="167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4">
        <v>0</v>
      </c>
    </row>
    <row r="7" customHeight="1" spans="1:21">
      <c r="A7" s="139" t="s">
        <v>64</v>
      </c>
      <c r="B7" s="139">
        <v>25</v>
      </c>
      <c r="C7" s="149">
        <v>19</v>
      </c>
      <c r="D7" s="139">
        <v>1218040</v>
      </c>
      <c r="E7" s="150">
        <v>253299.048</v>
      </c>
      <c r="F7" s="139">
        <v>1412926.4</v>
      </c>
      <c r="G7" s="150">
        <v>264444.206112</v>
      </c>
      <c r="H7" s="139">
        <v>1469307.99</v>
      </c>
      <c r="I7" s="139">
        <v>304304.22</v>
      </c>
      <c r="J7" s="116">
        <f t="shared" si="0"/>
        <v>1.20628878361959</v>
      </c>
      <c r="K7" s="139">
        <v>63062.42</v>
      </c>
      <c r="L7" s="139">
        <v>6551.8700000102</v>
      </c>
      <c r="M7" s="139">
        <v>5220</v>
      </c>
      <c r="N7" s="139">
        <v>360</v>
      </c>
      <c r="O7" s="139">
        <f t="shared" si="1"/>
        <v>1401025.57</v>
      </c>
      <c r="P7" s="139">
        <f t="shared" si="2"/>
        <v>297392.34999999</v>
      </c>
      <c r="Q7" s="168">
        <f t="shared" si="3"/>
        <v>1.15022952448195</v>
      </c>
      <c r="R7" s="168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4">
        <v>600</v>
      </c>
    </row>
    <row r="8" customHeight="1" spans="1:21">
      <c r="A8" s="139" t="s">
        <v>91</v>
      </c>
      <c r="B8" s="139">
        <v>23</v>
      </c>
      <c r="C8" s="149">
        <v>13</v>
      </c>
      <c r="D8" s="139">
        <v>947620</v>
      </c>
      <c r="E8" s="150">
        <v>226527.429</v>
      </c>
      <c r="F8" s="139">
        <v>1099239.2</v>
      </c>
      <c r="G8" s="150">
        <v>236494.635876</v>
      </c>
      <c r="H8" s="139">
        <v>982120.75</v>
      </c>
      <c r="I8" s="139">
        <v>233557.9</v>
      </c>
      <c r="J8" s="116">
        <f t="shared" si="0"/>
        <v>1.03640779004242</v>
      </c>
      <c r="K8" s="139">
        <v>33953</v>
      </c>
      <c r="L8" s="139">
        <v>3967.5899999771</v>
      </c>
      <c r="M8" s="139">
        <v>1160</v>
      </c>
      <c r="N8" s="139">
        <v>80</v>
      </c>
      <c r="O8" s="139">
        <f t="shared" si="1"/>
        <v>947007.75</v>
      </c>
      <c r="P8" s="139">
        <f t="shared" si="2"/>
        <v>229510.310000023</v>
      </c>
      <c r="Q8" s="167">
        <f t="shared" si="3"/>
        <v>0.999353907684515</v>
      </c>
      <c r="R8" s="167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4">
        <v>0</v>
      </c>
    </row>
    <row r="9" customHeight="1" spans="1:21">
      <c r="A9" s="139" t="s">
        <v>162</v>
      </c>
      <c r="B9" s="139">
        <v>5</v>
      </c>
      <c r="C9" s="149">
        <v>3</v>
      </c>
      <c r="D9" s="139">
        <v>713820</v>
      </c>
      <c r="E9" s="150">
        <v>127843.0815</v>
      </c>
      <c r="F9" s="139">
        <v>828031.2</v>
      </c>
      <c r="G9" s="150">
        <v>133468.177086</v>
      </c>
      <c r="H9" s="139">
        <v>807843.05</v>
      </c>
      <c r="I9" s="139">
        <v>168663.31</v>
      </c>
      <c r="J9" s="116">
        <f t="shared" si="0"/>
        <v>1.13171815023395</v>
      </c>
      <c r="K9" s="139">
        <v>148409.86</v>
      </c>
      <c r="L9" s="139">
        <v>26242.359999928</v>
      </c>
      <c r="M9" s="139">
        <v>38570</v>
      </c>
      <c r="N9" s="139">
        <v>2660</v>
      </c>
      <c r="O9" s="139">
        <f t="shared" si="1"/>
        <v>620863.19</v>
      </c>
      <c r="P9" s="139">
        <f t="shared" si="2"/>
        <v>139760.950000072</v>
      </c>
      <c r="Q9" s="167">
        <f t="shared" si="3"/>
        <v>0.869775559664902</v>
      </c>
      <c r="R9" s="167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4">
        <v>0</v>
      </c>
    </row>
    <row r="10" customHeight="1" spans="1:21">
      <c r="A10" s="139" t="s">
        <v>71</v>
      </c>
      <c r="B10" s="139">
        <v>25</v>
      </c>
      <c r="C10" s="149">
        <v>16</v>
      </c>
      <c r="D10" s="139">
        <v>1222700</v>
      </c>
      <c r="E10" s="150">
        <v>241110.2135</v>
      </c>
      <c r="F10" s="139">
        <v>1418332</v>
      </c>
      <c r="G10" s="150">
        <v>251719.062894</v>
      </c>
      <c r="H10" s="139">
        <v>1340319.4</v>
      </c>
      <c r="I10" s="139">
        <v>262935.27</v>
      </c>
      <c r="J10" s="116">
        <f t="shared" si="0"/>
        <v>1.09619645047845</v>
      </c>
      <c r="K10" s="139">
        <v>104292.39</v>
      </c>
      <c r="L10" s="139">
        <v>8599.2399999856</v>
      </c>
      <c r="M10" s="139">
        <v>2900</v>
      </c>
      <c r="N10" s="139">
        <v>200</v>
      </c>
      <c r="O10" s="139">
        <f t="shared" si="1"/>
        <v>1233127.01</v>
      </c>
      <c r="P10" s="139">
        <f t="shared" si="2"/>
        <v>254136.030000014</v>
      </c>
      <c r="Q10" s="168">
        <f t="shared" si="3"/>
        <v>1.00852785638341</v>
      </c>
      <c r="R10" s="168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4">
        <v>600</v>
      </c>
    </row>
    <row r="11" customHeight="1" spans="1:21">
      <c r="A11" s="139" t="s">
        <v>78</v>
      </c>
      <c r="B11" s="139">
        <v>5</v>
      </c>
      <c r="C11" s="149">
        <v>4</v>
      </c>
      <c r="D11" s="139">
        <v>228300</v>
      </c>
      <c r="E11" s="150">
        <v>48730.428</v>
      </c>
      <c r="F11" s="139">
        <v>264828</v>
      </c>
      <c r="G11" s="150">
        <v>50874.566832</v>
      </c>
      <c r="H11" s="139">
        <v>295976.34</v>
      </c>
      <c r="I11" s="139">
        <v>54689.84</v>
      </c>
      <c r="J11" s="116">
        <f t="shared" si="0"/>
        <v>1.29643600525624</v>
      </c>
      <c r="K11" s="139">
        <v>56785</v>
      </c>
      <c r="L11" s="139">
        <v>3891.25</v>
      </c>
      <c r="M11" s="139">
        <v>0</v>
      </c>
      <c r="N11" s="139">
        <v>0</v>
      </c>
      <c r="O11" s="139">
        <f t="shared" si="1"/>
        <v>239191.34</v>
      </c>
      <c r="P11" s="139">
        <f t="shared" si="2"/>
        <v>50798.59</v>
      </c>
      <c r="Q11" s="168">
        <f t="shared" si="3"/>
        <v>1.04770626368813</v>
      </c>
      <c r="R11" s="168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4">
        <v>600</v>
      </c>
    </row>
    <row r="12" s="143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1">
        <f t="shared" si="7"/>
        <v>1354560.2985</v>
      </c>
      <c r="F12" s="111">
        <f t="shared" si="7"/>
        <v>7431029.6</v>
      </c>
      <c r="G12" s="151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9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9">
        <f t="shared" si="3"/>
        <v>1.01191888930169</v>
      </c>
      <c r="R12" s="169">
        <f t="shared" si="4"/>
        <v>1.06382279297262</v>
      </c>
      <c r="S12" s="170">
        <f t="shared" si="5"/>
        <v>0.872343870087666</v>
      </c>
      <c r="T12" s="170">
        <f t="shared" si="6"/>
        <v>1.01898734959063</v>
      </c>
      <c r="U12" s="171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E70" sqref="E70"/>
    </sheetView>
  </sheetViews>
  <sheetFormatPr defaultColWidth="9" defaultRowHeight="16" customHeight="1" outlineLevelCol="4"/>
  <cols>
    <col min="1" max="1" width="6.875" style="137" customWidth="1"/>
    <col min="2" max="2" width="9.625" style="137"/>
    <col min="3" max="3" width="15.75" style="137" customWidth="1"/>
    <col min="4" max="4" width="19.5" style="137"/>
    <col min="5" max="5" width="19.5" style="12"/>
    <col min="6" max="7" width="19.5" style="135"/>
    <col min="8" max="16384" width="9" style="135"/>
  </cols>
  <sheetData>
    <row r="1" s="135" customFormat="1" customHeight="1" spans="1:5">
      <c r="A1" s="138" t="s">
        <v>766</v>
      </c>
      <c r="B1" s="138"/>
      <c r="C1" s="138"/>
      <c r="D1" s="138"/>
      <c r="E1" s="120"/>
    </row>
    <row r="2" s="136" customFormat="1" customHeight="1" spans="1:5">
      <c r="A2" s="138" t="s">
        <v>19</v>
      </c>
      <c r="B2" s="138" t="s">
        <v>21</v>
      </c>
      <c r="C2" s="138" t="s">
        <v>767</v>
      </c>
      <c r="D2" s="138" t="s">
        <v>768</v>
      </c>
      <c r="E2" s="120" t="s">
        <v>769</v>
      </c>
    </row>
    <row r="3" s="135" customFormat="1" customHeight="1" spans="1:5">
      <c r="A3" s="139">
        <v>1</v>
      </c>
      <c r="B3" s="139">
        <v>52</v>
      </c>
      <c r="C3" s="139" t="s">
        <v>770</v>
      </c>
      <c r="D3" s="139" t="s">
        <v>771</v>
      </c>
      <c r="E3" s="83">
        <v>5</v>
      </c>
    </row>
    <row r="4" s="135" customFormat="1" customHeight="1" spans="1:5">
      <c r="A4" s="139">
        <v>2</v>
      </c>
      <c r="B4" s="139">
        <v>54</v>
      </c>
      <c r="C4" s="139" t="s">
        <v>74</v>
      </c>
      <c r="D4" s="139" t="s">
        <v>772</v>
      </c>
      <c r="E4" s="83">
        <v>30</v>
      </c>
    </row>
    <row r="5" s="135" customFormat="1" customHeight="1" spans="1:5">
      <c r="A5" s="139">
        <v>3</v>
      </c>
      <c r="B5" s="139">
        <v>56</v>
      </c>
      <c r="C5" s="139" t="s">
        <v>187</v>
      </c>
      <c r="D5" s="139" t="s">
        <v>773</v>
      </c>
      <c r="E5" s="83">
        <v>10</v>
      </c>
    </row>
    <row r="6" s="135" customFormat="1" customHeight="1" spans="1:5">
      <c r="A6" s="139">
        <v>4</v>
      </c>
      <c r="B6" s="139">
        <v>307</v>
      </c>
      <c r="C6" s="139" t="s">
        <v>176</v>
      </c>
      <c r="D6" s="139" t="s">
        <v>774</v>
      </c>
      <c r="E6" s="83">
        <v>10</v>
      </c>
    </row>
    <row r="7" s="135" customFormat="1" customHeight="1" spans="1:5">
      <c r="A7" s="139">
        <v>5</v>
      </c>
      <c r="B7" s="139">
        <v>308</v>
      </c>
      <c r="C7" s="139" t="s">
        <v>132</v>
      </c>
      <c r="D7" s="139" t="s">
        <v>675</v>
      </c>
      <c r="E7" s="83">
        <v>10</v>
      </c>
    </row>
    <row r="8" s="135" customFormat="1" customHeight="1" spans="1:5">
      <c r="A8" s="139">
        <v>6</v>
      </c>
      <c r="B8" s="139">
        <v>311</v>
      </c>
      <c r="C8" s="139" t="s">
        <v>164</v>
      </c>
      <c r="D8" s="139" t="s">
        <v>240</v>
      </c>
      <c r="E8" s="83">
        <v>30</v>
      </c>
    </row>
    <row r="9" s="135" customFormat="1" customHeight="1" spans="1:5">
      <c r="A9" s="139">
        <v>7</v>
      </c>
      <c r="B9" s="139">
        <v>337</v>
      </c>
      <c r="C9" s="139" t="s">
        <v>775</v>
      </c>
      <c r="D9" s="139" t="s">
        <v>260</v>
      </c>
      <c r="E9" s="83">
        <v>5</v>
      </c>
    </row>
    <row r="10" s="135" customFormat="1" customHeight="1" spans="1:5">
      <c r="A10" s="139">
        <v>8</v>
      </c>
      <c r="B10" s="139">
        <v>343</v>
      </c>
      <c r="C10" s="139" t="s">
        <v>776</v>
      </c>
      <c r="D10" s="139" t="s">
        <v>243</v>
      </c>
      <c r="E10" s="83">
        <v>20</v>
      </c>
    </row>
    <row r="11" s="135" customFormat="1" customHeight="1" spans="1:5">
      <c r="A11" s="139">
        <v>9</v>
      </c>
      <c r="B11" s="139">
        <v>351</v>
      </c>
      <c r="C11" s="139" t="s">
        <v>777</v>
      </c>
      <c r="D11" s="139" t="s">
        <v>778</v>
      </c>
      <c r="E11" s="83">
        <v>15</v>
      </c>
    </row>
    <row r="12" s="135" customFormat="1" customHeight="1" spans="1:5">
      <c r="A12" s="139">
        <v>10</v>
      </c>
      <c r="B12" s="139">
        <v>359</v>
      </c>
      <c r="C12" s="139" t="s">
        <v>779</v>
      </c>
      <c r="D12" s="139" t="s">
        <v>780</v>
      </c>
      <c r="E12" s="83">
        <v>10</v>
      </c>
    </row>
    <row r="13" s="135" customFormat="1" customHeight="1" spans="1:5">
      <c r="A13" s="139">
        <v>11</v>
      </c>
      <c r="B13" s="139">
        <v>365</v>
      </c>
      <c r="C13" s="139" t="s">
        <v>781</v>
      </c>
      <c r="D13" s="139" t="s">
        <v>270</v>
      </c>
      <c r="E13" s="83">
        <v>10</v>
      </c>
    </row>
    <row r="14" s="135" customFormat="1" customHeight="1" spans="1:5">
      <c r="A14" s="139">
        <v>12</v>
      </c>
      <c r="B14" s="139">
        <v>367</v>
      </c>
      <c r="C14" s="139" t="s">
        <v>782</v>
      </c>
      <c r="D14" s="139" t="s">
        <v>783</v>
      </c>
      <c r="E14" s="83">
        <v>10</v>
      </c>
    </row>
    <row r="15" s="135" customFormat="1" customHeight="1" spans="1:5">
      <c r="A15" s="139">
        <v>13</v>
      </c>
      <c r="B15" s="139">
        <v>373</v>
      </c>
      <c r="C15" s="139" t="s">
        <v>784</v>
      </c>
      <c r="D15" s="139" t="s">
        <v>785</v>
      </c>
      <c r="E15" s="83">
        <v>5</v>
      </c>
    </row>
    <row r="16" s="135" customFormat="1" customHeight="1" spans="1:5">
      <c r="A16" s="139">
        <v>14</v>
      </c>
      <c r="B16" s="139">
        <v>399</v>
      </c>
      <c r="C16" s="139" t="s">
        <v>786</v>
      </c>
      <c r="D16" s="139" t="s">
        <v>787</v>
      </c>
      <c r="E16" s="83">
        <v>5</v>
      </c>
    </row>
    <row r="17" s="135" customFormat="1" customHeight="1" spans="1:5">
      <c r="A17" s="139">
        <v>15</v>
      </c>
      <c r="B17" s="139">
        <v>511</v>
      </c>
      <c r="C17" s="139" t="s">
        <v>788</v>
      </c>
      <c r="D17" s="139" t="s">
        <v>789</v>
      </c>
      <c r="E17" s="83">
        <v>20</v>
      </c>
    </row>
    <row r="18" s="135" customFormat="1" customHeight="1" spans="1:5">
      <c r="A18" s="139">
        <v>16</v>
      </c>
      <c r="B18" s="139">
        <v>513</v>
      </c>
      <c r="C18" s="139" t="s">
        <v>141</v>
      </c>
      <c r="D18" s="139" t="s">
        <v>790</v>
      </c>
      <c r="E18" s="83">
        <v>15</v>
      </c>
    </row>
    <row r="19" s="135" customFormat="1" customHeight="1" spans="1:5">
      <c r="A19" s="139">
        <v>17</v>
      </c>
      <c r="B19" s="139">
        <v>517</v>
      </c>
      <c r="C19" s="139" t="s">
        <v>67</v>
      </c>
      <c r="D19" s="139" t="s">
        <v>245</v>
      </c>
      <c r="E19" s="83">
        <v>40</v>
      </c>
    </row>
    <row r="20" s="135" customFormat="1" customHeight="1" spans="1:5">
      <c r="A20" s="139">
        <v>18</v>
      </c>
      <c r="B20" s="139">
        <v>539</v>
      </c>
      <c r="C20" s="139" t="s">
        <v>791</v>
      </c>
      <c r="D20" s="139" t="s">
        <v>792</v>
      </c>
      <c r="E20" s="83">
        <v>20</v>
      </c>
    </row>
    <row r="21" s="135" customFormat="1" customHeight="1" spans="1:5">
      <c r="A21" s="139">
        <v>19</v>
      </c>
      <c r="B21" s="139">
        <v>546</v>
      </c>
      <c r="C21" s="139" t="s">
        <v>793</v>
      </c>
      <c r="D21" s="139" t="s">
        <v>647</v>
      </c>
      <c r="E21" s="83">
        <v>5</v>
      </c>
    </row>
    <row r="22" s="135" customFormat="1" customHeight="1" spans="1:5">
      <c r="A22" s="139">
        <v>20</v>
      </c>
      <c r="B22" s="139">
        <v>549</v>
      </c>
      <c r="C22" s="139" t="s">
        <v>794</v>
      </c>
      <c r="D22" s="139" t="s">
        <v>795</v>
      </c>
      <c r="E22" s="83">
        <v>30</v>
      </c>
    </row>
    <row r="23" s="135" customFormat="1" customHeight="1" spans="1:5">
      <c r="A23" s="139">
        <v>21</v>
      </c>
      <c r="B23" s="139">
        <v>571</v>
      </c>
      <c r="C23" s="139" t="s">
        <v>796</v>
      </c>
      <c r="D23" s="139" t="s">
        <v>381</v>
      </c>
      <c r="E23" s="83">
        <v>5</v>
      </c>
    </row>
    <row r="24" s="135" customFormat="1" customHeight="1" spans="1:5">
      <c r="A24" s="139">
        <v>22</v>
      </c>
      <c r="B24" s="139">
        <v>572</v>
      </c>
      <c r="C24" s="139" t="s">
        <v>797</v>
      </c>
      <c r="D24" s="139" t="s">
        <v>798</v>
      </c>
      <c r="E24" s="83">
        <v>5</v>
      </c>
    </row>
    <row r="25" s="135" customFormat="1" customHeight="1" spans="1:5">
      <c r="A25" s="139">
        <v>23</v>
      </c>
      <c r="B25" s="139">
        <v>573</v>
      </c>
      <c r="C25" s="139" t="s">
        <v>799</v>
      </c>
      <c r="D25" s="139" t="s">
        <v>800</v>
      </c>
      <c r="E25" s="83">
        <v>5</v>
      </c>
    </row>
    <row r="26" s="135" customFormat="1" customHeight="1" spans="1:5">
      <c r="A26" s="139">
        <v>24</v>
      </c>
      <c r="B26" s="139">
        <v>581</v>
      </c>
      <c r="C26" s="139" t="s">
        <v>378</v>
      </c>
      <c r="D26" s="139" t="s">
        <v>801</v>
      </c>
      <c r="E26" s="83">
        <v>5</v>
      </c>
    </row>
    <row r="27" s="135" customFormat="1" customHeight="1" spans="1:5">
      <c r="A27" s="139">
        <v>25</v>
      </c>
      <c r="B27" s="139">
        <v>582</v>
      </c>
      <c r="C27" s="139" t="s">
        <v>802</v>
      </c>
      <c r="D27" s="139" t="s">
        <v>780</v>
      </c>
      <c r="E27" s="83">
        <v>10</v>
      </c>
    </row>
    <row r="28" s="135" customFormat="1" customHeight="1" spans="1:5">
      <c r="A28" s="139">
        <v>26</v>
      </c>
      <c r="B28" s="139">
        <v>587</v>
      </c>
      <c r="C28" s="139" t="s">
        <v>803</v>
      </c>
      <c r="D28" s="139" t="s">
        <v>804</v>
      </c>
      <c r="E28" s="83">
        <v>40</v>
      </c>
    </row>
    <row r="29" s="135" customFormat="1" customHeight="1" spans="1:5">
      <c r="A29" s="139">
        <v>27</v>
      </c>
      <c r="B29" s="139">
        <v>706</v>
      </c>
      <c r="C29" s="139" t="s">
        <v>805</v>
      </c>
      <c r="D29" s="139" t="s">
        <v>806</v>
      </c>
      <c r="E29" s="83">
        <v>5</v>
      </c>
    </row>
    <row r="30" s="135" customFormat="1" customHeight="1" spans="1:5">
      <c r="A30" s="139">
        <v>28</v>
      </c>
      <c r="B30" s="139">
        <v>707</v>
      </c>
      <c r="C30" s="139" t="s">
        <v>807</v>
      </c>
      <c r="D30" s="139" t="s">
        <v>808</v>
      </c>
      <c r="E30" s="83">
        <v>20</v>
      </c>
    </row>
    <row r="31" s="135" customFormat="1" customHeight="1" spans="1:5">
      <c r="A31" s="139">
        <v>29</v>
      </c>
      <c r="B31" s="139">
        <v>713</v>
      </c>
      <c r="C31" s="139" t="s">
        <v>809</v>
      </c>
      <c r="D31" s="139" t="s">
        <v>810</v>
      </c>
      <c r="E31" s="83">
        <v>5</v>
      </c>
    </row>
    <row r="32" s="135" customFormat="1" customHeight="1" spans="1:5">
      <c r="A32" s="139">
        <v>30</v>
      </c>
      <c r="B32" s="139">
        <v>720</v>
      </c>
      <c r="C32" s="139" t="s">
        <v>811</v>
      </c>
      <c r="D32" s="139" t="s">
        <v>812</v>
      </c>
      <c r="E32" s="83">
        <v>25</v>
      </c>
    </row>
    <row r="33" s="135" customFormat="1" customHeight="1" spans="1:5">
      <c r="A33" s="139">
        <v>31</v>
      </c>
      <c r="B33" s="139">
        <v>726</v>
      </c>
      <c r="C33" s="139" t="s">
        <v>813</v>
      </c>
      <c r="D33" s="139" t="s">
        <v>814</v>
      </c>
      <c r="E33" s="83">
        <v>15</v>
      </c>
    </row>
    <row r="34" s="135" customFormat="1" customHeight="1" spans="1:5">
      <c r="A34" s="139">
        <v>32</v>
      </c>
      <c r="B34" s="139">
        <v>727</v>
      </c>
      <c r="C34" s="139" t="s">
        <v>815</v>
      </c>
      <c r="D34" s="139" t="s">
        <v>816</v>
      </c>
      <c r="E34" s="83">
        <v>5</v>
      </c>
    </row>
    <row r="35" s="135" customFormat="1" customHeight="1" spans="1:5">
      <c r="A35" s="139">
        <v>33</v>
      </c>
      <c r="B35" s="139">
        <v>730</v>
      </c>
      <c r="C35" s="139" t="s">
        <v>817</v>
      </c>
      <c r="D35" s="139" t="s">
        <v>818</v>
      </c>
      <c r="E35" s="83">
        <v>5</v>
      </c>
    </row>
    <row r="36" s="135" customFormat="1" customHeight="1" spans="1:5">
      <c r="A36" s="139">
        <v>34</v>
      </c>
      <c r="B36" s="139">
        <v>732</v>
      </c>
      <c r="C36" s="139" t="s">
        <v>819</v>
      </c>
      <c r="D36" s="139" t="s">
        <v>820</v>
      </c>
      <c r="E36" s="83">
        <v>10</v>
      </c>
    </row>
    <row r="37" s="135" customFormat="1" customHeight="1" spans="1:5">
      <c r="A37" s="139">
        <v>35</v>
      </c>
      <c r="B37" s="139">
        <v>733</v>
      </c>
      <c r="C37" s="139" t="s">
        <v>821</v>
      </c>
      <c r="D37" s="139" t="s">
        <v>822</v>
      </c>
      <c r="E37" s="83">
        <v>20</v>
      </c>
    </row>
    <row r="38" s="135" customFormat="1" customHeight="1" spans="1:5">
      <c r="A38" s="139">
        <v>36</v>
      </c>
      <c r="B38" s="139">
        <v>737</v>
      </c>
      <c r="C38" s="139" t="s">
        <v>823</v>
      </c>
      <c r="D38" s="139" t="s">
        <v>824</v>
      </c>
      <c r="E38" s="83">
        <v>5</v>
      </c>
    </row>
    <row r="39" s="135" customFormat="1" customHeight="1" spans="1:5">
      <c r="A39" s="139">
        <v>37</v>
      </c>
      <c r="B39" s="139">
        <v>740</v>
      </c>
      <c r="C39" s="139" t="s">
        <v>825</v>
      </c>
      <c r="D39" s="139" t="s">
        <v>826</v>
      </c>
      <c r="E39" s="83">
        <v>15</v>
      </c>
    </row>
    <row r="40" s="135" customFormat="1" customHeight="1" spans="1:5">
      <c r="A40" s="139">
        <v>38</v>
      </c>
      <c r="B40" s="139">
        <v>742</v>
      </c>
      <c r="C40" s="139" t="s">
        <v>827</v>
      </c>
      <c r="D40" s="139" t="s">
        <v>828</v>
      </c>
      <c r="E40" s="83">
        <v>5</v>
      </c>
    </row>
    <row r="41" s="135" customFormat="1" customHeight="1" spans="1:5">
      <c r="A41" s="139">
        <v>39</v>
      </c>
      <c r="B41" s="139">
        <v>744</v>
      </c>
      <c r="C41" s="139" t="s">
        <v>829</v>
      </c>
      <c r="D41" s="139" t="s">
        <v>830</v>
      </c>
      <c r="E41" s="83">
        <v>5</v>
      </c>
    </row>
    <row r="42" s="135" customFormat="1" customHeight="1" spans="1:5">
      <c r="A42" s="139">
        <v>40</v>
      </c>
      <c r="B42" s="139">
        <v>747</v>
      </c>
      <c r="C42" s="139" t="s">
        <v>339</v>
      </c>
      <c r="D42" s="139" t="s">
        <v>403</v>
      </c>
      <c r="E42" s="83">
        <v>5</v>
      </c>
    </row>
    <row r="43" s="135" customFormat="1" customHeight="1" spans="1:5">
      <c r="A43" s="139">
        <v>41</v>
      </c>
      <c r="B43" s="139">
        <v>748</v>
      </c>
      <c r="C43" s="139" t="s">
        <v>831</v>
      </c>
      <c r="D43" s="139" t="s">
        <v>832</v>
      </c>
      <c r="E43" s="83">
        <v>10</v>
      </c>
    </row>
    <row r="44" s="135" customFormat="1" customHeight="1" spans="1:5">
      <c r="A44" s="139">
        <v>42</v>
      </c>
      <c r="B44" s="139">
        <v>102934</v>
      </c>
      <c r="C44" s="139" t="s">
        <v>833</v>
      </c>
      <c r="D44" s="139" t="s">
        <v>509</v>
      </c>
      <c r="E44" s="83">
        <v>15</v>
      </c>
    </row>
    <row r="45" s="135" customFormat="1" customHeight="1" spans="1:5">
      <c r="A45" s="139">
        <v>43</v>
      </c>
      <c r="B45" s="139">
        <v>103198</v>
      </c>
      <c r="C45" s="139" t="s">
        <v>834</v>
      </c>
      <c r="D45" s="139" t="s">
        <v>418</v>
      </c>
      <c r="E45" s="83">
        <v>35</v>
      </c>
    </row>
    <row r="46" s="135" customFormat="1" customHeight="1" spans="1:5">
      <c r="A46" s="139">
        <v>44</v>
      </c>
      <c r="B46" s="139">
        <v>103639</v>
      </c>
      <c r="C46" s="139" t="s">
        <v>835</v>
      </c>
      <c r="D46" s="139" t="s">
        <v>836</v>
      </c>
      <c r="E46" s="83">
        <v>15</v>
      </c>
    </row>
    <row r="47" s="135" customFormat="1" customHeight="1" spans="1:5">
      <c r="A47" s="139">
        <v>45</v>
      </c>
      <c r="B47" s="139">
        <v>104430</v>
      </c>
      <c r="C47" s="139" t="s">
        <v>837</v>
      </c>
      <c r="D47" s="139" t="s">
        <v>838</v>
      </c>
      <c r="E47" s="83">
        <v>10</v>
      </c>
    </row>
    <row r="48" s="135" customFormat="1" customHeight="1" spans="1:5">
      <c r="A48" s="139">
        <v>46</v>
      </c>
      <c r="B48" s="139">
        <v>105396</v>
      </c>
      <c r="C48" s="139" t="s">
        <v>839</v>
      </c>
      <c r="D48" s="139" t="s">
        <v>840</v>
      </c>
      <c r="E48" s="83">
        <v>10</v>
      </c>
    </row>
    <row r="49" s="135" customFormat="1" customHeight="1" spans="1:5">
      <c r="A49" s="139">
        <v>47</v>
      </c>
      <c r="B49" s="139">
        <v>106066</v>
      </c>
      <c r="C49" s="139" t="s">
        <v>841</v>
      </c>
      <c r="D49" s="139" t="s">
        <v>842</v>
      </c>
      <c r="E49" s="83">
        <v>5</v>
      </c>
    </row>
    <row r="50" s="135" customFormat="1" customHeight="1" spans="1:5">
      <c r="A50" s="139">
        <v>48</v>
      </c>
      <c r="B50" s="139">
        <v>106399</v>
      </c>
      <c r="C50" s="139" t="s">
        <v>843</v>
      </c>
      <c r="D50" s="139" t="s">
        <v>844</v>
      </c>
      <c r="E50" s="83">
        <v>5</v>
      </c>
    </row>
    <row r="51" s="135" customFormat="1" customHeight="1" spans="1:5">
      <c r="A51" s="139">
        <v>49</v>
      </c>
      <c r="B51" s="139">
        <v>106485</v>
      </c>
      <c r="C51" s="139" t="s">
        <v>845</v>
      </c>
      <c r="D51" s="139" t="s">
        <v>846</v>
      </c>
      <c r="E51" s="83">
        <v>5</v>
      </c>
    </row>
    <row r="52" s="135" customFormat="1" customHeight="1" spans="1:5">
      <c r="A52" s="139">
        <v>50</v>
      </c>
      <c r="B52" s="139">
        <v>106569</v>
      </c>
      <c r="C52" s="139" t="s">
        <v>435</v>
      </c>
      <c r="D52" s="139" t="s">
        <v>431</v>
      </c>
      <c r="E52" s="83">
        <v>10</v>
      </c>
    </row>
    <row r="53" s="135" customFormat="1" customHeight="1" spans="1:5">
      <c r="A53" s="139">
        <v>51</v>
      </c>
      <c r="B53" s="139">
        <v>107658</v>
      </c>
      <c r="C53" s="139" t="s">
        <v>847</v>
      </c>
      <c r="D53" s="139" t="s">
        <v>848</v>
      </c>
      <c r="E53" s="83">
        <v>15</v>
      </c>
    </row>
    <row r="54" s="135" customFormat="1" customHeight="1" spans="1:5">
      <c r="A54" s="139">
        <v>52</v>
      </c>
      <c r="B54" s="139">
        <v>111064</v>
      </c>
      <c r="C54" s="139" t="s">
        <v>631</v>
      </c>
      <c r="D54" s="139" t="s">
        <v>627</v>
      </c>
      <c r="E54" s="83">
        <v>5</v>
      </c>
    </row>
    <row r="55" s="135" customFormat="1" customHeight="1" spans="1:5">
      <c r="A55" s="139">
        <v>53</v>
      </c>
      <c r="B55" s="139">
        <v>111400</v>
      </c>
      <c r="C55" s="139" t="s">
        <v>849</v>
      </c>
      <c r="D55" s="139" t="s">
        <v>850</v>
      </c>
      <c r="E55" s="83">
        <v>20</v>
      </c>
    </row>
    <row r="56" s="135" customFormat="1" customHeight="1" spans="1:5">
      <c r="A56" s="139">
        <v>54</v>
      </c>
      <c r="B56" s="139">
        <v>113025</v>
      </c>
      <c r="C56" s="139" t="s">
        <v>851</v>
      </c>
      <c r="D56" s="139" t="s">
        <v>852</v>
      </c>
      <c r="E56" s="83">
        <v>5</v>
      </c>
    </row>
    <row r="57" s="135" customFormat="1" customHeight="1" spans="1:5">
      <c r="A57" s="139">
        <v>55</v>
      </c>
      <c r="B57" s="139">
        <v>114622</v>
      </c>
      <c r="C57" s="139" t="s">
        <v>853</v>
      </c>
      <c r="D57" s="139" t="s">
        <v>854</v>
      </c>
      <c r="E57" s="83">
        <v>10</v>
      </c>
    </row>
    <row r="58" s="135" customFormat="1" customHeight="1" spans="1:5">
      <c r="A58" s="139">
        <v>56</v>
      </c>
      <c r="B58" s="139">
        <v>114685</v>
      </c>
      <c r="C58" s="139" t="s">
        <v>855</v>
      </c>
      <c r="D58" s="139" t="s">
        <v>856</v>
      </c>
      <c r="E58" s="83">
        <v>5</v>
      </c>
    </row>
    <row r="59" s="135" customFormat="1" customHeight="1" spans="1:5">
      <c r="A59" s="139">
        <v>57</v>
      </c>
      <c r="B59" s="139">
        <v>114844</v>
      </c>
      <c r="C59" s="139" t="s">
        <v>857</v>
      </c>
      <c r="D59" s="139" t="s">
        <v>858</v>
      </c>
      <c r="E59" s="83">
        <v>10</v>
      </c>
    </row>
    <row r="60" s="135" customFormat="1" customHeight="1" spans="1:5">
      <c r="A60" s="139">
        <v>58</v>
      </c>
      <c r="B60" s="139">
        <v>117184</v>
      </c>
      <c r="C60" s="139" t="s">
        <v>859</v>
      </c>
      <c r="D60" s="139" t="s">
        <v>632</v>
      </c>
      <c r="E60" s="83">
        <v>5</v>
      </c>
    </row>
    <row r="61" s="135" customFormat="1" customHeight="1" spans="1:5">
      <c r="A61" s="139">
        <v>59</v>
      </c>
      <c r="B61" s="139">
        <v>117310</v>
      </c>
      <c r="C61" s="139" t="s">
        <v>743</v>
      </c>
      <c r="D61" s="139" t="s">
        <v>860</v>
      </c>
      <c r="E61" s="83">
        <v>5</v>
      </c>
    </row>
    <row r="62" s="135" customFormat="1" customHeight="1" spans="1:5">
      <c r="A62" s="139">
        <v>60</v>
      </c>
      <c r="B62" s="139">
        <v>118151</v>
      </c>
      <c r="C62" s="139" t="s">
        <v>861</v>
      </c>
      <c r="D62" s="139" t="s">
        <v>669</v>
      </c>
      <c r="E62" s="83">
        <v>5</v>
      </c>
    </row>
    <row r="63" s="135" customFormat="1" customHeight="1" spans="1:5">
      <c r="A63" s="139">
        <v>61</v>
      </c>
      <c r="B63" s="139">
        <v>118951</v>
      </c>
      <c r="C63" s="139" t="s">
        <v>862</v>
      </c>
      <c r="D63" s="139" t="s">
        <v>863</v>
      </c>
      <c r="E63" s="83">
        <v>15</v>
      </c>
    </row>
    <row r="64" s="135" customFormat="1" customHeight="1" spans="1:5">
      <c r="A64" s="140" t="s">
        <v>864</v>
      </c>
      <c r="B64" s="141"/>
      <c r="C64" s="141"/>
      <c r="D64" s="142"/>
      <c r="E64" s="51">
        <f>SUM(E3:E63)</f>
        <v>740</v>
      </c>
    </row>
    <row r="65" s="135" customFormat="1" customHeight="1" spans="1:5">
      <c r="A65" s="137"/>
      <c r="B65" s="137"/>
      <c r="C65" s="137"/>
      <c r="D65" s="137"/>
      <c r="E65" s="12"/>
    </row>
    <row r="66" s="135" customFormat="1" customHeight="1" spans="1:5">
      <c r="A66" s="137"/>
      <c r="B66" s="137"/>
      <c r="C66" s="137"/>
      <c r="D66" s="137"/>
      <c r="E66" s="12" t="s">
        <v>865</v>
      </c>
    </row>
    <row r="67" s="135" customFormat="1" customHeight="1" spans="1:5">
      <c r="A67" s="137"/>
      <c r="B67" s="137"/>
      <c r="C67" s="137"/>
      <c r="D67" s="137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23" workbookViewId="0">
      <selection activeCell="A12" sqref="$A12:$XFD12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0"/>
      <c r="AZ2" s="121" t="s">
        <v>877</v>
      </c>
      <c r="BA2" s="120" t="s">
        <v>878</v>
      </c>
      <c r="BB2" s="120" t="s">
        <v>879</v>
      </c>
      <c r="BC2" s="51" t="s">
        <v>880</v>
      </c>
      <c r="BD2" s="119"/>
      <c r="BE2" s="124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5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2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6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6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6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6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6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2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6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6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5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5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5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5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5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5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5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5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5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5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5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5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5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5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5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5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5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5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5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5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5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5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5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5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5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5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5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5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5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5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5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5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5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5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5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5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5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5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5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5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5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5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5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5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5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5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5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5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5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5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5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5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5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5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5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5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5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5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5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5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5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5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5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5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5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5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5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5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5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5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5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6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6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2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6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6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2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6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6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6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2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6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6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5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5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5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5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5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5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5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5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5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5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5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5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5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5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5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5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5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5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5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5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5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5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5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5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5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5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5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5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5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5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5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5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5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5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5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5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5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5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5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5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5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5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5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5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6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5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5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5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6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5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6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5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5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5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5"/>
    </row>
    <row r="143" s="114" customFormat="1" spans="1:57">
      <c r="A143" s="127" t="s">
        <v>765</v>
      </c>
      <c r="B143" s="14"/>
      <c r="C143" s="14"/>
      <c r="D143" s="14"/>
      <c r="E143" s="14"/>
      <c r="F143" s="14"/>
      <c r="G143" s="128">
        <f t="shared" ref="G143:K143" si="43">SUM(G3:G142)</f>
        <v>18950</v>
      </c>
      <c r="H143" s="128"/>
      <c r="I143" s="129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0" t="e">
        <v>#N/A</v>
      </c>
      <c r="Q143" s="130" t="e">
        <f t="shared" si="35"/>
        <v>#N/A</v>
      </c>
      <c r="R143" s="51"/>
      <c r="S143" s="131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0" t="e">
        <v>#N/A</v>
      </c>
      <c r="Y143" s="130" t="e">
        <f t="shared" si="37"/>
        <v>#N/A</v>
      </c>
      <c r="Z143" s="51"/>
      <c r="AA143" s="131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1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2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1" t="e">
        <v>#N/A</v>
      </c>
      <c r="AU143" s="87" t="e">
        <f t="shared" si="42"/>
        <v>#N/A</v>
      </c>
      <c r="AV143" s="51"/>
      <c r="AW143" s="51"/>
      <c r="AX143" s="51"/>
      <c r="AY143" s="51"/>
      <c r="AZ143" s="131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1">
        <f>SUM(BD3:BD142)</f>
        <v>3725</v>
      </c>
      <c r="BE143" s="134"/>
    </row>
    <row r="144" spans="54:56">
      <c r="BB144" s="9"/>
      <c r="BC144" s="9">
        <f>BC143+BB143</f>
        <v>11850</v>
      </c>
      <c r="BD144" s="13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G17" sqref="G17"/>
    </sheetView>
  </sheetViews>
  <sheetFormatPr defaultColWidth="9" defaultRowHeight="23" customHeight="1" outlineLevelRow="7" outlineLevelCol="6"/>
  <cols>
    <col min="7" max="7" width="15.25" customWidth="1"/>
  </cols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1070</v>
      </c>
      <c r="C3">
        <v>373</v>
      </c>
      <c r="D3" t="s">
        <v>1071</v>
      </c>
      <c r="E3">
        <v>11602</v>
      </c>
      <c r="F3" t="s">
        <v>785</v>
      </c>
      <c r="G3">
        <v>889.64</v>
      </c>
    </row>
    <row r="4" customHeight="1" spans="1:7">
      <c r="A4">
        <v>2</v>
      </c>
      <c r="B4" t="s">
        <v>1070</v>
      </c>
      <c r="C4">
        <v>373</v>
      </c>
      <c r="D4" t="s">
        <v>1071</v>
      </c>
      <c r="E4">
        <v>11120</v>
      </c>
      <c r="F4" t="s">
        <v>1072</v>
      </c>
      <c r="G4">
        <v>889.6</v>
      </c>
    </row>
    <row r="5" customHeight="1" spans="1:7">
      <c r="A5">
        <v>2</v>
      </c>
      <c r="B5" t="s">
        <v>1070</v>
      </c>
      <c r="C5">
        <v>373</v>
      </c>
      <c r="D5" t="s">
        <v>1071</v>
      </c>
      <c r="E5">
        <v>12203</v>
      </c>
      <c r="F5" t="s">
        <v>1073</v>
      </c>
      <c r="G5">
        <v>889.6</v>
      </c>
    </row>
    <row r="6" customHeight="1" spans="7:7">
      <c r="G6">
        <v>2668.84</v>
      </c>
    </row>
    <row r="8" customHeight="1" spans="7:7">
      <c r="G8" s="113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2021-07-31T03:01:14Z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33AA47D9F0CE4CC59CE2CA3C6AF2994E</vt:lpwstr>
  </property>
  <property fmtid="{D5CDD505-2E9C-101B-9397-08002B2CF9AE}" pid="3" name="KSOProductBuildVer">
    <vt:lpwstr>2052-11.1.0.10667</vt:lpwstr>
  </property>
</Properties>
</file>