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<sst xmlns="http://schemas.openxmlformats.org/spreadsheetml/2006/main" count="4368" uniqueCount="1075">
  <si>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</si>
  <si>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</si>
  <si>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</si>
  <si>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</si>
  <si>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</si>
  <si>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</si>
  <si>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</si>
  <si>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</si>
  <si>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</si>
  <si>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</si>
  <si>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</si>
  <si>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</si>
  <si>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</si>
  <si>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</si>
  <si>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</si>
  <si>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</si>
  <si>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</si>
  <si>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</si>
  <si>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</si>
  <si>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</si>
  <si>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</si>
  <si>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</si>
  <si>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</si>
  <si>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</si>
  <si>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</si>
  <si>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</si>
  <si>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</si>
  <si>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</si>
  <si>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</si>
  <si>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</si>
  <si>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</si>
  <si>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</si>
  <si>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</si>
  <si>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</si>
  <si>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</si>
  <si>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</si>
  <si>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</si>
  <si>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</si>
  <si>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</si>
  <si>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</si>
  <si>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</si>
  <si>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</si>
  <si>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</si>
  <si>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</si>
  <si>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</si>
  <si>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</si>
  <si>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</si>
  <si>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</si>
  <si>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</si>
  <si>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</si>
  <si>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</si>
  <si>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</si>
  <si>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</si>
  <si>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</si>
  <si>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</si>
  <si>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</si>
  <si>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</si>
  <si>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</si>
  <si>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</si>
  <si>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</si>
  <si>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</si>
  <si>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</si>
  <si>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</si>
  <si>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</si>
  <si>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</si>
  <si>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</si>
  <si>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</si>
  <si>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</si>
  <si>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</si>
  <si>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</si>
  <si>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</si>
  <si>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</si>
  <si>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</si>
  <si>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</si>
  <si>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</si>
  <si>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</si>
  <si>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</si>
  <si>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</si>
  <si>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</si>
  <si>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</si>
  <si>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</si>
  <si>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</si>
  <si>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</si>
  <si>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</si>
  <si>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</si>
  <si>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</si>
  <si>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</si>
  <si>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</si>
  <si>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</si>
  <si>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</si>
  <si>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</si>
  <si>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</si>
  <si>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</si>
  <si>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</si>
  <si>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</si>
  <si>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</si>
  <si>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</si>
  <si>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</si>
  <si>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</si>
  <si>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</si>
  <si>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</si>
  <si>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</si>
  <si>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</si>
  <si>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</si>
  <si>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</si>
  <si>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</si>
  <si>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</si>
  <si>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</si>
  <si>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</si>
  <si>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</si>
  <si>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</si>
  <si>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</si>
  <si>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</si>
  <si>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</si>
  <si>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</si>
  <si>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</si>
  <si>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</si>
  <si>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</si>
  <si>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</si>
  <si>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</si>
  <si>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</si>
  <si>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</si>
  <si>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</si>
  <si>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</si>
  <si>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</si>
  <si>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</si>
  <si>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</si>
  <si>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</si>
  <si>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</si>
  <si>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</si>
  <si>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</si>
  <si>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</si>
  <si>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</si>
  <si>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</si>
  <si>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</si>
  <si>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</si>
  <si>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</si>
  <si>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</si>
  <si>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</si>
  <si>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</si>
  <si>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</si>
  <si>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</si>
  <si>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</si>
  <si>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</si>
  <si>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</si>
  <si>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</si>
  <si>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</si>
  <si>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</si>
  <si>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</si>
  <si>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</si>
  <si>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</si>
  <si>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</si>
  <si>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</si>
  <si>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</si>
  <si>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</si>
  <si>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</si>
  <si>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</si>
  <si>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</si>
  <si>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</si>
  <si>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</si>
  <si>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</si>
  <si>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</si>
  <si>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</si>
  <si>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</si>
  <si>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</si>
  <si>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</si>
  <si>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</si>
  <si>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</si>
  <si>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</si>
  <si>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</si>
  <si>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</si>
  <si>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</si>
  <si>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</si>
  <si>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</si>
  <si>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</si>
  <si>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</si>
  <si>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</si>
  <si>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</si>
  <si>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</si>
  <si>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</si>
  <si>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</si>
  <si>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</si>
  <si>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</si>
  <si>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</si>
  <si>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</si>
  <si>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</si>
  <si>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</si>
  <si>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</si>
  <si>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</si>
  <si>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</si>
  <si>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</si>
  <si>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</si>
  <si>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</si>
  <si>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</si>
  <si>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</si>
  <si>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</si>
  <si>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</si>
  <si>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</si>
  <si>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</si>
  <si>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</si>
  <si>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</si>
  <si>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</si>
  <si>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</si>
  <si>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</si>
  <si>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</si>
  <si>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</si>
  <si>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</si>
  <si>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</si>
  <si>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</si>
  <si>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</si>
  <si>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</si>
  <si>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</si>
  <si>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</si>
  <si>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</si>
  <si>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</si>
  <si>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</si>
  <si>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</si>
  <si>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</si>
  <si>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</si>
  <si>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</si>
  <si>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</si>
  <si>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</si>
  <si>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</si>
  <si>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</si>
  <si>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</si>
  <si>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</si>
  <si>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</si>
  <si>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</si>
  <si>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</si>
  <si>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</si>
  <si>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</si>
  <si>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</si>
  <si>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</si>
  <si>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</si>
  <si>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</si>
  <si>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</si>
  <si>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</si>
  <si>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</si>
  <si>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</si>
  <si>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</si>
  <si>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</si>
  <si>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</si>
  <si>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</si>
  <si>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</si>
  <si>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</si>
  <si>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</si>
  <si>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</si>
  <si>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</si>
  <si>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</si>
  <si>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</si>
  <si>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</si>
  <si>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</si>
  <si>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</si>
  <si>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</si>
  <si>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</si>
  <si>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</si>
  <si>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</si>
  <si>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</si>
  <si>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</si>
  <si>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</si>
  <si>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</si>
  <si>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</si>
  <si>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</si>
  <si>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</si>
  <si>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</si>
  <si>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</si>
  <si>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</si>
  <si>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</si>
  <si>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</si>
  <si>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</si>
  <si>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</si>
  <si>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</si>
  <si>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</si>
  <si>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</si>
  <si>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</si>
  <si>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</si>
  <si>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</si>
  <si>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</si>
  <si>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</si>
  <si>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</si>
  <si>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</si>
  <si>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</si>
  <si>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</si>
  <si>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</si>
  <si>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</si>
  <si>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</si>
  <si>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</si>
  <si>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</si>
  <si>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</si>
  <si>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</si>
  <si>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</si>
  <si>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</si>
  <si>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</si>
  <si>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</si>
  <si>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</si>
  <si>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</si>
  <si>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</si>
  <si>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</si>
  <si>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</si>
  <si>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</si>
  <si>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</si>
  <si>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</si>
  <si>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</si>
  <si>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</si>
  <si>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</si>
  <si>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</si>
  <si>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</si>
  <si>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</si>
  <si>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</si>
  <si>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</si>
  <si>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</si>
  <si>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</si>
  <si>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</si>
  <si>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</si>
  <si>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</si>
  <si>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</si>
  <si>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</si>
  <si>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</si>
  <si>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</si>
  <si>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</si>
  <si>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</si>
  <si>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</si>
  <si>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</si>
  <si>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</si>
  <si>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</si>
  <si>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</si>
  <si>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</si>
  <si>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</si>
  <si>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</si>
  <si>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</si>
  <si>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</si>
  <si>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</si>
  <si>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</si>
  <si>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</si>
  <si>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</si>
  <si>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</si>
  <si>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</si>
  <si>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</si>
  <si>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</si>
  <si>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</si>
  <si>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</si>
  <si>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</si>
  <si>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</si>
  <si>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</si>
  <si>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</si>
  <si>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</si>
  <si>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</si>
  <si>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</si>
  <si>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</si>
  <si>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</si>
  <si>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</si>
  <si>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</si>
  <si>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</si>
  <si>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</si>
  <si>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</si>
  <si>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</si>
  <si>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</si>
  <si>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</si>
  <si>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</si>
  <si>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</si>
  <si>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</si>
  <si>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</si>
  <si>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</si>
  <si>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</si>
  <si>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</si>
  <si>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</si>
  <si>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</si>
  <si>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</si>
  <si>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</si>
  <si>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</si>
  <si>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</si>
  <si>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</si>
  <si>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</si>
  <si>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</si>
  <si>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</si>
  <si>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</si>
  <si>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</si>
  <si>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</si>
  <si>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</si>
  <si>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</si>
  <si>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</si>
  <si>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</si>
  <si>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</si>
  <si>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</si>
  <si>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</si>
  <si>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</si>
  <si>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</si>
  <si>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</si>
  <si>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</si>
  <si>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</si>
  <si>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</si>
  <si>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</si>
  <si>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</si>
  <si>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</si>
  <si>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</si>
  <si>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</si>
  <si>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</si>
  <si>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</si>
  <si>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</si>
  <si>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</si>
  <si>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</si>
  <si>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</si>
  <si>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</si>
  <si>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</si>
  <si>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</si>
  <si>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</si>
  <si>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</si>
  <si>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</si>
  <si>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</si>
  <si>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</si>
  <si>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</si>
  <si>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</si>
  <si>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</si>
  <si>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</si>
  <si>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</si>
  <si>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</si>
  <si>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</si>
  <si>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</si>
  <si>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</si>
  <si>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</si>
  <si>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</si>
  <si>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</si>
  <si>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</si>
  <si>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</si>
  <si>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</si>
  <si>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</si>
  <si>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</si>
  <si>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</si>
  <si>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</si>
  <si>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</si>
  <si>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</si>
  <si>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</si>
  <si>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</si>
  <si>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</si>
  <si>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</si>
  <si>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</si>
  <si>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</si>
  <si>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</si>
  <si>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</si>
  <si>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</si>
  <si>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</si>
  <si>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</si>
  <si>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</si>
  <si>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</si>
  <si>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</si>
  <si>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</si>
  <si>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</si>
  <si>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</si>
  <si>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</si>
  <si>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</si>
  <si>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</si>
  <si>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</si>
  <si>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</si>
  <si>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</si>
  <si>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</si>
  <si>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</si>
  <si>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</si>
  <si>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</si>
  <si>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</si>
  <si>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</si>
  <si>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</si>
  <si>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</si>
  <si>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</si>
  <si>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</si>
  <si>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</si>
  <si>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</si>
  <si>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</si>
  <si>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</si>
  <si>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</si>
  <si>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</si>
  <si>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</si>
  <si>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</si>
  <si>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</si>
  <si>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</si>
  <si>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</si>
  <si>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</si>
  <si>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</si>
  <si>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</si>
  <si>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</si>
  <si>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</si>
  <si>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</si>
  <si>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</si>
  <si>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</si>
  <si>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</si>
  <si>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</si>
  <si>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</si>
  <si>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</si>
  <si>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</si>
  <si>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</si>
  <si>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</si>
  <si>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</si>
  <si>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</si>
  <si>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</si>
  <si>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</si>
  <si>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</si>
  <si>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</si>
  <si>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</si>
  <si>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</si>
  <si>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</si>
  <si>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</si>
  <si>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</si>
  <si>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</si>
  <si>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</si>
  <si>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</si>
  <si>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</si>
  <si>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</si>
  <si>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</si>
  <si>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</si>
  <si>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</si>
  <si>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</si>
  <si>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</si>
  <si>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</si>
  <si>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</si>
  <si>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</si>
  <si>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</si>
  <si>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</si>
  <si>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</si>
  <si>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</si>
  <si>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</si>
  <si>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</si>
  <si>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</si>
  <si>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</si>
  <si>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</si>
  <si>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</si>
  <si>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</si>
  <si>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</si>
  <si>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</si>
  <si>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</si>
  <si>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</si>
  <si>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</si>
  <si>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</si>
  <si>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</si>
  <si>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</si>
  <si>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</si>
  <si>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</si>
  <si>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</si>
  <si>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</si>
  <si>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</si>
  <si>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</si>
  <si>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</si>
  <si>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</si>
  <si>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</si>
  <si>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</si>
  <si>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</si>
  <si>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</si>
  <si>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</si>
  <si>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</si>
  <si>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</si>
  <si>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</si>
  <si>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</si>
  <si>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</si>
  <si>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</si>
  <si>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</si>
  <si>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</si>
  <si>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</si>
  <si>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</si>
  <si>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</si>
  <si>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</si>
  <si>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</si>
  <si>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</si>
  <si>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</si>
  <si>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</si>
  <si>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</si>
  <si>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</si>
  <si>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</si>
  <si>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</si>
  <si>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</si>
  <si>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</si>
  <si>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</si>
  <si>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</si>
  <si>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</si>
  <si>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</si>
  <si>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</si>
  <si>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</si>
  <si>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</si>
  <si>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</si>
  <si>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</si>
  <si>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</si>
  <si>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</si>
  <si>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</si>
  <si>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</si>
  <si>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</si>
  <si>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</si>
  <si>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</si>
  <si>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</si>
  <si>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</si>
  <si>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</si>
  <si>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</si>
  <si>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</si>
  <si>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</si>
  <si>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</si>
  <si>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</si>
  <si>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</si>
  <si>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</si>
  <si>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</si>
  <si>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</si>
  <si>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</si>
  <si>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</si>
  <si>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</si>
  <si>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</si>
  <si>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</si>
  <si>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</si>
  <si>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</si>
  <si>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</si>
  <si>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</si>
  <si>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</si>
  <si>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</si>
  <si>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</si>
  <si>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</si>
  <si>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</si>
  <si>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</si>
  <si>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</si>
  <si>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</si>
  <si>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</si>
  <si>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</si>
  <si>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</si>
  <si>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</si>
  <si>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</si>
  <si>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</si>
  <si>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</si>
  <si>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</si>
  <si>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</si>
  <si>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</si>
  <si>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</si>
  <si>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</si>
  <si>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</si>
  <si>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</si>
  <si>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</si>
  <si>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</si>
  <si>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</si>
  <si>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</si>
  <si>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</si>
  <si>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</si>
  <si>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</si>
  <si>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</si>
  <si>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</si>
  <si>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</si>
  <si>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</si>
  <si>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</si>
  <si>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</si>
  <si>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</si>
  <si>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</si>
  <si>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</si>
  <si>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</si>
  <si>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</si>
  <si>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</si>
  <si>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</si>
  <si>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</si>
  <si>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</si>
  <si>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</si>
  <si>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</si>
  <si>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</si>
  <si>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</si>
  <si>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</si>
  <si>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</si>
  <si>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</si>
  <si>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</si>
  <si>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</si>
  <si>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</si>
  <si>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</si>
  <si>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</si>
  <si>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</si>
  <si>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</si>
  <si>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</si>
  <si>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</si>
  <si>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</si>
  <si>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</si>
  <si>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</si>
  <si>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</si>
  <si>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</si>
  <si>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</si>
  <si>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</si>
  <si>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</si>
  <si>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</si>
  <si>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</si>
  <si>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</si>
  <si>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</si>
  <si>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</si>
  <si>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</si>
  <si>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</si>
  <si>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</si>
  <si>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</si>
  <si>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</si>
  <si>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</si>
  <si>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</si>
  <si>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</si>
  <si>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</si>
  <si>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</si>
  <si>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</si>
  <si>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</si>
  <si>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</si>
  <si>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</si>
  <si>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</si>
  <si>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</si>
  <si>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</si>
  <si>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</si>
  <si>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</si>
  <si>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</si>
  <si>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</si>
  <si>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</si>
  <si>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</si>
  <si>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</si>
  <si>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</si>
  <si>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</si>
  <si>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</si>
  <si>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</si>
  <si>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</si>
  <si>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</si>
  <si>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</si>
  <si>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</si>
  <si>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</si>
  <si>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</si>
  <si>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</si>
  <si>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</si>
  <si>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</si>
  <si>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</si>
  <si>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</si>
  <si>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</si>
  <si>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</si>
  <si>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</si>
  <si>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</si>
  <si>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</si>
  <si>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</si>
  <si>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</si>
  <si>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</si>
  <si>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</si>
  <si>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</si>
  <si>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</si>
  <si>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</si>
  <si>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</si>
  <si>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</si>
  <si>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</si>
  <si>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</si>
  <si>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</si>
  <si>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</si>
  <si>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</si>
  <si>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</si>
  <si>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</si>
  <si>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</si>
  <si>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</si>
  <si>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</si>
  <si>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</si>
  <si>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</si>
  <si>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</si>
  <si>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</si>
  <si>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</si>
  <si>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</si>
  <si>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</si>
  <si>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</si>
  <si>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</si>
  <si>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</si>
  <si>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</si>
  <si>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</si>
  <si>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</si>
  <si>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</si>
  <si>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</si>
  <si>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</si>
  <si>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</si>
  <si>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</si>
  <si>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</si>
  <si>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</si>
  <si>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</si>
  <si>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</si>
  <si>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</si>
  <si>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</si>
  <si>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</si>
  <si>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</si>
  <si>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</si>
  <si>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</si>
  <si>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</si>
  <si>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</si>
  <si>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</si>
  <si>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</si>
  <si>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</si>
  <si>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</si>
  <si>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</si>
  <si>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</si>
  <si>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</si>
  <si>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</si>
  <si>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</si>
  <si>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</si>
  <si>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</si>
  <si>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</si>
  <si>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</si>
  <si>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</si>
  <si>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</si>
  <si>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</si>
  <si>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</si>
  <si>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</si>
  <si>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</si>
  <si>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</si>
  <si>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</si>
  <si>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</si>
  <si>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</si>
  <si>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</si>
  <si>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</si>
  <si>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</si>
  <si>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</si>
  <si>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</si>
  <si>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</si>
  <si>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</si>
  <si>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</si>
  <si>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</si>
  <si>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</si>
  <si>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</si>
  <si>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</si>
  <si>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</si>
  <si>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</si>
  <si>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</si>
  <si>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</si>
  <si>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</si>
  <si>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</si>
  <si>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</si>
  <si>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</si>
  <si>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</si>
  <si>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</si>
  <si>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</si>
  <si>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</si>
  <si>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</si>
  <si>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</si>
  <si>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</si>
  <si>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</si>
  <si>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</si>
  <si>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</si>
  <si>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</si>
  <si>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</si>
  <si>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</si>
  <si>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</si>
  <si>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</si>
  <si>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</si>
  <si>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</si>
  <si>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</si>
  <si>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</si>
  <si>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</si>
  <si>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</si>
  <si>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</si>
  <si>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</si>
  <si>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</si>
  <si>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</si>
  <si>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</si>
  <si>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</si>
  <si>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</si>
  <si>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</si>
  <si>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</si>
  <si>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</si>
  <si>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</si>
  <si>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</si>
  <si>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</si>
  <si>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</si>
  <si>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</si>
  <si>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</si>
  <si>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</si>
  <si>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</si>
  <si>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</si>
  <si>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</si>
  <si>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</si>
  <si>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</si>
  <si>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</si>
  <si>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</si>
  <si>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</si>
  <si>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</si>
  <si>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</si>
  <si>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</si>
  <si>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</si>
  <si>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</si>
  <si>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</si>
  <si>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</si>
  <si>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</si>
  <si>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</si>
  <si>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</si>
  <si>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</si>
  <si>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</si>
  <si>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</si>
  <si>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</si>
  <si>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</si>
  <si>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</si>
  <si>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</si>
  <si>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</si>
  <si>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</si>
  <si>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</si>
  <si>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</si>
  <si>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</si>
  <si>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</si>
  <si>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</si>
  <si>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</si>
  <si>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</si>
  <si>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</si>
  <si>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</si>
  <si>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</si>
  <si>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</si>
  <si>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</si>
  <si>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</si>
  <si>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</si>
  <si>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</si>
  <si>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</si>
  <si>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</si>
  <si>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</si>
  <si>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</si>
  <si>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</si>
  <si>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</si>
  <si>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</si>
  <si>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</si>
  <si>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</si>
  <si>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</si>
  <si>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</si>
  <si>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</si>
  <si>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</si>
  <si>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</si>
  <si>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</si>
  <si>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</si>
  <si>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</si>
  <si>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</si>
  <si>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</si>
  <si>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</si>
  <si>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</si>
  <si>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</si>
  <si>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</si>
  <si>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</si>
  <si>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</si>
  <si>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</si>
  <si>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</si>
  <si>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</si>
  <si>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</si>
  <si>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</si>
  <si>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</si>
  <si>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</si>
  <si>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</si>
  <si>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</si>
  <si>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</si>
  <si>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</si>
  <si>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</si>
  <si>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</si>
  <si>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</si>
  <si>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</si>
  <si>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</si>
  <si>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</si>
  <si>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</si>
  <si>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</si>
  <si>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</si>
  <si>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</si>
  <si>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</si>
  <si>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</si>
  <si>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</si>
  <si>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</si>
  <si>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</si>
  <si>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</si>
  <si>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</si>
  <si>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</si>
  <si>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</si>
  <si>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</si>
  <si>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</si>
  <si>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</si>
  <si>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</si>
  <si>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</si>
  <si>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</si>
  <si>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</si>
  <si>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</si>
  <si>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</si>
  <si>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</si>
  <si>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</si>
  <si>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</si>
  <si>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</si>
  <si>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</si>
  <si>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</si>
  <si>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</si>
  <si>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</si>
  <si>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</si>
  <si>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</si>
  <si>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</si>
  <si>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</si>
  <si>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</si>
  <si>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</si>
  <si>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</si>
  <si>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</si>
  <si>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</si>
  <si>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</si>
  <si>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</si>
  <si>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</si>
  <si>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</si>
  <si>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</si>
  <si>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</si>
  <si>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</si>
  <si>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</si>
  <si>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</si>
  <si>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</si>
  <si>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</si>
  <si>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</si>
  <si>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</si>
  <si>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</si>
  <si>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</si>
  <si>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</si>
  <si>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</si>
  <si>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</si>
  <si>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</si>
  <si>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</si>
  <si>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</si>
  <si>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</si>
  <si>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</si>
  <si>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</si>
  <si>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</si>
  <si>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</si>
  <si>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</si>
  <si>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</si>
  <si>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</si>
  <si>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</si>
  <si>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</si>
  <si>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</si>
  <si>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</si>
  <si>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</si>
  <si>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</si>
  <si>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</si>
  <si>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</si>
  <si>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</si>
  <si>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</si>
  <si>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</si>
  <si>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</si>
  <si>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</si>
  <si>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</si>
  <si>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</si>
  <si>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</si>
  <si>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</si>
  <si>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</si>
  <si>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</si>
  <si>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</si>
  <si>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</si>
  <si>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</si>
  <si>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</si>
  <si>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</si>
  <si>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</si>
  <si>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</si>
  <si>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</si>
  <si>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</si>
  <si>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</si>
  <si>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</si>
  <si>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</si>
  <si>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</si>
  <si>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</si>
  <si>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</si>
  <si>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</si>
  <si>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</si>
  <si>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</si>
  <si>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</si>
  <si>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</si>
  <si>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</si>
  <si>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</si>
  <si>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</si>
  <si>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</si>
  <si>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</si>
  <si>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</si>
  <si>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</si>
  <si>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</si>
  <si>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</si>
  <si>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</si>
  <si>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</si>
  <si>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</si>
  <si>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</si>
  <si>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</si>
  <si>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</si>
  <si>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</si>
  <si>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</si>
  <si>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</si>
  <si>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</si>
  <si>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</si>
  <si>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</si>
  <si>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</si>
  <si>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</si>
  <si>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</si>
  <si>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</si>
  <si>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</si>
  <si>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</si>
  <si>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东南片区</t>
  </si>
  <si>
    <t>金马河店</t>
  </si>
  <si>
    <t>刘建芳</t>
  </si>
  <si>
    <t>杨荣婷</t>
  </si>
  <si>
    <t>1732.52+15元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</si>
</sst>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3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28" borderId="11" applyNumberFormat="0" applyAlignment="0" applyProtection="0">
      <alignment vertical="center"/>
    </xf>
    <xf numFmtId="0" fontId="48" fillId="28" borderId="15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K1" activePane="topRight" state="frozen"/>
      <selection/>
      <selection pane="topRight" activeCell="BF2" sqref="BE$1:BF$1048576"/>
    </sheetView>
  </sheetViews>
  <sheetFormatPr defaultColWidth="9" defaultRowHeight="13.5"/>
  <cols>
    <col min="1" max="1" width="4.375" style="194" customWidth="1"/>
    <col min="2" max="2" width="4.625" style="194" hidden="1" customWidth="1"/>
    <col min="3" max="3" width="6.625" style="194" customWidth="1"/>
    <col min="4" max="4" width="13.875" style="2" customWidth="1"/>
    <col min="5" max="5" width="7.75" style="2" customWidth="1"/>
    <col min="6" max="6" width="4.125" style="195" hidden="1" customWidth="1"/>
    <col min="7" max="7" width="4.125" style="196" hidden="1" customWidth="1"/>
    <col min="8" max="8" width="6.375" style="195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4" hidden="1" customWidth="1"/>
    <col min="13" max="13" width="8.25" style="181" hidden="1" customWidth="1"/>
    <col min="14" max="14" width="8.25" style="197" customWidth="1"/>
    <col min="15" max="15" width="7.5" style="7" hidden="1" customWidth="1"/>
    <col min="16" max="16" width="9.125" style="198" hidden="1" customWidth="1"/>
    <col min="17" max="17" width="10.25" style="199" customWidth="1"/>
    <col min="18" max="18" width="8.25" style="181" hidden="1" customWidth="1"/>
    <col min="19" max="19" width="8.25" style="197" customWidth="1"/>
    <col min="20" max="20" width="8.5" style="7" hidden="1" customWidth="1"/>
    <col min="21" max="21" width="9" style="198" hidden="1" customWidth="1"/>
    <col min="22" max="22" width="10.75" style="199" customWidth="1"/>
    <col min="23" max="23" width="10.375" style="200" customWidth="1"/>
    <col min="24" max="24" width="10.125" style="200" customWidth="1"/>
    <col min="25" max="26" width="9" style="201" customWidth="1"/>
    <col min="27" max="28" width="9" style="200" hidden="1" customWidth="1"/>
    <col min="29" max="29" width="7.875" style="200" hidden="1" customWidth="1"/>
    <col min="30" max="30" width="7.5" style="200" hidden="1" customWidth="1"/>
    <col min="31" max="31" width="7.625" style="202" customWidth="1"/>
    <col min="32" max="32" width="7.875" style="202" customWidth="1"/>
    <col min="33" max="33" width="8.125" style="202" customWidth="1"/>
    <col min="34" max="34" width="7.375" style="202" customWidth="1"/>
    <col min="35" max="35" width="6.75" style="203" customWidth="1"/>
    <col min="36" max="36" width="8.75" style="204" customWidth="1"/>
    <col min="37" max="37" width="7.875" style="181" hidden="1" customWidth="1"/>
    <col min="38" max="38" width="10.25" style="198" customWidth="1"/>
    <col min="39" max="39" width="8.125" style="7" hidden="1" customWidth="1"/>
    <col min="40" max="40" width="9.25" style="198" hidden="1" customWidth="1"/>
    <col min="41" max="41" width="9.25" style="198" customWidth="1"/>
    <col min="42" max="42" width="9.875" style="198" hidden="1" customWidth="1"/>
    <col min="43" max="43" width="10.125" style="198" customWidth="1"/>
    <col min="44" max="44" width="7.75" style="7" hidden="1" customWidth="1"/>
    <col min="45" max="45" width="9.375" style="198" hidden="1" customWidth="1"/>
    <col min="46" max="46" width="10.125" style="198" customWidth="1"/>
    <col min="47" max="47" width="10.125" style="200" customWidth="1"/>
    <col min="48" max="48" width="9.375" style="200" customWidth="1"/>
    <col min="49" max="49" width="8.625" style="200" hidden="1" customWidth="1"/>
    <col min="50" max="50" width="7.25" style="200" hidden="1" customWidth="1"/>
    <col min="51" max="51" width="6.875" style="200" hidden="1" customWidth="1"/>
    <col min="52" max="52" width="6.625" style="200" hidden="1" customWidth="1"/>
    <col min="53" max="53" width="8.875" style="202" customWidth="1"/>
    <col min="54" max="54" width="8.125" style="202" customWidth="1"/>
    <col min="55" max="56" width="9" style="202" customWidth="1"/>
    <col min="57" max="57" width="7.375" style="205" customWidth="1"/>
    <col min="58" max="58" width="7.625" style="206" customWidth="1"/>
    <col min="59" max="59" width="11.125" style="204" customWidth="1"/>
    <col min="60" max="61" width="6.75" style="6" customWidth="1"/>
    <col min="62" max="62" width="6.75" style="20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08" customWidth="1"/>
    <col min="76" max="16384" width="9" style="209"/>
  </cols>
  <sheetData>
    <row r="1" ht="21" customHeight="1" spans="1:7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28"/>
      <c r="K1" s="14"/>
      <c r="N1" s="229" t="s">
        <v>1</v>
      </c>
      <c r="O1" s="230"/>
      <c r="P1" s="230"/>
      <c r="Q1" s="230"/>
      <c r="R1" s="230"/>
      <c r="S1" s="230"/>
      <c r="T1" s="230"/>
      <c r="U1" s="230"/>
      <c r="V1" s="247"/>
      <c r="W1" s="139" t="s">
        <v>2</v>
      </c>
      <c r="X1" s="141"/>
      <c r="Y1" s="263" t="s">
        <v>3</v>
      </c>
      <c r="Z1" s="264"/>
      <c r="AA1" s="139" t="s">
        <v>4</v>
      </c>
      <c r="AB1" s="141"/>
      <c r="AC1" s="139" t="s">
        <v>5</v>
      </c>
      <c r="AD1" s="141"/>
      <c r="AE1" s="265" t="s">
        <v>6</v>
      </c>
      <c r="AF1" s="266"/>
      <c r="AG1" s="266"/>
      <c r="AH1" s="272"/>
      <c r="AI1" s="273" t="s">
        <v>7</v>
      </c>
      <c r="AJ1" s="273"/>
      <c r="AL1" s="229" t="s">
        <v>8</v>
      </c>
      <c r="AM1" s="230"/>
      <c r="AN1" s="230"/>
      <c r="AO1" s="230"/>
      <c r="AP1" s="230"/>
      <c r="AQ1" s="230"/>
      <c r="AR1" s="230"/>
      <c r="AS1" s="230"/>
      <c r="AT1" s="247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6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2" t="s">
        <v>22</v>
      </c>
      <c r="E2" s="212" t="s">
        <v>23</v>
      </c>
      <c r="F2" s="213" t="s">
        <v>24</v>
      </c>
      <c r="G2" s="214" t="s">
        <v>25</v>
      </c>
      <c r="H2" s="213" t="s">
        <v>26</v>
      </c>
      <c r="I2" s="20" t="s">
        <v>27</v>
      </c>
      <c r="J2" s="20" t="s">
        <v>28</v>
      </c>
      <c r="K2" s="17" t="s">
        <v>29</v>
      </c>
      <c r="L2" s="231" t="s">
        <v>30</v>
      </c>
      <c r="M2" s="232" t="s">
        <v>31</v>
      </c>
      <c r="N2" s="233" t="s">
        <v>32</v>
      </c>
      <c r="O2" s="234" t="s">
        <v>33</v>
      </c>
      <c r="P2" s="235" t="s">
        <v>34</v>
      </c>
      <c r="Q2" s="248" t="s">
        <v>35</v>
      </c>
      <c r="R2" s="249" t="s">
        <v>36</v>
      </c>
      <c r="S2" s="250" t="s">
        <v>37</v>
      </c>
      <c r="T2" s="251" t="s">
        <v>33</v>
      </c>
      <c r="U2" s="252" t="s">
        <v>34</v>
      </c>
      <c r="V2" s="253" t="s">
        <v>38</v>
      </c>
      <c r="W2" s="254" t="s">
        <v>39</v>
      </c>
      <c r="X2" s="254" t="s">
        <v>40</v>
      </c>
      <c r="Y2" s="267" t="s">
        <v>41</v>
      </c>
      <c r="Z2" s="267" t="s">
        <v>42</v>
      </c>
      <c r="AA2" s="254" t="s">
        <v>39</v>
      </c>
      <c r="AB2" s="254" t="s">
        <v>40</v>
      </c>
      <c r="AC2" s="254" t="s">
        <v>39</v>
      </c>
      <c r="AD2" s="254" t="s">
        <v>40</v>
      </c>
      <c r="AE2" s="268" t="s">
        <v>41</v>
      </c>
      <c r="AF2" s="268" t="s">
        <v>43</v>
      </c>
      <c r="AG2" s="274" t="s">
        <v>42</v>
      </c>
      <c r="AH2" s="274" t="s">
        <v>44</v>
      </c>
      <c r="AI2" s="275" t="s">
        <v>45</v>
      </c>
      <c r="AJ2" s="276" t="s">
        <v>46</v>
      </c>
      <c r="AK2" s="277" t="s">
        <v>31</v>
      </c>
      <c r="AL2" s="278" t="s">
        <v>47</v>
      </c>
      <c r="AM2" s="279" t="s">
        <v>33</v>
      </c>
      <c r="AN2" s="278" t="s">
        <v>34</v>
      </c>
      <c r="AO2" s="278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4" t="s">
        <v>39</v>
      </c>
      <c r="AV2" s="254" t="s">
        <v>40</v>
      </c>
      <c r="AW2" s="254" t="s">
        <v>39</v>
      </c>
      <c r="AX2" s="254" t="s">
        <v>40</v>
      </c>
      <c r="AY2" s="254" t="s">
        <v>39</v>
      </c>
      <c r="AZ2" s="254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6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spans="1:75">
      <c r="A3" s="215">
        <v>1</v>
      </c>
      <c r="B3" s="215">
        <v>30</v>
      </c>
      <c r="C3" s="215">
        <v>349</v>
      </c>
      <c r="D3" s="216" t="s">
        <v>63</v>
      </c>
      <c r="E3" s="216" t="s">
        <v>64</v>
      </c>
      <c r="F3" s="217">
        <v>7</v>
      </c>
      <c r="G3" s="218">
        <v>30</v>
      </c>
      <c r="H3" s="217">
        <v>100</v>
      </c>
      <c r="I3" s="102">
        <v>2</v>
      </c>
      <c r="J3" s="102"/>
      <c r="K3" s="215" t="s">
        <v>65</v>
      </c>
      <c r="L3" s="236" t="s">
        <v>66</v>
      </c>
      <c r="M3" s="237">
        <v>8360</v>
      </c>
      <c r="N3" s="238">
        <f t="shared" ref="N3:N66" si="0">M3*4</f>
        <v>33440</v>
      </c>
      <c r="O3" s="167">
        <v>0.245775</v>
      </c>
      <c r="P3" s="239">
        <v>2054.679</v>
      </c>
      <c r="Q3" s="255">
        <f t="shared" ref="Q3:Q66" si="1">P3*4</f>
        <v>8218.716</v>
      </c>
      <c r="R3" s="58">
        <v>9697.6</v>
      </c>
      <c r="S3" s="256">
        <f t="shared" ref="S3:S66" si="2">R3*4</f>
        <v>38790.4</v>
      </c>
      <c r="T3" s="59">
        <v>0.2211975</v>
      </c>
      <c r="U3" s="257">
        <v>2145.084876</v>
      </c>
      <c r="V3" s="258">
        <f t="shared" ref="V3:V66" si="3">U3*4</f>
        <v>8580.339504</v>
      </c>
      <c r="W3" s="259">
        <v>67155.71</v>
      </c>
      <c r="X3" s="259">
        <v>11983.74</v>
      </c>
      <c r="Y3" s="269">
        <f t="shared" ref="Y3:Y66" si="4">W3/N3</f>
        <v>2.00824491626794</v>
      </c>
      <c r="Z3" s="270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71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0"/>
      <c r="AJ3" s="281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59">
        <v>18650.27</v>
      </c>
      <c r="AV3" s="259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7"/>
      <c r="BF3" s="157"/>
      <c r="BG3" s="281">
        <f>AI3+AJ3+BE3+BF3</f>
        <v>0</v>
      </c>
      <c r="BH3" s="238">
        <v>40</v>
      </c>
      <c r="BI3" s="238">
        <v>22</v>
      </c>
      <c r="BJ3" s="312">
        <f>BI3-BH3</f>
        <v>-18</v>
      </c>
      <c r="BK3" s="313">
        <v>10</v>
      </c>
      <c r="BL3" s="313">
        <v>4</v>
      </c>
      <c r="BM3" s="238">
        <v>10</v>
      </c>
      <c r="BN3" s="238">
        <v>0</v>
      </c>
      <c r="BO3" s="238">
        <f>(BL3+BN3)-(BK3+BM3)</f>
        <v>-16</v>
      </c>
      <c r="BP3" s="312">
        <f>BO3*3</f>
        <v>-48</v>
      </c>
      <c r="BQ3" s="313">
        <v>10</v>
      </c>
      <c r="BR3" s="313">
        <v>15</v>
      </c>
      <c r="BS3" s="238">
        <v>5</v>
      </c>
      <c r="BT3" s="238">
        <v>0</v>
      </c>
      <c r="BU3" s="238">
        <f>(BR3+BT3)-(BQ3+BS3)</f>
        <v>0</v>
      </c>
      <c r="BV3" s="237">
        <f>BU3*2</f>
        <v>0</v>
      </c>
      <c r="BW3" s="321">
        <f>BJ3+BP3+BV3</f>
        <v>-66</v>
      </c>
    </row>
    <row r="4" s="192" customFormat="1" spans="1:75">
      <c r="A4" s="215">
        <v>2</v>
      </c>
      <c r="B4" s="215">
        <v>30</v>
      </c>
      <c r="C4" s="215">
        <v>517</v>
      </c>
      <c r="D4" s="216" t="s">
        <v>67</v>
      </c>
      <c r="E4" s="216" t="s">
        <v>64</v>
      </c>
      <c r="F4" s="219">
        <v>2</v>
      </c>
      <c r="G4" s="220">
        <v>2</v>
      </c>
      <c r="H4" s="219">
        <v>200</v>
      </c>
      <c r="I4" s="102">
        <v>4</v>
      </c>
      <c r="J4" s="102"/>
      <c r="K4" s="215" t="s">
        <v>68</v>
      </c>
      <c r="L4" s="240" t="s">
        <v>69</v>
      </c>
      <c r="M4" s="237">
        <v>42050</v>
      </c>
      <c r="N4" s="238">
        <f t="shared" si="0"/>
        <v>168200</v>
      </c>
      <c r="O4" s="167">
        <v>0.1653</v>
      </c>
      <c r="P4" s="239">
        <v>6950.865</v>
      </c>
      <c r="Q4" s="255">
        <f t="shared" si="1"/>
        <v>27803.46</v>
      </c>
      <c r="R4" s="58">
        <v>48778</v>
      </c>
      <c r="S4" s="256">
        <f t="shared" si="2"/>
        <v>195112</v>
      </c>
      <c r="T4" s="59">
        <v>0.14877</v>
      </c>
      <c r="U4" s="257">
        <v>7256.70306</v>
      </c>
      <c r="V4" s="258">
        <f t="shared" si="3"/>
        <v>29026.81224</v>
      </c>
      <c r="W4" s="259">
        <v>257947.87</v>
      </c>
      <c r="X4" s="259">
        <v>45350.41</v>
      </c>
      <c r="Y4" s="269">
        <f t="shared" si="4"/>
        <v>1.53357829964328</v>
      </c>
      <c r="Z4" s="270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0">
        <f>(I4*400)+(J4*50)</f>
        <v>1600</v>
      </c>
      <c r="AJ4" s="281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59">
        <v>144114.65</v>
      </c>
      <c r="AV4" s="259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59">
        <f>(AV4-AO4)*0.2</f>
        <v>1651.08257</v>
      </c>
      <c r="BG4" s="281">
        <f t="shared" ref="BG4:BG35" si="18">AI4+AJ4+BE4+BF4</f>
        <v>9015.16757</v>
      </c>
      <c r="BH4" s="238">
        <v>80</v>
      </c>
      <c r="BI4" s="238">
        <v>42</v>
      </c>
      <c r="BJ4" s="312">
        <f>BI4-BH4</f>
        <v>-38</v>
      </c>
      <c r="BK4" s="313">
        <v>12</v>
      </c>
      <c r="BL4" s="313">
        <v>21</v>
      </c>
      <c r="BM4" s="238">
        <v>12</v>
      </c>
      <c r="BN4" s="238">
        <v>4</v>
      </c>
      <c r="BO4" s="238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8">
        <v>8</v>
      </c>
      <c r="BT4" s="238">
        <v>0</v>
      </c>
      <c r="BU4" s="238">
        <f t="shared" ref="BU4:BU35" si="20">(BR4+BT4)-(BQ4+BS4)</f>
        <v>-8</v>
      </c>
      <c r="BV4" s="237">
        <f>BU4*2</f>
        <v>-16</v>
      </c>
      <c r="BW4" s="321">
        <f t="shared" ref="BW4:BW35" si="21">BJ4+BP4+BV4</f>
        <v>-54</v>
      </c>
    </row>
    <row r="5" s="192" customFormat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2">
        <v>4</v>
      </c>
      <c r="G5" s="223">
        <v>12</v>
      </c>
      <c r="H5" s="222">
        <v>150</v>
      </c>
      <c r="I5" s="102">
        <v>4</v>
      </c>
      <c r="J5" s="102">
        <v>2</v>
      </c>
      <c r="K5" s="99" t="s">
        <v>72</v>
      </c>
      <c r="L5" s="241" t="s">
        <v>73</v>
      </c>
      <c r="M5" s="242">
        <v>10440</v>
      </c>
      <c r="N5" s="105">
        <f t="shared" si="0"/>
        <v>41760</v>
      </c>
      <c r="O5" s="166">
        <v>0.243825</v>
      </c>
      <c r="P5" s="243">
        <v>2545.533</v>
      </c>
      <c r="Q5" s="260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1">
        <v>2657.536452</v>
      </c>
      <c r="V5" s="262">
        <f t="shared" si="3"/>
        <v>10630.145808</v>
      </c>
      <c r="W5" s="149">
        <v>62937.25</v>
      </c>
      <c r="X5" s="149">
        <v>12590.31</v>
      </c>
      <c r="Y5" s="270">
        <f t="shared" si="4"/>
        <v>1.50711805555556</v>
      </c>
      <c r="Z5" s="270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0">
        <f t="shared" ref="AI5:AI39" si="22">(I5*400)+(J5*50)</f>
        <v>1700</v>
      </c>
      <c r="AJ5" s="281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281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8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8">
        <f t="shared" si="20"/>
        <v>6</v>
      </c>
      <c r="BV5" s="237">
        <v>0</v>
      </c>
      <c r="BW5" s="321">
        <f t="shared" si="21"/>
        <v>-49</v>
      </c>
    </row>
    <row r="6" s="192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2">
        <v>4</v>
      </c>
      <c r="G6" s="223">
        <v>12</v>
      </c>
      <c r="H6" s="222">
        <v>150</v>
      </c>
      <c r="I6" s="102">
        <v>4</v>
      </c>
      <c r="J6" s="102"/>
      <c r="K6" s="99" t="s">
        <v>72</v>
      </c>
      <c r="L6" s="241" t="s">
        <v>76</v>
      </c>
      <c r="M6" s="242">
        <v>12960</v>
      </c>
      <c r="N6" s="105">
        <f t="shared" si="0"/>
        <v>51840</v>
      </c>
      <c r="O6" s="166">
        <v>0.23445</v>
      </c>
      <c r="P6" s="243">
        <v>3038.472</v>
      </c>
      <c r="Q6" s="260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1">
        <v>3172.164768</v>
      </c>
      <c r="V6" s="262">
        <f t="shared" si="3"/>
        <v>12688.659072</v>
      </c>
      <c r="W6" s="149">
        <v>73356.94</v>
      </c>
      <c r="X6" s="149">
        <v>15842.16</v>
      </c>
      <c r="Y6" s="270">
        <f t="shared" si="4"/>
        <v>1.41506442901235</v>
      </c>
      <c r="Z6" s="270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0">
        <f t="shared" si="22"/>
        <v>1600</v>
      </c>
      <c r="AJ6" s="281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59"/>
      <c r="BG6" s="281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8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8">
        <f t="shared" si="20"/>
        <v>38</v>
      </c>
      <c r="BV6" s="237">
        <v>0</v>
      </c>
      <c r="BW6" s="321">
        <f t="shared" si="21"/>
        <v>-42</v>
      </c>
    </row>
    <row r="7" s="192" customFormat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24">
        <v>3</v>
      </c>
      <c r="G7" s="225">
        <v>5</v>
      </c>
      <c r="H7" s="224">
        <v>200</v>
      </c>
      <c r="I7" s="102">
        <v>4</v>
      </c>
      <c r="J7" s="102"/>
      <c r="K7" s="99" t="s">
        <v>79</v>
      </c>
      <c r="L7" s="244" t="s">
        <v>80</v>
      </c>
      <c r="M7" s="242">
        <v>14400</v>
      </c>
      <c r="N7" s="105">
        <f t="shared" si="0"/>
        <v>57600</v>
      </c>
      <c r="O7" s="166">
        <v>0.228225</v>
      </c>
      <c r="P7" s="243">
        <v>3286.44</v>
      </c>
      <c r="Q7" s="260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1">
        <v>3431.04336</v>
      </c>
      <c r="V7" s="262">
        <f t="shared" si="3"/>
        <v>13724.17344</v>
      </c>
      <c r="W7" s="149">
        <v>87116.25</v>
      </c>
      <c r="X7" s="149">
        <v>19792.15</v>
      </c>
      <c r="Y7" s="270">
        <f t="shared" si="4"/>
        <v>1.51243489583333</v>
      </c>
      <c r="Z7" s="270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0">
        <f t="shared" si="22"/>
        <v>1600</v>
      </c>
      <c r="AJ7" s="281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281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8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8">
        <f t="shared" si="20"/>
        <v>2</v>
      </c>
      <c r="BV7" s="237">
        <v>0</v>
      </c>
      <c r="BW7" s="321">
        <f t="shared" si="21"/>
        <v>-42</v>
      </c>
    </row>
    <row r="8" s="192" customFormat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2">
        <v>6</v>
      </c>
      <c r="G8" s="223">
        <v>24</v>
      </c>
      <c r="H8" s="222">
        <v>150</v>
      </c>
      <c r="I8" s="102">
        <v>2</v>
      </c>
      <c r="J8" s="102"/>
      <c r="K8" s="99" t="s">
        <v>65</v>
      </c>
      <c r="L8" s="241" t="s">
        <v>66</v>
      </c>
      <c r="M8" s="242">
        <v>9620</v>
      </c>
      <c r="N8" s="105">
        <f t="shared" si="0"/>
        <v>38480</v>
      </c>
      <c r="O8" s="166">
        <v>0.207525</v>
      </c>
      <c r="P8" s="243">
        <v>1996.3905</v>
      </c>
      <c r="Q8" s="260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1">
        <v>2084.231682</v>
      </c>
      <c r="V8" s="262">
        <f t="shared" si="3"/>
        <v>8336.926728</v>
      </c>
      <c r="W8" s="149">
        <v>57673.45</v>
      </c>
      <c r="X8" s="149">
        <v>10656.05</v>
      </c>
      <c r="Y8" s="270">
        <f t="shared" si="4"/>
        <v>1.49879028066528</v>
      </c>
      <c r="Z8" s="270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0">
        <f t="shared" si="22"/>
        <v>800</v>
      </c>
      <c r="AJ8" s="281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7"/>
      <c r="BF8" s="157"/>
      <c r="BG8" s="281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8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8">
        <f t="shared" si="20"/>
        <v>6</v>
      </c>
      <c r="BV8" s="237">
        <v>0</v>
      </c>
      <c r="BW8" s="321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4">
        <v>3</v>
      </c>
      <c r="G9" s="225">
        <v>5</v>
      </c>
      <c r="H9" s="224">
        <v>200</v>
      </c>
      <c r="I9" s="102">
        <v>3</v>
      </c>
      <c r="J9" s="102"/>
      <c r="K9" s="99" t="s">
        <v>79</v>
      </c>
      <c r="L9" s="244" t="s">
        <v>69</v>
      </c>
      <c r="M9" s="242">
        <v>14190</v>
      </c>
      <c r="N9" s="105">
        <f t="shared" si="0"/>
        <v>56760</v>
      </c>
      <c r="O9" s="166">
        <v>0.238125</v>
      </c>
      <c r="P9" s="243">
        <v>3378.99375</v>
      </c>
      <c r="Q9" s="260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1">
        <v>3527.669475</v>
      </c>
      <c r="V9" s="262">
        <f t="shared" si="3"/>
        <v>14110.6779</v>
      </c>
      <c r="W9" s="149">
        <v>75396.39</v>
      </c>
      <c r="X9" s="149">
        <v>18412.1</v>
      </c>
      <c r="Y9" s="270">
        <f t="shared" si="4"/>
        <v>1.3283366807611</v>
      </c>
      <c r="Z9" s="270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0">
        <f t="shared" si="22"/>
        <v>1200</v>
      </c>
      <c r="AJ9" s="281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281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8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8">
        <f t="shared" si="20"/>
        <v>-17</v>
      </c>
      <c r="BV9" s="237">
        <f>BU9*2</f>
        <v>-34</v>
      </c>
      <c r="BW9" s="321">
        <f t="shared" si="21"/>
        <v>-40</v>
      </c>
    </row>
    <row r="10" spans="1:75">
      <c r="A10" s="215">
        <v>8</v>
      </c>
      <c r="B10" s="215">
        <v>30</v>
      </c>
      <c r="C10" s="215">
        <v>114685</v>
      </c>
      <c r="D10" s="216" t="s">
        <v>83</v>
      </c>
      <c r="E10" s="216" t="s">
        <v>64</v>
      </c>
      <c r="F10" s="219">
        <v>2</v>
      </c>
      <c r="G10" s="220">
        <v>2</v>
      </c>
      <c r="H10" s="219">
        <v>200</v>
      </c>
      <c r="I10" s="102">
        <v>5</v>
      </c>
      <c r="J10" s="102">
        <v>4</v>
      </c>
      <c r="K10" s="215" t="s">
        <v>84</v>
      </c>
      <c r="L10" s="240" t="s">
        <v>69</v>
      </c>
      <c r="M10" s="237">
        <v>27200</v>
      </c>
      <c r="N10" s="238">
        <f t="shared" si="0"/>
        <v>108800</v>
      </c>
      <c r="O10" s="167">
        <v>0.12</v>
      </c>
      <c r="P10" s="239">
        <v>3264</v>
      </c>
      <c r="Q10" s="255">
        <f t="shared" si="1"/>
        <v>13056</v>
      </c>
      <c r="R10" s="58">
        <v>31552</v>
      </c>
      <c r="S10" s="256">
        <f t="shared" si="2"/>
        <v>126208</v>
      </c>
      <c r="T10" s="59">
        <v>0.108</v>
      </c>
      <c r="U10" s="257">
        <v>3407.616</v>
      </c>
      <c r="V10" s="258">
        <f t="shared" si="3"/>
        <v>13630.464</v>
      </c>
      <c r="W10" s="259">
        <v>142128.39</v>
      </c>
      <c r="X10" s="259">
        <v>17469.3</v>
      </c>
      <c r="Y10" s="269">
        <f t="shared" si="4"/>
        <v>1.30632711397059</v>
      </c>
      <c r="Z10" s="270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0">
        <f t="shared" si="22"/>
        <v>2200</v>
      </c>
      <c r="AJ10" s="281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59">
        <v>77535.01</v>
      </c>
      <c r="AV10" s="259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59">
        <f>(AV10-AO10)*0.2</f>
        <v>242.64216</v>
      </c>
      <c r="BG10" s="281">
        <f t="shared" si="18"/>
        <v>4266.63216</v>
      </c>
      <c r="BH10" s="238">
        <v>80</v>
      </c>
      <c r="BI10" s="238">
        <v>10</v>
      </c>
      <c r="BJ10" s="312">
        <f>BI10-BH10</f>
        <v>-70</v>
      </c>
      <c r="BK10" s="313">
        <v>12</v>
      </c>
      <c r="BL10" s="313">
        <v>9</v>
      </c>
      <c r="BM10" s="238">
        <v>12</v>
      </c>
      <c r="BN10" s="238">
        <v>2</v>
      </c>
      <c r="BO10" s="238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8">
        <v>8</v>
      </c>
      <c r="BT10" s="238">
        <v>0</v>
      </c>
      <c r="BU10" s="238">
        <f t="shared" si="20"/>
        <v>-10</v>
      </c>
      <c r="BV10" s="237">
        <f>BU10*2</f>
        <v>-20</v>
      </c>
      <c r="BW10" s="321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2">
        <v>3</v>
      </c>
      <c r="G11" s="223">
        <v>8</v>
      </c>
      <c r="H11" s="222">
        <v>200</v>
      </c>
      <c r="I11" s="102">
        <v>3</v>
      </c>
      <c r="J11" s="102"/>
      <c r="K11" s="99" t="s">
        <v>79</v>
      </c>
      <c r="L11" s="244" t="s">
        <v>73</v>
      </c>
      <c r="M11" s="242">
        <v>13430</v>
      </c>
      <c r="N11" s="105">
        <f t="shared" si="0"/>
        <v>53720</v>
      </c>
      <c r="O11" s="166">
        <v>0.207675</v>
      </c>
      <c r="P11" s="243">
        <v>2789.07525</v>
      </c>
      <c r="Q11" s="260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1">
        <v>2911.794561</v>
      </c>
      <c r="V11" s="262">
        <f t="shared" si="3"/>
        <v>11647.178244</v>
      </c>
      <c r="W11" s="149">
        <v>72600.82</v>
      </c>
      <c r="X11" s="149">
        <v>13992.87</v>
      </c>
      <c r="Y11" s="270">
        <f t="shared" si="4"/>
        <v>1.35146723752792</v>
      </c>
      <c r="Z11" s="270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0">
        <f t="shared" si="22"/>
        <v>1200</v>
      </c>
      <c r="AJ11" s="281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7"/>
      <c r="BF11" s="157"/>
      <c r="BG11" s="281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8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8">
        <f t="shared" si="20"/>
        <v>45</v>
      </c>
      <c r="BV11" s="237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26">
        <v>5</v>
      </c>
      <c r="G12" s="227">
        <v>20</v>
      </c>
      <c r="H12" s="226">
        <v>150</v>
      </c>
      <c r="I12" s="102">
        <v>2</v>
      </c>
      <c r="J12" s="102"/>
      <c r="K12" s="99" t="s">
        <v>79</v>
      </c>
      <c r="L12" s="245" t="s">
        <v>76</v>
      </c>
      <c r="M12" s="242">
        <v>11900</v>
      </c>
      <c r="N12" s="105">
        <f t="shared" si="0"/>
        <v>47600</v>
      </c>
      <c r="O12" s="166">
        <v>0.2532</v>
      </c>
      <c r="P12" s="243">
        <v>3013.08</v>
      </c>
      <c r="Q12" s="260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1">
        <v>3145.65552</v>
      </c>
      <c r="V12" s="262">
        <f t="shared" si="3"/>
        <v>12582.62208</v>
      </c>
      <c r="W12" s="149">
        <v>61498.28</v>
      </c>
      <c r="X12" s="149">
        <v>11976.71</v>
      </c>
      <c r="Y12" s="270">
        <f t="shared" si="4"/>
        <v>1.29198067226891</v>
      </c>
      <c r="Z12" s="270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0">
        <f t="shared" si="22"/>
        <v>800</v>
      </c>
      <c r="AJ12" s="281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281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8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8">
        <f t="shared" si="20"/>
        <v>-10</v>
      </c>
      <c r="BV12" s="237">
        <f>BU12*2</f>
        <v>-20</v>
      </c>
      <c r="BW12" s="321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2">
        <v>5</v>
      </c>
      <c r="G13" s="223">
        <v>18</v>
      </c>
      <c r="H13" s="226">
        <v>150</v>
      </c>
      <c r="I13" s="102">
        <v>2</v>
      </c>
      <c r="J13" s="102">
        <v>2</v>
      </c>
      <c r="K13" s="99" t="s">
        <v>72</v>
      </c>
      <c r="L13" s="244" t="s">
        <v>89</v>
      </c>
      <c r="M13" s="242">
        <v>11160</v>
      </c>
      <c r="N13" s="105">
        <f t="shared" si="0"/>
        <v>44640</v>
      </c>
      <c r="O13" s="166">
        <v>0.26235</v>
      </c>
      <c r="P13" s="243">
        <v>2927.826</v>
      </c>
      <c r="Q13" s="260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1">
        <v>3056.650344</v>
      </c>
      <c r="V13" s="262">
        <f t="shared" si="3"/>
        <v>12226.601376</v>
      </c>
      <c r="W13" s="149">
        <v>57429.86</v>
      </c>
      <c r="X13" s="149">
        <v>14413.28</v>
      </c>
      <c r="Y13" s="270">
        <f t="shared" si="4"/>
        <v>1.28651120071685</v>
      </c>
      <c r="Z13" s="270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0">
        <f t="shared" si="22"/>
        <v>900</v>
      </c>
      <c r="AJ13" s="281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7"/>
      <c r="BF13" s="157"/>
      <c r="BG13" s="281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8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8">
        <f t="shared" si="20"/>
        <v>-11</v>
      </c>
      <c r="BV13" s="237">
        <f>BU13*2</f>
        <v>-22</v>
      </c>
      <c r="BW13" s="321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4">
        <v>6</v>
      </c>
      <c r="G14" s="225">
        <v>25</v>
      </c>
      <c r="H14" s="224">
        <v>150</v>
      </c>
      <c r="I14" s="102">
        <v>5</v>
      </c>
      <c r="J14" s="102"/>
      <c r="K14" s="99" t="s">
        <v>65</v>
      </c>
      <c r="L14" s="241" t="s">
        <v>92</v>
      </c>
      <c r="M14" s="242">
        <v>9250</v>
      </c>
      <c r="N14" s="105">
        <f t="shared" si="0"/>
        <v>37000</v>
      </c>
      <c r="O14" s="166">
        <v>0.24615</v>
      </c>
      <c r="P14" s="243">
        <v>2276.8875</v>
      </c>
      <c r="Q14" s="260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1">
        <v>2377.07055</v>
      </c>
      <c r="V14" s="262">
        <f t="shared" si="3"/>
        <v>9508.2822</v>
      </c>
      <c r="W14" s="149">
        <v>47375.33</v>
      </c>
      <c r="X14" s="149">
        <v>11136.6</v>
      </c>
      <c r="Y14" s="270">
        <f t="shared" si="4"/>
        <v>1.28041432432432</v>
      </c>
      <c r="Z14" s="270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0">
        <f t="shared" si="22"/>
        <v>2000</v>
      </c>
      <c r="AJ14" s="281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0.690108303142849</v>
      </c>
      <c r="BC14" s="299">
        <f t="shared" si="16"/>
        <v>0.628881599548266</v>
      </c>
      <c r="BD14" s="299">
        <f t="shared" si="17"/>
        <v>0.639735527692354</v>
      </c>
      <c r="BE14" s="157"/>
      <c r="BF14" s="157"/>
      <c r="BG14" s="281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8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8">
        <f t="shared" si="20"/>
        <v>7</v>
      </c>
      <c r="BV14" s="237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24">
        <v>6</v>
      </c>
      <c r="G15" s="225">
        <v>27</v>
      </c>
      <c r="H15" s="224">
        <v>150</v>
      </c>
      <c r="I15" s="102">
        <v>2</v>
      </c>
      <c r="J15" s="102"/>
      <c r="K15" s="99" t="s">
        <v>65</v>
      </c>
      <c r="L15" s="241" t="s">
        <v>76</v>
      </c>
      <c r="M15" s="242">
        <v>9120</v>
      </c>
      <c r="N15" s="105">
        <f t="shared" si="0"/>
        <v>36480</v>
      </c>
      <c r="O15" s="166">
        <v>0.2052</v>
      </c>
      <c r="P15" s="243">
        <v>1871.424</v>
      </c>
      <c r="Q15" s="260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1">
        <v>1953.766656</v>
      </c>
      <c r="V15" s="262">
        <f t="shared" si="3"/>
        <v>7815.066624</v>
      </c>
      <c r="W15" s="149">
        <v>46627.81</v>
      </c>
      <c r="X15" s="149">
        <v>10615.06</v>
      </c>
      <c r="Y15" s="270">
        <f t="shared" si="4"/>
        <v>1.27817461622807</v>
      </c>
      <c r="Z15" s="270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0">
        <f t="shared" si="22"/>
        <v>800</v>
      </c>
      <c r="AJ15" s="281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7"/>
      <c r="BF15" s="157"/>
      <c r="BG15" s="281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8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8">
        <f t="shared" si="20"/>
        <v>-23</v>
      </c>
      <c r="BV15" s="237">
        <f>BU15*2</f>
        <v>-46</v>
      </c>
      <c r="BW15" s="321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4">
        <v>5</v>
      </c>
      <c r="G16" s="225">
        <v>21</v>
      </c>
      <c r="H16" s="224">
        <v>150</v>
      </c>
      <c r="I16" s="102">
        <v>3</v>
      </c>
      <c r="J16" s="102"/>
      <c r="K16" s="99" t="s">
        <v>96</v>
      </c>
      <c r="L16" s="244" t="s">
        <v>97</v>
      </c>
      <c r="M16" s="242">
        <v>8550</v>
      </c>
      <c r="N16" s="105">
        <f t="shared" si="0"/>
        <v>34200</v>
      </c>
      <c r="O16" s="166">
        <v>0.208275</v>
      </c>
      <c r="P16" s="243">
        <v>1780.75125</v>
      </c>
      <c r="Q16" s="260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1">
        <v>1859.104305</v>
      </c>
      <c r="V16" s="262">
        <f t="shared" si="3"/>
        <v>7436.41722</v>
      </c>
      <c r="W16" s="149">
        <v>48478.44</v>
      </c>
      <c r="X16" s="149">
        <v>9512</v>
      </c>
      <c r="Y16" s="270">
        <f t="shared" si="4"/>
        <v>1.41749824561404</v>
      </c>
      <c r="Z16" s="270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0">
        <f t="shared" si="22"/>
        <v>1200</v>
      </c>
      <c r="AJ16" s="281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281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8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8">
        <f t="shared" si="20"/>
        <v>18</v>
      </c>
      <c r="BV16" s="237">
        <v>0</v>
      </c>
      <c r="BW16" s="321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4">
        <v>4</v>
      </c>
      <c r="G17" s="225">
        <v>11</v>
      </c>
      <c r="H17" s="224">
        <v>150</v>
      </c>
      <c r="I17" s="102">
        <v>4</v>
      </c>
      <c r="J17" s="102"/>
      <c r="K17" s="99" t="s">
        <v>79</v>
      </c>
      <c r="L17" s="241" t="s">
        <v>92</v>
      </c>
      <c r="M17" s="242">
        <v>13600</v>
      </c>
      <c r="N17" s="105">
        <f t="shared" si="0"/>
        <v>54400</v>
      </c>
      <c r="O17" s="166">
        <v>0.20295</v>
      </c>
      <c r="P17" s="243">
        <v>2760.12</v>
      </c>
      <c r="Q17" s="260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1">
        <v>2881.56528</v>
      </c>
      <c r="V17" s="262">
        <f t="shared" si="3"/>
        <v>11526.26112</v>
      </c>
      <c r="W17" s="149">
        <v>70386.79</v>
      </c>
      <c r="X17" s="149">
        <v>18025.25</v>
      </c>
      <c r="Y17" s="270">
        <f t="shared" si="4"/>
        <v>1.29387481617647</v>
      </c>
      <c r="Z17" s="270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0">
        <f t="shared" si="22"/>
        <v>1600</v>
      </c>
      <c r="AJ17" s="281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7"/>
      <c r="BF17" s="157"/>
      <c r="BG17" s="281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8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8">
        <f t="shared" si="20"/>
        <v>23</v>
      </c>
      <c r="BV17" s="237">
        <v>0</v>
      </c>
      <c r="BW17" s="321">
        <f t="shared" si="21"/>
        <v>-511</v>
      </c>
    </row>
    <row r="18" spans="1:75">
      <c r="A18" s="215">
        <v>16</v>
      </c>
      <c r="B18" s="215">
        <v>30</v>
      </c>
      <c r="C18" s="215">
        <v>105396</v>
      </c>
      <c r="D18" s="216" t="s">
        <v>99</v>
      </c>
      <c r="E18" s="216" t="s">
        <v>64</v>
      </c>
      <c r="F18" s="219">
        <v>7</v>
      </c>
      <c r="G18" s="220">
        <v>31</v>
      </c>
      <c r="H18" s="219">
        <v>100</v>
      </c>
      <c r="I18" s="102">
        <v>2</v>
      </c>
      <c r="J18" s="102"/>
      <c r="K18" s="215" t="s">
        <v>65</v>
      </c>
      <c r="L18" s="236" t="s">
        <v>66</v>
      </c>
      <c r="M18" s="237">
        <v>6600</v>
      </c>
      <c r="N18" s="238">
        <f t="shared" si="0"/>
        <v>26400</v>
      </c>
      <c r="O18" s="167">
        <v>0.273375</v>
      </c>
      <c r="P18" s="239">
        <v>1804.275</v>
      </c>
      <c r="Q18" s="255">
        <f t="shared" si="1"/>
        <v>7217.1</v>
      </c>
      <c r="R18" s="58">
        <v>7656</v>
      </c>
      <c r="S18" s="256">
        <f t="shared" si="2"/>
        <v>30624</v>
      </c>
      <c r="T18" s="59">
        <v>0.2460375</v>
      </c>
      <c r="U18" s="257">
        <v>1883.6631</v>
      </c>
      <c r="V18" s="258">
        <f t="shared" si="3"/>
        <v>7534.6524</v>
      </c>
      <c r="W18" s="259">
        <v>33023.07</v>
      </c>
      <c r="X18" s="259">
        <v>7642.64</v>
      </c>
      <c r="Y18" s="269">
        <f t="shared" si="4"/>
        <v>1.25087386363636</v>
      </c>
      <c r="Z18" s="270">
        <f t="shared" si="5"/>
        <v>1.07833953761755</v>
      </c>
      <c r="AA18" s="149"/>
      <c r="AB18" s="149"/>
      <c r="AC18" s="149"/>
      <c r="AD18" s="149"/>
      <c r="AE18" s="167">
        <f t="shared" si="10"/>
        <v>1.25087386363636</v>
      </c>
      <c r="AF18" s="167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0">
        <f t="shared" si="22"/>
        <v>800</v>
      </c>
      <c r="AJ18" s="281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59">
        <v>11794.61</v>
      </c>
      <c r="AV18" s="259">
        <v>3391.24</v>
      </c>
      <c r="AW18" s="149"/>
      <c r="AX18" s="149"/>
      <c r="AY18" s="149"/>
      <c r="AZ18" s="149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7"/>
      <c r="BF18" s="157"/>
      <c r="BG18" s="281">
        <f t="shared" si="18"/>
        <v>927.662</v>
      </c>
      <c r="BH18" s="238">
        <v>40</v>
      </c>
      <c r="BI18" s="238">
        <v>55</v>
      </c>
      <c r="BJ18" s="312">
        <v>0</v>
      </c>
      <c r="BK18" s="313">
        <v>10</v>
      </c>
      <c r="BL18" s="313">
        <v>14</v>
      </c>
      <c r="BM18" s="238">
        <v>10</v>
      </c>
      <c r="BN18" s="238">
        <v>8</v>
      </c>
      <c r="BO18" s="238">
        <f t="shared" si="19"/>
        <v>2</v>
      </c>
      <c r="BP18" s="312">
        <v>0</v>
      </c>
      <c r="BQ18" s="313">
        <v>10</v>
      </c>
      <c r="BR18" s="313">
        <v>3</v>
      </c>
      <c r="BS18" s="238">
        <v>5</v>
      </c>
      <c r="BT18" s="238">
        <v>11</v>
      </c>
      <c r="BU18" s="238">
        <f t="shared" si="20"/>
        <v>-1</v>
      </c>
      <c r="BV18" s="237">
        <f>BU18*2</f>
        <v>-2</v>
      </c>
      <c r="BW18" s="321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2">
        <v>3</v>
      </c>
      <c r="G19" s="223">
        <v>8</v>
      </c>
      <c r="H19" s="222">
        <v>200</v>
      </c>
      <c r="I19" s="246">
        <v>4</v>
      </c>
      <c r="J19" s="102"/>
      <c r="K19" s="99" t="s">
        <v>84</v>
      </c>
      <c r="L19" s="244" t="s">
        <v>92</v>
      </c>
      <c r="M19" s="242">
        <v>17325</v>
      </c>
      <c r="N19" s="105">
        <f t="shared" si="0"/>
        <v>69300</v>
      </c>
      <c r="O19" s="166">
        <v>0.253125</v>
      </c>
      <c r="P19" s="243">
        <v>4385.390625</v>
      </c>
      <c r="Q19" s="260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1">
        <v>4578.3478125</v>
      </c>
      <c r="V19" s="262">
        <f t="shared" si="3"/>
        <v>18313.39125</v>
      </c>
      <c r="W19" s="149">
        <v>88245.08</v>
      </c>
      <c r="X19" s="149">
        <v>22079.21</v>
      </c>
      <c r="Y19" s="270">
        <f t="shared" si="4"/>
        <v>1.27337777777778</v>
      </c>
      <c r="Z19" s="270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0">
        <f t="shared" si="22"/>
        <v>1600</v>
      </c>
      <c r="AJ19" s="281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4">
        <f t="shared" si="7"/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281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8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8">
        <f t="shared" si="20"/>
        <v>5</v>
      </c>
      <c r="BV19" s="237">
        <v>0</v>
      </c>
      <c r="BW19" s="321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4">
        <v>6</v>
      </c>
      <c r="G20" s="225">
        <v>25</v>
      </c>
      <c r="H20" s="224">
        <v>150</v>
      </c>
      <c r="I20" s="102">
        <v>2</v>
      </c>
      <c r="J20" s="102"/>
      <c r="K20" s="99" t="s">
        <v>65</v>
      </c>
      <c r="L20" s="241" t="s">
        <v>73</v>
      </c>
      <c r="M20" s="242">
        <v>9250</v>
      </c>
      <c r="N20" s="105">
        <f t="shared" si="0"/>
        <v>37000</v>
      </c>
      <c r="O20" s="166">
        <v>0.1926</v>
      </c>
      <c r="P20" s="243">
        <v>1781.55</v>
      </c>
      <c r="Q20" s="260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1">
        <v>1859.9382</v>
      </c>
      <c r="V20" s="262">
        <f t="shared" si="3"/>
        <v>7439.7528</v>
      </c>
      <c r="W20" s="149">
        <v>45900.59</v>
      </c>
      <c r="X20" s="149">
        <v>8663.57</v>
      </c>
      <c r="Y20" s="270">
        <f t="shared" si="4"/>
        <v>1.24055648648649</v>
      </c>
      <c r="Z20" s="270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0">
        <f t="shared" si="22"/>
        <v>800</v>
      </c>
      <c r="AJ20" s="281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7"/>
      <c r="BF20" s="157"/>
      <c r="BG20" s="281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8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8">
        <f t="shared" si="20"/>
        <v>5</v>
      </c>
      <c r="BV20" s="237">
        <v>0</v>
      </c>
      <c r="BW20" s="321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2">
        <v>6</v>
      </c>
      <c r="G21" s="223">
        <v>26</v>
      </c>
      <c r="H21" s="222">
        <v>150</v>
      </c>
      <c r="I21" s="102">
        <v>3</v>
      </c>
      <c r="J21" s="102"/>
      <c r="K21" s="99" t="s">
        <v>65</v>
      </c>
      <c r="L21" s="241" t="s">
        <v>92</v>
      </c>
      <c r="M21" s="242">
        <v>7800</v>
      </c>
      <c r="N21" s="105">
        <f t="shared" si="0"/>
        <v>31200</v>
      </c>
      <c r="O21" s="166">
        <v>0.2607</v>
      </c>
      <c r="P21" s="243">
        <v>2033.46</v>
      </c>
      <c r="Q21" s="260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1">
        <v>2122.93224</v>
      </c>
      <c r="V21" s="262">
        <f t="shared" si="3"/>
        <v>8491.72896</v>
      </c>
      <c r="W21" s="149">
        <v>38662.49</v>
      </c>
      <c r="X21" s="149">
        <v>10232.28</v>
      </c>
      <c r="Y21" s="270">
        <f t="shared" si="4"/>
        <v>1.23918237179487</v>
      </c>
      <c r="Z21" s="270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0">
        <f t="shared" si="22"/>
        <v>1200</v>
      </c>
      <c r="AJ21" s="281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7"/>
      <c r="BF21" s="157"/>
      <c r="BG21" s="281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8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8">
        <f t="shared" si="20"/>
        <v>-10</v>
      </c>
      <c r="BV21" s="237">
        <f>BU21*2</f>
        <v>-20</v>
      </c>
      <c r="BW21" s="321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2">
        <v>10</v>
      </c>
      <c r="G22" s="223">
        <v>46</v>
      </c>
      <c r="H22" s="222">
        <v>100</v>
      </c>
      <c r="I22" s="102">
        <v>2</v>
      </c>
      <c r="J22" s="102"/>
      <c r="K22" s="99" t="s">
        <v>104</v>
      </c>
      <c r="L22" s="241" t="s">
        <v>89</v>
      </c>
      <c r="M22" s="242">
        <v>4000</v>
      </c>
      <c r="N22" s="105">
        <f t="shared" si="0"/>
        <v>16000</v>
      </c>
      <c r="O22" s="166">
        <v>0.231975</v>
      </c>
      <c r="P22" s="243">
        <v>927.9</v>
      </c>
      <c r="Q22" s="260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1">
        <v>968.7276</v>
      </c>
      <c r="V22" s="262">
        <f t="shared" si="3"/>
        <v>3874.9104</v>
      </c>
      <c r="W22" s="149">
        <v>19826.66</v>
      </c>
      <c r="X22" s="149">
        <v>4986.02</v>
      </c>
      <c r="Y22" s="270">
        <f t="shared" si="4"/>
        <v>1.23916625</v>
      </c>
      <c r="Z22" s="270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0">
        <f t="shared" si="22"/>
        <v>800</v>
      </c>
      <c r="AJ22" s="281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7"/>
      <c r="BF22" s="157"/>
      <c r="BG22" s="281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8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8">
        <f t="shared" si="20"/>
        <v>-5</v>
      </c>
      <c r="BV22" s="237">
        <f>BU22*2</f>
        <v>-10</v>
      </c>
      <c r="BW22" s="321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4">
        <v>5</v>
      </c>
      <c r="G23" s="225">
        <v>19</v>
      </c>
      <c r="H23" s="224">
        <v>150</v>
      </c>
      <c r="I23" s="102">
        <v>3</v>
      </c>
      <c r="J23" s="102"/>
      <c r="K23" s="99" t="s">
        <v>96</v>
      </c>
      <c r="L23" s="244" t="s">
        <v>66</v>
      </c>
      <c r="M23" s="242">
        <v>11160</v>
      </c>
      <c r="N23" s="105">
        <f t="shared" si="0"/>
        <v>44640</v>
      </c>
      <c r="O23" s="166">
        <v>0.19605</v>
      </c>
      <c r="P23" s="243">
        <v>2187.918</v>
      </c>
      <c r="Q23" s="260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1">
        <v>2284.186392</v>
      </c>
      <c r="V23" s="262">
        <f t="shared" si="3"/>
        <v>9136.745568</v>
      </c>
      <c r="W23" s="149">
        <v>54834.02</v>
      </c>
      <c r="X23" s="149">
        <v>10000.31</v>
      </c>
      <c r="Y23" s="270">
        <f t="shared" si="4"/>
        <v>1.22836066308244</v>
      </c>
      <c r="Z23" s="270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0">
        <f>(I23*200)+(J23*50)</f>
        <v>600</v>
      </c>
      <c r="AJ23" s="281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281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8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8">
        <f t="shared" si="20"/>
        <v>15</v>
      </c>
      <c r="BV23" s="237">
        <v>0</v>
      </c>
      <c r="BW23" s="321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2">
        <v>10</v>
      </c>
      <c r="G24" s="223">
        <v>44</v>
      </c>
      <c r="H24" s="222">
        <v>100</v>
      </c>
      <c r="I24" s="102">
        <v>2</v>
      </c>
      <c r="J24" s="102"/>
      <c r="K24" s="99" t="s">
        <v>104</v>
      </c>
      <c r="L24" s="241" t="s">
        <v>92</v>
      </c>
      <c r="M24" s="242">
        <v>4000</v>
      </c>
      <c r="N24" s="105">
        <f t="shared" si="0"/>
        <v>16000</v>
      </c>
      <c r="O24" s="166">
        <v>0.2142</v>
      </c>
      <c r="P24" s="243">
        <v>856.8</v>
      </c>
      <c r="Q24" s="260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1">
        <v>894.4992</v>
      </c>
      <c r="V24" s="262">
        <f t="shared" si="3"/>
        <v>3577.9968</v>
      </c>
      <c r="W24" s="149">
        <v>19614.79</v>
      </c>
      <c r="X24" s="149">
        <v>3651.93</v>
      </c>
      <c r="Y24" s="270">
        <f t="shared" si="4"/>
        <v>1.225924375</v>
      </c>
      <c r="Z24" s="270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0">
        <f t="shared" si="22"/>
        <v>800</v>
      </c>
      <c r="AJ24" s="281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7"/>
      <c r="BF24" s="157"/>
      <c r="BG24" s="281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8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8">
        <f t="shared" si="20"/>
        <v>-5</v>
      </c>
      <c r="BV24" s="237">
        <f>BU24*2</f>
        <v>-10</v>
      </c>
      <c r="BW24" s="321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2">
        <v>5</v>
      </c>
      <c r="G25" s="223">
        <v>18</v>
      </c>
      <c r="H25" s="226">
        <v>150</v>
      </c>
      <c r="I25" s="102">
        <v>2</v>
      </c>
      <c r="J25" s="102">
        <v>1</v>
      </c>
      <c r="K25" s="99" t="s">
        <v>96</v>
      </c>
      <c r="L25" s="244" t="s">
        <v>66</v>
      </c>
      <c r="M25" s="242">
        <v>9120</v>
      </c>
      <c r="N25" s="105">
        <f t="shared" si="0"/>
        <v>36480</v>
      </c>
      <c r="O25" s="166">
        <v>0.2472</v>
      </c>
      <c r="P25" s="243">
        <v>2254.464</v>
      </c>
      <c r="Q25" s="260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1">
        <v>2353.660416</v>
      </c>
      <c r="V25" s="262">
        <f t="shared" si="3"/>
        <v>9414.641664</v>
      </c>
      <c r="W25" s="149">
        <v>44672.36</v>
      </c>
      <c r="X25" s="149">
        <v>12060</v>
      </c>
      <c r="Y25" s="270">
        <f t="shared" si="4"/>
        <v>1.22457127192982</v>
      </c>
      <c r="Z25" s="270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0">
        <f t="shared" si="22"/>
        <v>850</v>
      </c>
      <c r="AJ25" s="281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7"/>
      <c r="BF25" s="157"/>
      <c r="BG25" s="281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8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8">
        <f t="shared" si="20"/>
        <v>-8</v>
      </c>
      <c r="BV25" s="237">
        <f>BU25*2</f>
        <v>-16</v>
      </c>
      <c r="BW25" s="321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2">
        <v>3</v>
      </c>
      <c r="G26" s="223">
        <v>6</v>
      </c>
      <c r="H26" s="222">
        <v>200</v>
      </c>
      <c r="I26" s="102">
        <v>3</v>
      </c>
      <c r="J26" s="102"/>
      <c r="K26" s="99" t="s">
        <v>84</v>
      </c>
      <c r="L26" s="244" t="s">
        <v>73</v>
      </c>
      <c r="M26" s="242">
        <v>16335</v>
      </c>
      <c r="N26" s="105">
        <f t="shared" si="0"/>
        <v>65340</v>
      </c>
      <c r="O26" s="166">
        <v>0.215925</v>
      </c>
      <c r="P26" s="243">
        <v>3527.134875</v>
      </c>
      <c r="Q26" s="260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1">
        <v>3682.3288095</v>
      </c>
      <c r="V26" s="262">
        <f t="shared" si="3"/>
        <v>14729.315238</v>
      </c>
      <c r="W26" s="149">
        <v>84731.14</v>
      </c>
      <c r="X26" s="149">
        <v>18227.13</v>
      </c>
      <c r="Y26" s="270">
        <f t="shared" si="4"/>
        <v>1.29677288031833</v>
      </c>
      <c r="Z26" s="270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0">
        <f t="shared" si="22"/>
        <v>1200</v>
      </c>
      <c r="AJ26" s="281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7"/>
      <c r="BF26" s="157"/>
      <c r="BG26" s="281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8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8">
        <f t="shared" si="20"/>
        <v>7</v>
      </c>
      <c r="BV26" s="237">
        <v>0</v>
      </c>
      <c r="BW26" s="321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4">
        <v>3</v>
      </c>
      <c r="G27" s="225">
        <v>7</v>
      </c>
      <c r="H27" s="224">
        <v>200</v>
      </c>
      <c r="I27" s="102">
        <v>4</v>
      </c>
      <c r="J27" s="102">
        <v>5</v>
      </c>
      <c r="K27" s="99" t="s">
        <v>84</v>
      </c>
      <c r="L27" s="244" t="s">
        <v>73</v>
      </c>
      <c r="M27" s="242">
        <v>28380</v>
      </c>
      <c r="N27" s="105">
        <f t="shared" si="0"/>
        <v>113520</v>
      </c>
      <c r="O27" s="166">
        <v>0.230925</v>
      </c>
      <c r="P27" s="243">
        <v>6553.6515</v>
      </c>
      <c r="Q27" s="260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1">
        <v>6842.012166</v>
      </c>
      <c r="V27" s="262">
        <f t="shared" si="3"/>
        <v>27368.048664</v>
      </c>
      <c r="W27" s="149">
        <v>153144.74</v>
      </c>
      <c r="X27" s="149">
        <v>31488.66</v>
      </c>
      <c r="Y27" s="270">
        <f t="shared" si="4"/>
        <v>1.34905514446794</v>
      </c>
      <c r="Z27" s="270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0">
        <f t="shared" si="22"/>
        <v>1850</v>
      </c>
      <c r="AJ27" s="281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281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8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8">
        <f t="shared" si="20"/>
        <v>28</v>
      </c>
      <c r="BV27" s="237">
        <v>0</v>
      </c>
      <c r="BW27" s="321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4">
        <v>9</v>
      </c>
      <c r="G28" s="225">
        <v>41</v>
      </c>
      <c r="H28" s="224">
        <v>100</v>
      </c>
      <c r="I28" s="102">
        <v>2</v>
      </c>
      <c r="J28" s="102"/>
      <c r="K28" s="99" t="s">
        <v>65</v>
      </c>
      <c r="L28" s="244" t="s">
        <v>66</v>
      </c>
      <c r="M28" s="242">
        <v>6800</v>
      </c>
      <c r="N28" s="105">
        <f t="shared" si="0"/>
        <v>27200</v>
      </c>
      <c r="O28" s="166">
        <v>0.235125</v>
      </c>
      <c r="P28" s="243">
        <v>1598.85</v>
      </c>
      <c r="Q28" s="260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1">
        <v>1669.1994</v>
      </c>
      <c r="V28" s="262">
        <f t="shared" si="3"/>
        <v>6676.7976</v>
      </c>
      <c r="W28" s="149">
        <v>32836.39</v>
      </c>
      <c r="X28" s="149">
        <v>6757.46</v>
      </c>
      <c r="Y28" s="270">
        <f t="shared" si="4"/>
        <v>1.20722022058824</v>
      </c>
      <c r="Z28" s="270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0">
        <f t="shared" si="22"/>
        <v>800</v>
      </c>
      <c r="AJ28" s="281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7"/>
      <c r="BF28" s="157"/>
      <c r="BG28" s="281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8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8">
        <f t="shared" si="20"/>
        <v>1</v>
      </c>
      <c r="BV28" s="237">
        <v>0</v>
      </c>
      <c r="BW28" s="321">
        <f t="shared" si="21"/>
        <v>-30</v>
      </c>
    </row>
    <row r="29" s="193" customFormat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24">
        <v>5</v>
      </c>
      <c r="G29" s="225">
        <v>19</v>
      </c>
      <c r="H29" s="224">
        <v>150</v>
      </c>
      <c r="I29" s="102">
        <v>3</v>
      </c>
      <c r="J29" s="102"/>
      <c r="K29" s="99" t="s">
        <v>72</v>
      </c>
      <c r="L29" s="244" t="s">
        <v>66</v>
      </c>
      <c r="M29" s="242">
        <v>10800</v>
      </c>
      <c r="N29" s="105">
        <f t="shared" si="0"/>
        <v>43200</v>
      </c>
      <c r="O29" s="166">
        <v>0.2409</v>
      </c>
      <c r="P29" s="243">
        <v>2601.72</v>
      </c>
      <c r="Q29" s="260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1">
        <v>2716.19568</v>
      </c>
      <c r="V29" s="262">
        <f t="shared" si="3"/>
        <v>10864.78272</v>
      </c>
      <c r="W29" s="149">
        <v>51530.05</v>
      </c>
      <c r="X29" s="149">
        <v>11304.58</v>
      </c>
      <c r="Y29" s="270">
        <f t="shared" si="4"/>
        <v>1.19282523148148</v>
      </c>
      <c r="Z29" s="270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0">
        <f t="shared" si="22"/>
        <v>1200</v>
      </c>
      <c r="AJ29" s="281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281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8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8">
        <f t="shared" si="20"/>
        <v>-3</v>
      </c>
      <c r="BV29" s="237">
        <f>BU29*2</f>
        <v>-6</v>
      </c>
      <c r="BW29" s="321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24">
        <v>11</v>
      </c>
      <c r="G30" s="225">
        <v>47</v>
      </c>
      <c r="H30" s="224">
        <v>100</v>
      </c>
      <c r="I30" s="102">
        <v>2</v>
      </c>
      <c r="J30" s="102"/>
      <c r="K30" s="99" t="s">
        <v>104</v>
      </c>
      <c r="L30" s="244" t="s">
        <v>97</v>
      </c>
      <c r="M30" s="242">
        <v>4000</v>
      </c>
      <c r="N30" s="105">
        <f t="shared" si="0"/>
        <v>16000</v>
      </c>
      <c r="O30" s="166">
        <v>0.248025</v>
      </c>
      <c r="P30" s="243">
        <v>992.1</v>
      </c>
      <c r="Q30" s="260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1">
        <v>1035.7524</v>
      </c>
      <c r="V30" s="262">
        <f t="shared" si="3"/>
        <v>4143.0096</v>
      </c>
      <c r="W30" s="149">
        <v>18910.92</v>
      </c>
      <c r="X30" s="149">
        <v>3474.59</v>
      </c>
      <c r="Y30" s="270">
        <f t="shared" si="4"/>
        <v>1.1819325</v>
      </c>
      <c r="Z30" s="270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0">
        <f t="shared" si="22"/>
        <v>800</v>
      </c>
      <c r="AJ30" s="281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7"/>
      <c r="BF30" s="157"/>
      <c r="BG30" s="281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8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8">
        <f t="shared" si="20"/>
        <v>-15</v>
      </c>
      <c r="BV30" s="237">
        <f>BU30*2</f>
        <v>-30</v>
      </c>
      <c r="BW30" s="321">
        <f t="shared" si="21"/>
        <v>-72</v>
      </c>
    </row>
    <row r="31" spans="1:75">
      <c r="A31" s="215">
        <v>29</v>
      </c>
      <c r="B31" s="215">
        <v>30</v>
      </c>
      <c r="C31" s="215">
        <v>337</v>
      </c>
      <c r="D31" s="216" t="s">
        <v>113</v>
      </c>
      <c r="E31" s="216" t="s">
        <v>64</v>
      </c>
      <c r="F31" s="217">
        <v>2</v>
      </c>
      <c r="G31" s="218">
        <v>3</v>
      </c>
      <c r="H31" s="217">
        <v>200</v>
      </c>
      <c r="I31" s="246">
        <v>7</v>
      </c>
      <c r="J31" s="102"/>
      <c r="K31" s="215" t="s">
        <v>68</v>
      </c>
      <c r="L31" s="240" t="s">
        <v>69</v>
      </c>
      <c r="M31" s="237">
        <v>33350</v>
      </c>
      <c r="N31" s="238">
        <f t="shared" si="0"/>
        <v>133400</v>
      </c>
      <c r="O31" s="167">
        <v>0.1902</v>
      </c>
      <c r="P31" s="239">
        <v>6343.17</v>
      </c>
      <c r="Q31" s="255">
        <f t="shared" si="1"/>
        <v>25372.68</v>
      </c>
      <c r="R31" s="58">
        <v>38686</v>
      </c>
      <c r="S31" s="256">
        <f t="shared" si="2"/>
        <v>154744</v>
      </c>
      <c r="T31" s="59">
        <v>0.17118</v>
      </c>
      <c r="U31" s="257">
        <v>6622.26948</v>
      </c>
      <c r="V31" s="258">
        <f t="shared" si="3"/>
        <v>26489.07792</v>
      </c>
      <c r="W31" s="259">
        <v>157527.68</v>
      </c>
      <c r="X31" s="259">
        <v>32830.93</v>
      </c>
      <c r="Y31" s="269">
        <f t="shared" si="4"/>
        <v>1.18086716641679</v>
      </c>
      <c r="Z31" s="270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0">
        <f>(I31*200)+(J31*50)</f>
        <v>1400</v>
      </c>
      <c r="AJ31" s="281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59">
        <v>76681.12</v>
      </c>
      <c r="AV31" s="259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281">
        <f t="shared" si="18"/>
        <v>3191.65</v>
      </c>
      <c r="BH31" s="238">
        <v>80</v>
      </c>
      <c r="BI31" s="238">
        <v>142</v>
      </c>
      <c r="BJ31" s="312">
        <v>0</v>
      </c>
      <c r="BK31" s="313">
        <v>14</v>
      </c>
      <c r="BL31" s="313">
        <v>35</v>
      </c>
      <c r="BM31" s="238">
        <v>14</v>
      </c>
      <c r="BN31" s="238">
        <v>38</v>
      </c>
      <c r="BO31" s="238">
        <f t="shared" si="19"/>
        <v>45</v>
      </c>
      <c r="BP31" s="312">
        <v>0</v>
      </c>
      <c r="BQ31" s="313">
        <v>10</v>
      </c>
      <c r="BR31" s="313">
        <v>25</v>
      </c>
      <c r="BS31" s="238">
        <v>8</v>
      </c>
      <c r="BT31" s="238">
        <v>0</v>
      </c>
      <c r="BU31" s="238">
        <f t="shared" si="20"/>
        <v>7</v>
      </c>
      <c r="BV31" s="237">
        <v>0</v>
      </c>
      <c r="BW31" s="321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24">
        <v>5</v>
      </c>
      <c r="G32" s="225">
        <v>17</v>
      </c>
      <c r="H32" s="224">
        <v>150</v>
      </c>
      <c r="I32" s="102">
        <v>4</v>
      </c>
      <c r="J32" s="102"/>
      <c r="K32" s="99" t="s">
        <v>96</v>
      </c>
      <c r="L32" s="244" t="s">
        <v>66</v>
      </c>
      <c r="M32" s="242">
        <v>9620</v>
      </c>
      <c r="N32" s="105">
        <f t="shared" si="0"/>
        <v>38480</v>
      </c>
      <c r="O32" s="166">
        <v>0.273525</v>
      </c>
      <c r="P32" s="243">
        <v>2631.3105</v>
      </c>
      <c r="Q32" s="260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1">
        <v>2747.088162</v>
      </c>
      <c r="V32" s="262">
        <f t="shared" si="3"/>
        <v>10988.352648</v>
      </c>
      <c r="W32" s="149">
        <v>45308.35</v>
      </c>
      <c r="X32" s="149">
        <v>12495.32</v>
      </c>
      <c r="Y32" s="270">
        <f t="shared" si="4"/>
        <v>1.17745192307692</v>
      </c>
      <c r="Z32" s="270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0">
        <f t="shared" si="22"/>
        <v>1600</v>
      </c>
      <c r="AJ32" s="281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7"/>
      <c r="BF32" s="157"/>
      <c r="BG32" s="281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8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8">
        <f t="shared" si="20"/>
        <v>1</v>
      </c>
      <c r="BV32" s="237">
        <v>0</v>
      </c>
      <c r="BW32" s="321">
        <f t="shared" si="21"/>
        <v>-30</v>
      </c>
    </row>
    <row r="33" spans="1:75">
      <c r="A33" s="215">
        <v>31</v>
      </c>
      <c r="B33" s="215">
        <v>30</v>
      </c>
      <c r="C33" s="215">
        <v>111400</v>
      </c>
      <c r="D33" s="216" t="s">
        <v>115</v>
      </c>
      <c r="E33" s="216" t="s">
        <v>95</v>
      </c>
      <c r="F33" s="219">
        <v>2</v>
      </c>
      <c r="G33" s="220">
        <v>2</v>
      </c>
      <c r="H33" s="219">
        <v>200</v>
      </c>
      <c r="I33" s="102">
        <v>4</v>
      </c>
      <c r="J33" s="102"/>
      <c r="K33" s="215" t="s">
        <v>79</v>
      </c>
      <c r="L33" s="240" t="s">
        <v>116</v>
      </c>
      <c r="M33" s="237">
        <v>17100</v>
      </c>
      <c r="N33" s="238">
        <f t="shared" si="0"/>
        <v>68400</v>
      </c>
      <c r="O33" s="167">
        <v>0.1587</v>
      </c>
      <c r="P33" s="239">
        <v>2713.77</v>
      </c>
      <c r="Q33" s="255">
        <f t="shared" si="1"/>
        <v>10855.08</v>
      </c>
      <c r="R33" s="58">
        <v>19836</v>
      </c>
      <c r="S33" s="256">
        <f t="shared" si="2"/>
        <v>79344</v>
      </c>
      <c r="T33" s="59">
        <v>0.14283</v>
      </c>
      <c r="U33" s="257">
        <v>2833.17588</v>
      </c>
      <c r="V33" s="258">
        <f t="shared" si="3"/>
        <v>11332.70352</v>
      </c>
      <c r="W33" s="259">
        <v>80293.65</v>
      </c>
      <c r="X33" s="259">
        <v>12425.19</v>
      </c>
      <c r="Y33" s="269">
        <f t="shared" si="4"/>
        <v>1.17388377192982</v>
      </c>
      <c r="Z33" s="270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0">
        <f t="shared" si="22"/>
        <v>1600</v>
      </c>
      <c r="AJ33" s="281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59">
        <v>34694.12</v>
      </c>
      <c r="AV33" s="259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7"/>
      <c r="BF33" s="157"/>
      <c r="BG33" s="281">
        <f t="shared" si="18"/>
        <v>2071.033</v>
      </c>
      <c r="BH33" s="238">
        <v>80</v>
      </c>
      <c r="BI33" s="238">
        <v>32</v>
      </c>
      <c r="BJ33" s="312">
        <f>BI33-BH33</f>
        <v>-48</v>
      </c>
      <c r="BK33" s="313">
        <v>12</v>
      </c>
      <c r="BL33" s="313">
        <v>8</v>
      </c>
      <c r="BM33" s="238">
        <v>12</v>
      </c>
      <c r="BN33" s="238">
        <v>10</v>
      </c>
      <c r="BO33" s="238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8">
        <v>5</v>
      </c>
      <c r="BT33" s="238">
        <v>0</v>
      </c>
      <c r="BU33" s="238">
        <f t="shared" si="20"/>
        <v>-9</v>
      </c>
      <c r="BV33" s="237">
        <f>BU33*2</f>
        <v>-18</v>
      </c>
      <c r="BW33" s="321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24">
        <v>4</v>
      </c>
      <c r="G34" s="225">
        <v>11</v>
      </c>
      <c r="H34" s="224">
        <v>150</v>
      </c>
      <c r="I34" s="102">
        <v>4</v>
      </c>
      <c r="J34" s="102">
        <v>3</v>
      </c>
      <c r="K34" s="99" t="s">
        <v>72</v>
      </c>
      <c r="L34" s="241" t="s">
        <v>89</v>
      </c>
      <c r="M34" s="242">
        <v>12750</v>
      </c>
      <c r="N34" s="105">
        <f t="shared" si="0"/>
        <v>51000</v>
      </c>
      <c r="O34" s="166">
        <v>0.1416</v>
      </c>
      <c r="P34" s="243">
        <v>1805.4</v>
      </c>
      <c r="Q34" s="260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1">
        <v>1884.8376</v>
      </c>
      <c r="V34" s="262">
        <f t="shared" si="3"/>
        <v>7539.3504</v>
      </c>
      <c r="W34" s="149">
        <v>59541.15</v>
      </c>
      <c r="X34" s="149">
        <v>15724.44</v>
      </c>
      <c r="Y34" s="270">
        <f t="shared" si="4"/>
        <v>1.16747352941176</v>
      </c>
      <c r="Z34" s="270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0">
        <f t="shared" si="22"/>
        <v>1750</v>
      </c>
      <c r="AJ34" s="281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7"/>
      <c r="BF34" s="157"/>
      <c r="BG34" s="281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8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8">
        <f t="shared" si="20"/>
        <v>-2</v>
      </c>
      <c r="BV34" s="237">
        <f>BU34*2</f>
        <v>-4</v>
      </c>
      <c r="BW34" s="321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24">
        <v>5</v>
      </c>
      <c r="G35" s="225">
        <v>19</v>
      </c>
      <c r="H35" s="224">
        <v>150</v>
      </c>
      <c r="I35" s="102">
        <v>3</v>
      </c>
      <c r="J35" s="102"/>
      <c r="K35" s="99" t="s">
        <v>96</v>
      </c>
      <c r="L35" s="244" t="s">
        <v>92</v>
      </c>
      <c r="M35" s="242">
        <v>9805</v>
      </c>
      <c r="N35" s="105">
        <f t="shared" si="0"/>
        <v>39220</v>
      </c>
      <c r="O35" s="166">
        <v>0.243975</v>
      </c>
      <c r="P35" s="243">
        <v>2392.174875</v>
      </c>
      <c r="Q35" s="260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1">
        <v>2497.4305695</v>
      </c>
      <c r="V35" s="262">
        <f t="shared" si="3"/>
        <v>9989.722278</v>
      </c>
      <c r="W35" s="149">
        <v>45708.46</v>
      </c>
      <c r="X35" s="149">
        <v>11343.76</v>
      </c>
      <c r="Y35" s="270">
        <f t="shared" si="4"/>
        <v>1.16543753187149</v>
      </c>
      <c r="Z35" s="270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0">
        <f t="shared" si="22"/>
        <v>1200</v>
      </c>
      <c r="AJ35" s="281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281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8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8">
        <f t="shared" si="20"/>
        <v>18</v>
      </c>
      <c r="BV35" s="237">
        <v>0</v>
      </c>
      <c r="BW35" s="321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2">
        <v>5</v>
      </c>
      <c r="G36" s="223">
        <v>20</v>
      </c>
      <c r="H36" s="226">
        <v>150</v>
      </c>
      <c r="I36" s="102">
        <v>3</v>
      </c>
      <c r="J36" s="102"/>
      <c r="K36" s="99" t="s">
        <v>96</v>
      </c>
      <c r="L36" s="244" t="s">
        <v>97</v>
      </c>
      <c r="M36" s="242">
        <v>9620</v>
      </c>
      <c r="N36" s="105">
        <f t="shared" si="0"/>
        <v>38480</v>
      </c>
      <c r="O36" s="166">
        <v>0.2439</v>
      </c>
      <c r="P36" s="243">
        <v>2346.318</v>
      </c>
      <c r="Q36" s="260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1">
        <v>2449.555992</v>
      </c>
      <c r="V36" s="262">
        <f t="shared" si="3"/>
        <v>9798.223968</v>
      </c>
      <c r="W36" s="149">
        <v>44844.62</v>
      </c>
      <c r="X36" s="149">
        <v>12577.03</v>
      </c>
      <c r="Y36" s="270">
        <f t="shared" si="4"/>
        <v>1.16540072765073</v>
      </c>
      <c r="Z36" s="270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0">
        <f t="shared" si="22"/>
        <v>1200</v>
      </c>
      <c r="AJ36" s="281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281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8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8">
        <f t="shared" ref="BU36:BU67" si="37">(BR36+BT36)-(BQ36+BS36)</f>
        <v>-9</v>
      </c>
      <c r="BV36" s="237">
        <f t="shared" ref="BV36:BV67" si="38">BU36*2</f>
        <v>-18</v>
      </c>
      <c r="BW36" s="321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24">
        <v>8</v>
      </c>
      <c r="G37" s="225">
        <v>33</v>
      </c>
      <c r="H37" s="224">
        <v>100</v>
      </c>
      <c r="I37" s="102">
        <v>3</v>
      </c>
      <c r="J37" s="102"/>
      <c r="K37" s="99" t="s">
        <v>65</v>
      </c>
      <c r="L37" s="241" t="s">
        <v>97</v>
      </c>
      <c r="M37" s="242">
        <v>7000</v>
      </c>
      <c r="N37" s="105">
        <f t="shared" si="0"/>
        <v>28000</v>
      </c>
      <c r="O37" s="166">
        <v>0.2202</v>
      </c>
      <c r="P37" s="243">
        <v>1541.4</v>
      </c>
      <c r="Q37" s="260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1">
        <v>1609.2216</v>
      </c>
      <c r="V37" s="262">
        <f t="shared" si="3"/>
        <v>6436.8864</v>
      </c>
      <c r="W37" s="149">
        <v>32614.09</v>
      </c>
      <c r="X37" s="149">
        <v>6962.12</v>
      </c>
      <c r="Y37" s="270">
        <f t="shared" si="4"/>
        <v>1.16478892857143</v>
      </c>
      <c r="Z37" s="270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0">
        <f t="shared" si="22"/>
        <v>1200</v>
      </c>
      <c r="AJ37" s="281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7"/>
      <c r="BF37" s="157"/>
      <c r="BG37" s="281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8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8">
        <f t="shared" si="37"/>
        <v>-5</v>
      </c>
      <c r="BV37" s="237">
        <f t="shared" si="38"/>
        <v>-10</v>
      </c>
      <c r="BW37" s="321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2">
        <v>8</v>
      </c>
      <c r="G38" s="223">
        <v>36</v>
      </c>
      <c r="H38" s="222">
        <v>100</v>
      </c>
      <c r="I38" s="102">
        <v>2</v>
      </c>
      <c r="J38" s="102"/>
      <c r="K38" s="99" t="s">
        <v>65</v>
      </c>
      <c r="L38" s="241" t="s">
        <v>92</v>
      </c>
      <c r="M38" s="242">
        <v>6000</v>
      </c>
      <c r="N38" s="105">
        <f t="shared" si="0"/>
        <v>24000</v>
      </c>
      <c r="O38" s="166">
        <v>0.23805</v>
      </c>
      <c r="P38" s="243">
        <v>1428.3</v>
      </c>
      <c r="Q38" s="260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1">
        <v>1491.1452</v>
      </c>
      <c r="V38" s="262">
        <f t="shared" si="3"/>
        <v>5964.5808</v>
      </c>
      <c r="W38" s="149">
        <v>27900.57</v>
      </c>
      <c r="X38" s="149">
        <v>6614.02</v>
      </c>
      <c r="Y38" s="270">
        <f t="shared" si="4"/>
        <v>1.16252375</v>
      </c>
      <c r="Z38" s="270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0">
        <f t="shared" si="22"/>
        <v>800</v>
      </c>
      <c r="AJ38" s="281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7"/>
      <c r="BF38" s="157"/>
      <c r="BG38" s="281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8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8">
        <f t="shared" si="37"/>
        <v>-15</v>
      </c>
      <c r="BV38" s="237">
        <f t="shared" si="38"/>
        <v>-30</v>
      </c>
      <c r="BW38" s="321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2">
        <v>9</v>
      </c>
      <c r="G39" s="223">
        <v>40</v>
      </c>
      <c r="H39" s="222">
        <v>100</v>
      </c>
      <c r="I39" s="102">
        <v>2</v>
      </c>
      <c r="J39" s="102"/>
      <c r="K39" s="99" t="s">
        <v>65</v>
      </c>
      <c r="L39" s="244" t="s">
        <v>89</v>
      </c>
      <c r="M39" s="242">
        <v>6000</v>
      </c>
      <c r="N39" s="105">
        <f t="shared" si="0"/>
        <v>24000</v>
      </c>
      <c r="O39" s="166">
        <v>0.203175</v>
      </c>
      <c r="P39" s="243">
        <v>1219.05</v>
      </c>
      <c r="Q39" s="260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1">
        <v>1272.6882</v>
      </c>
      <c r="V39" s="262">
        <f t="shared" si="3"/>
        <v>5090.7528</v>
      </c>
      <c r="W39" s="149">
        <v>27852.86</v>
      </c>
      <c r="X39" s="149">
        <v>6187.69</v>
      </c>
      <c r="Y39" s="270">
        <f t="shared" si="4"/>
        <v>1.16053583333333</v>
      </c>
      <c r="Z39" s="270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0">
        <f t="shared" si="22"/>
        <v>800</v>
      </c>
      <c r="AJ39" s="281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7"/>
      <c r="BF39" s="157"/>
      <c r="BG39" s="281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8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8">
        <f t="shared" si="37"/>
        <v>-4</v>
      </c>
      <c r="BV39" s="237">
        <f t="shared" si="38"/>
        <v>-8</v>
      </c>
      <c r="BW39" s="321">
        <f t="shared" si="39"/>
        <v>-68</v>
      </c>
    </row>
    <row r="40" s="193" customFormat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2">
        <v>5</v>
      </c>
      <c r="G40" s="223">
        <v>18</v>
      </c>
      <c r="H40" s="226">
        <v>150</v>
      </c>
      <c r="I40" s="102">
        <v>4</v>
      </c>
      <c r="J40" s="102"/>
      <c r="K40" s="99" t="s">
        <v>96</v>
      </c>
      <c r="L40" s="244" t="s">
        <v>66</v>
      </c>
      <c r="M40" s="242">
        <v>10800</v>
      </c>
      <c r="N40" s="105">
        <f t="shared" si="0"/>
        <v>43200</v>
      </c>
      <c r="O40" s="166">
        <v>0.24945</v>
      </c>
      <c r="P40" s="243">
        <v>2694.06</v>
      </c>
      <c r="Q40" s="260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1">
        <v>2812.59864</v>
      </c>
      <c r="V40" s="262">
        <f t="shared" si="3"/>
        <v>11250.39456</v>
      </c>
      <c r="W40" s="149">
        <v>49407.47</v>
      </c>
      <c r="X40" s="149">
        <v>11781.43</v>
      </c>
      <c r="Y40" s="270">
        <f t="shared" si="4"/>
        <v>1.14369143518519</v>
      </c>
      <c r="Z40" s="270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0">
        <f>(I40*200)+(J40*50)</f>
        <v>800</v>
      </c>
      <c r="AJ40" s="281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49">
        <v>21256.24</v>
      </c>
      <c r="AV40" s="149">
        <v>5532.75</v>
      </c>
      <c r="AW40" s="149"/>
      <c r="AX40" s="149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7"/>
      <c r="BF40" s="157"/>
      <c r="BG40" s="281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8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8">
        <f t="shared" si="37"/>
        <v>-11</v>
      </c>
      <c r="BV40" s="237">
        <f t="shared" si="38"/>
        <v>-22</v>
      </c>
      <c r="BW40" s="321">
        <f t="shared" si="39"/>
        <v>-82</v>
      </c>
    </row>
    <row r="41" spans="1:75">
      <c r="A41" s="215">
        <v>39</v>
      </c>
      <c r="B41" s="215">
        <v>30</v>
      </c>
      <c r="C41" s="215">
        <v>117491</v>
      </c>
      <c r="D41" s="216" t="s">
        <v>124</v>
      </c>
      <c r="E41" s="216" t="s">
        <v>71</v>
      </c>
      <c r="F41" s="217">
        <v>7</v>
      </c>
      <c r="G41" s="218">
        <v>30</v>
      </c>
      <c r="H41" s="217">
        <v>100</v>
      </c>
      <c r="I41" s="102">
        <v>2</v>
      </c>
      <c r="J41" s="102"/>
      <c r="K41" s="215" t="s">
        <v>72</v>
      </c>
      <c r="L41" s="236" t="s">
        <v>73</v>
      </c>
      <c r="M41" s="237">
        <v>11700</v>
      </c>
      <c r="N41" s="238">
        <f t="shared" si="0"/>
        <v>46800</v>
      </c>
      <c r="O41" s="167">
        <v>0.1575</v>
      </c>
      <c r="P41" s="239">
        <v>1842.75</v>
      </c>
      <c r="Q41" s="255">
        <f t="shared" si="1"/>
        <v>7371</v>
      </c>
      <c r="R41" s="58">
        <v>13572</v>
      </c>
      <c r="S41" s="256">
        <f t="shared" si="2"/>
        <v>54288</v>
      </c>
      <c r="T41" s="59">
        <v>0.14175</v>
      </c>
      <c r="U41" s="257">
        <v>1923.831</v>
      </c>
      <c r="V41" s="258">
        <f t="shared" si="3"/>
        <v>7695.324</v>
      </c>
      <c r="W41" s="259">
        <v>53350.25</v>
      </c>
      <c r="X41" s="259">
        <v>9466.92</v>
      </c>
      <c r="Y41" s="269">
        <f t="shared" si="4"/>
        <v>1.13996260683761</v>
      </c>
      <c r="Z41" s="270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0">
        <f t="shared" ref="AI41:AI77" si="40">(I41*200)+(J41*50)</f>
        <v>400</v>
      </c>
      <c r="AJ41" s="281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59">
        <v>22860.78</v>
      </c>
      <c r="AV41" s="259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7"/>
      <c r="BF41" s="157"/>
      <c r="BG41" s="281">
        <f t="shared" si="34"/>
        <v>819.184</v>
      </c>
      <c r="BH41" s="238">
        <v>40</v>
      </c>
      <c r="BI41" s="238">
        <v>0</v>
      </c>
      <c r="BJ41" s="312">
        <f>BI41-BH41</f>
        <v>-40</v>
      </c>
      <c r="BK41" s="313">
        <v>8</v>
      </c>
      <c r="BL41" s="313">
        <v>4</v>
      </c>
      <c r="BM41" s="238">
        <v>8</v>
      </c>
      <c r="BN41" s="238">
        <v>3</v>
      </c>
      <c r="BO41" s="238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8">
        <v>5</v>
      </c>
      <c r="BT41" s="238">
        <v>0</v>
      </c>
      <c r="BU41" s="238">
        <f t="shared" si="37"/>
        <v>-15</v>
      </c>
      <c r="BV41" s="237">
        <f t="shared" si="38"/>
        <v>-30</v>
      </c>
      <c r="BW41" s="321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2">
        <v>3</v>
      </c>
      <c r="G42" s="223">
        <v>6</v>
      </c>
      <c r="H42" s="222">
        <v>200</v>
      </c>
      <c r="I42" s="102">
        <v>3</v>
      </c>
      <c r="J42" s="102"/>
      <c r="K42" s="99" t="s">
        <v>84</v>
      </c>
      <c r="L42" s="244" t="s">
        <v>89</v>
      </c>
      <c r="M42" s="242">
        <v>15840</v>
      </c>
      <c r="N42" s="105">
        <f t="shared" si="0"/>
        <v>63360</v>
      </c>
      <c r="O42" s="166">
        <v>0.11505</v>
      </c>
      <c r="P42" s="243">
        <v>1822.392</v>
      </c>
      <c r="Q42" s="260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1">
        <v>1902.577248</v>
      </c>
      <c r="V42" s="262">
        <f t="shared" si="3"/>
        <v>7610.308992</v>
      </c>
      <c r="W42" s="149">
        <v>71702.89</v>
      </c>
      <c r="X42" s="149">
        <v>2035.08</v>
      </c>
      <c r="Y42" s="270">
        <f t="shared" si="4"/>
        <v>1.13167440025253</v>
      </c>
      <c r="Z42" s="270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0">
        <f t="shared" si="40"/>
        <v>600</v>
      </c>
      <c r="AJ42" s="281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7"/>
      <c r="BF42" s="157"/>
      <c r="BG42" s="281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8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8">
        <f t="shared" si="37"/>
        <v>7</v>
      </c>
      <c r="BV42" s="237">
        <v>0</v>
      </c>
      <c r="BW42" s="321">
        <f t="shared" si="39"/>
        <v>-104</v>
      </c>
    </row>
    <row r="43" s="193" customFormat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24">
        <v>8</v>
      </c>
      <c r="G43" s="225">
        <v>37</v>
      </c>
      <c r="H43" s="224">
        <v>100</v>
      </c>
      <c r="I43" s="102">
        <v>2</v>
      </c>
      <c r="J43" s="102"/>
      <c r="K43" s="99" t="s">
        <v>65</v>
      </c>
      <c r="L43" s="241" t="s">
        <v>73</v>
      </c>
      <c r="M43" s="242">
        <v>7600</v>
      </c>
      <c r="N43" s="105">
        <f t="shared" si="0"/>
        <v>30400</v>
      </c>
      <c r="O43" s="166">
        <v>0.23445</v>
      </c>
      <c r="P43" s="243">
        <v>1781.82</v>
      </c>
      <c r="Q43" s="260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1">
        <v>1860.22008</v>
      </c>
      <c r="V43" s="262">
        <f t="shared" si="3"/>
        <v>7440.88032</v>
      </c>
      <c r="W43" s="149">
        <v>34197.07</v>
      </c>
      <c r="X43" s="149">
        <v>10030.34</v>
      </c>
      <c r="Y43" s="270">
        <f t="shared" si="4"/>
        <v>1.12490361842105</v>
      </c>
      <c r="Z43" s="270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0">
        <f t="shared" si="40"/>
        <v>400</v>
      </c>
      <c r="AJ43" s="281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7"/>
      <c r="BF43" s="157"/>
      <c r="BG43" s="281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8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8">
        <f t="shared" si="37"/>
        <v>-13</v>
      </c>
      <c r="BV43" s="237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24">
        <v>6</v>
      </c>
      <c r="G44" s="225">
        <v>23</v>
      </c>
      <c r="H44" s="224">
        <v>150</v>
      </c>
      <c r="I44" s="102">
        <v>2</v>
      </c>
      <c r="J44" s="102"/>
      <c r="K44" s="99" t="s">
        <v>96</v>
      </c>
      <c r="L44" s="241" t="s">
        <v>76</v>
      </c>
      <c r="M44" s="242">
        <v>9250</v>
      </c>
      <c r="N44" s="105">
        <f t="shared" si="0"/>
        <v>37000</v>
      </c>
      <c r="O44" s="166">
        <v>0.217275</v>
      </c>
      <c r="P44" s="243">
        <v>2009.79375</v>
      </c>
      <c r="Q44" s="260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1">
        <v>2098.224675</v>
      </c>
      <c r="V44" s="262">
        <f t="shared" si="3"/>
        <v>8392.8987</v>
      </c>
      <c r="W44" s="149">
        <v>41595.71</v>
      </c>
      <c r="X44" s="149">
        <v>9719.91</v>
      </c>
      <c r="Y44" s="270">
        <f t="shared" si="4"/>
        <v>1.12420837837838</v>
      </c>
      <c r="Z44" s="270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0">
        <f t="shared" si="40"/>
        <v>400</v>
      </c>
      <c r="AJ44" s="281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7"/>
      <c r="BF44" s="157"/>
      <c r="BG44" s="281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8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8">
        <f t="shared" si="37"/>
        <v>-1</v>
      </c>
      <c r="BV44" s="237">
        <f t="shared" si="38"/>
        <v>-2</v>
      </c>
      <c r="BW44" s="321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24">
        <v>4</v>
      </c>
      <c r="G45" s="225">
        <v>11</v>
      </c>
      <c r="H45" s="224">
        <v>150</v>
      </c>
      <c r="I45" s="102">
        <v>2</v>
      </c>
      <c r="J45" s="102"/>
      <c r="K45" s="99" t="s">
        <v>72</v>
      </c>
      <c r="L45" s="241" t="s">
        <v>66</v>
      </c>
      <c r="M45" s="242">
        <v>12410</v>
      </c>
      <c r="N45" s="105">
        <f t="shared" si="0"/>
        <v>49640</v>
      </c>
      <c r="O45" s="166">
        <v>0.23325</v>
      </c>
      <c r="P45" s="243">
        <v>2894.6325</v>
      </c>
      <c r="Q45" s="260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1">
        <v>3021.99633</v>
      </c>
      <c r="V45" s="262">
        <f t="shared" si="3"/>
        <v>12087.98532</v>
      </c>
      <c r="W45" s="149">
        <v>55199.05</v>
      </c>
      <c r="X45" s="149">
        <v>14615.09</v>
      </c>
      <c r="Y45" s="270">
        <f t="shared" si="4"/>
        <v>1.11198730862208</v>
      </c>
      <c r="Z45" s="270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0">
        <f t="shared" si="40"/>
        <v>400</v>
      </c>
      <c r="AJ45" s="281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7"/>
      <c r="BF45" s="157"/>
      <c r="BG45" s="281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8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8">
        <f t="shared" si="37"/>
        <v>-6</v>
      </c>
      <c r="BV45" s="237">
        <f t="shared" si="38"/>
        <v>-12</v>
      </c>
      <c r="BW45" s="321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24">
        <v>6</v>
      </c>
      <c r="G46" s="225">
        <v>23</v>
      </c>
      <c r="H46" s="224">
        <v>150</v>
      </c>
      <c r="I46" s="102">
        <v>2</v>
      </c>
      <c r="J46" s="102"/>
      <c r="K46" s="99" t="s">
        <v>65</v>
      </c>
      <c r="L46" s="241" t="s">
        <v>73</v>
      </c>
      <c r="M46" s="242">
        <v>7600</v>
      </c>
      <c r="N46" s="105">
        <f t="shared" si="0"/>
        <v>30400</v>
      </c>
      <c r="O46" s="166">
        <v>0.192075</v>
      </c>
      <c r="P46" s="243">
        <v>1459.77</v>
      </c>
      <c r="Q46" s="260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1">
        <v>1523.99988</v>
      </c>
      <c r="V46" s="262">
        <f t="shared" si="3"/>
        <v>6095.99952</v>
      </c>
      <c r="W46" s="149">
        <v>38811.88</v>
      </c>
      <c r="X46" s="149">
        <v>4593.26</v>
      </c>
      <c r="Y46" s="270">
        <f t="shared" si="4"/>
        <v>1.27670657894737</v>
      </c>
      <c r="Z46" s="270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0">
        <f t="shared" si="40"/>
        <v>400</v>
      </c>
      <c r="AJ46" s="281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7"/>
      <c r="BF46" s="157"/>
      <c r="BG46" s="281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8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8">
        <f t="shared" si="37"/>
        <v>-12</v>
      </c>
      <c r="BV46" s="237">
        <f t="shared" si="38"/>
        <v>-24</v>
      </c>
      <c r="BW46" s="321">
        <f t="shared" si="39"/>
        <v>-128</v>
      </c>
    </row>
    <row r="47" spans="1:75">
      <c r="A47" s="215">
        <v>45</v>
      </c>
      <c r="B47" s="215">
        <v>30</v>
      </c>
      <c r="C47" s="215">
        <v>114844</v>
      </c>
      <c r="D47" s="216" t="s">
        <v>130</v>
      </c>
      <c r="E47" s="216" t="s">
        <v>64</v>
      </c>
      <c r="F47" s="217">
        <v>7</v>
      </c>
      <c r="G47" s="218">
        <v>30</v>
      </c>
      <c r="H47" s="217">
        <v>100</v>
      </c>
      <c r="I47" s="102">
        <v>3</v>
      </c>
      <c r="J47" s="102"/>
      <c r="K47" s="215" t="s">
        <v>72</v>
      </c>
      <c r="L47" s="236" t="s">
        <v>66</v>
      </c>
      <c r="M47" s="237">
        <v>13260</v>
      </c>
      <c r="N47" s="238">
        <f t="shared" si="0"/>
        <v>53040</v>
      </c>
      <c r="O47" s="167">
        <v>0.105</v>
      </c>
      <c r="P47" s="239">
        <v>1392.3</v>
      </c>
      <c r="Q47" s="255">
        <f t="shared" si="1"/>
        <v>5569.2</v>
      </c>
      <c r="R47" s="58">
        <v>15381.6</v>
      </c>
      <c r="S47" s="256">
        <f t="shared" si="2"/>
        <v>61526.4</v>
      </c>
      <c r="T47" s="59">
        <v>0.0945</v>
      </c>
      <c r="U47" s="257">
        <v>1453.5612</v>
      </c>
      <c r="V47" s="258">
        <f t="shared" si="3"/>
        <v>5814.2448</v>
      </c>
      <c r="W47" s="259">
        <v>58347.64</v>
      </c>
      <c r="X47" s="259">
        <v>9038.95</v>
      </c>
      <c r="Y47" s="269">
        <f t="shared" si="4"/>
        <v>1.10006862745098</v>
      </c>
      <c r="Z47" s="270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0">
        <f t="shared" si="40"/>
        <v>600</v>
      </c>
      <c r="AJ47" s="281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59">
        <v>22464.69</v>
      </c>
      <c r="AV47" s="259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7"/>
      <c r="BF47" s="157"/>
      <c r="BG47" s="281">
        <f t="shared" si="34"/>
        <v>1293.95</v>
      </c>
      <c r="BH47" s="238">
        <v>40</v>
      </c>
      <c r="BI47" s="238">
        <v>0</v>
      </c>
      <c r="BJ47" s="312">
        <f t="shared" si="42"/>
        <v>-40</v>
      </c>
      <c r="BK47" s="313">
        <v>12</v>
      </c>
      <c r="BL47" s="313">
        <v>0</v>
      </c>
      <c r="BM47" s="238">
        <v>12</v>
      </c>
      <c r="BN47" s="238">
        <v>0</v>
      </c>
      <c r="BO47" s="238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8">
        <v>5</v>
      </c>
      <c r="BT47" s="238">
        <v>0</v>
      </c>
      <c r="BU47" s="238">
        <f t="shared" si="37"/>
        <v>-15</v>
      </c>
      <c r="BV47" s="237">
        <f t="shared" si="38"/>
        <v>-30</v>
      </c>
      <c r="BW47" s="321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2">
        <v>4</v>
      </c>
      <c r="G48" s="223">
        <v>12</v>
      </c>
      <c r="H48" s="222">
        <v>150</v>
      </c>
      <c r="I48" s="102">
        <v>3</v>
      </c>
      <c r="J48" s="102"/>
      <c r="K48" s="99" t="s">
        <v>72</v>
      </c>
      <c r="L48" s="241" t="s">
        <v>73</v>
      </c>
      <c r="M48" s="242">
        <v>11700</v>
      </c>
      <c r="N48" s="105">
        <f t="shared" si="0"/>
        <v>46800</v>
      </c>
      <c r="O48" s="166">
        <v>0.2445</v>
      </c>
      <c r="P48" s="243">
        <v>2860.65</v>
      </c>
      <c r="Q48" s="260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1">
        <v>2986.5186</v>
      </c>
      <c r="V48" s="262">
        <f t="shared" si="3"/>
        <v>11946.0744</v>
      </c>
      <c r="W48" s="149">
        <v>61694.64</v>
      </c>
      <c r="X48" s="149">
        <v>10501.35</v>
      </c>
      <c r="Y48" s="270">
        <f t="shared" si="4"/>
        <v>1.31826153846154</v>
      </c>
      <c r="Z48" s="270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0">
        <f t="shared" si="40"/>
        <v>600</v>
      </c>
      <c r="AJ48" s="281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281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8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8">
        <f t="shared" si="37"/>
        <v>-7</v>
      </c>
      <c r="BV48" s="237">
        <f t="shared" si="38"/>
        <v>-14</v>
      </c>
      <c r="BW48" s="321">
        <f t="shared" si="39"/>
        <v>-54</v>
      </c>
    </row>
    <row r="49" spans="1:75">
      <c r="A49" s="215">
        <v>47</v>
      </c>
      <c r="B49" s="215">
        <v>30</v>
      </c>
      <c r="C49" s="215">
        <v>308</v>
      </c>
      <c r="D49" s="216" t="s">
        <v>132</v>
      </c>
      <c r="E49" s="216" t="s">
        <v>64</v>
      </c>
      <c r="F49" s="219">
        <v>7</v>
      </c>
      <c r="G49" s="220">
        <v>29</v>
      </c>
      <c r="H49" s="219">
        <v>100</v>
      </c>
      <c r="I49" s="102">
        <v>3</v>
      </c>
      <c r="J49" s="102"/>
      <c r="K49" s="215" t="s">
        <v>65</v>
      </c>
      <c r="L49" s="236" t="s">
        <v>66</v>
      </c>
      <c r="M49" s="237">
        <v>8550</v>
      </c>
      <c r="N49" s="238">
        <f t="shared" si="0"/>
        <v>34200</v>
      </c>
      <c r="O49" s="167">
        <v>0.274425</v>
      </c>
      <c r="P49" s="239">
        <v>2346.33375</v>
      </c>
      <c r="Q49" s="255">
        <f t="shared" si="1"/>
        <v>9385.335</v>
      </c>
      <c r="R49" s="58">
        <v>9918</v>
      </c>
      <c r="S49" s="256">
        <f t="shared" si="2"/>
        <v>39672</v>
      </c>
      <c r="T49" s="59">
        <v>0.2469825</v>
      </c>
      <c r="U49" s="257">
        <v>2449.572435</v>
      </c>
      <c r="V49" s="258">
        <f t="shared" si="3"/>
        <v>9798.28974</v>
      </c>
      <c r="W49" s="259">
        <v>37555.91</v>
      </c>
      <c r="X49" s="259">
        <v>9039.83</v>
      </c>
      <c r="Y49" s="269">
        <f t="shared" si="4"/>
        <v>1.09812602339181</v>
      </c>
      <c r="Z49" s="270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0">
        <f t="shared" si="40"/>
        <v>600</v>
      </c>
      <c r="AJ49" s="281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59">
        <v>12071.69</v>
      </c>
      <c r="AV49" s="259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7"/>
      <c r="BF49" s="157"/>
      <c r="BG49" s="281">
        <f t="shared" si="34"/>
        <v>600</v>
      </c>
      <c r="BH49" s="238">
        <v>40</v>
      </c>
      <c r="BI49" s="238">
        <v>23</v>
      </c>
      <c r="BJ49" s="312">
        <f t="shared" si="42"/>
        <v>-17</v>
      </c>
      <c r="BK49" s="313">
        <v>10</v>
      </c>
      <c r="BL49" s="313">
        <v>2</v>
      </c>
      <c r="BM49" s="238">
        <v>10</v>
      </c>
      <c r="BN49" s="238">
        <v>0</v>
      </c>
      <c r="BO49" s="238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8">
        <v>5</v>
      </c>
      <c r="BT49" s="238">
        <v>0</v>
      </c>
      <c r="BU49" s="238">
        <f t="shared" si="37"/>
        <v>-9</v>
      </c>
      <c r="BV49" s="237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2">
        <v>8</v>
      </c>
      <c r="G50" s="223">
        <v>34</v>
      </c>
      <c r="H50" s="222">
        <v>100</v>
      </c>
      <c r="I50" s="102">
        <v>2</v>
      </c>
      <c r="J50" s="102"/>
      <c r="K50" s="99" t="s">
        <v>65</v>
      </c>
      <c r="L50" s="241" t="s">
        <v>76</v>
      </c>
      <c r="M50" s="242">
        <v>8200</v>
      </c>
      <c r="N50" s="105">
        <f t="shared" si="0"/>
        <v>32800</v>
      </c>
      <c r="O50" s="166">
        <v>0.228075</v>
      </c>
      <c r="P50" s="243">
        <v>1870.215</v>
      </c>
      <c r="Q50" s="260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1">
        <v>1952.50446</v>
      </c>
      <c r="V50" s="262">
        <f t="shared" si="3"/>
        <v>7810.01784</v>
      </c>
      <c r="W50" s="149">
        <v>35878.96</v>
      </c>
      <c r="X50" s="149">
        <v>8051.09</v>
      </c>
      <c r="Y50" s="270">
        <f t="shared" si="4"/>
        <v>1.09387073170732</v>
      </c>
      <c r="Z50" s="270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0">
        <f t="shared" si="40"/>
        <v>400</v>
      </c>
      <c r="AJ50" s="281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7"/>
      <c r="BF50" s="157"/>
      <c r="BG50" s="281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8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8">
        <f t="shared" si="37"/>
        <v>9</v>
      </c>
      <c r="BV50" s="237">
        <v>0</v>
      </c>
      <c r="BW50" s="321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24">
        <v>8</v>
      </c>
      <c r="G51" s="225">
        <v>35</v>
      </c>
      <c r="H51" s="224">
        <v>100</v>
      </c>
      <c r="I51" s="102">
        <v>2</v>
      </c>
      <c r="J51" s="102"/>
      <c r="K51" s="99" t="s">
        <v>65</v>
      </c>
      <c r="L51" s="241" t="s">
        <v>66</v>
      </c>
      <c r="M51" s="242">
        <v>7200</v>
      </c>
      <c r="N51" s="105">
        <f t="shared" si="0"/>
        <v>28800</v>
      </c>
      <c r="O51" s="166">
        <v>0.229875</v>
      </c>
      <c r="P51" s="243">
        <v>1655.1</v>
      </c>
      <c r="Q51" s="260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1">
        <v>1727.9244</v>
      </c>
      <c r="V51" s="262">
        <f t="shared" si="3"/>
        <v>6911.6976</v>
      </c>
      <c r="W51" s="149">
        <v>34326.21</v>
      </c>
      <c r="X51" s="149">
        <v>9773.53</v>
      </c>
      <c r="Y51" s="270">
        <f t="shared" si="4"/>
        <v>1.19188229166667</v>
      </c>
      <c r="Z51" s="270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0">
        <f t="shared" si="40"/>
        <v>400</v>
      </c>
      <c r="AJ51" s="281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59">
        <f>(AV51-AO51)*0.2</f>
        <v>195.2938</v>
      </c>
      <c r="BG51" s="281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8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8">
        <f t="shared" si="37"/>
        <v>-9</v>
      </c>
      <c r="BV51" s="237">
        <f t="shared" si="38"/>
        <v>-18</v>
      </c>
      <c r="BW51" s="321">
        <f t="shared" si="39"/>
        <v>-66</v>
      </c>
    </row>
    <row r="52" spans="1:75">
      <c r="A52" s="215">
        <v>50</v>
      </c>
      <c r="B52" s="215">
        <v>30</v>
      </c>
      <c r="C52" s="215">
        <v>117310</v>
      </c>
      <c r="D52" s="216" t="s">
        <v>135</v>
      </c>
      <c r="E52" s="216" t="s">
        <v>64</v>
      </c>
      <c r="F52" s="219">
        <v>7</v>
      </c>
      <c r="G52" s="220">
        <v>29</v>
      </c>
      <c r="H52" s="219">
        <v>100</v>
      </c>
      <c r="I52" s="102">
        <v>1</v>
      </c>
      <c r="J52" s="102"/>
      <c r="K52" s="215" t="s">
        <v>104</v>
      </c>
      <c r="L52" s="236" t="s">
        <v>66</v>
      </c>
      <c r="M52" s="237">
        <v>6000</v>
      </c>
      <c r="N52" s="238">
        <f t="shared" si="0"/>
        <v>24000</v>
      </c>
      <c r="O52" s="167">
        <v>0.227475</v>
      </c>
      <c r="P52" s="239">
        <v>1364.85</v>
      </c>
      <c r="Q52" s="255">
        <f t="shared" si="1"/>
        <v>5459.4</v>
      </c>
      <c r="R52" s="58">
        <v>6960</v>
      </c>
      <c r="S52" s="256">
        <f t="shared" si="2"/>
        <v>27840</v>
      </c>
      <c r="T52" s="59">
        <v>0.2047275</v>
      </c>
      <c r="U52" s="257">
        <v>1424.9034</v>
      </c>
      <c r="V52" s="258">
        <f t="shared" si="3"/>
        <v>5699.6136</v>
      </c>
      <c r="W52" s="259">
        <v>26183.61</v>
      </c>
      <c r="X52" s="259">
        <v>6948.47</v>
      </c>
      <c r="Y52" s="269">
        <f t="shared" si="4"/>
        <v>1.09098375</v>
      </c>
      <c r="Z52" s="270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0">
        <f t="shared" si="40"/>
        <v>200</v>
      </c>
      <c r="AJ52" s="281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59">
        <v>14255.61</v>
      </c>
      <c r="AV52" s="259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281">
        <f t="shared" si="34"/>
        <v>797.814</v>
      </c>
      <c r="BH52" s="238">
        <v>40</v>
      </c>
      <c r="BI52" s="238">
        <v>0</v>
      </c>
      <c r="BJ52" s="312">
        <f t="shared" si="42"/>
        <v>-40</v>
      </c>
      <c r="BK52" s="313">
        <v>8</v>
      </c>
      <c r="BL52" s="313">
        <v>6</v>
      </c>
      <c r="BM52" s="238">
        <v>8</v>
      </c>
      <c r="BN52" s="238">
        <v>0</v>
      </c>
      <c r="BO52" s="238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8">
        <v>5</v>
      </c>
      <c r="BT52" s="238">
        <v>0</v>
      </c>
      <c r="BU52" s="238">
        <f t="shared" si="37"/>
        <v>-10</v>
      </c>
      <c r="BV52" s="237">
        <f t="shared" si="38"/>
        <v>-20</v>
      </c>
      <c r="BW52" s="321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24">
        <v>9</v>
      </c>
      <c r="G53" s="225">
        <v>43</v>
      </c>
      <c r="H53" s="224">
        <v>100</v>
      </c>
      <c r="I53" s="102">
        <v>2</v>
      </c>
      <c r="J53" s="102"/>
      <c r="K53" s="99" t="s">
        <v>65</v>
      </c>
      <c r="L53" s="244" t="s">
        <v>97</v>
      </c>
      <c r="M53" s="242">
        <v>7000</v>
      </c>
      <c r="N53" s="105">
        <f t="shared" si="0"/>
        <v>28000</v>
      </c>
      <c r="O53" s="166">
        <v>0.22905</v>
      </c>
      <c r="P53" s="243">
        <v>1603.35</v>
      </c>
      <c r="Q53" s="260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1">
        <v>1673.8974</v>
      </c>
      <c r="V53" s="262">
        <f t="shared" si="3"/>
        <v>6695.5896</v>
      </c>
      <c r="W53" s="149">
        <v>30455.62</v>
      </c>
      <c r="X53" s="149">
        <v>6428.79</v>
      </c>
      <c r="Y53" s="270">
        <f t="shared" si="4"/>
        <v>1.08770071428571</v>
      </c>
      <c r="Z53" s="270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0">
        <f t="shared" si="40"/>
        <v>400</v>
      </c>
      <c r="AJ53" s="281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7"/>
      <c r="BF53" s="157"/>
      <c r="BG53" s="281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8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8">
        <f t="shared" si="37"/>
        <v>2</v>
      </c>
      <c r="BV53" s="237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2">
        <v>8</v>
      </c>
      <c r="G54" s="223">
        <v>34</v>
      </c>
      <c r="H54" s="222">
        <v>100</v>
      </c>
      <c r="I54" s="102">
        <v>2</v>
      </c>
      <c r="J54" s="102"/>
      <c r="K54" s="99" t="s">
        <v>65</v>
      </c>
      <c r="L54" s="241" t="s">
        <v>76</v>
      </c>
      <c r="M54" s="242">
        <v>6600</v>
      </c>
      <c r="N54" s="105">
        <f t="shared" si="0"/>
        <v>26400</v>
      </c>
      <c r="O54" s="166">
        <v>0.228</v>
      </c>
      <c r="P54" s="243">
        <v>1504.8</v>
      </c>
      <c r="Q54" s="260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1">
        <v>1571.0112</v>
      </c>
      <c r="V54" s="262">
        <f t="shared" si="3"/>
        <v>6284.0448</v>
      </c>
      <c r="W54" s="149">
        <v>28660.15</v>
      </c>
      <c r="X54" s="149">
        <v>7503.09</v>
      </c>
      <c r="Y54" s="270">
        <f t="shared" si="4"/>
        <v>1.08561174242424</v>
      </c>
      <c r="Z54" s="270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0">
        <f t="shared" si="40"/>
        <v>400</v>
      </c>
      <c r="AJ54" s="281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7"/>
      <c r="BF54" s="157"/>
      <c r="BG54" s="281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8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8">
        <f t="shared" si="37"/>
        <v>3</v>
      </c>
      <c r="BV54" s="237">
        <v>0</v>
      </c>
      <c r="BW54" s="321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24">
        <v>3</v>
      </c>
      <c r="G55" s="225">
        <v>9</v>
      </c>
      <c r="H55" s="224">
        <v>200</v>
      </c>
      <c r="I55" s="102">
        <v>4</v>
      </c>
      <c r="J55" s="102"/>
      <c r="K55" s="99" t="s">
        <v>79</v>
      </c>
      <c r="L55" s="244" t="s">
        <v>89</v>
      </c>
      <c r="M55" s="242">
        <v>14520</v>
      </c>
      <c r="N55" s="105">
        <f t="shared" si="0"/>
        <v>58080</v>
      </c>
      <c r="O55" s="166">
        <v>0.2076</v>
      </c>
      <c r="P55" s="243">
        <v>3014.352</v>
      </c>
      <c r="Q55" s="260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1">
        <v>3146.983488</v>
      </c>
      <c r="V55" s="262">
        <f t="shared" si="3"/>
        <v>12587.933952</v>
      </c>
      <c r="W55" s="149">
        <v>62132.64</v>
      </c>
      <c r="X55" s="149">
        <v>13739.3</v>
      </c>
      <c r="Y55" s="270">
        <f t="shared" si="4"/>
        <v>1.06977685950413</v>
      </c>
      <c r="Z55" s="270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0">
        <f t="shared" si="40"/>
        <v>800</v>
      </c>
      <c r="AJ55" s="281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281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8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8">
        <f t="shared" si="37"/>
        <v>-13</v>
      </c>
      <c r="BV55" s="237">
        <f t="shared" si="38"/>
        <v>-26</v>
      </c>
      <c r="BW55" s="321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24">
        <v>4</v>
      </c>
      <c r="G56" s="225">
        <v>13</v>
      </c>
      <c r="H56" s="224">
        <v>150</v>
      </c>
      <c r="I56" s="102">
        <v>4</v>
      </c>
      <c r="J56" s="102"/>
      <c r="K56" s="99" t="s">
        <v>72</v>
      </c>
      <c r="L56" s="241" t="s">
        <v>92</v>
      </c>
      <c r="M56" s="242">
        <v>12750</v>
      </c>
      <c r="N56" s="105">
        <f t="shared" si="0"/>
        <v>51000</v>
      </c>
      <c r="O56" s="166">
        <v>0.249075</v>
      </c>
      <c r="P56" s="243">
        <v>3175.70625</v>
      </c>
      <c r="Q56" s="260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1">
        <v>3315.437325</v>
      </c>
      <c r="V56" s="262">
        <f t="shared" si="3"/>
        <v>13261.7493</v>
      </c>
      <c r="W56" s="149">
        <v>54452.97</v>
      </c>
      <c r="X56" s="149">
        <v>12229.33</v>
      </c>
      <c r="Y56" s="270">
        <f t="shared" si="4"/>
        <v>1.06770529411765</v>
      </c>
      <c r="Z56" s="270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0">
        <f t="shared" si="40"/>
        <v>800</v>
      </c>
      <c r="AJ56" s="281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49">
        <v>33731.22</v>
      </c>
      <c r="AV56" s="149">
        <v>7642.56</v>
      </c>
      <c r="AW56" s="149"/>
      <c r="AX56" s="149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281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8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8">
        <f t="shared" si="37"/>
        <v>-8</v>
      </c>
      <c r="BV56" s="237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24">
        <v>9</v>
      </c>
      <c r="G57" s="225">
        <v>41</v>
      </c>
      <c r="H57" s="224">
        <v>100</v>
      </c>
      <c r="I57" s="102">
        <v>2</v>
      </c>
      <c r="J57" s="102"/>
      <c r="K57" s="99" t="s">
        <v>65</v>
      </c>
      <c r="L57" s="244" t="s">
        <v>76</v>
      </c>
      <c r="M57" s="242">
        <v>7200</v>
      </c>
      <c r="N57" s="105">
        <f t="shared" si="0"/>
        <v>28800</v>
      </c>
      <c r="O57" s="166">
        <v>0.246675</v>
      </c>
      <c r="P57" s="243">
        <v>1776.06</v>
      </c>
      <c r="Q57" s="260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1">
        <v>1854.20664</v>
      </c>
      <c r="V57" s="262">
        <f t="shared" si="3"/>
        <v>7416.82656</v>
      </c>
      <c r="W57" s="149">
        <v>30719.07</v>
      </c>
      <c r="X57" s="149">
        <v>7090.21</v>
      </c>
      <c r="Y57" s="270">
        <f t="shared" si="4"/>
        <v>1.066634375</v>
      </c>
      <c r="Z57" s="270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0">
        <f t="shared" si="40"/>
        <v>400</v>
      </c>
      <c r="AJ57" s="281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7"/>
      <c r="BF57" s="157"/>
      <c r="BG57" s="281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8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8">
        <f t="shared" si="37"/>
        <v>-13</v>
      </c>
      <c r="BV57" s="237">
        <f t="shared" si="38"/>
        <v>-26</v>
      </c>
      <c r="BW57" s="321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2">
        <v>4</v>
      </c>
      <c r="G58" s="223">
        <v>14</v>
      </c>
      <c r="H58" s="222">
        <v>150</v>
      </c>
      <c r="I58" s="102">
        <v>2</v>
      </c>
      <c r="J58" s="102"/>
      <c r="K58" s="99" t="s">
        <v>72</v>
      </c>
      <c r="L58" s="241" t="s">
        <v>89</v>
      </c>
      <c r="M58" s="242">
        <v>12750</v>
      </c>
      <c r="N58" s="105">
        <f t="shared" si="0"/>
        <v>51000</v>
      </c>
      <c r="O58" s="166">
        <v>0.23535</v>
      </c>
      <c r="P58" s="243">
        <v>3000.7125</v>
      </c>
      <c r="Q58" s="260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1">
        <v>3132.74385</v>
      </c>
      <c r="V58" s="262">
        <f t="shared" si="3"/>
        <v>12530.9754</v>
      </c>
      <c r="W58" s="149">
        <v>57135.31</v>
      </c>
      <c r="X58" s="149">
        <v>14355.67</v>
      </c>
      <c r="Y58" s="270">
        <f t="shared" si="4"/>
        <v>1.12030019607843</v>
      </c>
      <c r="Z58" s="270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0">
        <f t="shared" si="40"/>
        <v>400</v>
      </c>
      <c r="AJ58" s="281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7"/>
      <c r="BF58" s="157"/>
      <c r="BG58" s="281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8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8">
        <f t="shared" si="37"/>
        <v>-15</v>
      </c>
      <c r="BV58" s="237">
        <f t="shared" si="38"/>
        <v>-30</v>
      </c>
      <c r="BW58" s="321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24">
        <v>5</v>
      </c>
      <c r="G59" s="225">
        <v>21</v>
      </c>
      <c r="H59" s="224">
        <v>150</v>
      </c>
      <c r="I59" s="102">
        <v>4</v>
      </c>
      <c r="J59" s="102">
        <v>1</v>
      </c>
      <c r="K59" s="99" t="s">
        <v>72</v>
      </c>
      <c r="L59" s="244" t="s">
        <v>89</v>
      </c>
      <c r="M59" s="242">
        <v>11160</v>
      </c>
      <c r="N59" s="105">
        <f t="shared" si="0"/>
        <v>44640</v>
      </c>
      <c r="O59" s="166">
        <v>0.20595</v>
      </c>
      <c r="P59" s="243">
        <v>2298.402</v>
      </c>
      <c r="Q59" s="260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1">
        <v>2399.531688</v>
      </c>
      <c r="V59" s="262">
        <f t="shared" si="3"/>
        <v>9598.126752</v>
      </c>
      <c r="W59" s="149">
        <v>47093.86</v>
      </c>
      <c r="X59" s="149">
        <v>10513.59</v>
      </c>
      <c r="Y59" s="270">
        <f t="shared" si="4"/>
        <v>1.05496998207885</v>
      </c>
      <c r="Z59" s="270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0">
        <f t="shared" si="40"/>
        <v>850</v>
      </c>
      <c r="AJ59" s="281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281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8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8">
        <f t="shared" si="37"/>
        <v>9</v>
      </c>
      <c r="BV59" s="237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24">
        <v>8</v>
      </c>
      <c r="G60" s="225">
        <v>33</v>
      </c>
      <c r="H60" s="224">
        <v>100</v>
      </c>
      <c r="I60" s="102">
        <v>2</v>
      </c>
      <c r="J60" s="102"/>
      <c r="K60" s="99" t="s">
        <v>65</v>
      </c>
      <c r="L60" s="241" t="s">
        <v>76</v>
      </c>
      <c r="M60" s="242">
        <v>7600</v>
      </c>
      <c r="N60" s="105">
        <f t="shared" si="0"/>
        <v>30400</v>
      </c>
      <c r="O60" s="166">
        <v>0.230175</v>
      </c>
      <c r="P60" s="243">
        <v>1749.33</v>
      </c>
      <c r="Q60" s="260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1">
        <v>1826.30052</v>
      </c>
      <c r="V60" s="262">
        <f t="shared" si="3"/>
        <v>7305.20208</v>
      </c>
      <c r="W60" s="149">
        <v>31984.31</v>
      </c>
      <c r="X60" s="149">
        <v>7030.5</v>
      </c>
      <c r="Y60" s="270">
        <f t="shared" si="4"/>
        <v>1.05211546052632</v>
      </c>
      <c r="Z60" s="270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0">
        <f t="shared" si="40"/>
        <v>400</v>
      </c>
      <c r="AJ60" s="281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7"/>
      <c r="BF60" s="157"/>
      <c r="BG60" s="281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8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8">
        <f t="shared" si="37"/>
        <v>-6</v>
      </c>
      <c r="BV60" s="237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2">
        <v>6</v>
      </c>
      <c r="G61" s="223">
        <v>28</v>
      </c>
      <c r="H61" s="222">
        <v>150</v>
      </c>
      <c r="I61" s="102">
        <v>3</v>
      </c>
      <c r="J61" s="102"/>
      <c r="K61" s="99" t="s">
        <v>65</v>
      </c>
      <c r="L61" s="241" t="s">
        <v>76</v>
      </c>
      <c r="M61" s="242">
        <v>9500</v>
      </c>
      <c r="N61" s="105">
        <f t="shared" si="0"/>
        <v>38000</v>
      </c>
      <c r="O61" s="166">
        <v>0.2472</v>
      </c>
      <c r="P61" s="243">
        <v>2348.4</v>
      </c>
      <c r="Q61" s="260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1">
        <v>2451.7296</v>
      </c>
      <c r="V61" s="262">
        <f t="shared" si="3"/>
        <v>9806.9184</v>
      </c>
      <c r="W61" s="149">
        <v>39969.73</v>
      </c>
      <c r="X61" s="149">
        <v>10206.7</v>
      </c>
      <c r="Y61" s="270">
        <f t="shared" si="4"/>
        <v>1.051835</v>
      </c>
      <c r="Z61" s="270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0">
        <f t="shared" si="40"/>
        <v>600</v>
      </c>
      <c r="AJ61" s="281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7"/>
      <c r="BF61" s="157"/>
      <c r="BG61" s="281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8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8">
        <f t="shared" si="37"/>
        <v>-9</v>
      </c>
      <c r="BV61" s="237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24">
        <v>8</v>
      </c>
      <c r="G62" s="225">
        <v>37</v>
      </c>
      <c r="H62" s="224">
        <v>100</v>
      </c>
      <c r="I62" s="102">
        <v>2</v>
      </c>
      <c r="J62" s="102"/>
      <c r="K62" s="99" t="s">
        <v>65</v>
      </c>
      <c r="L62" s="241" t="s">
        <v>76</v>
      </c>
      <c r="M62" s="242">
        <v>7600</v>
      </c>
      <c r="N62" s="105">
        <f t="shared" si="0"/>
        <v>30400</v>
      </c>
      <c r="O62" s="166">
        <v>0.266025</v>
      </c>
      <c r="P62" s="243">
        <v>2021.79</v>
      </c>
      <c r="Q62" s="260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1">
        <v>2110.74876</v>
      </c>
      <c r="V62" s="262">
        <f t="shared" si="3"/>
        <v>8442.99504</v>
      </c>
      <c r="W62" s="149">
        <v>31715.67</v>
      </c>
      <c r="X62" s="149">
        <v>7792</v>
      </c>
      <c r="Y62" s="270">
        <f t="shared" si="4"/>
        <v>1.04327861842105</v>
      </c>
      <c r="Z62" s="270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0">
        <f t="shared" si="40"/>
        <v>400</v>
      </c>
      <c r="AJ62" s="281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7"/>
      <c r="BF62" s="157"/>
      <c r="BG62" s="281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8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8">
        <f t="shared" si="37"/>
        <v>-20</v>
      </c>
      <c r="BV62" s="237">
        <f t="shared" si="38"/>
        <v>-40</v>
      </c>
      <c r="BW62" s="321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24">
        <v>6</v>
      </c>
      <c r="G63" s="225">
        <v>25</v>
      </c>
      <c r="H63" s="224">
        <v>150</v>
      </c>
      <c r="I63" s="102">
        <v>2</v>
      </c>
      <c r="J63" s="102"/>
      <c r="K63" s="99" t="s">
        <v>65</v>
      </c>
      <c r="L63" s="241" t="s">
        <v>89</v>
      </c>
      <c r="M63" s="242">
        <v>7800</v>
      </c>
      <c r="N63" s="105">
        <f t="shared" si="0"/>
        <v>31200</v>
      </c>
      <c r="O63" s="166">
        <v>0.233475</v>
      </c>
      <c r="P63" s="243">
        <v>1821.105</v>
      </c>
      <c r="Q63" s="260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1">
        <v>1901.23362</v>
      </c>
      <c r="V63" s="262">
        <f t="shared" si="3"/>
        <v>7604.93448</v>
      </c>
      <c r="W63" s="149">
        <v>32470.99</v>
      </c>
      <c r="X63" s="149">
        <v>8015.35</v>
      </c>
      <c r="Y63" s="270">
        <f t="shared" si="4"/>
        <v>1.04073685897436</v>
      </c>
      <c r="Z63" s="270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0">
        <f t="shared" si="40"/>
        <v>400</v>
      </c>
      <c r="AJ63" s="281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7"/>
      <c r="BF63" s="157"/>
      <c r="BG63" s="281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8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8">
        <f t="shared" si="37"/>
        <v>17</v>
      </c>
      <c r="BV63" s="237">
        <v>0</v>
      </c>
      <c r="BW63" s="321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2">
        <v>4</v>
      </c>
      <c r="G64" s="223">
        <v>10</v>
      </c>
      <c r="H64" s="222">
        <v>150</v>
      </c>
      <c r="I64" s="102">
        <v>3</v>
      </c>
      <c r="J64" s="102"/>
      <c r="K64" s="99" t="s">
        <v>72</v>
      </c>
      <c r="L64" s="241" t="s">
        <v>80</v>
      </c>
      <c r="M64" s="242">
        <v>11520</v>
      </c>
      <c r="N64" s="105">
        <f t="shared" si="0"/>
        <v>46080</v>
      </c>
      <c r="O64" s="166">
        <v>0.25665</v>
      </c>
      <c r="P64" s="243">
        <v>2956.608</v>
      </c>
      <c r="Q64" s="260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1">
        <v>3086.698752</v>
      </c>
      <c r="V64" s="262">
        <f t="shared" si="3"/>
        <v>12346.795008</v>
      </c>
      <c r="W64" s="149">
        <v>47866.92</v>
      </c>
      <c r="X64" s="149">
        <v>7177.31</v>
      </c>
      <c r="Y64" s="270">
        <f t="shared" si="4"/>
        <v>1.03877864583333</v>
      </c>
      <c r="Z64" s="270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0">
        <f t="shared" si="40"/>
        <v>600</v>
      </c>
      <c r="AJ64" s="281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7"/>
      <c r="BF64" s="157"/>
      <c r="BG64" s="281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8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8">
        <f t="shared" si="37"/>
        <v>5</v>
      </c>
      <c r="BV64" s="237">
        <v>0</v>
      </c>
      <c r="BW64" s="321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24">
        <v>9</v>
      </c>
      <c r="G65" s="225">
        <v>43</v>
      </c>
      <c r="H65" s="224">
        <v>100</v>
      </c>
      <c r="I65" s="102">
        <v>1</v>
      </c>
      <c r="J65" s="102"/>
      <c r="K65" s="99" t="s">
        <v>65</v>
      </c>
      <c r="L65" s="244" t="s">
        <v>66</v>
      </c>
      <c r="M65" s="242">
        <v>6400</v>
      </c>
      <c r="N65" s="105">
        <f t="shared" si="0"/>
        <v>25600</v>
      </c>
      <c r="O65" s="166">
        <v>0.21225</v>
      </c>
      <c r="P65" s="243">
        <v>1358.4</v>
      </c>
      <c r="Q65" s="260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1">
        <v>1418.1696</v>
      </c>
      <c r="V65" s="262">
        <f t="shared" si="3"/>
        <v>5672.6784</v>
      </c>
      <c r="W65" s="149">
        <v>30647.15</v>
      </c>
      <c r="X65" s="149">
        <v>6211.56</v>
      </c>
      <c r="Y65" s="270">
        <f t="shared" si="4"/>
        <v>1.197154296875</v>
      </c>
      <c r="Z65" s="270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0">
        <f t="shared" si="40"/>
        <v>200</v>
      </c>
      <c r="AJ65" s="281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7"/>
      <c r="BF65" s="157"/>
      <c r="BG65" s="281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8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8">
        <f t="shared" si="37"/>
        <v>-12</v>
      </c>
      <c r="BV65" s="237">
        <f t="shared" si="38"/>
        <v>-24</v>
      </c>
      <c r="BW65" s="321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24">
        <v>3</v>
      </c>
      <c r="G66" s="225">
        <v>7</v>
      </c>
      <c r="H66" s="224">
        <v>200</v>
      </c>
      <c r="I66" s="246">
        <v>6</v>
      </c>
      <c r="J66" s="246">
        <v>1</v>
      </c>
      <c r="K66" s="99" t="s">
        <v>84</v>
      </c>
      <c r="L66" s="244" t="s">
        <v>116</v>
      </c>
      <c r="M66" s="242">
        <v>23400</v>
      </c>
      <c r="N66" s="105">
        <f t="shared" si="0"/>
        <v>93600</v>
      </c>
      <c r="O66" s="166">
        <v>0.235125</v>
      </c>
      <c r="P66" s="243">
        <v>5501.925</v>
      </c>
      <c r="Q66" s="260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1">
        <v>5744.0097</v>
      </c>
      <c r="V66" s="262">
        <f t="shared" si="3"/>
        <v>22976.0388</v>
      </c>
      <c r="W66" s="149">
        <v>99123.02</v>
      </c>
      <c r="X66" s="149">
        <v>23553.24</v>
      </c>
      <c r="Y66" s="270">
        <f t="shared" si="4"/>
        <v>1.05900662393162</v>
      </c>
      <c r="Z66" s="270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0">
        <f t="shared" si="40"/>
        <v>1250</v>
      </c>
      <c r="AJ66" s="281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7"/>
      <c r="BF66" s="157"/>
      <c r="BG66" s="281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8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8">
        <f t="shared" si="37"/>
        <v>0</v>
      </c>
      <c r="BV66" s="237">
        <f t="shared" si="38"/>
        <v>0</v>
      </c>
      <c r="BW66" s="321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2">
        <v>6</v>
      </c>
      <c r="G67" s="223">
        <v>28</v>
      </c>
      <c r="H67" s="222">
        <v>150</v>
      </c>
      <c r="I67" s="102">
        <v>3</v>
      </c>
      <c r="J67" s="102"/>
      <c r="K67" s="99" t="s">
        <v>65</v>
      </c>
      <c r="L67" s="241" t="s">
        <v>73</v>
      </c>
      <c r="M67" s="242">
        <v>7800</v>
      </c>
      <c r="N67" s="105">
        <f t="shared" ref="N67:N130" si="44">M67*4</f>
        <v>31200</v>
      </c>
      <c r="O67" s="166">
        <v>0.196875</v>
      </c>
      <c r="P67" s="243">
        <v>1535.625</v>
      </c>
      <c r="Q67" s="260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1">
        <v>1603.1925</v>
      </c>
      <c r="V67" s="262">
        <f t="shared" ref="V67:V130" si="47">U67*4</f>
        <v>6412.77</v>
      </c>
      <c r="W67" s="149">
        <v>32264.1</v>
      </c>
      <c r="X67" s="149">
        <v>7682.08</v>
      </c>
      <c r="Y67" s="270">
        <f t="shared" ref="Y67:Y130" si="48">W67/N67</f>
        <v>1.03410576923077</v>
      </c>
      <c r="Z67" s="270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0">
        <f t="shared" si="40"/>
        <v>600</v>
      </c>
      <c r="AJ67" s="281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7"/>
      <c r="BF67" s="157"/>
      <c r="BG67" s="281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8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8">
        <f t="shared" si="37"/>
        <v>-10</v>
      </c>
      <c r="BV67" s="237">
        <f t="shared" si="38"/>
        <v>-20</v>
      </c>
      <c r="BW67" s="321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2">
        <v>6</v>
      </c>
      <c r="G68" s="223">
        <v>24</v>
      </c>
      <c r="H68" s="222">
        <v>150</v>
      </c>
      <c r="I68" s="102">
        <v>3</v>
      </c>
      <c r="J68" s="102"/>
      <c r="K68" s="99" t="s">
        <v>65</v>
      </c>
      <c r="L68" s="241" t="s">
        <v>97</v>
      </c>
      <c r="M68" s="242">
        <v>7980</v>
      </c>
      <c r="N68" s="105">
        <f t="shared" si="44"/>
        <v>31920</v>
      </c>
      <c r="O68" s="166">
        <v>0.234525</v>
      </c>
      <c r="P68" s="243">
        <v>1871.5095</v>
      </c>
      <c r="Q68" s="260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1">
        <v>1953.855918</v>
      </c>
      <c r="V68" s="262">
        <f t="shared" si="47"/>
        <v>7815.423672</v>
      </c>
      <c r="W68" s="149">
        <v>34666.53</v>
      </c>
      <c r="X68" s="149">
        <v>9425</v>
      </c>
      <c r="Y68" s="270">
        <f t="shared" si="48"/>
        <v>1.08604417293233</v>
      </c>
      <c r="Z68" s="270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0">
        <f t="shared" si="40"/>
        <v>600</v>
      </c>
      <c r="AJ68" s="281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7"/>
      <c r="BF68" s="157"/>
      <c r="BG68" s="281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8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8">
        <f t="shared" ref="BU68:BU99" si="65">(BR68+BT68)-(BQ68+BS68)</f>
        <v>9</v>
      </c>
      <c r="BV68" s="237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2">
        <v>9</v>
      </c>
      <c r="G69" s="223">
        <v>40</v>
      </c>
      <c r="H69" s="222">
        <v>100</v>
      </c>
      <c r="I69" s="102">
        <v>2</v>
      </c>
      <c r="J69" s="102"/>
      <c r="K69" s="99" t="s">
        <v>104</v>
      </c>
      <c r="L69" s="244" t="s">
        <v>76</v>
      </c>
      <c r="M69" s="242">
        <v>5600</v>
      </c>
      <c r="N69" s="105">
        <f t="shared" si="44"/>
        <v>22400</v>
      </c>
      <c r="O69" s="166">
        <v>0.20505</v>
      </c>
      <c r="P69" s="243">
        <v>1148.28</v>
      </c>
      <c r="Q69" s="260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1">
        <v>1198.80432</v>
      </c>
      <c r="V69" s="262">
        <f t="shared" si="47"/>
        <v>4795.21728</v>
      </c>
      <c r="W69" s="149">
        <v>22890.52</v>
      </c>
      <c r="X69" s="149">
        <v>5588.34</v>
      </c>
      <c r="Y69" s="270">
        <f t="shared" si="48"/>
        <v>1.02189821428571</v>
      </c>
      <c r="Z69" s="270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0">
        <f t="shared" si="40"/>
        <v>400</v>
      </c>
      <c r="AJ69" s="281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7"/>
      <c r="BF69" s="157"/>
      <c r="BG69" s="281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8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8">
        <f t="shared" si="65"/>
        <v>5</v>
      </c>
      <c r="BV69" s="237">
        <v>0</v>
      </c>
      <c r="BW69" s="321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24">
        <v>3</v>
      </c>
      <c r="G70" s="225">
        <v>9</v>
      </c>
      <c r="H70" s="224">
        <v>200</v>
      </c>
      <c r="I70" s="102">
        <v>3</v>
      </c>
      <c r="J70" s="102">
        <v>1</v>
      </c>
      <c r="K70" s="99" t="s">
        <v>79</v>
      </c>
      <c r="L70" s="244" t="s">
        <v>92</v>
      </c>
      <c r="M70" s="242">
        <v>15345</v>
      </c>
      <c r="N70" s="105">
        <f t="shared" si="44"/>
        <v>61380</v>
      </c>
      <c r="O70" s="166">
        <v>0.25425</v>
      </c>
      <c r="P70" s="243">
        <v>3901.46625</v>
      </c>
      <c r="Q70" s="260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1">
        <v>4073.130765</v>
      </c>
      <c r="V70" s="262">
        <f t="shared" si="47"/>
        <v>16292.52306</v>
      </c>
      <c r="W70" s="149">
        <v>65981.53</v>
      </c>
      <c r="X70" s="149">
        <v>16640.27</v>
      </c>
      <c r="Y70" s="270">
        <f t="shared" si="48"/>
        <v>1.074967904855</v>
      </c>
      <c r="Z70" s="270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0">
        <f t="shared" si="40"/>
        <v>650</v>
      </c>
      <c r="AJ70" s="281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7"/>
      <c r="BF70" s="157"/>
      <c r="BG70" s="281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8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8">
        <f t="shared" si="65"/>
        <v>-17</v>
      </c>
      <c r="BV70" s="237">
        <f t="shared" ref="BV68:BV99" si="67">BU70*2</f>
        <v>-34</v>
      </c>
      <c r="BW70" s="321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2">
        <v>9</v>
      </c>
      <c r="G71" s="223">
        <v>38</v>
      </c>
      <c r="H71" s="222">
        <v>100</v>
      </c>
      <c r="I71" s="102">
        <v>1</v>
      </c>
      <c r="J71" s="102"/>
      <c r="K71" s="99" t="s">
        <v>65</v>
      </c>
      <c r="L71" s="244" t="s">
        <v>73</v>
      </c>
      <c r="M71" s="242">
        <v>7980</v>
      </c>
      <c r="N71" s="105">
        <f t="shared" si="44"/>
        <v>31920</v>
      </c>
      <c r="O71" s="166">
        <v>0.2256</v>
      </c>
      <c r="P71" s="243">
        <v>1800.288</v>
      </c>
      <c r="Q71" s="260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1">
        <v>1879.500672</v>
      </c>
      <c r="V71" s="262">
        <f t="shared" si="47"/>
        <v>7518.002688</v>
      </c>
      <c r="W71" s="149">
        <v>32396.25</v>
      </c>
      <c r="X71" s="149">
        <v>8737.11</v>
      </c>
      <c r="Y71" s="270">
        <f t="shared" si="48"/>
        <v>1.01492011278195</v>
      </c>
      <c r="Z71" s="270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0">
        <f t="shared" si="40"/>
        <v>200</v>
      </c>
      <c r="AJ71" s="281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7"/>
      <c r="BF71" s="157"/>
      <c r="BG71" s="281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8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8">
        <f t="shared" si="65"/>
        <v>9</v>
      </c>
      <c r="BV71" s="237">
        <v>0</v>
      </c>
      <c r="BW71" s="321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24">
        <v>4</v>
      </c>
      <c r="G72" s="225">
        <v>13</v>
      </c>
      <c r="H72" s="224">
        <v>150</v>
      </c>
      <c r="I72" s="102">
        <v>3</v>
      </c>
      <c r="J72" s="102">
        <v>2</v>
      </c>
      <c r="K72" s="99" t="s">
        <v>72</v>
      </c>
      <c r="L72" s="241" t="s">
        <v>73</v>
      </c>
      <c r="M72" s="242">
        <v>11880</v>
      </c>
      <c r="N72" s="105">
        <f t="shared" si="44"/>
        <v>47520</v>
      </c>
      <c r="O72" s="166">
        <v>0.218625</v>
      </c>
      <c r="P72" s="243">
        <v>2597.265</v>
      </c>
      <c r="Q72" s="260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1">
        <v>2711.54466</v>
      </c>
      <c r="V72" s="262">
        <f t="shared" si="47"/>
        <v>10846.17864</v>
      </c>
      <c r="W72" s="149">
        <v>48133.93</v>
      </c>
      <c r="X72" s="149">
        <v>12085.36</v>
      </c>
      <c r="Y72" s="270">
        <f t="shared" si="48"/>
        <v>1.0129194023569</v>
      </c>
      <c r="Z72" s="270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0">
        <f t="shared" si="40"/>
        <v>700</v>
      </c>
      <c r="AJ72" s="281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281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8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8">
        <f t="shared" si="65"/>
        <v>-20</v>
      </c>
      <c r="BV72" s="237">
        <f t="shared" si="67"/>
        <v>-40</v>
      </c>
      <c r="BW72" s="321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2">
        <v>10</v>
      </c>
      <c r="G73" s="223">
        <v>44</v>
      </c>
      <c r="H73" s="222">
        <v>100</v>
      </c>
      <c r="I73" s="102">
        <v>2</v>
      </c>
      <c r="J73" s="102"/>
      <c r="K73" s="99" t="s">
        <v>104</v>
      </c>
      <c r="L73" s="241" t="s">
        <v>92</v>
      </c>
      <c r="M73" s="242">
        <v>5600</v>
      </c>
      <c r="N73" s="105">
        <f t="shared" si="44"/>
        <v>22400</v>
      </c>
      <c r="O73" s="166">
        <v>0.2196</v>
      </c>
      <c r="P73" s="243">
        <v>1229.76</v>
      </c>
      <c r="Q73" s="260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1">
        <v>1283.86944</v>
      </c>
      <c r="V73" s="262">
        <f t="shared" si="47"/>
        <v>5135.47776</v>
      </c>
      <c r="W73" s="149">
        <v>22578.1</v>
      </c>
      <c r="X73" s="149">
        <v>3933.75</v>
      </c>
      <c r="Y73" s="270">
        <f t="shared" si="48"/>
        <v>1.00795089285714</v>
      </c>
      <c r="Z73" s="270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0">
        <f t="shared" si="40"/>
        <v>400</v>
      </c>
      <c r="AJ73" s="281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7"/>
      <c r="BF73" s="157"/>
      <c r="BG73" s="281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8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8">
        <f t="shared" si="65"/>
        <v>-12</v>
      </c>
      <c r="BV73" s="237">
        <f t="shared" si="67"/>
        <v>-24</v>
      </c>
      <c r="BW73" s="321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2">
        <v>4</v>
      </c>
      <c r="G74" s="223">
        <v>10</v>
      </c>
      <c r="H74" s="222">
        <v>150</v>
      </c>
      <c r="I74" s="102">
        <v>3</v>
      </c>
      <c r="J74" s="102"/>
      <c r="K74" s="99" t="s">
        <v>72</v>
      </c>
      <c r="L74" s="241" t="s">
        <v>73</v>
      </c>
      <c r="M74" s="242">
        <v>11700</v>
      </c>
      <c r="N74" s="105">
        <f t="shared" si="44"/>
        <v>46800</v>
      </c>
      <c r="O74" s="166">
        <v>0.21435</v>
      </c>
      <c r="P74" s="243">
        <v>2507.895</v>
      </c>
      <c r="Q74" s="260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1">
        <v>2618.24238</v>
      </c>
      <c r="V74" s="262">
        <f t="shared" si="47"/>
        <v>10472.96952</v>
      </c>
      <c r="W74" s="149">
        <v>47104.93</v>
      </c>
      <c r="X74" s="149">
        <v>11554.39</v>
      </c>
      <c r="Y74" s="270">
        <f t="shared" si="48"/>
        <v>1.0065155982906</v>
      </c>
      <c r="Z74" s="270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0">
        <f t="shared" si="40"/>
        <v>600</v>
      </c>
      <c r="AJ74" s="281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7"/>
      <c r="BF74" s="157"/>
      <c r="BG74" s="281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8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8">
        <f t="shared" si="65"/>
        <v>19</v>
      </c>
      <c r="BV74" s="237">
        <v>0</v>
      </c>
      <c r="BW74" s="321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24">
        <v>10</v>
      </c>
      <c r="G75" s="225">
        <v>45</v>
      </c>
      <c r="H75" s="224">
        <v>100</v>
      </c>
      <c r="I75" s="102">
        <v>2</v>
      </c>
      <c r="J75" s="102"/>
      <c r="K75" s="99" t="s">
        <v>104</v>
      </c>
      <c r="L75" s="241" t="s">
        <v>73</v>
      </c>
      <c r="M75" s="242">
        <v>4600</v>
      </c>
      <c r="N75" s="105">
        <f t="shared" si="44"/>
        <v>18400</v>
      </c>
      <c r="O75" s="166">
        <v>0.1725</v>
      </c>
      <c r="P75" s="243">
        <v>793.5</v>
      </c>
      <c r="Q75" s="260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1">
        <v>828.414</v>
      </c>
      <c r="V75" s="262">
        <f t="shared" si="47"/>
        <v>3313.656</v>
      </c>
      <c r="W75" s="149">
        <v>18502.07</v>
      </c>
      <c r="X75" s="149">
        <v>3760.22</v>
      </c>
      <c r="Y75" s="270">
        <f t="shared" si="48"/>
        <v>1.0055472826087</v>
      </c>
      <c r="Z75" s="270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0">
        <f t="shared" si="40"/>
        <v>400</v>
      </c>
      <c r="AJ75" s="281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59"/>
      <c r="BG75" s="281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8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8">
        <f t="shared" si="65"/>
        <v>-15</v>
      </c>
      <c r="BV75" s="237">
        <f t="shared" si="67"/>
        <v>-30</v>
      </c>
      <c r="BW75" s="321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2">
        <v>8</v>
      </c>
      <c r="G76" s="223">
        <v>32</v>
      </c>
      <c r="H76" s="222">
        <v>100</v>
      </c>
      <c r="I76" s="102">
        <v>2</v>
      </c>
      <c r="J76" s="102"/>
      <c r="K76" s="99" t="s">
        <v>65</v>
      </c>
      <c r="L76" s="241" t="s">
        <v>92</v>
      </c>
      <c r="M76" s="242">
        <v>7200</v>
      </c>
      <c r="N76" s="105">
        <f t="shared" si="44"/>
        <v>28800</v>
      </c>
      <c r="O76" s="166">
        <v>0.221775</v>
      </c>
      <c r="P76" s="243">
        <v>1596.78</v>
      </c>
      <c r="Q76" s="260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1">
        <v>1667.03832</v>
      </c>
      <c r="V76" s="262">
        <f t="shared" si="47"/>
        <v>6668.15328</v>
      </c>
      <c r="W76" s="149">
        <v>28924.89</v>
      </c>
      <c r="X76" s="149">
        <v>5841.37</v>
      </c>
      <c r="Y76" s="270">
        <f t="shared" si="48"/>
        <v>1.00433645833333</v>
      </c>
      <c r="Z76" s="270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0">
        <f t="shared" si="40"/>
        <v>400</v>
      </c>
      <c r="AJ76" s="281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7"/>
      <c r="BF76" s="157"/>
      <c r="BG76" s="281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8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8">
        <f t="shared" si="65"/>
        <v>-5</v>
      </c>
      <c r="BV76" s="237">
        <f t="shared" si="67"/>
        <v>-10</v>
      </c>
      <c r="BW76" s="321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24">
        <v>9</v>
      </c>
      <c r="G77" s="225">
        <v>39</v>
      </c>
      <c r="H77" s="224">
        <v>100</v>
      </c>
      <c r="I77" s="102">
        <v>2</v>
      </c>
      <c r="J77" s="102"/>
      <c r="K77" s="99" t="s">
        <v>65</v>
      </c>
      <c r="L77" s="244" t="s">
        <v>73</v>
      </c>
      <c r="M77" s="242">
        <v>7600</v>
      </c>
      <c r="N77" s="105">
        <f t="shared" si="44"/>
        <v>30400</v>
      </c>
      <c r="O77" s="166">
        <v>0.234975</v>
      </c>
      <c r="P77" s="243">
        <v>1785.81</v>
      </c>
      <c r="Q77" s="260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1">
        <v>1864.38564</v>
      </c>
      <c r="V77" s="262">
        <f t="shared" si="47"/>
        <v>7457.54256</v>
      </c>
      <c r="W77" s="149">
        <v>30478.05</v>
      </c>
      <c r="X77" s="149">
        <v>6448.1</v>
      </c>
      <c r="Y77" s="270">
        <f t="shared" si="48"/>
        <v>1.00256743421053</v>
      </c>
      <c r="Z77" s="270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0">
        <f t="shared" si="40"/>
        <v>400</v>
      </c>
      <c r="AJ77" s="281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7"/>
      <c r="BF77" s="157"/>
      <c r="BG77" s="281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8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8">
        <f t="shared" si="65"/>
        <v>38</v>
      </c>
      <c r="BV77" s="237">
        <v>0</v>
      </c>
      <c r="BW77" s="321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24">
        <v>6</v>
      </c>
      <c r="G78" s="225">
        <v>23</v>
      </c>
      <c r="H78" s="224">
        <v>150</v>
      </c>
      <c r="I78" s="102">
        <v>0</v>
      </c>
      <c r="J78" s="102"/>
      <c r="K78" s="99" t="s">
        <v>65</v>
      </c>
      <c r="L78" s="241" t="s">
        <v>163</v>
      </c>
      <c r="M78" s="242">
        <v>7980</v>
      </c>
      <c r="N78" s="105">
        <f t="shared" si="44"/>
        <v>31920</v>
      </c>
      <c r="O78" s="166">
        <v>0.216075</v>
      </c>
      <c r="P78" s="243">
        <v>1724.2785</v>
      </c>
      <c r="Q78" s="260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1">
        <v>1800.146754</v>
      </c>
      <c r="V78" s="262">
        <f t="shared" si="47"/>
        <v>7200.587016</v>
      </c>
      <c r="W78" s="149">
        <v>46410.72</v>
      </c>
      <c r="X78" s="149">
        <v>12467.97</v>
      </c>
      <c r="Y78" s="270">
        <f t="shared" si="48"/>
        <v>1.45396992481203</v>
      </c>
      <c r="Z78" s="270">
        <f t="shared" si="49"/>
        <v>1.25342234897589</v>
      </c>
      <c r="AA78" s="149">
        <v>14850</v>
      </c>
      <c r="AB78" s="149">
        <v>4612.5</v>
      </c>
      <c r="AC78" s="149"/>
      <c r="AD78" s="149"/>
      <c r="AE78" s="271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0"/>
      <c r="AJ78" s="281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7"/>
      <c r="BF78" s="157"/>
      <c r="BG78" s="281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8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8">
        <f t="shared" si="65"/>
        <v>-15</v>
      </c>
      <c r="BV78" s="237">
        <f t="shared" si="67"/>
        <v>-30</v>
      </c>
      <c r="BW78" s="321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24">
        <v>4</v>
      </c>
      <c r="G79" s="225">
        <v>13</v>
      </c>
      <c r="H79" s="224">
        <v>150</v>
      </c>
      <c r="I79" s="102">
        <v>2</v>
      </c>
      <c r="J79" s="102"/>
      <c r="K79" s="99" t="s">
        <v>72</v>
      </c>
      <c r="L79" s="241" t="s">
        <v>73</v>
      </c>
      <c r="M79" s="242">
        <v>11970</v>
      </c>
      <c r="N79" s="105">
        <f t="shared" si="44"/>
        <v>47880</v>
      </c>
      <c r="O79" s="166">
        <v>0.172575</v>
      </c>
      <c r="P79" s="243">
        <v>2065.72275</v>
      </c>
      <c r="Q79" s="260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1">
        <v>2156.614551</v>
      </c>
      <c r="V79" s="262">
        <f t="shared" si="47"/>
        <v>8626.458204</v>
      </c>
      <c r="W79" s="149">
        <v>110655.49</v>
      </c>
      <c r="X79" s="149">
        <v>12872.43</v>
      </c>
      <c r="Y79" s="270">
        <f t="shared" si="48"/>
        <v>2.31110045948204</v>
      </c>
      <c r="Z79" s="270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71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0"/>
      <c r="AJ79" s="281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7"/>
      <c r="BF79" s="157"/>
      <c r="BG79" s="281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8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8">
        <f t="shared" si="65"/>
        <v>-10</v>
      </c>
      <c r="BV79" s="237">
        <f t="shared" si="67"/>
        <v>-20</v>
      </c>
      <c r="BW79" s="321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24">
        <v>3</v>
      </c>
      <c r="G80" s="225">
        <v>9</v>
      </c>
      <c r="H80" s="224">
        <v>200</v>
      </c>
      <c r="I80" s="102">
        <v>3</v>
      </c>
      <c r="J80" s="102"/>
      <c r="K80" s="99" t="s">
        <v>84</v>
      </c>
      <c r="L80" s="244" t="s">
        <v>92</v>
      </c>
      <c r="M80" s="242">
        <v>19800</v>
      </c>
      <c r="N80" s="105">
        <f t="shared" si="44"/>
        <v>79200</v>
      </c>
      <c r="O80" s="166">
        <v>0.19815</v>
      </c>
      <c r="P80" s="243">
        <v>3923.37</v>
      </c>
      <c r="Q80" s="260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1">
        <v>4095.99828</v>
      </c>
      <c r="V80" s="262">
        <f t="shared" si="47"/>
        <v>16383.99312</v>
      </c>
      <c r="W80" s="149">
        <v>78046.46</v>
      </c>
      <c r="X80" s="149">
        <v>16922.63</v>
      </c>
      <c r="Y80" s="270">
        <f t="shared" si="48"/>
        <v>0.985435101010101</v>
      </c>
      <c r="Z80" s="270">
        <f t="shared" si="49"/>
        <v>0.849513018112156</v>
      </c>
      <c r="AA80" s="149"/>
      <c r="AB80" s="149"/>
      <c r="AC80" s="149"/>
      <c r="AD80" s="149"/>
      <c r="AE80" s="271">
        <f t="shared" si="54"/>
        <v>0.985435101010101</v>
      </c>
      <c r="AF80" s="166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0"/>
      <c r="AJ80" s="281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49">
        <v>46639.33</v>
      </c>
      <c r="AV80" s="149">
        <v>10555.39</v>
      </c>
      <c r="AW80" s="149"/>
      <c r="AX80" s="149"/>
      <c r="AY80" s="149"/>
      <c r="AZ80" s="149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281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8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8">
        <f t="shared" si="65"/>
        <v>-3</v>
      </c>
      <c r="BV80" s="237">
        <f t="shared" si="67"/>
        <v>-6</v>
      </c>
      <c r="BW80" s="321">
        <f t="shared" si="66"/>
        <v>-706</v>
      </c>
    </row>
    <row r="81" s="192" customFormat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2">
        <v>4</v>
      </c>
      <c r="G81" s="223">
        <v>16</v>
      </c>
      <c r="H81" s="222">
        <v>150</v>
      </c>
      <c r="I81" s="102">
        <v>2</v>
      </c>
      <c r="J81" s="102"/>
      <c r="K81" s="99" t="s">
        <v>79</v>
      </c>
      <c r="L81" s="241" t="s">
        <v>73</v>
      </c>
      <c r="M81" s="242">
        <v>14850</v>
      </c>
      <c r="N81" s="105">
        <f t="shared" si="44"/>
        <v>59400</v>
      </c>
      <c r="O81" s="166">
        <v>0.2427</v>
      </c>
      <c r="P81" s="243">
        <v>3604.095</v>
      </c>
      <c r="Q81" s="260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1">
        <v>3762.67518</v>
      </c>
      <c r="V81" s="262">
        <f t="shared" si="47"/>
        <v>15050.70072</v>
      </c>
      <c r="W81" s="149">
        <v>58230.47</v>
      </c>
      <c r="X81" s="149">
        <v>11053.95</v>
      </c>
      <c r="Y81" s="270">
        <f t="shared" si="48"/>
        <v>0.980310942760943</v>
      </c>
      <c r="Z81" s="270">
        <f t="shared" si="49"/>
        <v>0.845095640311158</v>
      </c>
      <c r="AA81" s="149"/>
      <c r="AB81" s="149"/>
      <c r="AC81" s="149"/>
      <c r="AD81" s="149"/>
      <c r="AE81" s="271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0"/>
      <c r="AJ81" s="281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7"/>
      <c r="BF81" s="157"/>
      <c r="BG81" s="281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8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8">
        <f t="shared" si="65"/>
        <v>-2</v>
      </c>
      <c r="BV81" s="237">
        <f t="shared" si="67"/>
        <v>-4</v>
      </c>
      <c r="BW81" s="321">
        <f t="shared" si="66"/>
        <v>-152</v>
      </c>
    </row>
    <row r="82" s="192" customFormat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2">
        <v>8</v>
      </c>
      <c r="G82" s="223">
        <v>36</v>
      </c>
      <c r="H82" s="222">
        <v>100</v>
      </c>
      <c r="I82" s="102">
        <v>2</v>
      </c>
      <c r="J82" s="102"/>
      <c r="K82" s="99" t="s">
        <v>65</v>
      </c>
      <c r="L82" s="241" t="s">
        <v>92</v>
      </c>
      <c r="M82" s="242">
        <v>7600</v>
      </c>
      <c r="N82" s="105">
        <f t="shared" si="44"/>
        <v>30400</v>
      </c>
      <c r="O82" s="166">
        <v>0.260625</v>
      </c>
      <c r="P82" s="243">
        <v>1980.75</v>
      </c>
      <c r="Q82" s="260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1">
        <v>2067.903</v>
      </c>
      <c r="V82" s="262">
        <f t="shared" si="47"/>
        <v>8271.612</v>
      </c>
      <c r="W82" s="149">
        <v>38609.87</v>
      </c>
      <c r="X82" s="149">
        <v>8051.97</v>
      </c>
      <c r="Y82" s="270">
        <f t="shared" si="48"/>
        <v>1.27006151315789</v>
      </c>
      <c r="Z82" s="270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71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0"/>
      <c r="AJ82" s="281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7"/>
      <c r="BF82" s="157"/>
      <c r="BG82" s="281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8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8">
        <f t="shared" si="65"/>
        <v>3</v>
      </c>
      <c r="BV82" s="237">
        <v>0</v>
      </c>
      <c r="BW82" s="321">
        <f t="shared" si="66"/>
        <v>-122</v>
      </c>
    </row>
    <row r="83" s="192" customFormat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2">
        <v>5</v>
      </c>
      <c r="G83" s="223">
        <v>22</v>
      </c>
      <c r="H83" s="226">
        <v>150</v>
      </c>
      <c r="I83" s="102">
        <v>2</v>
      </c>
      <c r="J83" s="102"/>
      <c r="K83" s="99" t="s">
        <v>96</v>
      </c>
      <c r="L83" s="244" t="s">
        <v>89</v>
      </c>
      <c r="M83" s="242">
        <v>9990</v>
      </c>
      <c r="N83" s="105">
        <f t="shared" si="44"/>
        <v>39960</v>
      </c>
      <c r="O83" s="166">
        <v>0.240075</v>
      </c>
      <c r="P83" s="243">
        <v>2398.34925</v>
      </c>
      <c r="Q83" s="260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1">
        <v>2503.876617</v>
      </c>
      <c r="V83" s="262">
        <f t="shared" si="47"/>
        <v>10015.506468</v>
      </c>
      <c r="W83" s="149">
        <v>38886.89</v>
      </c>
      <c r="X83" s="149">
        <v>10861.1</v>
      </c>
      <c r="Y83" s="270">
        <f t="shared" si="48"/>
        <v>0.973145395395395</v>
      </c>
      <c r="Z83" s="270">
        <f t="shared" si="49"/>
        <v>0.838918444306375</v>
      </c>
      <c r="AA83" s="149"/>
      <c r="AB83" s="149"/>
      <c r="AC83" s="149"/>
      <c r="AD83" s="149"/>
      <c r="AE83" s="271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0"/>
      <c r="AJ83" s="281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7"/>
      <c r="BF83" s="157"/>
      <c r="BG83" s="281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8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8">
        <f t="shared" si="65"/>
        <v>-3</v>
      </c>
      <c r="BV83" s="237">
        <f t="shared" si="67"/>
        <v>-6</v>
      </c>
      <c r="BW83" s="321">
        <f t="shared" si="66"/>
        <v>-96</v>
      </c>
    </row>
    <row r="84" s="192" customFormat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2">
        <v>4</v>
      </c>
      <c r="G84" s="223">
        <v>16</v>
      </c>
      <c r="H84" s="222">
        <v>150</v>
      </c>
      <c r="I84" s="102">
        <v>2</v>
      </c>
      <c r="J84" s="102">
        <v>3</v>
      </c>
      <c r="K84" s="99" t="s">
        <v>72</v>
      </c>
      <c r="L84" s="241" t="s">
        <v>89</v>
      </c>
      <c r="M84" s="242">
        <v>11900</v>
      </c>
      <c r="N84" s="105">
        <f t="shared" si="44"/>
        <v>47600</v>
      </c>
      <c r="O84" s="166">
        <v>0.26985</v>
      </c>
      <c r="P84" s="243">
        <v>3211.215</v>
      </c>
      <c r="Q84" s="260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1">
        <v>3352.50846</v>
      </c>
      <c r="V84" s="262">
        <f t="shared" si="47"/>
        <v>13410.03384</v>
      </c>
      <c r="W84" s="149">
        <v>46077.07</v>
      </c>
      <c r="X84" s="149">
        <v>9158.8</v>
      </c>
      <c r="Y84" s="270">
        <f t="shared" si="48"/>
        <v>0.968005672268908</v>
      </c>
      <c r="Z84" s="270">
        <f t="shared" si="49"/>
        <v>0.834487648507679</v>
      </c>
      <c r="AA84" s="149"/>
      <c r="AB84" s="149"/>
      <c r="AC84" s="149">
        <v>290</v>
      </c>
      <c r="AD84" s="149">
        <v>20</v>
      </c>
      <c r="AE84" s="271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0"/>
      <c r="AJ84" s="281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7"/>
      <c r="BF84" s="157"/>
      <c r="BG84" s="281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8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8">
        <f t="shared" si="65"/>
        <v>7</v>
      </c>
      <c r="BV84" s="237">
        <v>0</v>
      </c>
      <c r="BW84" s="321">
        <f t="shared" si="66"/>
        <v>-66</v>
      </c>
    </row>
    <row r="85" s="192" customFormat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24">
        <v>3</v>
      </c>
      <c r="G85" s="225">
        <v>7</v>
      </c>
      <c r="H85" s="224">
        <v>200</v>
      </c>
      <c r="I85" s="102">
        <v>4</v>
      </c>
      <c r="J85" s="102"/>
      <c r="K85" s="99" t="s">
        <v>84</v>
      </c>
      <c r="L85" s="244" t="s">
        <v>80</v>
      </c>
      <c r="M85" s="242">
        <v>18975</v>
      </c>
      <c r="N85" s="105">
        <f t="shared" si="44"/>
        <v>75900</v>
      </c>
      <c r="O85" s="166">
        <v>0.1728</v>
      </c>
      <c r="P85" s="243">
        <v>3278.88</v>
      </c>
      <c r="Q85" s="260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1">
        <v>3423.15072</v>
      </c>
      <c r="V85" s="262">
        <f t="shared" si="47"/>
        <v>13692.60288</v>
      </c>
      <c r="W85" s="149">
        <v>111869.78</v>
      </c>
      <c r="X85" s="149">
        <v>17734.09</v>
      </c>
      <c r="Y85" s="270">
        <f t="shared" si="48"/>
        <v>1.47391014492754</v>
      </c>
      <c r="Z85" s="270">
        <f t="shared" si="49"/>
        <v>1.27061219390305</v>
      </c>
      <c r="AA85" s="149">
        <v>38675</v>
      </c>
      <c r="AB85" s="149">
        <v>2366</v>
      </c>
      <c r="AC85" s="149"/>
      <c r="AD85" s="149"/>
      <c r="AE85" s="271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0"/>
      <c r="AJ85" s="281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59"/>
      <c r="BG85" s="281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8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8">
        <f t="shared" si="65"/>
        <v>-2</v>
      </c>
      <c r="BV85" s="237">
        <f t="shared" si="67"/>
        <v>-4</v>
      </c>
      <c r="BW85" s="321">
        <f t="shared" si="66"/>
        <v>-70</v>
      </c>
    </row>
    <row r="86" s="192" customFormat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2">
        <v>4</v>
      </c>
      <c r="G86" s="223">
        <v>10</v>
      </c>
      <c r="H86" s="222">
        <v>150</v>
      </c>
      <c r="I86" s="102">
        <v>0</v>
      </c>
      <c r="J86" s="102"/>
      <c r="K86" s="99" t="s">
        <v>72</v>
      </c>
      <c r="L86" s="241" t="s">
        <v>163</v>
      </c>
      <c r="M86" s="242">
        <v>11900</v>
      </c>
      <c r="N86" s="105">
        <f t="shared" si="44"/>
        <v>47600</v>
      </c>
      <c r="O86" s="166">
        <v>0.154725</v>
      </c>
      <c r="P86" s="243">
        <v>1841.2275</v>
      </c>
      <c r="Q86" s="260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1">
        <v>1922.24151</v>
      </c>
      <c r="V86" s="262">
        <f t="shared" si="47"/>
        <v>7688.96604</v>
      </c>
      <c r="W86" s="149">
        <v>57777.03</v>
      </c>
      <c r="X86" s="149">
        <v>19271.15</v>
      </c>
      <c r="Y86" s="270">
        <f t="shared" si="48"/>
        <v>1.2138031512605</v>
      </c>
      <c r="Z86" s="270">
        <f t="shared" si="49"/>
        <v>1.04638202694871</v>
      </c>
      <c r="AA86" s="149">
        <v>11880</v>
      </c>
      <c r="AB86" s="149">
        <v>3690</v>
      </c>
      <c r="AC86" s="149"/>
      <c r="AD86" s="149"/>
      <c r="AE86" s="271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0"/>
      <c r="AJ86" s="281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281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8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8">
        <f t="shared" si="65"/>
        <v>4</v>
      </c>
      <c r="BV86" s="237">
        <v>0</v>
      </c>
      <c r="BW86" s="321">
        <f t="shared" si="66"/>
        <v>-9</v>
      </c>
    </row>
    <row r="87" s="192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24">
        <v>5</v>
      </c>
      <c r="G87" s="225">
        <v>17</v>
      </c>
      <c r="H87" s="224">
        <v>150</v>
      </c>
      <c r="I87" s="102">
        <v>3</v>
      </c>
      <c r="J87" s="102"/>
      <c r="K87" s="99" t="s">
        <v>96</v>
      </c>
      <c r="L87" s="244" t="s">
        <v>76</v>
      </c>
      <c r="M87" s="242">
        <v>11160</v>
      </c>
      <c r="N87" s="105">
        <f t="shared" si="44"/>
        <v>44640</v>
      </c>
      <c r="O87" s="166">
        <v>0.219825</v>
      </c>
      <c r="P87" s="243">
        <v>2453.247</v>
      </c>
      <c r="Q87" s="260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1">
        <v>2561.189868</v>
      </c>
      <c r="V87" s="262">
        <f t="shared" si="47"/>
        <v>10244.759472</v>
      </c>
      <c r="W87" s="149">
        <v>42793.46</v>
      </c>
      <c r="X87" s="149">
        <v>12127.63</v>
      </c>
      <c r="Y87" s="270">
        <f t="shared" si="48"/>
        <v>0.958634856630824</v>
      </c>
      <c r="Z87" s="270">
        <f t="shared" si="49"/>
        <v>0.826409359164504</v>
      </c>
      <c r="AA87" s="149"/>
      <c r="AB87" s="149"/>
      <c r="AC87" s="149">
        <v>580</v>
      </c>
      <c r="AD87" s="149">
        <v>40</v>
      </c>
      <c r="AE87" s="271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0"/>
      <c r="AJ87" s="281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7"/>
      <c r="BF87" s="157"/>
      <c r="BG87" s="281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8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8">
        <f t="shared" si="65"/>
        <v>3</v>
      </c>
      <c r="BV87" s="237">
        <v>0</v>
      </c>
      <c r="BW87" s="321">
        <f t="shared" si="66"/>
        <v>-101</v>
      </c>
    </row>
    <row r="88" s="192" customFormat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2">
        <v>8</v>
      </c>
      <c r="G88" s="223">
        <v>32</v>
      </c>
      <c r="H88" s="222">
        <v>100</v>
      </c>
      <c r="I88" s="102">
        <v>2</v>
      </c>
      <c r="J88" s="102"/>
      <c r="K88" s="99" t="s">
        <v>65</v>
      </c>
      <c r="L88" s="241" t="s">
        <v>92</v>
      </c>
      <c r="M88" s="242">
        <v>7980</v>
      </c>
      <c r="N88" s="105">
        <f t="shared" si="44"/>
        <v>31920</v>
      </c>
      <c r="O88" s="166">
        <v>0.21</v>
      </c>
      <c r="P88" s="243">
        <v>1675.8</v>
      </c>
      <c r="Q88" s="260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1">
        <v>1749.5352</v>
      </c>
      <c r="V88" s="262">
        <f t="shared" si="47"/>
        <v>6998.1408</v>
      </c>
      <c r="W88" s="149">
        <v>34670.92</v>
      </c>
      <c r="X88" s="149">
        <v>6926.49</v>
      </c>
      <c r="Y88" s="270">
        <f t="shared" si="48"/>
        <v>1.08618170426065</v>
      </c>
      <c r="Z88" s="270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71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0"/>
      <c r="AJ88" s="281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7"/>
      <c r="BF88" s="157"/>
      <c r="BG88" s="281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8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8">
        <f t="shared" si="65"/>
        <v>-9</v>
      </c>
      <c r="BV88" s="237">
        <f t="shared" si="67"/>
        <v>-18</v>
      </c>
      <c r="BW88" s="321">
        <f t="shared" si="66"/>
        <v>-98</v>
      </c>
    </row>
    <row r="89" s="192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2">
        <v>8</v>
      </c>
      <c r="G89" s="223">
        <v>34</v>
      </c>
      <c r="H89" s="222">
        <v>100</v>
      </c>
      <c r="I89" s="102">
        <v>3</v>
      </c>
      <c r="J89" s="102"/>
      <c r="K89" s="99" t="s">
        <v>65</v>
      </c>
      <c r="L89" s="241" t="s">
        <v>76</v>
      </c>
      <c r="M89" s="242">
        <v>8170</v>
      </c>
      <c r="N89" s="105">
        <f t="shared" si="44"/>
        <v>32680</v>
      </c>
      <c r="O89" s="166">
        <v>0.224175</v>
      </c>
      <c r="P89" s="243">
        <v>1831.50975</v>
      </c>
      <c r="Q89" s="260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1">
        <v>1912.096179</v>
      </c>
      <c r="V89" s="262">
        <f t="shared" si="47"/>
        <v>7648.384716</v>
      </c>
      <c r="W89" s="149">
        <v>30822.07</v>
      </c>
      <c r="X89" s="149">
        <v>7207.43</v>
      </c>
      <c r="Y89" s="270">
        <f t="shared" si="48"/>
        <v>0.943147796817626</v>
      </c>
      <c r="Z89" s="270">
        <f t="shared" si="49"/>
        <v>0.813058445532436</v>
      </c>
      <c r="AA89" s="149"/>
      <c r="AB89" s="149"/>
      <c r="AC89" s="149"/>
      <c r="AD89" s="149"/>
      <c r="AE89" s="271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0"/>
      <c r="AJ89" s="281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7"/>
      <c r="BF89" s="157"/>
      <c r="BG89" s="281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8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8">
        <f t="shared" si="65"/>
        <v>-14</v>
      </c>
      <c r="BV89" s="237">
        <f t="shared" si="67"/>
        <v>-28</v>
      </c>
      <c r="BW89" s="321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2">
        <v>4</v>
      </c>
      <c r="G90" s="223">
        <v>14</v>
      </c>
      <c r="H90" s="222">
        <v>150</v>
      </c>
      <c r="I90" s="102">
        <v>3</v>
      </c>
      <c r="J90" s="102"/>
      <c r="K90" s="99" t="s">
        <v>72</v>
      </c>
      <c r="L90" s="241" t="s">
        <v>73</v>
      </c>
      <c r="M90" s="242">
        <v>12240</v>
      </c>
      <c r="N90" s="105">
        <f t="shared" si="44"/>
        <v>48960</v>
      </c>
      <c r="O90" s="166">
        <v>0.20415</v>
      </c>
      <c r="P90" s="243">
        <v>2498.796</v>
      </c>
      <c r="Q90" s="260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1">
        <v>2608.743024</v>
      </c>
      <c r="V90" s="262">
        <f t="shared" si="47"/>
        <v>10434.972096</v>
      </c>
      <c r="W90" s="149">
        <v>45889.94</v>
      </c>
      <c r="X90" s="149">
        <v>10075.22</v>
      </c>
      <c r="Y90" s="270">
        <f t="shared" si="48"/>
        <v>0.937294526143791</v>
      </c>
      <c r="Z90" s="270">
        <f t="shared" si="49"/>
        <v>0.808012522537751</v>
      </c>
      <c r="AA90" s="149"/>
      <c r="AB90" s="149"/>
      <c r="AC90" s="149"/>
      <c r="AD90" s="149"/>
      <c r="AE90" s="271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0"/>
      <c r="AJ90" s="281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281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8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8">
        <f t="shared" si="65"/>
        <v>-15</v>
      </c>
      <c r="BV90" s="237">
        <f t="shared" si="67"/>
        <v>-30</v>
      </c>
      <c r="BW90" s="321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2">
        <v>102300</v>
      </c>
      <c r="N91" s="105">
        <f t="shared" si="44"/>
        <v>409200</v>
      </c>
      <c r="O91" s="166">
        <v>0.157275</v>
      </c>
      <c r="P91" s="243">
        <v>16089.2325</v>
      </c>
      <c r="Q91" s="260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1">
        <v>16797.15873</v>
      </c>
      <c r="V91" s="262">
        <f t="shared" si="47"/>
        <v>67188.63492</v>
      </c>
      <c r="W91" s="149">
        <v>504994.95</v>
      </c>
      <c r="X91" s="149">
        <v>84391.46</v>
      </c>
      <c r="Y91" s="270">
        <f t="shared" si="48"/>
        <v>1.2341030058651</v>
      </c>
      <c r="Z91" s="270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71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0"/>
      <c r="AJ91" s="281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7"/>
      <c r="BF91" s="157"/>
      <c r="BG91" s="281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8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8">
        <f t="shared" si="65"/>
        <v>278</v>
      </c>
      <c r="BV91" s="237">
        <v>0</v>
      </c>
      <c r="BW91" s="321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24">
        <v>11</v>
      </c>
      <c r="G92" s="225">
        <v>47</v>
      </c>
      <c r="H92" s="224">
        <v>100</v>
      </c>
      <c r="I92" s="102">
        <v>2</v>
      </c>
      <c r="J92" s="102"/>
      <c r="K92" s="99" t="s">
        <v>104</v>
      </c>
      <c r="L92" s="244" t="s">
        <v>97</v>
      </c>
      <c r="M92" s="242">
        <v>4000</v>
      </c>
      <c r="N92" s="105">
        <f t="shared" si="44"/>
        <v>16000</v>
      </c>
      <c r="O92" s="166">
        <v>0.2322</v>
      </c>
      <c r="P92" s="243">
        <v>928.8</v>
      </c>
      <c r="Q92" s="260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1">
        <v>969.6672</v>
      </c>
      <c r="V92" s="262">
        <f t="shared" si="47"/>
        <v>3878.6688</v>
      </c>
      <c r="W92" s="149">
        <v>14963.63</v>
      </c>
      <c r="X92" s="149">
        <v>3265.96</v>
      </c>
      <c r="Y92" s="270">
        <f t="shared" si="48"/>
        <v>0.935226875</v>
      </c>
      <c r="Z92" s="270">
        <f t="shared" si="49"/>
        <v>0.806230064655172</v>
      </c>
      <c r="AA92" s="149"/>
      <c r="AB92" s="149"/>
      <c r="AC92" s="149"/>
      <c r="AD92" s="149"/>
      <c r="AE92" s="271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0"/>
      <c r="AJ92" s="281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7"/>
      <c r="BF92" s="157"/>
      <c r="BG92" s="281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8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8">
        <f t="shared" si="65"/>
        <v>2</v>
      </c>
      <c r="BV92" s="237">
        <v>0</v>
      </c>
      <c r="BW92" s="321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2">
        <v>6</v>
      </c>
      <c r="G93" s="223">
        <v>28</v>
      </c>
      <c r="H93" s="222">
        <v>150</v>
      </c>
      <c r="I93" s="102">
        <v>1</v>
      </c>
      <c r="J93" s="102"/>
      <c r="K93" s="99" t="s">
        <v>65</v>
      </c>
      <c r="L93" s="241" t="s">
        <v>66</v>
      </c>
      <c r="M93" s="242">
        <v>8360</v>
      </c>
      <c r="N93" s="105">
        <f t="shared" si="44"/>
        <v>33440</v>
      </c>
      <c r="O93" s="166">
        <v>0.26655</v>
      </c>
      <c r="P93" s="243">
        <v>2228.358</v>
      </c>
      <c r="Q93" s="260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1">
        <v>2326.405752</v>
      </c>
      <c r="V93" s="262">
        <f t="shared" si="47"/>
        <v>9305.623008</v>
      </c>
      <c r="W93" s="149">
        <v>31039.6</v>
      </c>
      <c r="X93" s="149">
        <v>8459.7</v>
      </c>
      <c r="Y93" s="270">
        <f t="shared" si="48"/>
        <v>0.928217703349282</v>
      </c>
      <c r="Z93" s="270">
        <f t="shared" si="49"/>
        <v>0.800187675301105</v>
      </c>
      <c r="AA93" s="149"/>
      <c r="AB93" s="149"/>
      <c r="AC93" s="149"/>
      <c r="AD93" s="149"/>
      <c r="AE93" s="271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0"/>
      <c r="AJ93" s="281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7"/>
      <c r="BF93" s="157"/>
      <c r="BG93" s="281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8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8">
        <f t="shared" si="65"/>
        <v>5</v>
      </c>
      <c r="BV93" s="237">
        <v>0</v>
      </c>
      <c r="BW93" s="321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2">
        <v>3</v>
      </c>
      <c r="G94" s="223">
        <v>8</v>
      </c>
      <c r="H94" s="222">
        <v>200</v>
      </c>
      <c r="I94" s="102">
        <v>4</v>
      </c>
      <c r="J94" s="102"/>
      <c r="K94" s="99" t="s">
        <v>84</v>
      </c>
      <c r="L94" s="244" t="s">
        <v>92</v>
      </c>
      <c r="M94" s="242">
        <v>18150</v>
      </c>
      <c r="N94" s="105">
        <f t="shared" si="44"/>
        <v>72600</v>
      </c>
      <c r="O94" s="166">
        <v>0.267975</v>
      </c>
      <c r="P94" s="243">
        <v>4863.74625</v>
      </c>
      <c r="Q94" s="260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1">
        <v>5077.751085</v>
      </c>
      <c r="V94" s="262">
        <f t="shared" si="47"/>
        <v>20311.00434</v>
      </c>
      <c r="W94" s="149">
        <v>67320.53</v>
      </c>
      <c r="X94" s="149">
        <v>18655.23</v>
      </c>
      <c r="Y94" s="270">
        <f t="shared" si="48"/>
        <v>0.927280027548209</v>
      </c>
      <c r="Z94" s="270">
        <f t="shared" si="49"/>
        <v>0.799379334093284</v>
      </c>
      <c r="AA94" s="149"/>
      <c r="AB94" s="149"/>
      <c r="AC94" s="149"/>
      <c r="AD94" s="149"/>
      <c r="AE94" s="271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0"/>
      <c r="AJ94" s="281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7"/>
      <c r="BF94" s="157"/>
      <c r="BG94" s="281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8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8">
        <f t="shared" si="65"/>
        <v>3</v>
      </c>
      <c r="BV94" s="237">
        <v>0</v>
      </c>
      <c r="BW94" s="321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2">
        <v>6</v>
      </c>
      <c r="G95" s="223">
        <v>26</v>
      </c>
      <c r="H95" s="222">
        <v>150</v>
      </c>
      <c r="I95" s="102">
        <v>2</v>
      </c>
      <c r="J95" s="102"/>
      <c r="K95" s="99" t="s">
        <v>65</v>
      </c>
      <c r="L95" s="241" t="s">
        <v>97</v>
      </c>
      <c r="M95" s="242">
        <v>7800</v>
      </c>
      <c r="N95" s="105">
        <f t="shared" si="44"/>
        <v>31200</v>
      </c>
      <c r="O95" s="166">
        <v>0.239775</v>
      </c>
      <c r="P95" s="243">
        <v>1870.245</v>
      </c>
      <c r="Q95" s="260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1">
        <v>1952.53578</v>
      </c>
      <c r="V95" s="262">
        <f t="shared" si="47"/>
        <v>7810.14312</v>
      </c>
      <c r="W95" s="149">
        <v>28779.82</v>
      </c>
      <c r="X95" s="149">
        <v>7626.03</v>
      </c>
      <c r="Y95" s="270">
        <f t="shared" si="48"/>
        <v>0.922430128205128</v>
      </c>
      <c r="Z95" s="270">
        <f t="shared" si="49"/>
        <v>0.795198386383731</v>
      </c>
      <c r="AA95" s="149"/>
      <c r="AB95" s="149"/>
      <c r="AC95" s="149"/>
      <c r="AD95" s="149"/>
      <c r="AE95" s="271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0"/>
      <c r="AJ95" s="281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7"/>
      <c r="BF95" s="157"/>
      <c r="BG95" s="281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8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8">
        <f t="shared" si="65"/>
        <v>-17</v>
      </c>
      <c r="BV95" s="237">
        <f t="shared" si="67"/>
        <v>-34</v>
      </c>
      <c r="BW95" s="321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2">
        <v>6</v>
      </c>
      <c r="G96" s="223">
        <v>26</v>
      </c>
      <c r="H96" s="222">
        <v>150</v>
      </c>
      <c r="I96" s="102">
        <v>3</v>
      </c>
      <c r="J96" s="102"/>
      <c r="K96" s="99" t="s">
        <v>96</v>
      </c>
      <c r="L96" s="241" t="s">
        <v>97</v>
      </c>
      <c r="M96" s="242">
        <v>9250</v>
      </c>
      <c r="N96" s="105">
        <f t="shared" si="44"/>
        <v>37000</v>
      </c>
      <c r="O96" s="166">
        <v>0.2523</v>
      </c>
      <c r="P96" s="243">
        <v>2333.775</v>
      </c>
      <c r="Q96" s="260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1">
        <v>2436.4611</v>
      </c>
      <c r="V96" s="262">
        <f t="shared" si="47"/>
        <v>9745.8444</v>
      </c>
      <c r="W96" s="149">
        <v>33902.53</v>
      </c>
      <c r="X96" s="149">
        <v>7257.21</v>
      </c>
      <c r="Y96" s="270">
        <f t="shared" si="48"/>
        <v>0.916284594594595</v>
      </c>
      <c r="Z96" s="270">
        <f t="shared" si="49"/>
        <v>0.789900512581547</v>
      </c>
      <c r="AA96" s="149"/>
      <c r="AB96" s="149"/>
      <c r="AC96" s="149"/>
      <c r="AD96" s="149"/>
      <c r="AE96" s="271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0"/>
      <c r="AJ96" s="281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281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8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8">
        <f t="shared" si="65"/>
        <v>27</v>
      </c>
      <c r="BV96" s="237">
        <v>0</v>
      </c>
      <c r="BW96" s="321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2">
        <v>5</v>
      </c>
      <c r="G97" s="223">
        <v>22</v>
      </c>
      <c r="H97" s="226">
        <v>150</v>
      </c>
      <c r="I97" s="102">
        <v>3</v>
      </c>
      <c r="J97" s="102"/>
      <c r="K97" s="99" t="s">
        <v>96</v>
      </c>
      <c r="L97" s="244" t="s">
        <v>97</v>
      </c>
      <c r="M97" s="242">
        <v>9435</v>
      </c>
      <c r="N97" s="105">
        <f t="shared" si="44"/>
        <v>37740</v>
      </c>
      <c r="O97" s="166">
        <v>0.248625</v>
      </c>
      <c r="P97" s="243">
        <v>2345.776875</v>
      </c>
      <c r="Q97" s="260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1">
        <v>2448.9910575</v>
      </c>
      <c r="V97" s="262">
        <f t="shared" si="47"/>
        <v>9795.96423</v>
      </c>
      <c r="W97" s="149">
        <v>34368.32</v>
      </c>
      <c r="X97" s="149">
        <v>8399.18</v>
      </c>
      <c r="Y97" s="270">
        <f t="shared" si="48"/>
        <v>0.91066030736619</v>
      </c>
      <c r="Z97" s="270">
        <f t="shared" si="49"/>
        <v>0.785051989108784</v>
      </c>
      <c r="AA97" s="149"/>
      <c r="AB97" s="149"/>
      <c r="AC97" s="149"/>
      <c r="AD97" s="149"/>
      <c r="AE97" s="271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0"/>
      <c r="AJ97" s="281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7"/>
      <c r="BF97" s="157"/>
      <c r="BG97" s="281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8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8">
        <f t="shared" si="65"/>
        <v>8</v>
      </c>
      <c r="BV97" s="237">
        <v>0</v>
      </c>
      <c r="BW97" s="321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2">
        <v>10</v>
      </c>
      <c r="G98" s="223">
        <v>46</v>
      </c>
      <c r="H98" s="222">
        <v>100</v>
      </c>
      <c r="I98" s="102">
        <v>2</v>
      </c>
      <c r="J98" s="102"/>
      <c r="K98" s="99" t="s">
        <v>104</v>
      </c>
      <c r="L98" s="241" t="s">
        <v>92</v>
      </c>
      <c r="M98" s="242">
        <v>5600</v>
      </c>
      <c r="N98" s="105">
        <f t="shared" si="44"/>
        <v>22400</v>
      </c>
      <c r="O98" s="166">
        <v>0.2223</v>
      </c>
      <c r="P98" s="243">
        <v>1244.88</v>
      </c>
      <c r="Q98" s="260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1">
        <v>1299.65472</v>
      </c>
      <c r="V98" s="262">
        <f t="shared" si="47"/>
        <v>5198.61888</v>
      </c>
      <c r="W98" s="149">
        <v>20245.57</v>
      </c>
      <c r="X98" s="149">
        <v>5728.23</v>
      </c>
      <c r="Y98" s="270">
        <f t="shared" si="48"/>
        <v>0.903820089285714</v>
      </c>
      <c r="Z98" s="270">
        <f t="shared" si="49"/>
        <v>0.779155249384236</v>
      </c>
      <c r="AA98" s="149"/>
      <c r="AB98" s="149"/>
      <c r="AC98" s="149"/>
      <c r="AD98" s="149"/>
      <c r="AE98" s="271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0"/>
      <c r="AJ98" s="281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7"/>
      <c r="BF98" s="157"/>
      <c r="BG98" s="281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8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8">
        <f t="shared" si="65"/>
        <v>-13</v>
      </c>
      <c r="BV98" s="237">
        <f t="shared" si="67"/>
        <v>-26</v>
      </c>
      <c r="BW98" s="321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2">
        <v>6</v>
      </c>
      <c r="G99" s="223">
        <v>24</v>
      </c>
      <c r="H99" s="222">
        <v>150</v>
      </c>
      <c r="I99" s="102">
        <v>3</v>
      </c>
      <c r="J99" s="102"/>
      <c r="K99" s="99" t="s">
        <v>65</v>
      </c>
      <c r="L99" s="241" t="s">
        <v>97</v>
      </c>
      <c r="M99" s="242">
        <v>8550</v>
      </c>
      <c r="N99" s="105">
        <f t="shared" si="44"/>
        <v>34200</v>
      </c>
      <c r="O99" s="166">
        <v>0.2484</v>
      </c>
      <c r="P99" s="243">
        <v>2123.82</v>
      </c>
      <c r="Q99" s="260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1">
        <v>2217.26808</v>
      </c>
      <c r="V99" s="262">
        <f t="shared" si="47"/>
        <v>8869.07232</v>
      </c>
      <c r="W99" s="149">
        <v>35128</v>
      </c>
      <c r="X99" s="149">
        <v>8803.8</v>
      </c>
      <c r="Y99" s="270">
        <f t="shared" si="48"/>
        <v>1.02713450292398</v>
      </c>
      <c r="Z99" s="270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71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0"/>
      <c r="AJ99" s="281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7"/>
      <c r="BF99" s="157"/>
      <c r="BG99" s="281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8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8">
        <f t="shared" si="65"/>
        <v>34</v>
      </c>
      <c r="BV99" s="237">
        <v>0</v>
      </c>
      <c r="BW99" s="321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24">
        <v>9</v>
      </c>
      <c r="G100" s="225">
        <v>41</v>
      </c>
      <c r="H100" s="224">
        <v>100</v>
      </c>
      <c r="I100" s="102">
        <v>2</v>
      </c>
      <c r="J100" s="102"/>
      <c r="K100" s="99" t="s">
        <v>104</v>
      </c>
      <c r="L100" s="244" t="s">
        <v>80</v>
      </c>
      <c r="M100" s="242">
        <v>6510</v>
      </c>
      <c r="N100" s="105">
        <f t="shared" si="44"/>
        <v>26040</v>
      </c>
      <c r="O100" s="166">
        <v>0.213</v>
      </c>
      <c r="P100" s="243">
        <v>1386.63</v>
      </c>
      <c r="Q100" s="260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1">
        <v>1447.64172</v>
      </c>
      <c r="V100" s="262">
        <f t="shared" si="47"/>
        <v>5790.56688</v>
      </c>
      <c r="W100" s="149">
        <v>29787.9</v>
      </c>
      <c r="X100" s="149">
        <v>4891.58</v>
      </c>
      <c r="Y100" s="270">
        <f t="shared" si="48"/>
        <v>1.14392857142857</v>
      </c>
      <c r="Z100" s="270">
        <f t="shared" si="49"/>
        <v>0.986145320197044</v>
      </c>
      <c r="AA100" s="149">
        <v>6380</v>
      </c>
      <c r="AB100" s="149">
        <v>374</v>
      </c>
      <c r="AC100" s="149"/>
      <c r="AD100" s="149"/>
      <c r="AE100" s="271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0"/>
      <c r="AJ100" s="281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7"/>
      <c r="BF100" s="157"/>
      <c r="BG100" s="281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8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8">
        <f t="shared" ref="BU100:BU143" si="81">(BR100+BT100)-(BQ100+BS100)</f>
        <v>-7</v>
      </c>
      <c r="BV100" s="237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24">
        <v>9</v>
      </c>
      <c r="G101" s="225">
        <v>39</v>
      </c>
      <c r="H101" s="224">
        <v>100</v>
      </c>
      <c r="I101" s="102">
        <v>2</v>
      </c>
      <c r="J101" s="102"/>
      <c r="K101" s="99" t="s">
        <v>104</v>
      </c>
      <c r="L101" s="244" t="s">
        <v>76</v>
      </c>
      <c r="M101" s="242">
        <v>7000</v>
      </c>
      <c r="N101" s="105">
        <f t="shared" si="44"/>
        <v>28000</v>
      </c>
      <c r="O101" s="166">
        <v>0.2</v>
      </c>
      <c r="P101" s="243">
        <v>1400</v>
      </c>
      <c r="Q101" s="260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1">
        <v>1461.6</v>
      </c>
      <c r="V101" s="262">
        <f t="shared" si="47"/>
        <v>5846.4</v>
      </c>
      <c r="W101" s="149">
        <v>29774.07</v>
      </c>
      <c r="X101" s="149">
        <v>5616.79</v>
      </c>
      <c r="Y101" s="270">
        <f t="shared" si="48"/>
        <v>1.06335964285714</v>
      </c>
      <c r="Z101" s="270">
        <f t="shared" si="49"/>
        <v>0.91668934729064</v>
      </c>
      <c r="AA101" s="149">
        <v>4805</v>
      </c>
      <c r="AB101" s="149">
        <v>573.5</v>
      </c>
      <c r="AC101" s="149"/>
      <c r="AD101" s="149"/>
      <c r="AE101" s="271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0"/>
      <c r="AJ101" s="281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7"/>
      <c r="BF101" s="157"/>
      <c r="BG101" s="281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8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8">
        <f t="shared" si="81"/>
        <v>-3</v>
      </c>
      <c r="BV101" s="237">
        <f t="shared" si="82"/>
        <v>-6</v>
      </c>
      <c r="BW101" s="321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0" t="s">
        <v>163</v>
      </c>
      <c r="M102" s="242">
        <v>15675</v>
      </c>
      <c r="N102" s="105">
        <f t="shared" si="44"/>
        <v>62700</v>
      </c>
      <c r="O102" s="166">
        <v>0.157425</v>
      </c>
      <c r="P102" s="243">
        <v>2467.636875</v>
      </c>
      <c r="Q102" s="260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1">
        <v>2576.2128975</v>
      </c>
      <c r="V102" s="262">
        <f t="shared" si="47"/>
        <v>10304.85159</v>
      </c>
      <c r="W102" s="149">
        <v>55878.2</v>
      </c>
      <c r="X102" s="149">
        <v>11982.15</v>
      </c>
      <c r="Y102" s="270">
        <f t="shared" si="48"/>
        <v>0.891199362041467</v>
      </c>
      <c r="Z102" s="270">
        <f t="shared" si="49"/>
        <v>0.768275312104713</v>
      </c>
      <c r="AA102" s="149"/>
      <c r="AB102" s="149"/>
      <c r="AC102" s="149"/>
      <c r="AD102" s="149"/>
      <c r="AE102" s="271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0"/>
      <c r="AJ102" s="281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59">
        <v>0</v>
      </c>
      <c r="BG102" s="281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8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8">
        <f t="shared" si="81"/>
        <v>21</v>
      </c>
      <c r="BV102" s="237">
        <v>0</v>
      </c>
      <c r="BW102" s="321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24">
        <v>4</v>
      </c>
      <c r="G103" s="225">
        <v>15</v>
      </c>
      <c r="H103" s="224">
        <v>150</v>
      </c>
      <c r="I103" s="102">
        <v>3</v>
      </c>
      <c r="J103" s="102">
        <v>1</v>
      </c>
      <c r="K103" s="99" t="s">
        <v>79</v>
      </c>
      <c r="L103" s="241" t="s">
        <v>92</v>
      </c>
      <c r="M103" s="242">
        <v>13260</v>
      </c>
      <c r="N103" s="105">
        <f t="shared" si="44"/>
        <v>53040</v>
      </c>
      <c r="O103" s="166">
        <v>0.17775</v>
      </c>
      <c r="P103" s="243">
        <v>2356.965</v>
      </c>
      <c r="Q103" s="260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1">
        <v>2460.67146</v>
      </c>
      <c r="V103" s="262">
        <f t="shared" si="47"/>
        <v>9842.68584</v>
      </c>
      <c r="W103" s="149">
        <v>52416.92</v>
      </c>
      <c r="X103" s="149">
        <v>9781.76</v>
      </c>
      <c r="Y103" s="270">
        <f t="shared" si="48"/>
        <v>0.988252639517345</v>
      </c>
      <c r="Z103" s="270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71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0"/>
      <c r="AJ103" s="281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7"/>
      <c r="BF103" s="157"/>
      <c r="BG103" s="281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8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8">
        <f t="shared" si="81"/>
        <v>-23</v>
      </c>
      <c r="BV103" s="237">
        <f t="shared" si="82"/>
        <v>-46</v>
      </c>
      <c r="BW103" s="321">
        <f t="shared" si="83"/>
        <v>-271</v>
      </c>
    </row>
    <row r="104" spans="1:75">
      <c r="A104" s="215">
        <v>102</v>
      </c>
      <c r="B104" s="215">
        <v>30</v>
      </c>
      <c r="C104" s="215">
        <v>116773</v>
      </c>
      <c r="D104" s="216" t="s">
        <v>190</v>
      </c>
      <c r="E104" s="216" t="s">
        <v>71</v>
      </c>
      <c r="F104" s="219">
        <v>7</v>
      </c>
      <c r="G104" s="220">
        <v>31</v>
      </c>
      <c r="H104" s="219">
        <v>100</v>
      </c>
      <c r="I104" s="102">
        <v>2</v>
      </c>
      <c r="J104" s="102"/>
      <c r="K104" s="215" t="s">
        <v>104</v>
      </c>
      <c r="L104" s="236" t="s">
        <v>73</v>
      </c>
      <c r="M104" s="237">
        <v>6200</v>
      </c>
      <c r="N104" s="238">
        <f t="shared" si="44"/>
        <v>24800</v>
      </c>
      <c r="O104" s="167">
        <v>0.220425</v>
      </c>
      <c r="P104" s="239">
        <v>1366.635</v>
      </c>
      <c r="Q104" s="255">
        <f t="shared" si="45"/>
        <v>5466.54</v>
      </c>
      <c r="R104" s="58">
        <v>7192</v>
      </c>
      <c r="S104" s="256">
        <f t="shared" si="46"/>
        <v>28768</v>
      </c>
      <c r="T104" s="59">
        <v>0.1983825</v>
      </c>
      <c r="U104" s="257">
        <v>1426.76694</v>
      </c>
      <c r="V104" s="258">
        <f t="shared" si="47"/>
        <v>5707.06776</v>
      </c>
      <c r="W104" s="259">
        <v>21842.11</v>
      </c>
      <c r="X104" s="259">
        <v>5122.14</v>
      </c>
      <c r="Y104" s="269">
        <f t="shared" si="48"/>
        <v>0.880730241935484</v>
      </c>
      <c r="Z104" s="270">
        <f t="shared" si="49"/>
        <v>0.759250208565072</v>
      </c>
      <c r="AA104" s="149"/>
      <c r="AB104" s="149"/>
      <c r="AC104" s="149"/>
      <c r="AD104" s="149"/>
      <c r="AE104" s="271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0"/>
      <c r="AJ104" s="281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59">
        <v>10831.95</v>
      </c>
      <c r="AV104" s="259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7"/>
      <c r="BF104" s="157"/>
      <c r="BG104" s="281">
        <f t="shared" si="78"/>
        <v>0</v>
      </c>
      <c r="BH104" s="238">
        <v>40</v>
      </c>
      <c r="BI104" s="238">
        <v>0</v>
      </c>
      <c r="BJ104" s="312">
        <f t="shared" si="69"/>
        <v>-40</v>
      </c>
      <c r="BK104" s="313">
        <v>8</v>
      </c>
      <c r="BL104" s="313">
        <v>10</v>
      </c>
      <c r="BM104" s="238">
        <v>8</v>
      </c>
      <c r="BN104" s="238">
        <v>0</v>
      </c>
      <c r="BO104" s="238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8">
        <v>5</v>
      </c>
      <c r="BT104" s="238">
        <v>0</v>
      </c>
      <c r="BU104" s="238">
        <f t="shared" si="81"/>
        <v>-10</v>
      </c>
      <c r="BV104" s="237">
        <f t="shared" si="82"/>
        <v>-20</v>
      </c>
      <c r="BW104" s="321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4" t="s">
        <v>163</v>
      </c>
      <c r="M105" s="242">
        <v>40600</v>
      </c>
      <c r="N105" s="105">
        <f t="shared" si="44"/>
        <v>162400</v>
      </c>
      <c r="O105" s="166">
        <v>0.242325</v>
      </c>
      <c r="P105" s="243">
        <v>9838.395</v>
      </c>
      <c r="Q105" s="260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1">
        <v>10271.28438</v>
      </c>
      <c r="V105" s="262">
        <f t="shared" si="47"/>
        <v>41085.13752</v>
      </c>
      <c r="W105" s="149">
        <v>142782.15</v>
      </c>
      <c r="X105" s="149">
        <v>40550.58</v>
      </c>
      <c r="Y105" s="270">
        <f t="shared" si="48"/>
        <v>0.879200431034483</v>
      </c>
      <c r="Z105" s="270">
        <f t="shared" si="49"/>
        <v>0.757931406064209</v>
      </c>
      <c r="AA105" s="149"/>
      <c r="AB105" s="149"/>
      <c r="AC105" s="149">
        <v>3480</v>
      </c>
      <c r="AD105" s="149">
        <v>240</v>
      </c>
      <c r="AE105" s="271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0"/>
      <c r="AJ105" s="281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59">
        <f t="shared" ref="BF102:BF106" si="84">(AV105-AO105)*0.2</f>
        <v>499.55611</v>
      </c>
      <c r="BG105" s="281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8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8">
        <f t="shared" si="81"/>
        <v>-3</v>
      </c>
      <c r="BV105" s="237">
        <f t="shared" si="82"/>
        <v>-6</v>
      </c>
      <c r="BW105" s="321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2">
        <v>4</v>
      </c>
      <c r="G106" s="223">
        <v>16</v>
      </c>
      <c r="H106" s="222">
        <v>150</v>
      </c>
      <c r="I106" s="102">
        <v>2</v>
      </c>
      <c r="J106" s="102">
        <v>2</v>
      </c>
      <c r="K106" s="99" t="s">
        <v>72</v>
      </c>
      <c r="L106" s="241" t="s">
        <v>89</v>
      </c>
      <c r="M106" s="242">
        <v>10800</v>
      </c>
      <c r="N106" s="105">
        <f t="shared" si="44"/>
        <v>43200</v>
      </c>
      <c r="O106" s="166">
        <v>0.1455</v>
      </c>
      <c r="P106" s="243">
        <v>1571.4</v>
      </c>
      <c r="Q106" s="260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1">
        <v>1640.5416</v>
      </c>
      <c r="V106" s="262">
        <f t="shared" si="47"/>
        <v>6562.1664</v>
      </c>
      <c r="W106" s="149">
        <v>37759.03</v>
      </c>
      <c r="X106" s="149">
        <v>10152.74</v>
      </c>
      <c r="Y106" s="270">
        <f t="shared" si="48"/>
        <v>0.87405162037037</v>
      </c>
      <c r="Z106" s="270">
        <f t="shared" si="49"/>
        <v>0.753492776181354</v>
      </c>
      <c r="AA106" s="149"/>
      <c r="AB106" s="149"/>
      <c r="AC106" s="149"/>
      <c r="AD106" s="149"/>
      <c r="AE106" s="271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0"/>
      <c r="AJ106" s="281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59">
        <f t="shared" si="84"/>
        <v>1248.2652</v>
      </c>
      <c r="BG106" s="281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8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8">
        <f t="shared" si="81"/>
        <v>-16</v>
      </c>
      <c r="BV106" s="237">
        <f t="shared" si="82"/>
        <v>-32</v>
      </c>
      <c r="BW106" s="321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2">
        <v>5</v>
      </c>
      <c r="G107" s="223">
        <v>20</v>
      </c>
      <c r="H107" s="226">
        <v>150</v>
      </c>
      <c r="I107" s="102">
        <v>3</v>
      </c>
      <c r="J107" s="102"/>
      <c r="K107" s="99" t="s">
        <v>96</v>
      </c>
      <c r="L107" s="244" t="s">
        <v>92</v>
      </c>
      <c r="M107" s="242">
        <v>10800</v>
      </c>
      <c r="N107" s="105">
        <f t="shared" si="44"/>
        <v>43200</v>
      </c>
      <c r="O107" s="166">
        <v>0.26565</v>
      </c>
      <c r="P107" s="243">
        <v>2869.02</v>
      </c>
      <c r="Q107" s="260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1">
        <v>2995.25688</v>
      </c>
      <c r="V107" s="262">
        <f t="shared" si="47"/>
        <v>11981.02752</v>
      </c>
      <c r="W107" s="149">
        <v>37562.58</v>
      </c>
      <c r="X107" s="149">
        <v>9514.76</v>
      </c>
      <c r="Y107" s="270">
        <f t="shared" si="48"/>
        <v>0.869504166666667</v>
      </c>
      <c r="Z107" s="270">
        <f t="shared" si="49"/>
        <v>0.749572557471264</v>
      </c>
      <c r="AA107" s="149"/>
      <c r="AB107" s="149"/>
      <c r="AC107" s="149"/>
      <c r="AD107" s="149"/>
      <c r="AE107" s="271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0"/>
      <c r="AJ107" s="281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7"/>
      <c r="BF107" s="157"/>
      <c r="BG107" s="281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8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8">
        <f t="shared" si="81"/>
        <v>-5</v>
      </c>
      <c r="BV107" s="237">
        <f t="shared" si="82"/>
        <v>-10</v>
      </c>
      <c r="BW107" s="321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24">
        <v>4</v>
      </c>
      <c r="G108" s="225">
        <v>15</v>
      </c>
      <c r="H108" s="224">
        <v>150</v>
      </c>
      <c r="I108" s="102">
        <v>3</v>
      </c>
      <c r="J108" s="102"/>
      <c r="K108" s="99" t="s">
        <v>72</v>
      </c>
      <c r="L108" s="241" t="s">
        <v>89</v>
      </c>
      <c r="M108" s="242">
        <v>13260</v>
      </c>
      <c r="N108" s="105">
        <f t="shared" si="44"/>
        <v>53040</v>
      </c>
      <c r="O108" s="166">
        <v>0.24255</v>
      </c>
      <c r="P108" s="243">
        <v>3216.213</v>
      </c>
      <c r="Q108" s="260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1">
        <v>3357.726372</v>
      </c>
      <c r="V108" s="262">
        <f t="shared" si="47"/>
        <v>13430.905488</v>
      </c>
      <c r="W108" s="149">
        <v>48116.3</v>
      </c>
      <c r="X108" s="149">
        <v>11875.53</v>
      </c>
      <c r="Y108" s="270">
        <f t="shared" si="48"/>
        <v>0.907170060331825</v>
      </c>
      <c r="Z108" s="270">
        <f t="shared" si="49"/>
        <v>0.78204315545847</v>
      </c>
      <c r="AA108" s="149">
        <v>2232</v>
      </c>
      <c r="AB108" s="149">
        <v>266.4</v>
      </c>
      <c r="AC108" s="149"/>
      <c r="AD108" s="149"/>
      <c r="AE108" s="271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0"/>
      <c r="AJ108" s="281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7"/>
      <c r="BF108" s="157"/>
      <c r="BG108" s="281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8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8">
        <f t="shared" si="81"/>
        <v>1</v>
      </c>
      <c r="BV108" s="237">
        <v>0</v>
      </c>
      <c r="BW108" s="321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24">
        <v>8</v>
      </c>
      <c r="G109" s="225">
        <v>37</v>
      </c>
      <c r="H109" s="224">
        <v>100</v>
      </c>
      <c r="I109" s="102">
        <v>1</v>
      </c>
      <c r="J109" s="102"/>
      <c r="K109" s="99" t="s">
        <v>65</v>
      </c>
      <c r="L109" s="241" t="s">
        <v>66</v>
      </c>
      <c r="M109" s="242">
        <v>7600</v>
      </c>
      <c r="N109" s="105">
        <f t="shared" si="44"/>
        <v>30400</v>
      </c>
      <c r="O109" s="166">
        <v>0.266925</v>
      </c>
      <c r="P109" s="243">
        <v>2028.63</v>
      </c>
      <c r="Q109" s="260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1">
        <v>2117.88972</v>
      </c>
      <c r="V109" s="262">
        <f t="shared" si="47"/>
        <v>8471.55888</v>
      </c>
      <c r="W109" s="149">
        <v>26282.73</v>
      </c>
      <c r="X109" s="149">
        <v>6389.67</v>
      </c>
      <c r="Y109" s="270">
        <f t="shared" si="48"/>
        <v>0.864563486842105</v>
      </c>
      <c r="Z109" s="270">
        <f t="shared" si="49"/>
        <v>0.745313350725953</v>
      </c>
      <c r="AA109" s="149"/>
      <c r="AB109" s="149"/>
      <c r="AC109" s="149"/>
      <c r="AD109" s="149"/>
      <c r="AE109" s="271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0"/>
      <c r="AJ109" s="281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7"/>
      <c r="BF109" s="157"/>
      <c r="BG109" s="281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8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8">
        <f t="shared" si="81"/>
        <v>-15</v>
      </c>
      <c r="BV109" s="237">
        <f t="shared" si="82"/>
        <v>-30</v>
      </c>
      <c r="BW109" s="321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2">
        <v>9</v>
      </c>
      <c r="G110" s="223">
        <v>42</v>
      </c>
      <c r="H110" s="222">
        <v>100</v>
      </c>
      <c r="I110" s="102">
        <v>2</v>
      </c>
      <c r="J110" s="102"/>
      <c r="K110" s="99" t="s">
        <v>104</v>
      </c>
      <c r="L110" s="244" t="s">
        <v>89</v>
      </c>
      <c r="M110" s="242">
        <v>6400</v>
      </c>
      <c r="N110" s="105">
        <f t="shared" si="44"/>
        <v>25600</v>
      </c>
      <c r="O110" s="166">
        <v>0.175</v>
      </c>
      <c r="P110" s="243">
        <v>1120</v>
      </c>
      <c r="Q110" s="260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1">
        <v>1169.28</v>
      </c>
      <c r="V110" s="262">
        <f t="shared" si="47"/>
        <v>4677.12</v>
      </c>
      <c r="W110" s="149">
        <v>22050.1</v>
      </c>
      <c r="X110" s="149">
        <v>4197.39</v>
      </c>
      <c r="Y110" s="270">
        <f t="shared" si="48"/>
        <v>0.86133203125</v>
      </c>
      <c r="Z110" s="270">
        <f t="shared" si="49"/>
        <v>0.742527613146552</v>
      </c>
      <c r="AA110" s="149"/>
      <c r="AB110" s="149"/>
      <c r="AC110" s="149"/>
      <c r="AD110" s="149"/>
      <c r="AE110" s="271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0"/>
      <c r="AJ110" s="281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7"/>
      <c r="BF110" s="157"/>
      <c r="BG110" s="281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8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8">
        <f t="shared" si="81"/>
        <v>-6</v>
      </c>
      <c r="BV110" s="237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24">
        <v>9</v>
      </c>
      <c r="G111" s="225">
        <v>43</v>
      </c>
      <c r="H111" s="224">
        <v>100</v>
      </c>
      <c r="I111" s="102">
        <v>4</v>
      </c>
      <c r="J111" s="102"/>
      <c r="K111" s="99" t="s">
        <v>65</v>
      </c>
      <c r="L111" s="244" t="s">
        <v>76</v>
      </c>
      <c r="M111" s="242">
        <v>8000</v>
      </c>
      <c r="N111" s="105">
        <f t="shared" si="44"/>
        <v>32000</v>
      </c>
      <c r="O111" s="166">
        <v>0.21315</v>
      </c>
      <c r="P111" s="243">
        <v>1705.2</v>
      </c>
      <c r="Q111" s="260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1">
        <v>1780.2288</v>
      </c>
      <c r="V111" s="262">
        <f t="shared" si="47"/>
        <v>7120.9152</v>
      </c>
      <c r="W111" s="149">
        <v>27386.78</v>
      </c>
      <c r="X111" s="149">
        <v>5910.11</v>
      </c>
      <c r="Y111" s="270">
        <f t="shared" si="48"/>
        <v>0.855836875</v>
      </c>
      <c r="Z111" s="270">
        <f t="shared" si="49"/>
        <v>0.737790409482759</v>
      </c>
      <c r="AA111" s="149"/>
      <c r="AB111" s="149"/>
      <c r="AC111" s="149">
        <v>1160</v>
      </c>
      <c r="AD111" s="149">
        <v>80</v>
      </c>
      <c r="AE111" s="271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0"/>
      <c r="AJ111" s="281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7"/>
      <c r="BF111" s="157"/>
      <c r="BG111" s="281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8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8">
        <f t="shared" si="81"/>
        <v>-10</v>
      </c>
      <c r="BV111" s="237">
        <f t="shared" si="82"/>
        <v>-20</v>
      </c>
      <c r="BW111" s="321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24">
        <v>5</v>
      </c>
      <c r="G112" s="225">
        <v>21</v>
      </c>
      <c r="H112" s="224">
        <v>150</v>
      </c>
      <c r="I112" s="102">
        <v>1</v>
      </c>
      <c r="J112" s="102">
        <v>3</v>
      </c>
      <c r="K112" s="99" t="s">
        <v>96</v>
      </c>
      <c r="L112" s="244" t="s">
        <v>89</v>
      </c>
      <c r="M112" s="242">
        <v>9620</v>
      </c>
      <c r="N112" s="105">
        <f t="shared" si="44"/>
        <v>38480</v>
      </c>
      <c r="O112" s="166">
        <v>0.11</v>
      </c>
      <c r="P112" s="243">
        <v>1058.2</v>
      </c>
      <c r="Q112" s="260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1">
        <v>1104.7608</v>
      </c>
      <c r="V112" s="262">
        <f t="shared" si="47"/>
        <v>4419.0432</v>
      </c>
      <c r="W112" s="149">
        <v>32777.08</v>
      </c>
      <c r="X112" s="149">
        <v>9292.62</v>
      </c>
      <c r="Y112" s="270">
        <f t="shared" si="48"/>
        <v>0.851795218295218</v>
      </c>
      <c r="Z112" s="270">
        <f t="shared" si="49"/>
        <v>0.734306222668292</v>
      </c>
      <c r="AA112" s="149"/>
      <c r="AB112" s="149"/>
      <c r="AC112" s="149"/>
      <c r="AD112" s="149"/>
      <c r="AE112" s="271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0"/>
      <c r="AJ112" s="281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7"/>
      <c r="BF112" s="157"/>
      <c r="BG112" s="281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8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8">
        <f t="shared" si="81"/>
        <v>9</v>
      </c>
      <c r="BV112" s="237">
        <v>0</v>
      </c>
      <c r="BW112" s="321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24">
        <v>8</v>
      </c>
      <c r="G113" s="225">
        <v>35</v>
      </c>
      <c r="H113" s="224">
        <v>100</v>
      </c>
      <c r="I113" s="102">
        <v>2</v>
      </c>
      <c r="J113" s="102"/>
      <c r="K113" s="99" t="s">
        <v>65</v>
      </c>
      <c r="L113" s="241" t="s">
        <v>97</v>
      </c>
      <c r="M113" s="242">
        <v>8360</v>
      </c>
      <c r="N113" s="105">
        <f t="shared" si="44"/>
        <v>33440</v>
      </c>
      <c r="O113" s="166">
        <v>0.22515</v>
      </c>
      <c r="P113" s="243">
        <v>1882.254</v>
      </c>
      <c r="Q113" s="260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1">
        <v>1965.073176</v>
      </c>
      <c r="V113" s="262">
        <f t="shared" si="47"/>
        <v>7860.292704</v>
      </c>
      <c r="W113" s="149">
        <v>28428.98</v>
      </c>
      <c r="X113" s="149">
        <v>7584.25</v>
      </c>
      <c r="Y113" s="270">
        <f t="shared" si="48"/>
        <v>0.850148923444976</v>
      </c>
      <c r="Z113" s="270">
        <f t="shared" si="49"/>
        <v>0.732887002969807</v>
      </c>
      <c r="AA113" s="149"/>
      <c r="AB113" s="149"/>
      <c r="AC113" s="149"/>
      <c r="AD113" s="149"/>
      <c r="AE113" s="271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0"/>
      <c r="AJ113" s="281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7"/>
      <c r="BF113" s="157"/>
      <c r="BG113" s="281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8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8">
        <f t="shared" si="81"/>
        <v>-6</v>
      </c>
      <c r="BV113" s="237">
        <f t="shared" si="82"/>
        <v>-12</v>
      </c>
      <c r="BW113" s="321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2">
        <v>4</v>
      </c>
      <c r="G114" s="223">
        <v>14</v>
      </c>
      <c r="H114" s="222">
        <v>150</v>
      </c>
      <c r="I114" s="102">
        <v>3</v>
      </c>
      <c r="J114" s="102"/>
      <c r="K114" s="99" t="s">
        <v>72</v>
      </c>
      <c r="L114" s="241" t="s">
        <v>97</v>
      </c>
      <c r="M114" s="242">
        <v>12240</v>
      </c>
      <c r="N114" s="105">
        <f t="shared" si="44"/>
        <v>48960</v>
      </c>
      <c r="O114" s="166">
        <v>0.2364</v>
      </c>
      <c r="P114" s="243">
        <v>2893.536</v>
      </c>
      <c r="Q114" s="260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1">
        <v>3020.851584</v>
      </c>
      <c r="V114" s="262">
        <f t="shared" si="47"/>
        <v>12083.406336</v>
      </c>
      <c r="W114" s="149">
        <v>40720.09</v>
      </c>
      <c r="X114" s="149">
        <v>9825.55</v>
      </c>
      <c r="Y114" s="270">
        <f t="shared" si="48"/>
        <v>0.831701184640523</v>
      </c>
      <c r="Z114" s="270">
        <f t="shared" si="49"/>
        <v>0.71698377986252</v>
      </c>
      <c r="AA114" s="149"/>
      <c r="AB114" s="149"/>
      <c r="AC114" s="149"/>
      <c r="AD114" s="149"/>
      <c r="AE114" s="271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0"/>
      <c r="AJ114" s="281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7"/>
      <c r="BF114" s="157"/>
      <c r="BG114" s="281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8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8">
        <f t="shared" si="81"/>
        <v>54</v>
      </c>
      <c r="BV114" s="237">
        <v>0</v>
      </c>
      <c r="BW114" s="321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2">
        <v>9</v>
      </c>
      <c r="G115" s="223">
        <v>38</v>
      </c>
      <c r="H115" s="222">
        <v>100</v>
      </c>
      <c r="I115" s="102">
        <v>1</v>
      </c>
      <c r="J115" s="102"/>
      <c r="K115" s="99" t="s">
        <v>65</v>
      </c>
      <c r="L115" s="244" t="s">
        <v>73</v>
      </c>
      <c r="M115" s="242">
        <v>7600</v>
      </c>
      <c r="N115" s="105">
        <f t="shared" si="44"/>
        <v>30400</v>
      </c>
      <c r="O115" s="166">
        <v>0.216375</v>
      </c>
      <c r="P115" s="243">
        <v>1644.45</v>
      </c>
      <c r="Q115" s="260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1">
        <v>1716.8058</v>
      </c>
      <c r="V115" s="262">
        <f t="shared" si="47"/>
        <v>6867.2232</v>
      </c>
      <c r="W115" s="149">
        <v>25003.43</v>
      </c>
      <c r="X115" s="149">
        <v>4431.39</v>
      </c>
      <c r="Y115" s="270">
        <f t="shared" si="48"/>
        <v>0.82248125</v>
      </c>
      <c r="Z115" s="270">
        <f t="shared" si="49"/>
        <v>0.709035560344828</v>
      </c>
      <c r="AA115" s="149"/>
      <c r="AB115" s="149"/>
      <c r="AC115" s="149">
        <v>290</v>
      </c>
      <c r="AD115" s="149">
        <v>20</v>
      </c>
      <c r="AE115" s="271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0"/>
      <c r="AJ115" s="281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7"/>
      <c r="BF115" s="157"/>
      <c r="BG115" s="281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8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8">
        <f t="shared" si="81"/>
        <v>-12</v>
      </c>
      <c r="BV115" s="237">
        <f t="shared" si="82"/>
        <v>-24</v>
      </c>
      <c r="BW115" s="321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24">
        <v>5</v>
      </c>
      <c r="G116" s="225">
        <v>17</v>
      </c>
      <c r="H116" s="224">
        <v>150</v>
      </c>
      <c r="I116" s="102">
        <v>4</v>
      </c>
      <c r="J116" s="102"/>
      <c r="K116" s="99" t="s">
        <v>72</v>
      </c>
      <c r="L116" s="244" t="s">
        <v>92</v>
      </c>
      <c r="M116" s="242">
        <v>12240</v>
      </c>
      <c r="N116" s="105">
        <f t="shared" si="44"/>
        <v>48960</v>
      </c>
      <c r="O116" s="166">
        <v>0.2652</v>
      </c>
      <c r="P116" s="243">
        <v>3246.048</v>
      </c>
      <c r="Q116" s="260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1">
        <v>3388.874112</v>
      </c>
      <c r="V116" s="262">
        <f t="shared" si="47"/>
        <v>13555.496448</v>
      </c>
      <c r="W116" s="149">
        <v>43405.52</v>
      </c>
      <c r="X116" s="149">
        <v>10385.04</v>
      </c>
      <c r="Y116" s="270">
        <f t="shared" si="48"/>
        <v>0.886550653594771</v>
      </c>
      <c r="Z116" s="270">
        <f t="shared" si="49"/>
        <v>0.764267804823079</v>
      </c>
      <c r="AA116" s="149">
        <v>3255</v>
      </c>
      <c r="AB116" s="149">
        <v>388.5</v>
      </c>
      <c r="AC116" s="149"/>
      <c r="AD116" s="149"/>
      <c r="AE116" s="271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0"/>
      <c r="AJ116" s="281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7"/>
      <c r="BF116" s="157"/>
      <c r="BG116" s="281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8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8">
        <f t="shared" si="81"/>
        <v>-17</v>
      </c>
      <c r="BV116" s="237">
        <f t="shared" si="82"/>
        <v>-34</v>
      </c>
      <c r="BW116" s="321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2">
        <v>8</v>
      </c>
      <c r="G117" s="223">
        <v>32</v>
      </c>
      <c r="H117" s="222">
        <v>100</v>
      </c>
      <c r="I117" s="102">
        <v>0</v>
      </c>
      <c r="J117" s="102"/>
      <c r="K117" s="99" t="s">
        <v>65</v>
      </c>
      <c r="L117" s="241" t="s">
        <v>92</v>
      </c>
      <c r="M117" s="242">
        <v>9900</v>
      </c>
      <c r="N117" s="105">
        <f t="shared" si="44"/>
        <v>39600</v>
      </c>
      <c r="O117" s="166">
        <v>0.25995</v>
      </c>
      <c r="P117" s="243">
        <v>2573.505</v>
      </c>
      <c r="Q117" s="260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1">
        <v>2686.73922</v>
      </c>
      <c r="V117" s="262">
        <f t="shared" si="47"/>
        <v>10746.95688</v>
      </c>
      <c r="W117" s="149">
        <v>32314.13</v>
      </c>
      <c r="X117" s="149">
        <v>8998.47</v>
      </c>
      <c r="Y117" s="270">
        <f t="shared" si="48"/>
        <v>0.816013383838384</v>
      </c>
      <c r="Z117" s="270">
        <f t="shared" si="49"/>
        <v>0.703459813653779</v>
      </c>
      <c r="AA117" s="149"/>
      <c r="AB117" s="149"/>
      <c r="AC117" s="149"/>
      <c r="AD117" s="149"/>
      <c r="AE117" s="271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0"/>
      <c r="AJ117" s="281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7"/>
      <c r="BF117" s="157"/>
      <c r="BG117" s="281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8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8">
        <f t="shared" si="81"/>
        <v>30</v>
      </c>
      <c r="BV117" s="237">
        <v>0</v>
      </c>
      <c r="BW117" s="321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24">
        <v>9</v>
      </c>
      <c r="G118" s="225">
        <v>39</v>
      </c>
      <c r="H118" s="224">
        <v>100</v>
      </c>
      <c r="I118" s="102">
        <v>2</v>
      </c>
      <c r="J118" s="102"/>
      <c r="K118" s="99" t="s">
        <v>65</v>
      </c>
      <c r="L118" s="244" t="s">
        <v>73</v>
      </c>
      <c r="M118" s="242">
        <v>7000</v>
      </c>
      <c r="N118" s="105">
        <f t="shared" si="44"/>
        <v>28000</v>
      </c>
      <c r="O118" s="166">
        <v>0.245175</v>
      </c>
      <c r="P118" s="243">
        <v>1716.225</v>
      </c>
      <c r="Q118" s="260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1">
        <v>1791.7389</v>
      </c>
      <c r="V118" s="262">
        <f t="shared" si="47"/>
        <v>7166.9556</v>
      </c>
      <c r="W118" s="149">
        <v>22697.29</v>
      </c>
      <c r="X118" s="149">
        <v>5555.61</v>
      </c>
      <c r="Y118" s="270">
        <f t="shared" si="48"/>
        <v>0.8106175</v>
      </c>
      <c r="Z118" s="270">
        <f t="shared" si="49"/>
        <v>0.698808189655172</v>
      </c>
      <c r="AA118" s="149"/>
      <c r="AB118" s="149"/>
      <c r="AC118" s="149"/>
      <c r="AD118" s="149"/>
      <c r="AE118" s="271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0"/>
      <c r="AJ118" s="281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7"/>
      <c r="BF118" s="157"/>
      <c r="BG118" s="281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8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8">
        <f t="shared" si="81"/>
        <v>-6</v>
      </c>
      <c r="BV118" s="237">
        <f t="shared" si="82"/>
        <v>-12</v>
      </c>
      <c r="BW118" s="321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24">
        <v>4</v>
      </c>
      <c r="G119" s="225">
        <v>15</v>
      </c>
      <c r="H119" s="224">
        <v>150</v>
      </c>
      <c r="I119" s="102">
        <v>3</v>
      </c>
      <c r="J119" s="102"/>
      <c r="K119" s="99" t="s">
        <v>72</v>
      </c>
      <c r="L119" s="241" t="s">
        <v>66</v>
      </c>
      <c r="M119" s="242">
        <v>12580</v>
      </c>
      <c r="N119" s="105">
        <f t="shared" si="44"/>
        <v>50320</v>
      </c>
      <c r="O119" s="166">
        <v>0.237</v>
      </c>
      <c r="P119" s="243">
        <v>2981.46</v>
      </c>
      <c r="Q119" s="260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1">
        <v>3112.64424</v>
      </c>
      <c r="V119" s="262">
        <f t="shared" si="47"/>
        <v>12450.57696</v>
      </c>
      <c r="W119" s="149">
        <v>40200.75</v>
      </c>
      <c r="X119" s="149">
        <v>9301.98</v>
      </c>
      <c r="Y119" s="270">
        <f t="shared" si="48"/>
        <v>0.798902027027027</v>
      </c>
      <c r="Z119" s="270">
        <f t="shared" si="49"/>
        <v>0.688708643988816</v>
      </c>
      <c r="AA119" s="149"/>
      <c r="AB119" s="149"/>
      <c r="AC119" s="149"/>
      <c r="AD119" s="149"/>
      <c r="AE119" s="271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0"/>
      <c r="AJ119" s="281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7"/>
      <c r="BF119" s="157"/>
      <c r="BG119" s="281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8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8">
        <f t="shared" si="81"/>
        <v>-8</v>
      </c>
      <c r="BV119" s="237">
        <f t="shared" si="82"/>
        <v>-16</v>
      </c>
      <c r="BW119" s="321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2">
        <v>8</v>
      </c>
      <c r="G120" s="223">
        <v>36</v>
      </c>
      <c r="H120" s="222">
        <v>100</v>
      </c>
      <c r="I120" s="102">
        <v>2</v>
      </c>
      <c r="J120" s="102">
        <v>1</v>
      </c>
      <c r="K120" s="99" t="s">
        <v>65</v>
      </c>
      <c r="L120" s="241" t="s">
        <v>66</v>
      </c>
      <c r="M120" s="242">
        <v>7200</v>
      </c>
      <c r="N120" s="105">
        <f t="shared" si="44"/>
        <v>28800</v>
      </c>
      <c r="O120" s="166">
        <v>0.18585</v>
      </c>
      <c r="P120" s="243">
        <v>1338.12</v>
      </c>
      <c r="Q120" s="260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1">
        <v>1396.99728</v>
      </c>
      <c r="V120" s="262">
        <f t="shared" si="47"/>
        <v>5587.98912</v>
      </c>
      <c r="W120" s="149">
        <v>22845.96</v>
      </c>
      <c r="X120" s="149">
        <v>3963.66</v>
      </c>
      <c r="Y120" s="270">
        <f t="shared" si="48"/>
        <v>0.7932625</v>
      </c>
      <c r="Z120" s="270">
        <f t="shared" si="49"/>
        <v>0.683846982758621</v>
      </c>
      <c r="AA120" s="149"/>
      <c r="AB120" s="149"/>
      <c r="AC120" s="149"/>
      <c r="AD120" s="149"/>
      <c r="AE120" s="271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0"/>
      <c r="AJ120" s="281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7"/>
      <c r="BF120" s="157"/>
      <c r="BG120" s="281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8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8">
        <f t="shared" si="81"/>
        <v>-15</v>
      </c>
      <c r="BV120" s="237">
        <f t="shared" si="82"/>
        <v>-30</v>
      </c>
      <c r="BW120" s="321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2">
        <v>9</v>
      </c>
      <c r="G121" s="223">
        <v>42</v>
      </c>
      <c r="H121" s="222">
        <v>100</v>
      </c>
      <c r="I121" s="102">
        <v>2</v>
      </c>
      <c r="J121" s="102"/>
      <c r="K121" s="99" t="s">
        <v>65</v>
      </c>
      <c r="L121" s="244" t="s">
        <v>73</v>
      </c>
      <c r="M121" s="242">
        <v>7600</v>
      </c>
      <c r="N121" s="105">
        <f t="shared" si="44"/>
        <v>30400</v>
      </c>
      <c r="O121" s="166">
        <v>0.185775</v>
      </c>
      <c r="P121" s="243">
        <v>1411.89</v>
      </c>
      <c r="Q121" s="260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1">
        <v>1474.01316</v>
      </c>
      <c r="V121" s="262">
        <f t="shared" si="47"/>
        <v>5896.05264</v>
      </c>
      <c r="W121" s="149">
        <v>24070.85</v>
      </c>
      <c r="X121" s="149">
        <v>5084.18</v>
      </c>
      <c r="Y121" s="270">
        <f t="shared" si="48"/>
        <v>0.791804276315789</v>
      </c>
      <c r="Z121" s="270">
        <f t="shared" si="49"/>
        <v>0.682589893375681</v>
      </c>
      <c r="AA121" s="149"/>
      <c r="AB121" s="149"/>
      <c r="AC121" s="149"/>
      <c r="AD121" s="149"/>
      <c r="AE121" s="271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0"/>
      <c r="AJ121" s="281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7"/>
      <c r="BF121" s="157"/>
      <c r="BG121" s="281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8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8">
        <f t="shared" si="81"/>
        <v>-21</v>
      </c>
      <c r="BV121" s="237">
        <f t="shared" si="82"/>
        <v>-42</v>
      </c>
      <c r="BW121" s="321">
        <f t="shared" si="83"/>
        <v>-138</v>
      </c>
    </row>
    <row r="122" spans="1:75">
      <c r="A122" s="215">
        <v>120</v>
      </c>
      <c r="B122" s="215">
        <v>30</v>
      </c>
      <c r="C122" s="215">
        <v>582</v>
      </c>
      <c r="D122" s="216" t="s">
        <v>208</v>
      </c>
      <c r="E122" s="216" t="s">
        <v>71</v>
      </c>
      <c r="F122" s="217">
        <v>2</v>
      </c>
      <c r="G122" s="218">
        <v>3</v>
      </c>
      <c r="H122" s="217">
        <v>200</v>
      </c>
      <c r="I122" s="102">
        <v>6</v>
      </c>
      <c r="J122" s="102"/>
      <c r="K122" s="215" t="s">
        <v>177</v>
      </c>
      <c r="L122" s="240" t="s">
        <v>73</v>
      </c>
      <c r="M122" s="237">
        <v>55100</v>
      </c>
      <c r="N122" s="238">
        <f t="shared" si="44"/>
        <v>220400</v>
      </c>
      <c r="O122" s="167">
        <v>0.115</v>
      </c>
      <c r="P122" s="239">
        <v>6336.5</v>
      </c>
      <c r="Q122" s="255">
        <f t="shared" si="45"/>
        <v>25346</v>
      </c>
      <c r="R122" s="58">
        <v>63916</v>
      </c>
      <c r="S122" s="256">
        <f t="shared" si="46"/>
        <v>255664</v>
      </c>
      <c r="T122" s="59">
        <v>0.1035</v>
      </c>
      <c r="U122" s="257">
        <v>6615.306</v>
      </c>
      <c r="V122" s="258">
        <f t="shared" si="47"/>
        <v>26461.224</v>
      </c>
      <c r="W122" s="259">
        <v>174099.53</v>
      </c>
      <c r="X122" s="259">
        <v>28966.96</v>
      </c>
      <c r="Y122" s="269">
        <f t="shared" si="48"/>
        <v>0.789925272232305</v>
      </c>
      <c r="Z122" s="270">
        <f t="shared" si="49"/>
        <v>0.680970062269228</v>
      </c>
      <c r="AA122" s="149"/>
      <c r="AB122" s="149"/>
      <c r="AC122" s="149"/>
      <c r="AD122" s="149"/>
      <c r="AE122" s="271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0"/>
      <c r="AJ122" s="281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59">
        <v>128996.14</v>
      </c>
      <c r="AV122" s="259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281">
        <f t="shared" si="78"/>
        <v>300</v>
      </c>
      <c r="BH122" s="238">
        <v>960</v>
      </c>
      <c r="BI122" s="238">
        <v>560</v>
      </c>
      <c r="BJ122" s="312">
        <f>BI122-BH122</f>
        <v>-400</v>
      </c>
      <c r="BK122" s="313">
        <v>12</v>
      </c>
      <c r="BL122" s="313">
        <v>19</v>
      </c>
      <c r="BM122" s="238">
        <v>12</v>
      </c>
      <c r="BN122" s="238">
        <v>18</v>
      </c>
      <c r="BO122" s="238">
        <f t="shared" si="79"/>
        <v>13</v>
      </c>
      <c r="BP122" s="312">
        <v>0</v>
      </c>
      <c r="BQ122" s="313">
        <v>10</v>
      </c>
      <c r="BR122" s="313">
        <v>6</v>
      </c>
      <c r="BS122" s="238">
        <v>8</v>
      </c>
      <c r="BT122" s="238">
        <v>0</v>
      </c>
      <c r="BU122" s="238">
        <f t="shared" si="81"/>
        <v>-12</v>
      </c>
      <c r="BV122" s="237">
        <f t="shared" si="82"/>
        <v>-24</v>
      </c>
      <c r="BW122" s="321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24">
        <v>10</v>
      </c>
      <c r="G123" s="225">
        <v>45</v>
      </c>
      <c r="H123" s="224">
        <v>100</v>
      </c>
      <c r="I123" s="102">
        <v>1</v>
      </c>
      <c r="J123" s="102"/>
      <c r="K123" s="99" t="s">
        <v>104</v>
      </c>
      <c r="L123" s="241" t="s">
        <v>92</v>
      </c>
      <c r="M123" s="242">
        <v>5000</v>
      </c>
      <c r="N123" s="105">
        <f t="shared" si="44"/>
        <v>20000</v>
      </c>
      <c r="O123" s="166">
        <v>0.2553</v>
      </c>
      <c r="P123" s="243">
        <v>1276.5</v>
      </c>
      <c r="Q123" s="260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1">
        <v>1332.666</v>
      </c>
      <c r="V123" s="262">
        <f t="shared" si="47"/>
        <v>5330.664</v>
      </c>
      <c r="W123" s="149">
        <v>15309.27</v>
      </c>
      <c r="X123" s="149">
        <v>3882.24</v>
      </c>
      <c r="Y123" s="270">
        <f t="shared" si="48"/>
        <v>0.7654635</v>
      </c>
      <c r="Z123" s="270">
        <f t="shared" si="49"/>
        <v>0.659882327586207</v>
      </c>
      <c r="AA123" s="149"/>
      <c r="AB123" s="149"/>
      <c r="AC123" s="149"/>
      <c r="AD123" s="149"/>
      <c r="AE123" s="271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0"/>
      <c r="AJ123" s="281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7"/>
      <c r="BF123" s="157"/>
      <c r="BG123" s="281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8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8">
        <f t="shared" si="81"/>
        <v>-7</v>
      </c>
      <c r="BV123" s="237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2">
        <v>10</v>
      </c>
      <c r="G124" s="223">
        <v>44</v>
      </c>
      <c r="H124" s="222">
        <v>100</v>
      </c>
      <c r="I124" s="102">
        <v>2</v>
      </c>
      <c r="J124" s="102"/>
      <c r="K124" s="99" t="s">
        <v>104</v>
      </c>
      <c r="L124" s="241" t="s">
        <v>76</v>
      </c>
      <c r="M124" s="242">
        <v>7600</v>
      </c>
      <c r="N124" s="105">
        <f t="shared" si="44"/>
        <v>30400</v>
      </c>
      <c r="O124" s="166">
        <v>0.23175</v>
      </c>
      <c r="P124" s="243">
        <v>1761.3</v>
      </c>
      <c r="Q124" s="260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1">
        <v>1838.7972</v>
      </c>
      <c r="V124" s="262">
        <f t="shared" si="47"/>
        <v>7355.1888</v>
      </c>
      <c r="W124" s="149">
        <v>27757.43</v>
      </c>
      <c r="X124" s="149">
        <v>5281.32</v>
      </c>
      <c r="Y124" s="270">
        <f t="shared" si="48"/>
        <v>0.913073355263158</v>
      </c>
      <c r="Z124" s="270">
        <f t="shared" si="49"/>
        <v>0.787132202813067</v>
      </c>
      <c r="AA124" s="149">
        <v>4500</v>
      </c>
      <c r="AB124" s="149">
        <v>405</v>
      </c>
      <c r="AC124" s="149"/>
      <c r="AD124" s="149"/>
      <c r="AE124" s="271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0"/>
      <c r="AJ124" s="281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7"/>
      <c r="BF124" s="157"/>
      <c r="BG124" s="281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8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8">
        <f t="shared" si="81"/>
        <v>-6</v>
      </c>
      <c r="BV124" s="237">
        <f t="shared" si="82"/>
        <v>-12</v>
      </c>
      <c r="BW124" s="321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24">
        <v>3</v>
      </c>
      <c r="G125" s="225">
        <v>5</v>
      </c>
      <c r="H125" s="224">
        <v>200</v>
      </c>
      <c r="I125" s="102">
        <v>3</v>
      </c>
      <c r="J125" s="102">
        <v>4</v>
      </c>
      <c r="K125" s="99" t="s">
        <v>79</v>
      </c>
      <c r="L125" s="244" t="s">
        <v>89</v>
      </c>
      <c r="M125" s="242">
        <v>14850</v>
      </c>
      <c r="N125" s="105">
        <f t="shared" si="44"/>
        <v>59400</v>
      </c>
      <c r="O125" s="166">
        <v>0.256875</v>
      </c>
      <c r="P125" s="243">
        <v>3814.59375</v>
      </c>
      <c r="Q125" s="260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1">
        <v>3982.435875</v>
      </c>
      <c r="V125" s="262">
        <f t="shared" si="47"/>
        <v>15929.7435</v>
      </c>
      <c r="W125" s="149">
        <v>45192.79</v>
      </c>
      <c r="X125" s="149">
        <v>12522.38</v>
      </c>
      <c r="Y125" s="270">
        <f t="shared" si="48"/>
        <v>0.76082138047138</v>
      </c>
      <c r="Z125" s="270">
        <f t="shared" si="49"/>
        <v>0.655880500406362</v>
      </c>
      <c r="AA125" s="149"/>
      <c r="AB125" s="149"/>
      <c r="AC125" s="149"/>
      <c r="AD125" s="149"/>
      <c r="AE125" s="271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0"/>
      <c r="AJ125" s="281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7"/>
      <c r="BF125" s="157"/>
      <c r="BG125" s="281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8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8">
        <f t="shared" si="81"/>
        <v>-8</v>
      </c>
      <c r="BV125" s="237">
        <f t="shared" si="82"/>
        <v>-16</v>
      </c>
      <c r="BW125" s="321">
        <f t="shared" si="83"/>
        <v>-31</v>
      </c>
    </row>
    <row r="126" spans="1:75">
      <c r="A126" s="215">
        <v>124</v>
      </c>
      <c r="B126" s="215">
        <v>30</v>
      </c>
      <c r="C126" s="215">
        <v>391</v>
      </c>
      <c r="D126" s="216" t="s">
        <v>212</v>
      </c>
      <c r="E126" s="216" t="s">
        <v>64</v>
      </c>
      <c r="F126" s="219">
        <v>7</v>
      </c>
      <c r="G126" s="220">
        <v>31</v>
      </c>
      <c r="H126" s="219">
        <v>100</v>
      </c>
      <c r="I126" s="102">
        <v>3</v>
      </c>
      <c r="J126" s="102"/>
      <c r="K126" s="215" t="s">
        <v>96</v>
      </c>
      <c r="L126" s="236" t="s">
        <v>66</v>
      </c>
      <c r="M126" s="237">
        <v>10080</v>
      </c>
      <c r="N126" s="238">
        <f t="shared" si="44"/>
        <v>40320</v>
      </c>
      <c r="O126" s="167">
        <v>0.26865</v>
      </c>
      <c r="P126" s="239">
        <v>2707.992</v>
      </c>
      <c r="Q126" s="255">
        <f t="shared" si="45"/>
        <v>10831.968</v>
      </c>
      <c r="R126" s="58">
        <v>11692.8</v>
      </c>
      <c r="S126" s="256">
        <f t="shared" si="46"/>
        <v>46771.2</v>
      </c>
      <c r="T126" s="59">
        <v>0.241785</v>
      </c>
      <c r="U126" s="257">
        <v>2827.143648</v>
      </c>
      <c r="V126" s="258">
        <f t="shared" si="47"/>
        <v>11308.574592</v>
      </c>
      <c r="W126" s="259">
        <v>30643.02</v>
      </c>
      <c r="X126" s="259">
        <v>10272.99</v>
      </c>
      <c r="Y126" s="269">
        <f t="shared" si="48"/>
        <v>0.759995535714286</v>
      </c>
      <c r="Z126" s="270">
        <f t="shared" si="49"/>
        <v>0.655168565270936</v>
      </c>
      <c r="AA126" s="149"/>
      <c r="AB126" s="149"/>
      <c r="AC126" s="149"/>
      <c r="AD126" s="149"/>
      <c r="AE126" s="271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0"/>
      <c r="AJ126" s="281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59">
        <v>17369.23</v>
      </c>
      <c r="AV126" s="259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7"/>
      <c r="BF126" s="157"/>
      <c r="BG126" s="281">
        <f t="shared" si="78"/>
        <v>0</v>
      </c>
      <c r="BH126" s="238">
        <v>60</v>
      </c>
      <c r="BI126" s="238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8">
        <v>12</v>
      </c>
      <c r="BN126" s="238">
        <v>0</v>
      </c>
      <c r="BO126" s="238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8">
        <v>5</v>
      </c>
      <c r="BT126" s="238">
        <v>0</v>
      </c>
      <c r="BU126" s="238">
        <f t="shared" si="81"/>
        <v>-10</v>
      </c>
      <c r="BV126" s="237">
        <f t="shared" si="82"/>
        <v>-20</v>
      </c>
      <c r="BW126" s="321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2">
        <v>9</v>
      </c>
      <c r="G127" s="223">
        <v>38</v>
      </c>
      <c r="H127" s="222">
        <v>100</v>
      </c>
      <c r="I127" s="102">
        <v>2</v>
      </c>
      <c r="J127" s="102"/>
      <c r="K127" s="99" t="s">
        <v>104</v>
      </c>
      <c r="L127" s="244" t="s">
        <v>80</v>
      </c>
      <c r="M127" s="242">
        <v>5670</v>
      </c>
      <c r="N127" s="105">
        <f t="shared" si="44"/>
        <v>22680</v>
      </c>
      <c r="O127" s="166">
        <v>0.2247</v>
      </c>
      <c r="P127" s="243">
        <v>1274.049</v>
      </c>
      <c r="Q127" s="260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1">
        <v>1330.107156</v>
      </c>
      <c r="V127" s="262">
        <f t="shared" si="47"/>
        <v>5320.428624</v>
      </c>
      <c r="W127" s="149">
        <v>19335.49</v>
      </c>
      <c r="X127" s="149">
        <v>5094.71</v>
      </c>
      <c r="Y127" s="270">
        <f t="shared" si="48"/>
        <v>0.852534832451499</v>
      </c>
      <c r="Z127" s="270">
        <f t="shared" si="49"/>
        <v>0.734943821078879</v>
      </c>
      <c r="AA127" s="149">
        <v>2250</v>
      </c>
      <c r="AB127" s="149">
        <v>202.5</v>
      </c>
      <c r="AC127" s="149"/>
      <c r="AD127" s="149"/>
      <c r="AE127" s="271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0"/>
      <c r="AJ127" s="281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281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8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8">
        <f t="shared" si="81"/>
        <v>-4</v>
      </c>
      <c r="BV127" s="237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24">
        <v>6</v>
      </c>
      <c r="G128" s="225">
        <v>27</v>
      </c>
      <c r="H128" s="224">
        <v>150</v>
      </c>
      <c r="I128" s="102">
        <v>3</v>
      </c>
      <c r="J128" s="102"/>
      <c r="K128" s="99" t="s">
        <v>96</v>
      </c>
      <c r="L128" s="241" t="s">
        <v>76</v>
      </c>
      <c r="M128" s="242">
        <v>9900</v>
      </c>
      <c r="N128" s="105">
        <f t="shared" si="44"/>
        <v>39600</v>
      </c>
      <c r="O128" s="166">
        <v>0.19965</v>
      </c>
      <c r="P128" s="243">
        <v>1976.535</v>
      </c>
      <c r="Q128" s="260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1">
        <v>2063.50254</v>
      </c>
      <c r="V128" s="262">
        <f t="shared" si="47"/>
        <v>8254.01016</v>
      </c>
      <c r="W128" s="149">
        <v>42975.42</v>
      </c>
      <c r="X128" s="149">
        <v>9836.69</v>
      </c>
      <c r="Y128" s="270">
        <f t="shared" si="48"/>
        <v>1.08523787878788</v>
      </c>
      <c r="Z128" s="270">
        <f t="shared" si="49"/>
        <v>0.935549895506792</v>
      </c>
      <c r="AA128" s="149">
        <v>13454</v>
      </c>
      <c r="AB128" s="149">
        <v>1988</v>
      </c>
      <c r="AC128" s="149"/>
      <c r="AD128" s="149"/>
      <c r="AE128" s="271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0"/>
      <c r="AJ128" s="281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7"/>
      <c r="BF128" s="157"/>
      <c r="BG128" s="281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8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8">
        <f t="shared" si="81"/>
        <v>-6</v>
      </c>
      <c r="BV128" s="237">
        <f t="shared" si="82"/>
        <v>-12</v>
      </c>
      <c r="BW128" s="321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2">
        <v>9</v>
      </c>
      <c r="G129" s="223">
        <v>42</v>
      </c>
      <c r="H129" s="222">
        <v>100</v>
      </c>
      <c r="I129" s="102">
        <v>3</v>
      </c>
      <c r="J129" s="102"/>
      <c r="K129" s="99" t="s">
        <v>65</v>
      </c>
      <c r="L129" s="244" t="s">
        <v>97</v>
      </c>
      <c r="M129" s="242">
        <v>7800</v>
      </c>
      <c r="N129" s="105">
        <f t="shared" si="44"/>
        <v>31200</v>
      </c>
      <c r="O129" s="166">
        <v>0.252525</v>
      </c>
      <c r="P129" s="243">
        <v>1969.695</v>
      </c>
      <c r="Q129" s="260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1">
        <v>2056.36158</v>
      </c>
      <c r="V129" s="262">
        <f t="shared" si="47"/>
        <v>8225.44632</v>
      </c>
      <c r="W129" s="149">
        <v>23149.41</v>
      </c>
      <c r="X129" s="149">
        <v>5488.26</v>
      </c>
      <c r="Y129" s="270">
        <f t="shared" si="48"/>
        <v>0.741968269230769</v>
      </c>
      <c r="Z129" s="270">
        <f t="shared" si="49"/>
        <v>0.639627818302387</v>
      </c>
      <c r="AA129" s="149"/>
      <c r="AB129" s="149"/>
      <c r="AC129" s="149"/>
      <c r="AD129" s="149"/>
      <c r="AE129" s="271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0"/>
      <c r="AJ129" s="281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7"/>
      <c r="BF129" s="157"/>
      <c r="BG129" s="281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8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8">
        <f t="shared" si="81"/>
        <v>4</v>
      </c>
      <c r="BV129" s="237">
        <v>0</v>
      </c>
      <c r="BW129" s="321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2">
        <v>9</v>
      </c>
      <c r="G130" s="223">
        <v>40</v>
      </c>
      <c r="H130" s="222">
        <v>100</v>
      </c>
      <c r="I130" s="102">
        <v>2</v>
      </c>
      <c r="J130" s="102"/>
      <c r="K130" s="99" t="s">
        <v>104</v>
      </c>
      <c r="L130" s="244" t="s">
        <v>73</v>
      </c>
      <c r="M130" s="242">
        <v>6000</v>
      </c>
      <c r="N130" s="105">
        <f t="shared" si="44"/>
        <v>24000</v>
      </c>
      <c r="O130" s="166">
        <v>0.266925</v>
      </c>
      <c r="P130" s="243">
        <v>1601.55</v>
      </c>
      <c r="Q130" s="260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1">
        <v>1672.0182</v>
      </c>
      <c r="V130" s="262">
        <f t="shared" si="47"/>
        <v>6688.0728</v>
      </c>
      <c r="W130" s="149">
        <v>17641.1</v>
      </c>
      <c r="X130" s="149">
        <v>5145.26</v>
      </c>
      <c r="Y130" s="270">
        <f t="shared" si="48"/>
        <v>0.735045833333333</v>
      </c>
      <c r="Z130" s="270">
        <f t="shared" si="49"/>
        <v>0.633660201149425</v>
      </c>
      <c r="AA130" s="149"/>
      <c r="AB130" s="149"/>
      <c r="AC130" s="149"/>
      <c r="AD130" s="149"/>
      <c r="AE130" s="271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0"/>
      <c r="AJ130" s="281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7"/>
      <c r="BF130" s="157"/>
      <c r="BG130" s="281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8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8">
        <f t="shared" si="81"/>
        <v>-2</v>
      </c>
      <c r="BV130" s="237">
        <f t="shared" si="82"/>
        <v>-4</v>
      </c>
      <c r="BW130" s="321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2">
        <v>11</v>
      </c>
      <c r="G131" s="223">
        <v>48</v>
      </c>
      <c r="H131" s="222">
        <v>100</v>
      </c>
      <c r="I131" s="102">
        <v>2</v>
      </c>
      <c r="J131" s="102"/>
      <c r="K131" s="99" t="s">
        <v>104</v>
      </c>
      <c r="L131" s="244" t="s">
        <v>97</v>
      </c>
      <c r="M131" s="242">
        <v>4000</v>
      </c>
      <c r="N131" s="105">
        <f t="shared" ref="N131:N142" si="87">M131*4</f>
        <v>16000</v>
      </c>
      <c r="O131" s="166">
        <v>0.22395</v>
      </c>
      <c r="P131" s="243">
        <v>895.8</v>
      </c>
      <c r="Q131" s="260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1">
        <v>935.2152</v>
      </c>
      <c r="V131" s="262">
        <f t="shared" ref="V131:V142" si="90">U131*4</f>
        <v>3740.8608</v>
      </c>
      <c r="W131" s="149">
        <v>11425.4</v>
      </c>
      <c r="X131" s="149">
        <v>2478.82</v>
      </c>
      <c r="Y131" s="270">
        <f t="shared" ref="Y131:Y143" si="91">W131/N131</f>
        <v>0.7140875</v>
      </c>
      <c r="Z131" s="270">
        <f t="shared" ref="Z131:Z143" si="92">W131/S131</f>
        <v>0.615592672413793</v>
      </c>
      <c r="AA131" s="149"/>
      <c r="AB131" s="149"/>
      <c r="AC131" s="149"/>
      <c r="AD131" s="149"/>
      <c r="AE131" s="271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0"/>
      <c r="AJ131" s="281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7"/>
      <c r="BF131" s="157"/>
      <c r="BG131" s="281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8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8">
        <f t="shared" si="81"/>
        <v>-12</v>
      </c>
      <c r="BV131" s="237">
        <f t="shared" si="82"/>
        <v>-24</v>
      </c>
      <c r="BW131" s="321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2">
        <v>5</v>
      </c>
      <c r="G132" s="223">
        <v>22</v>
      </c>
      <c r="H132" s="226">
        <v>150</v>
      </c>
      <c r="I132" s="102">
        <v>3</v>
      </c>
      <c r="J132" s="102"/>
      <c r="K132" s="99" t="s">
        <v>96</v>
      </c>
      <c r="L132" s="244" t="s">
        <v>92</v>
      </c>
      <c r="M132" s="242">
        <v>11700</v>
      </c>
      <c r="N132" s="105">
        <f t="shared" si="87"/>
        <v>46800</v>
      </c>
      <c r="O132" s="166">
        <v>0.251775</v>
      </c>
      <c r="P132" s="243">
        <v>2945.7675</v>
      </c>
      <c r="Q132" s="260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1">
        <v>3075.38127</v>
      </c>
      <c r="V132" s="262">
        <f t="shared" si="90"/>
        <v>12301.52508</v>
      </c>
      <c r="W132" s="149">
        <v>37782</v>
      </c>
      <c r="X132" s="149">
        <v>9049.5</v>
      </c>
      <c r="Y132" s="270">
        <f t="shared" si="91"/>
        <v>0.807307692307692</v>
      </c>
      <c r="Z132" s="270">
        <f t="shared" si="92"/>
        <v>0.695954907161804</v>
      </c>
      <c r="AA132" s="149">
        <v>4424</v>
      </c>
      <c r="AB132" s="149">
        <v>602</v>
      </c>
      <c r="AC132" s="149"/>
      <c r="AD132" s="149"/>
      <c r="AE132" s="271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0"/>
      <c r="AJ132" s="281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7"/>
      <c r="BF132" s="157"/>
      <c r="BG132" s="281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8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8">
        <f t="shared" si="81"/>
        <v>-1</v>
      </c>
      <c r="BV132" s="237">
        <f t="shared" si="82"/>
        <v>-2</v>
      </c>
      <c r="BW132" s="321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24">
        <v>8</v>
      </c>
      <c r="G133" s="225">
        <v>35</v>
      </c>
      <c r="H133" s="224">
        <v>100</v>
      </c>
      <c r="I133" s="102">
        <v>2</v>
      </c>
      <c r="J133" s="102">
        <v>1</v>
      </c>
      <c r="K133" s="99" t="s">
        <v>65</v>
      </c>
      <c r="L133" s="241" t="s">
        <v>89</v>
      </c>
      <c r="M133" s="242">
        <v>7980</v>
      </c>
      <c r="N133" s="105">
        <f t="shared" si="87"/>
        <v>31920</v>
      </c>
      <c r="O133" s="166">
        <v>0.283725</v>
      </c>
      <c r="P133" s="243">
        <v>2264.1255</v>
      </c>
      <c r="Q133" s="260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1">
        <v>2363.747022</v>
      </c>
      <c r="V133" s="262">
        <f t="shared" si="90"/>
        <v>9454.988088</v>
      </c>
      <c r="W133" s="149">
        <v>21553.24</v>
      </c>
      <c r="X133" s="149">
        <v>6452.17</v>
      </c>
      <c r="Y133" s="270">
        <f t="shared" si="91"/>
        <v>0.675226817042607</v>
      </c>
      <c r="Z133" s="270">
        <f t="shared" si="92"/>
        <v>0.582092083657419</v>
      </c>
      <c r="AA133" s="149"/>
      <c r="AB133" s="149"/>
      <c r="AC133" s="149"/>
      <c r="AD133" s="149"/>
      <c r="AE133" s="271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0"/>
      <c r="AJ133" s="281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7"/>
      <c r="BF133" s="157"/>
      <c r="BG133" s="281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8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8">
        <f t="shared" si="81"/>
        <v>-9</v>
      </c>
      <c r="BV133" s="237">
        <f t="shared" si="82"/>
        <v>-18</v>
      </c>
      <c r="BW133" s="321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2">
        <v>11</v>
      </c>
      <c r="G134" s="223">
        <v>48</v>
      </c>
      <c r="H134" s="222">
        <v>100</v>
      </c>
      <c r="I134" s="102">
        <v>2</v>
      </c>
      <c r="J134" s="102"/>
      <c r="K134" s="99" t="s">
        <v>104</v>
      </c>
      <c r="L134" s="244" t="s">
        <v>97</v>
      </c>
      <c r="M134" s="242">
        <v>4000</v>
      </c>
      <c r="N134" s="105">
        <f t="shared" si="87"/>
        <v>16000</v>
      </c>
      <c r="O134" s="166">
        <v>0.22</v>
      </c>
      <c r="P134" s="243">
        <v>880</v>
      </c>
      <c r="Q134" s="260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1">
        <v>918.72</v>
      </c>
      <c r="V134" s="262">
        <f t="shared" si="90"/>
        <v>3674.88</v>
      </c>
      <c r="W134" s="149">
        <v>10040.42</v>
      </c>
      <c r="X134" s="149">
        <v>1736.62</v>
      </c>
      <c r="Y134" s="270">
        <f t="shared" si="91"/>
        <v>0.62752625</v>
      </c>
      <c r="Z134" s="270">
        <f t="shared" si="92"/>
        <v>0.540970905172414</v>
      </c>
      <c r="AA134" s="149"/>
      <c r="AB134" s="149"/>
      <c r="AC134" s="149"/>
      <c r="AD134" s="149"/>
      <c r="AE134" s="271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0"/>
      <c r="AJ134" s="281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7"/>
      <c r="BF134" s="157"/>
      <c r="BG134" s="281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8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8">
        <f t="shared" si="81"/>
        <v>-9</v>
      </c>
      <c r="BV134" s="237">
        <f t="shared" si="82"/>
        <v>-18</v>
      </c>
      <c r="BW134" s="321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24">
        <v>6</v>
      </c>
      <c r="G135" s="225">
        <v>27</v>
      </c>
      <c r="H135" s="224">
        <v>150</v>
      </c>
      <c r="I135" s="102">
        <v>2</v>
      </c>
      <c r="J135" s="102">
        <v>2</v>
      </c>
      <c r="K135" s="99" t="s">
        <v>65</v>
      </c>
      <c r="L135" s="241" t="s">
        <v>73</v>
      </c>
      <c r="M135" s="242">
        <v>9120</v>
      </c>
      <c r="N135" s="105">
        <f t="shared" si="87"/>
        <v>36480</v>
      </c>
      <c r="O135" s="166">
        <v>0.204975</v>
      </c>
      <c r="P135" s="243">
        <v>1869.372</v>
      </c>
      <c r="Q135" s="260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1">
        <v>1951.624368</v>
      </c>
      <c r="V135" s="262">
        <f t="shared" si="90"/>
        <v>7806.497472</v>
      </c>
      <c r="W135" s="149">
        <v>23941.48</v>
      </c>
      <c r="X135" s="149">
        <v>4806.46</v>
      </c>
      <c r="Y135" s="270">
        <f t="shared" si="91"/>
        <v>0.656290570175439</v>
      </c>
      <c r="Z135" s="270">
        <f t="shared" si="92"/>
        <v>0.565767732909861</v>
      </c>
      <c r="AA135" s="149">
        <v>2030</v>
      </c>
      <c r="AB135" s="149">
        <v>119</v>
      </c>
      <c r="AC135" s="149"/>
      <c r="AD135" s="149"/>
      <c r="AE135" s="271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0"/>
      <c r="AJ135" s="281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7"/>
      <c r="BF135" s="157"/>
      <c r="BG135" s="281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8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8">
        <f t="shared" si="81"/>
        <v>-13</v>
      </c>
      <c r="BV135" s="237">
        <f t="shared" si="82"/>
        <v>-26</v>
      </c>
      <c r="BW135" s="321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2">
        <v>11</v>
      </c>
      <c r="G136" s="223">
        <v>48</v>
      </c>
      <c r="H136" s="222">
        <v>100</v>
      </c>
      <c r="I136" s="102">
        <v>2</v>
      </c>
      <c r="J136" s="102"/>
      <c r="K136" s="99" t="s">
        <v>104</v>
      </c>
      <c r="L136" s="244" t="s">
        <v>89</v>
      </c>
      <c r="M136" s="242">
        <v>4000</v>
      </c>
      <c r="N136" s="105">
        <f t="shared" si="87"/>
        <v>16000</v>
      </c>
      <c r="O136" s="166">
        <v>0.22</v>
      </c>
      <c r="P136" s="243">
        <v>880</v>
      </c>
      <c r="Q136" s="260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1">
        <v>918.72</v>
      </c>
      <c r="V136" s="262">
        <f t="shared" si="90"/>
        <v>3674.88</v>
      </c>
      <c r="W136" s="149">
        <v>9467.26</v>
      </c>
      <c r="X136" s="149">
        <v>2754.22</v>
      </c>
      <c r="Y136" s="270">
        <f t="shared" si="91"/>
        <v>0.59170375</v>
      </c>
      <c r="Z136" s="270">
        <f t="shared" si="92"/>
        <v>0.510089439655172</v>
      </c>
      <c r="AA136" s="149"/>
      <c r="AB136" s="149"/>
      <c r="AC136" s="149"/>
      <c r="AD136" s="149"/>
      <c r="AE136" s="271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0"/>
      <c r="AJ136" s="281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7"/>
      <c r="BF136" s="157"/>
      <c r="BG136" s="281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8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8">
        <f t="shared" si="81"/>
        <v>-15</v>
      </c>
      <c r="BV136" s="237">
        <f t="shared" si="82"/>
        <v>-30</v>
      </c>
      <c r="BW136" s="321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2">
        <v>10</v>
      </c>
      <c r="G137" s="223">
        <v>46</v>
      </c>
      <c r="H137" s="222">
        <v>100</v>
      </c>
      <c r="I137" s="102">
        <v>1</v>
      </c>
      <c r="J137" s="102"/>
      <c r="K137" s="99" t="s">
        <v>104</v>
      </c>
      <c r="L137" s="241" t="s">
        <v>92</v>
      </c>
      <c r="M137" s="242">
        <v>6200</v>
      </c>
      <c r="N137" s="105">
        <f t="shared" si="87"/>
        <v>24800</v>
      </c>
      <c r="O137" s="166">
        <v>0.2643</v>
      </c>
      <c r="P137" s="243">
        <v>1638.66</v>
      </c>
      <c r="Q137" s="260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1">
        <v>1710.76104</v>
      </c>
      <c r="V137" s="262">
        <f t="shared" si="90"/>
        <v>6843.04416</v>
      </c>
      <c r="W137" s="149">
        <v>14605.98</v>
      </c>
      <c r="X137" s="149">
        <v>3933.81</v>
      </c>
      <c r="Y137" s="270">
        <f t="shared" si="91"/>
        <v>0.588950806451613</v>
      </c>
      <c r="Z137" s="270">
        <f t="shared" si="92"/>
        <v>0.507716212458287</v>
      </c>
      <c r="AA137" s="149"/>
      <c r="AB137" s="149"/>
      <c r="AC137" s="149"/>
      <c r="AD137" s="149"/>
      <c r="AE137" s="271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0"/>
      <c r="AJ137" s="281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7"/>
      <c r="BF137" s="157"/>
      <c r="BG137" s="281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8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8">
        <f t="shared" si="81"/>
        <v>-15</v>
      </c>
      <c r="BV137" s="237">
        <f t="shared" si="82"/>
        <v>-30</v>
      </c>
      <c r="BW137" s="321">
        <f t="shared" si="83"/>
        <v>-88</v>
      </c>
    </row>
    <row r="138" spans="1:75">
      <c r="A138" s="215">
        <v>136</v>
      </c>
      <c r="B138" s="215">
        <v>30</v>
      </c>
      <c r="C138" s="215">
        <v>107728</v>
      </c>
      <c r="D138" s="216" t="s">
        <v>224</v>
      </c>
      <c r="E138" s="216" t="s">
        <v>95</v>
      </c>
      <c r="F138" s="219">
        <v>7</v>
      </c>
      <c r="G138" s="220">
        <v>29</v>
      </c>
      <c r="H138" s="219">
        <v>100</v>
      </c>
      <c r="I138" s="102">
        <v>3</v>
      </c>
      <c r="J138" s="102"/>
      <c r="K138" s="215" t="s">
        <v>65</v>
      </c>
      <c r="L138" s="236" t="s">
        <v>97</v>
      </c>
      <c r="M138" s="237">
        <v>8550</v>
      </c>
      <c r="N138" s="238">
        <f t="shared" si="87"/>
        <v>34200</v>
      </c>
      <c r="O138" s="167">
        <v>0.21015</v>
      </c>
      <c r="P138" s="239">
        <v>1796.7825</v>
      </c>
      <c r="Q138" s="255">
        <f t="shared" si="88"/>
        <v>7187.13</v>
      </c>
      <c r="R138" s="58">
        <v>9918</v>
      </c>
      <c r="S138" s="256">
        <f t="shared" si="89"/>
        <v>39672</v>
      </c>
      <c r="T138" s="59">
        <v>0.189135</v>
      </c>
      <c r="U138" s="257">
        <v>1875.84093</v>
      </c>
      <c r="V138" s="258">
        <f t="shared" si="90"/>
        <v>7503.36372</v>
      </c>
      <c r="W138" s="259">
        <v>19786.02</v>
      </c>
      <c r="X138" s="259">
        <v>4156.7</v>
      </c>
      <c r="Y138" s="269">
        <f t="shared" si="91"/>
        <v>0.578538596491228</v>
      </c>
      <c r="Z138" s="270">
        <f t="shared" si="92"/>
        <v>0.49874016938899</v>
      </c>
      <c r="AA138" s="149"/>
      <c r="AB138" s="149"/>
      <c r="AC138" s="149">
        <v>580</v>
      </c>
      <c r="AD138" s="149">
        <v>40</v>
      </c>
      <c r="AE138" s="271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0"/>
      <c r="AJ138" s="281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59">
        <v>14547.74</v>
      </c>
      <c r="AV138" s="259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7"/>
      <c r="BF138" s="157"/>
      <c r="BG138" s="281">
        <f t="shared" si="78"/>
        <v>0</v>
      </c>
      <c r="BH138" s="238">
        <v>40</v>
      </c>
      <c r="BI138" s="238">
        <v>0</v>
      </c>
      <c r="BJ138" s="312">
        <f t="shared" si="86"/>
        <v>-40</v>
      </c>
      <c r="BK138" s="313">
        <v>8</v>
      </c>
      <c r="BL138" s="313">
        <v>6</v>
      </c>
      <c r="BM138" s="238">
        <v>8</v>
      </c>
      <c r="BN138" s="238">
        <v>0</v>
      </c>
      <c r="BO138" s="238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8">
        <v>15</v>
      </c>
      <c r="BT138" s="238">
        <v>0</v>
      </c>
      <c r="BU138" s="238">
        <f t="shared" si="81"/>
        <v>-29</v>
      </c>
      <c r="BV138" s="237">
        <f t="shared" si="82"/>
        <v>-58</v>
      </c>
      <c r="BW138" s="321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24">
        <v>8</v>
      </c>
      <c r="G139" s="225">
        <v>33</v>
      </c>
      <c r="H139" s="224">
        <v>100</v>
      </c>
      <c r="I139" s="102">
        <v>1</v>
      </c>
      <c r="J139" s="102">
        <v>1</v>
      </c>
      <c r="K139" s="99" t="s">
        <v>65</v>
      </c>
      <c r="L139" s="241" t="s">
        <v>89</v>
      </c>
      <c r="M139" s="242">
        <v>9120</v>
      </c>
      <c r="N139" s="105">
        <f t="shared" si="87"/>
        <v>36480</v>
      </c>
      <c r="O139" s="166">
        <v>0.250575</v>
      </c>
      <c r="P139" s="243">
        <v>2285.244</v>
      </c>
      <c r="Q139" s="260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1">
        <v>2385.794736</v>
      </c>
      <c r="V139" s="262">
        <f t="shared" si="90"/>
        <v>9543.178944</v>
      </c>
      <c r="W139" s="149">
        <v>19402.25</v>
      </c>
      <c r="X139" s="149">
        <v>5617.15</v>
      </c>
      <c r="Y139" s="270">
        <f t="shared" si="91"/>
        <v>0.531859923245614</v>
      </c>
      <c r="Z139" s="270">
        <f t="shared" si="92"/>
        <v>0.458499933832426</v>
      </c>
      <c r="AA139" s="149"/>
      <c r="AB139" s="149"/>
      <c r="AC139" s="149"/>
      <c r="AD139" s="149"/>
      <c r="AE139" s="271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0"/>
      <c r="AJ139" s="281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7"/>
      <c r="BF139" s="157"/>
      <c r="BG139" s="281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8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8">
        <f t="shared" si="81"/>
        <v>0</v>
      </c>
      <c r="BV139" s="237">
        <f t="shared" si="82"/>
        <v>0</v>
      </c>
      <c r="BW139" s="321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24"/>
      <c r="G140" s="225"/>
      <c r="H140" s="224">
        <v>0</v>
      </c>
      <c r="I140" s="102">
        <v>2</v>
      </c>
      <c r="J140" s="102"/>
      <c r="K140" s="99" t="s">
        <v>104</v>
      </c>
      <c r="L140" s="241" t="s">
        <v>89</v>
      </c>
      <c r="M140" s="242">
        <v>4000</v>
      </c>
      <c r="N140" s="105">
        <f t="shared" si="87"/>
        <v>16000</v>
      </c>
      <c r="O140" s="166">
        <v>0.22</v>
      </c>
      <c r="P140" s="243">
        <v>880</v>
      </c>
      <c r="Q140" s="260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1">
        <v>918.72</v>
      </c>
      <c r="V140" s="262">
        <f t="shared" si="90"/>
        <v>3674.88</v>
      </c>
      <c r="W140" s="149">
        <v>6217.77</v>
      </c>
      <c r="X140" s="149">
        <v>1957.18</v>
      </c>
      <c r="Y140" s="270">
        <f t="shared" si="91"/>
        <v>0.388610625</v>
      </c>
      <c r="Z140" s="270">
        <f t="shared" si="92"/>
        <v>0.335009159482759</v>
      </c>
      <c r="AA140" s="149"/>
      <c r="AB140" s="149"/>
      <c r="AC140" s="149"/>
      <c r="AD140" s="149"/>
      <c r="AE140" s="271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0"/>
      <c r="AJ140" s="281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7"/>
      <c r="BF140" s="157"/>
      <c r="BG140" s="281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8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8">
        <f t="shared" si="81"/>
        <v>-15</v>
      </c>
      <c r="BV140" s="237">
        <f t="shared" si="82"/>
        <v>-30</v>
      </c>
      <c r="BW140" s="321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24">
        <v>10</v>
      </c>
      <c r="G141" s="225">
        <v>45</v>
      </c>
      <c r="H141" s="224">
        <v>100</v>
      </c>
      <c r="I141" s="102">
        <v>1</v>
      </c>
      <c r="J141" s="102"/>
      <c r="K141" s="99" t="s">
        <v>104</v>
      </c>
      <c r="L141" s="241" t="s">
        <v>66</v>
      </c>
      <c r="M141" s="242">
        <v>5200</v>
      </c>
      <c r="N141" s="105">
        <f t="shared" si="87"/>
        <v>20800</v>
      </c>
      <c r="O141" s="166">
        <v>0.243825</v>
      </c>
      <c r="P141" s="243">
        <v>1267.89</v>
      </c>
      <c r="Q141" s="260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1">
        <v>1323.67716</v>
      </c>
      <c r="V141" s="262">
        <f t="shared" si="90"/>
        <v>5294.70864</v>
      </c>
      <c r="W141" s="149">
        <v>6595.16</v>
      </c>
      <c r="X141" s="149">
        <v>1544.52</v>
      </c>
      <c r="Y141" s="270">
        <f t="shared" si="91"/>
        <v>0.317075</v>
      </c>
      <c r="Z141" s="270">
        <f t="shared" si="92"/>
        <v>0.273340517241379</v>
      </c>
      <c r="AA141" s="149"/>
      <c r="AB141" s="149"/>
      <c r="AC141" s="149"/>
      <c r="AD141" s="149"/>
      <c r="AE141" s="271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0"/>
      <c r="AJ141" s="281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7"/>
      <c r="BF141" s="157"/>
      <c r="BG141" s="281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8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8">
        <f t="shared" si="81"/>
        <v>-15</v>
      </c>
      <c r="BV141" s="237">
        <f t="shared" si="82"/>
        <v>-30</v>
      </c>
      <c r="BW141" s="321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24">
        <v>11</v>
      </c>
      <c r="G142" s="225">
        <v>47</v>
      </c>
      <c r="H142" s="224">
        <v>100</v>
      </c>
      <c r="I142" s="102">
        <v>1</v>
      </c>
      <c r="J142" s="102"/>
      <c r="K142" s="99" t="s">
        <v>104</v>
      </c>
      <c r="L142" s="244" t="s">
        <v>89</v>
      </c>
      <c r="M142" s="242">
        <v>5000</v>
      </c>
      <c r="N142" s="105">
        <f t="shared" si="87"/>
        <v>20000</v>
      </c>
      <c r="O142" s="166">
        <v>0.195</v>
      </c>
      <c r="P142" s="243">
        <v>975</v>
      </c>
      <c r="Q142" s="260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1">
        <v>1017.9</v>
      </c>
      <c r="V142" s="262">
        <f t="shared" si="90"/>
        <v>4071.6</v>
      </c>
      <c r="W142" s="149">
        <v>6297.62</v>
      </c>
      <c r="X142" s="149">
        <v>1252.4</v>
      </c>
      <c r="Y142" s="270">
        <f t="shared" si="91"/>
        <v>0.314881</v>
      </c>
      <c r="Z142" s="270">
        <f t="shared" si="92"/>
        <v>0.271449137931034</v>
      </c>
      <c r="AA142" s="149"/>
      <c r="AB142" s="149"/>
      <c r="AC142" s="149"/>
      <c r="AD142" s="149"/>
      <c r="AE142" s="271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0"/>
      <c r="AJ142" s="281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7"/>
      <c r="BF142" s="157"/>
      <c r="BG142" s="281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8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8">
        <f t="shared" si="81"/>
        <v>11</v>
      </c>
      <c r="BV142" s="237">
        <v>0</v>
      </c>
      <c r="BW142" s="321">
        <f t="shared" si="83"/>
        <v>-70</v>
      </c>
    </row>
    <row r="143" spans="1:75">
      <c r="A143" s="104"/>
      <c r="B143" s="104"/>
      <c r="C143" s="104"/>
      <c r="D143" s="42"/>
      <c r="E143" s="42"/>
      <c r="F143" s="224"/>
      <c r="G143" s="225"/>
      <c r="H143" s="224">
        <f>SUM(H1:H52)</f>
        <v>7250</v>
      </c>
      <c r="I143" s="102"/>
      <c r="J143" s="102"/>
      <c r="K143" s="102"/>
      <c r="M143" s="242">
        <f>SUM(M3:M142)</f>
        <v>1601515</v>
      </c>
      <c r="N143" s="105">
        <f>SUM(N3:N142)</f>
        <v>6406060</v>
      </c>
      <c r="O143" s="166">
        <f>P143/M143</f>
        <v>0.211449830082765</v>
      </c>
      <c r="P143" s="243">
        <f>SUM(P3:P142)</f>
        <v>338640.074625</v>
      </c>
      <c r="Q143" s="260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1">
        <f>SUM(U3:U142)</f>
        <v>353540.2379085</v>
      </c>
      <c r="V143" s="262">
        <f>SUM(V3:V142)</f>
        <v>1414160.951634</v>
      </c>
      <c r="W143" s="149">
        <f>SUM(W3:W142)</f>
        <v>6981037.04</v>
      </c>
      <c r="X143" s="149">
        <f>SUM(X3:X142)</f>
        <v>1498590.72</v>
      </c>
      <c r="Y143" s="270">
        <f t="shared" si="91"/>
        <v>1.08975517556813</v>
      </c>
      <c r="Z143" s="270">
        <f t="shared" si="92"/>
        <v>0.939444116869081</v>
      </c>
      <c r="AA143" s="149"/>
      <c r="AB143" s="149"/>
      <c r="AC143" s="149"/>
      <c r="AD143" s="149"/>
      <c r="AE143" s="271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0"/>
      <c r="AJ143" s="281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7"/>
      <c r="BF143" s="157"/>
      <c r="BG143" s="281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8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8">
        <f t="shared" si="81"/>
        <v>-30</v>
      </c>
      <c r="BV143" s="237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G6" sqref="G6"/>
    </sheetView>
  </sheetViews>
  <sheetFormatPr defaultColWidth="9" defaultRowHeight="23" customHeight="1" outlineLevelRow="5" outlineLevelCol="6"/>
  <cols>
    <col min="3" max="3" width="19.875" customWidth="1"/>
    <col min="6" max="6" width="18.75" customWidth="1"/>
    <col min="7" max="7" width="23.75" customWidth="1"/>
  </cols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>
        <v>1</v>
      </c>
      <c r="B3" t="s">
        <v>1070</v>
      </c>
      <c r="C3">
        <v>103639</v>
      </c>
      <c r="D3" t="s">
        <v>1071</v>
      </c>
      <c r="E3">
        <v>5347</v>
      </c>
      <c r="F3" t="s">
        <v>836</v>
      </c>
      <c r="G3">
        <v>592.5</v>
      </c>
    </row>
    <row r="4" customHeight="1" spans="1:7">
      <c r="A4">
        <v>2</v>
      </c>
      <c r="B4" t="s">
        <v>1070</v>
      </c>
      <c r="C4">
        <v>103639</v>
      </c>
      <c r="D4" t="s">
        <v>1071</v>
      </c>
      <c r="E4">
        <v>12164</v>
      </c>
      <c r="F4" t="s">
        <v>1072</v>
      </c>
      <c r="G4">
        <v>577.51</v>
      </c>
    </row>
    <row r="5" customHeight="1" spans="1:7">
      <c r="A5">
        <v>3</v>
      </c>
      <c r="B5" t="s">
        <v>1070</v>
      </c>
      <c r="C5">
        <v>103639</v>
      </c>
      <c r="D5" t="s">
        <v>1071</v>
      </c>
      <c r="E5">
        <v>14065</v>
      </c>
      <c r="F5" t="s">
        <v>1073</v>
      </c>
      <c r="G5">
        <v>577.51</v>
      </c>
    </row>
    <row r="6" customHeight="1" spans="7:7">
      <c r="G6" t="s">
        <v>1074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2021-07-30T11:21:28Z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2052-11.1.0.10228</vt:lpwstr>
  </property>
</Properties>
</file>